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ntoman\OneDrive - Toman projekt - Jan Toman\Toman projekt\Projekty\2023\0657 Ledeč n. S škola přístavba dílny pro CNC\03_0657_vypr\"/>
    </mc:Choice>
  </mc:AlternateContent>
  <bookViews>
    <workbookView xWindow="0" yWindow="0" windowWidth="0" windowHeight="0"/>
  </bookViews>
  <sheets>
    <sheet name="Rekapitulace stavby" sheetId="1" r:id="rId1"/>
    <sheet name="01.04 - SO01 - BOURACÍ A ..." sheetId="2" r:id="rId2"/>
    <sheet name="02.02 - SO02 - BOURACÍ A ..." sheetId="3" r:id="rId3"/>
    <sheet name="03.05 - SO01 - NOVÝ STAV" sheetId="4" r:id="rId4"/>
    <sheet name="04.02 - SO02 - NOVÝ STAV" sheetId="5" r:id="rId5"/>
    <sheet name="05.02 - SO01 - KANALIZACE" sheetId="6" r:id="rId6"/>
    <sheet name="06.02 - SO01 - VODOVOD" sheetId="7" r:id="rId7"/>
    <sheet name="07.02 - SO01 - ZAŘIZOVACÍ..." sheetId="8" r:id="rId8"/>
    <sheet name="08.02 - SO01 - STLAČENÝ V..." sheetId="9" r:id="rId9"/>
    <sheet name="09.03 - SO01 - VYTÁPĚNÍ" sheetId="10" r:id="rId10"/>
    <sheet name="10.03 - SO01 - VZT" sheetId="11" r:id="rId11"/>
    <sheet name="11.02 - SO02 - KANALIZACE" sheetId="12" r:id="rId12"/>
    <sheet name="12.02 - SO02 - VODOVOD" sheetId="13" r:id="rId13"/>
    <sheet name="13.02 - SO02 - STLAČENÝ V..." sheetId="14" r:id="rId14"/>
    <sheet name="14.03 - SO02 - VYTÁPĚNÍ" sheetId="15" r:id="rId15"/>
    <sheet name="15.02 - SO02 - PLYNOVOD" sheetId="16" r:id="rId16"/>
    <sheet name="16.02 - SO01 - ELEKTROINS..." sheetId="17" r:id="rId17"/>
    <sheet name="17.02 - SO02 - ELEKTROINS..." sheetId="18" r:id="rId18"/>
    <sheet name="18.02 - VRN" sheetId="19" r:id="rId19"/>
    <sheet name="Pokyny pro vyplnění" sheetId="20" r:id="rId20"/>
  </sheets>
  <definedNames>
    <definedName name="_xlnm.Print_Area" localSheetId="0">'Rekapitulace stavby'!$D$4:$AO$36,'Rekapitulace stavby'!$C$42:$AQ$74</definedName>
    <definedName name="_xlnm.Print_Titles" localSheetId="0">'Rekapitulace stavby'!$52:$52</definedName>
    <definedName name="_xlnm._FilterDatabase" localSheetId="1" hidden="1">'01.04 - SO01 - BOURACÍ A ...'!$C$95:$K$451</definedName>
    <definedName name="_xlnm.Print_Area" localSheetId="1">'01.04 - SO01 - BOURACÍ A ...'!$C$4:$J$41,'01.04 - SO01 - BOURACÍ A ...'!$C$47:$J$75,'01.04 - SO01 - BOURACÍ A ...'!$C$81:$K$451</definedName>
    <definedName name="_xlnm.Print_Titles" localSheetId="1">'01.04 - SO01 - BOURACÍ A ...'!$95:$95</definedName>
    <definedName name="_xlnm._FilterDatabase" localSheetId="2" hidden="1">'02.02 - SO02 - BOURACÍ A ...'!$C$87:$K$148</definedName>
    <definedName name="_xlnm.Print_Area" localSheetId="2">'02.02 - SO02 - BOURACÍ A ...'!$C$4:$J$41,'02.02 - SO02 - BOURACÍ A ...'!$C$47:$J$67,'02.02 - SO02 - BOURACÍ A ...'!$C$73:$K$148</definedName>
    <definedName name="_xlnm.Print_Titles" localSheetId="2">'02.02 - SO02 - BOURACÍ A ...'!$87:$87</definedName>
    <definedName name="_xlnm._FilterDatabase" localSheetId="3" hidden="1">'03.05 - SO01 - NOVÝ STAV'!$C$108:$K$1850</definedName>
    <definedName name="_xlnm.Print_Area" localSheetId="3">'03.05 - SO01 - NOVÝ STAV'!$C$4:$J$41,'03.05 - SO01 - NOVÝ STAV'!$C$47:$J$88,'03.05 - SO01 - NOVÝ STAV'!$C$94:$K$1850</definedName>
    <definedName name="_xlnm.Print_Titles" localSheetId="3">'03.05 - SO01 - NOVÝ STAV'!$108:$108</definedName>
    <definedName name="_xlnm._FilterDatabase" localSheetId="4" hidden="1">'04.02 - SO02 - NOVÝ STAV'!$C$92:$K$269</definedName>
    <definedName name="_xlnm.Print_Area" localSheetId="4">'04.02 - SO02 - NOVÝ STAV'!$C$4:$J$41,'04.02 - SO02 - NOVÝ STAV'!$C$47:$J$72,'04.02 - SO02 - NOVÝ STAV'!$C$78:$K$269</definedName>
    <definedName name="_xlnm.Print_Titles" localSheetId="4">'04.02 - SO02 - NOVÝ STAV'!$92:$92</definedName>
    <definedName name="_xlnm._FilterDatabase" localSheetId="5" hidden="1">'05.02 - SO01 - KANALIZACE'!$C$92:$K$626</definedName>
    <definedName name="_xlnm.Print_Area" localSheetId="5">'05.02 - SO01 - KANALIZACE'!$C$4:$J$41,'05.02 - SO01 - KANALIZACE'!$C$47:$J$72,'05.02 - SO01 - KANALIZACE'!$C$78:$K$626</definedName>
    <definedName name="_xlnm.Print_Titles" localSheetId="5">'05.02 - SO01 - KANALIZACE'!$92:$92</definedName>
    <definedName name="_xlnm._FilterDatabase" localSheetId="6" hidden="1">'06.02 - SO01 - VODOVOD'!$C$93:$K$374</definedName>
    <definedName name="_xlnm.Print_Area" localSheetId="6">'06.02 - SO01 - VODOVOD'!$C$4:$J$41,'06.02 - SO01 - VODOVOD'!$C$47:$J$73,'06.02 - SO01 - VODOVOD'!$C$79:$K$374</definedName>
    <definedName name="_xlnm.Print_Titles" localSheetId="6">'06.02 - SO01 - VODOVOD'!$93:$93</definedName>
    <definedName name="_xlnm._FilterDatabase" localSheetId="7" hidden="1">'07.02 - SO01 - ZAŘIZOVACÍ...'!$C$87:$K$173</definedName>
    <definedName name="_xlnm.Print_Area" localSheetId="7">'07.02 - SO01 - ZAŘIZOVACÍ...'!$C$4:$J$41,'07.02 - SO01 - ZAŘIZOVACÍ...'!$C$47:$J$67,'07.02 - SO01 - ZAŘIZOVACÍ...'!$C$73:$K$173</definedName>
    <definedName name="_xlnm.Print_Titles" localSheetId="7">'07.02 - SO01 - ZAŘIZOVACÍ...'!$87:$87</definedName>
    <definedName name="_xlnm._FilterDatabase" localSheetId="8" hidden="1">'08.02 - SO01 - STLAČENÝ V...'!$C$89:$K$184</definedName>
    <definedName name="_xlnm.Print_Area" localSheetId="8">'08.02 - SO01 - STLAČENÝ V...'!$C$4:$J$41,'08.02 - SO01 - STLAČENÝ V...'!$C$47:$J$69,'08.02 - SO01 - STLAČENÝ V...'!$C$75:$K$184</definedName>
    <definedName name="_xlnm.Print_Titles" localSheetId="8">'08.02 - SO01 - STLAČENÝ V...'!$89:$89</definedName>
    <definedName name="_xlnm._FilterDatabase" localSheetId="9" hidden="1">'09.03 - SO01 - VYTÁPĚNÍ'!$C$96:$K$407</definedName>
    <definedName name="_xlnm.Print_Area" localSheetId="9">'09.03 - SO01 - VYTÁPĚNÍ'!$C$4:$J$41,'09.03 - SO01 - VYTÁPĚNÍ'!$C$47:$J$76,'09.03 - SO01 - VYTÁPĚNÍ'!$C$82:$K$407</definedName>
    <definedName name="_xlnm.Print_Titles" localSheetId="9">'09.03 - SO01 - VYTÁPĚNÍ'!$96:$96</definedName>
    <definedName name="_xlnm._FilterDatabase" localSheetId="10" hidden="1">'10.03 - SO01 - VZT'!$C$92:$K$423</definedName>
    <definedName name="_xlnm.Print_Area" localSheetId="10">'10.03 - SO01 - VZT'!$C$4:$J$41,'10.03 - SO01 - VZT'!$C$47:$J$72,'10.03 - SO01 - VZT'!$C$78:$K$423</definedName>
    <definedName name="_xlnm.Print_Titles" localSheetId="10">'10.03 - SO01 - VZT'!$92:$92</definedName>
    <definedName name="_xlnm._FilterDatabase" localSheetId="11" hidden="1">'11.02 - SO02 - KANALIZACE'!$C$92:$K$154</definedName>
    <definedName name="_xlnm.Print_Area" localSheetId="11">'11.02 - SO02 - KANALIZACE'!$C$4:$J$41,'11.02 - SO02 - KANALIZACE'!$C$47:$J$72,'11.02 - SO02 - KANALIZACE'!$C$78:$K$154</definedName>
    <definedName name="_xlnm.Print_Titles" localSheetId="11">'11.02 - SO02 - KANALIZACE'!$92:$92</definedName>
    <definedName name="_xlnm._FilterDatabase" localSheetId="12" hidden="1">'12.02 - SO02 - VODOVOD'!$C$93:$K$266</definedName>
    <definedName name="_xlnm.Print_Area" localSheetId="12">'12.02 - SO02 - VODOVOD'!$C$4:$J$41,'12.02 - SO02 - VODOVOD'!$C$47:$J$73,'12.02 - SO02 - VODOVOD'!$C$79:$K$266</definedName>
    <definedName name="_xlnm.Print_Titles" localSheetId="12">'12.02 - SO02 - VODOVOD'!$93:$93</definedName>
    <definedName name="_xlnm._FilterDatabase" localSheetId="13" hidden="1">'13.02 - SO02 - STLAČENÝ V...'!$C$89:$K$162</definedName>
    <definedName name="_xlnm.Print_Area" localSheetId="13">'13.02 - SO02 - STLAČENÝ V...'!$C$4:$J$41,'13.02 - SO02 - STLAČENÝ V...'!$C$47:$J$69,'13.02 - SO02 - STLAČENÝ V...'!$C$75:$K$162</definedName>
    <definedName name="_xlnm.Print_Titles" localSheetId="13">'13.02 - SO02 - STLAČENÝ V...'!$89:$89</definedName>
    <definedName name="_xlnm._FilterDatabase" localSheetId="14" hidden="1">'14.03 - SO02 - VYTÁPĚNÍ'!$C$99:$K$771</definedName>
    <definedName name="_xlnm.Print_Area" localSheetId="14">'14.03 - SO02 - VYTÁPĚNÍ'!$C$4:$J$41,'14.03 - SO02 - VYTÁPĚNÍ'!$C$47:$J$79,'14.03 - SO02 - VYTÁPĚNÍ'!$C$85:$K$771</definedName>
    <definedName name="_xlnm.Print_Titles" localSheetId="14">'14.03 - SO02 - VYTÁPĚNÍ'!$99:$99</definedName>
    <definedName name="_xlnm._FilterDatabase" localSheetId="15" hidden="1">'15.02 - SO02 - PLYNOVOD'!$C$96:$K$470</definedName>
    <definedName name="_xlnm.Print_Area" localSheetId="15">'15.02 - SO02 - PLYNOVOD'!$C$4:$J$41,'15.02 - SO02 - PLYNOVOD'!$C$47:$J$76,'15.02 - SO02 - PLYNOVOD'!$C$82:$K$470</definedName>
    <definedName name="_xlnm.Print_Titles" localSheetId="15">'15.02 - SO02 - PLYNOVOD'!$96:$96</definedName>
    <definedName name="_xlnm._FilterDatabase" localSheetId="16" hidden="1">'16.02 - SO01 - ELEKTROINS...'!$C$90:$K$334</definedName>
    <definedName name="_xlnm.Print_Area" localSheetId="16">'16.02 - SO01 - ELEKTROINS...'!$C$4:$J$41,'16.02 - SO01 - ELEKTROINS...'!$C$47:$J$70,'16.02 - SO01 - ELEKTROINS...'!$C$76:$K$334</definedName>
    <definedName name="_xlnm.Print_Titles" localSheetId="16">'16.02 - SO01 - ELEKTROINS...'!$90:$90</definedName>
    <definedName name="_xlnm._FilterDatabase" localSheetId="17" hidden="1">'17.02 - SO02 - ELEKTROINS...'!$C$89:$K$177</definedName>
    <definedName name="_xlnm.Print_Area" localSheetId="17">'17.02 - SO02 - ELEKTROINS...'!$C$4:$J$41,'17.02 - SO02 - ELEKTROINS...'!$C$47:$J$69,'17.02 - SO02 - ELEKTROINS...'!$C$75:$K$177</definedName>
    <definedName name="_xlnm.Print_Titles" localSheetId="17">'17.02 - SO02 - ELEKTROINS...'!$89:$89</definedName>
    <definedName name="_xlnm._FilterDatabase" localSheetId="18" hidden="1">'18.02 - VRN'!$C$88:$K$186</definedName>
    <definedName name="_xlnm.Print_Area" localSheetId="18">'18.02 - VRN'!$C$4:$J$41,'18.02 - VRN'!$C$47:$J$68,'18.02 - VRN'!$C$74:$K$186</definedName>
    <definedName name="_xlnm.Print_Titles" localSheetId="18">'18.02 - VRN'!$88:$88</definedName>
    <definedName name="_xlnm.Print_Area" localSheetId="1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9" l="1" r="J39"/>
  <c r="J38"/>
  <c i="1" r="AY73"/>
  <c i="19" r="J37"/>
  <c i="1" r="AX73"/>
  <c i="19"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85"/>
  <c r="J16"/>
  <c r="J14"/>
  <c r="J83"/>
  <c r="E7"/>
  <c r="E77"/>
  <c i="18" r="J39"/>
  <c r="J38"/>
  <c i="1" r="AY72"/>
  <c i="18" r="J37"/>
  <c i="1" r="AX72"/>
  <c i="18"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78"/>
  <c i="17" r="J39"/>
  <c r="J38"/>
  <c i="1" r="AY71"/>
  <c i="17" r="J37"/>
  <c i="1" r="AX71"/>
  <c i="17"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58"/>
  <c r="J16"/>
  <c r="J14"/>
  <c r="J85"/>
  <c r="E7"/>
  <c r="E50"/>
  <c i="16" r="J39"/>
  <c r="J38"/>
  <c i="1" r="AY70"/>
  <c i="16" r="J37"/>
  <c i="1" r="AX70"/>
  <c i="16" r="BI467"/>
  <c r="BH467"/>
  <c r="BG467"/>
  <c r="BF467"/>
  <c r="T467"/>
  <c r="R467"/>
  <c r="P467"/>
  <c r="BI463"/>
  <c r="BH463"/>
  <c r="BG463"/>
  <c r="BF463"/>
  <c r="T463"/>
  <c r="R463"/>
  <c r="P463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1"/>
  <c r="BH371"/>
  <c r="BG371"/>
  <c r="BF371"/>
  <c r="T371"/>
  <c r="R371"/>
  <c r="P371"/>
  <c r="BI367"/>
  <c r="BH367"/>
  <c r="BG367"/>
  <c r="BF367"/>
  <c r="T367"/>
  <c r="R367"/>
  <c r="P367"/>
  <c r="BI363"/>
  <c r="BH363"/>
  <c r="BG363"/>
  <c r="BF363"/>
  <c r="T363"/>
  <c r="R363"/>
  <c r="P363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3"/>
  <c r="BH323"/>
  <c r="BG323"/>
  <c r="BF323"/>
  <c r="T323"/>
  <c r="R323"/>
  <c r="P323"/>
  <c r="BI318"/>
  <c r="BH318"/>
  <c r="BG318"/>
  <c r="BF318"/>
  <c r="T318"/>
  <c r="R318"/>
  <c r="P318"/>
  <c r="BI314"/>
  <c r="BH314"/>
  <c r="BG314"/>
  <c r="BF314"/>
  <c r="T314"/>
  <c r="R314"/>
  <c r="P314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0"/>
  <c r="BH280"/>
  <c r="BG280"/>
  <c r="BF280"/>
  <c r="T280"/>
  <c r="R280"/>
  <c r="P280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32"/>
  <c r="BH232"/>
  <c r="BG232"/>
  <c r="BF232"/>
  <c r="T232"/>
  <c r="R232"/>
  <c r="P232"/>
  <c r="BI225"/>
  <c r="BH225"/>
  <c r="BG225"/>
  <c r="BF225"/>
  <c r="T225"/>
  <c r="R225"/>
  <c r="P225"/>
  <c r="BI218"/>
  <c r="BH218"/>
  <c r="BG218"/>
  <c r="BF218"/>
  <c r="T218"/>
  <c r="R218"/>
  <c r="P218"/>
  <c r="BI211"/>
  <c r="BH211"/>
  <c r="BG211"/>
  <c r="BF211"/>
  <c r="T211"/>
  <c r="R211"/>
  <c r="P211"/>
  <c r="BI204"/>
  <c r="BH204"/>
  <c r="BG204"/>
  <c r="BF204"/>
  <c r="T204"/>
  <c r="R204"/>
  <c r="P204"/>
  <c r="BI198"/>
  <c r="BH198"/>
  <c r="BG198"/>
  <c r="BF198"/>
  <c r="T198"/>
  <c r="R198"/>
  <c r="P198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74"/>
  <c r="BH174"/>
  <c r="BG174"/>
  <c r="BF174"/>
  <c r="T174"/>
  <c r="R174"/>
  <c r="P174"/>
  <c r="BI168"/>
  <c r="BH168"/>
  <c r="BG168"/>
  <c r="BF168"/>
  <c r="T168"/>
  <c r="R168"/>
  <c r="P168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T106"/>
  <c r="R107"/>
  <c r="R106"/>
  <c r="P107"/>
  <c r="P106"/>
  <c r="BI100"/>
  <c r="BH100"/>
  <c r="BG100"/>
  <c r="BF100"/>
  <c r="T100"/>
  <c r="T99"/>
  <c r="R100"/>
  <c r="R99"/>
  <c r="P100"/>
  <c r="P99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58"/>
  <c r="J16"/>
  <c r="J14"/>
  <c r="J91"/>
  <c r="E7"/>
  <c r="E50"/>
  <c i="15" r="J39"/>
  <c r="J38"/>
  <c i="1" r="AY69"/>
  <c i="15" r="J37"/>
  <c i="1" r="AX69"/>
  <c i="15"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59"/>
  <c r="BH759"/>
  <c r="BG759"/>
  <c r="BF759"/>
  <c r="T759"/>
  <c r="R759"/>
  <c r="P759"/>
  <c r="BI754"/>
  <c r="BH754"/>
  <c r="BG754"/>
  <c r="BF754"/>
  <c r="T754"/>
  <c r="T753"/>
  <c r="R754"/>
  <c r="R753"/>
  <c r="P754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7"/>
  <c r="BH717"/>
  <c r="BG717"/>
  <c r="BF717"/>
  <c r="T717"/>
  <c r="R717"/>
  <c r="P717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681"/>
  <c r="BH681"/>
  <c r="BG681"/>
  <c r="BF681"/>
  <c r="T681"/>
  <c r="R681"/>
  <c r="P681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0"/>
  <c r="BH660"/>
  <c r="BG660"/>
  <c r="BF660"/>
  <c r="T660"/>
  <c r="R660"/>
  <c r="P660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7"/>
  <c r="BH637"/>
  <c r="BG637"/>
  <c r="BF637"/>
  <c r="T637"/>
  <c r="R637"/>
  <c r="P637"/>
  <c r="BI632"/>
  <c r="BH632"/>
  <c r="BG632"/>
  <c r="BF632"/>
  <c r="T632"/>
  <c r="R632"/>
  <c r="P632"/>
  <c r="BI619"/>
  <c r="BH619"/>
  <c r="BG619"/>
  <c r="BF619"/>
  <c r="T619"/>
  <c r="R619"/>
  <c r="P619"/>
  <c r="BI614"/>
  <c r="BH614"/>
  <c r="BG614"/>
  <c r="BF614"/>
  <c r="T614"/>
  <c r="R614"/>
  <c r="P614"/>
  <c r="BI610"/>
  <c r="BH610"/>
  <c r="BG610"/>
  <c r="BF610"/>
  <c r="T610"/>
  <c r="R610"/>
  <c r="P610"/>
  <c r="BI603"/>
  <c r="BH603"/>
  <c r="BG603"/>
  <c r="BF603"/>
  <c r="T603"/>
  <c r="R603"/>
  <c r="P603"/>
  <c r="BI597"/>
  <c r="BH597"/>
  <c r="BG597"/>
  <c r="BF597"/>
  <c r="T597"/>
  <c r="R597"/>
  <c r="P597"/>
  <c r="BI591"/>
  <c r="BH591"/>
  <c r="BG591"/>
  <c r="BF591"/>
  <c r="T591"/>
  <c r="R591"/>
  <c r="P591"/>
  <c r="BI579"/>
  <c r="BH579"/>
  <c r="BG579"/>
  <c r="BF579"/>
  <c r="T579"/>
  <c r="R579"/>
  <c r="P579"/>
  <c r="BI572"/>
  <c r="BH572"/>
  <c r="BG572"/>
  <c r="BF572"/>
  <c r="T572"/>
  <c r="R572"/>
  <c r="P572"/>
  <c r="BI556"/>
  <c r="BH556"/>
  <c r="BG556"/>
  <c r="BF556"/>
  <c r="T556"/>
  <c r="R556"/>
  <c r="P556"/>
  <c r="BI549"/>
  <c r="BH549"/>
  <c r="BG549"/>
  <c r="BF549"/>
  <c r="T549"/>
  <c r="R549"/>
  <c r="P549"/>
  <c r="BI536"/>
  <c r="BH536"/>
  <c r="BG536"/>
  <c r="BF536"/>
  <c r="T536"/>
  <c r="R536"/>
  <c r="P536"/>
  <c r="BI529"/>
  <c r="BH529"/>
  <c r="BG529"/>
  <c r="BF529"/>
  <c r="T529"/>
  <c r="R529"/>
  <c r="P529"/>
  <c r="BI523"/>
  <c r="BH523"/>
  <c r="BG523"/>
  <c r="BF523"/>
  <c r="T523"/>
  <c r="R523"/>
  <c r="P523"/>
  <c r="BI516"/>
  <c r="BH516"/>
  <c r="BG516"/>
  <c r="BF516"/>
  <c r="T516"/>
  <c r="R516"/>
  <c r="P516"/>
  <c r="BI509"/>
  <c r="BH509"/>
  <c r="BG509"/>
  <c r="BF509"/>
  <c r="T509"/>
  <c r="R509"/>
  <c r="P509"/>
  <c r="BI502"/>
  <c r="BH502"/>
  <c r="BG502"/>
  <c r="BF502"/>
  <c r="T502"/>
  <c r="R502"/>
  <c r="P502"/>
  <c r="BI495"/>
  <c r="BH495"/>
  <c r="BG495"/>
  <c r="BF495"/>
  <c r="T495"/>
  <c r="R495"/>
  <c r="P495"/>
  <c r="BI488"/>
  <c r="BH488"/>
  <c r="BG488"/>
  <c r="BF488"/>
  <c r="T488"/>
  <c r="R488"/>
  <c r="P488"/>
  <c r="BI477"/>
  <c r="BH477"/>
  <c r="BG477"/>
  <c r="BF477"/>
  <c r="T477"/>
  <c r="R477"/>
  <c r="P477"/>
  <c r="BI471"/>
  <c r="BH471"/>
  <c r="BG471"/>
  <c r="BF471"/>
  <c r="T471"/>
  <c r="R471"/>
  <c r="P471"/>
  <c r="BI464"/>
  <c r="BH464"/>
  <c r="BG464"/>
  <c r="BF464"/>
  <c r="T464"/>
  <c r="R464"/>
  <c r="P464"/>
  <c r="BI457"/>
  <c r="BH457"/>
  <c r="BG457"/>
  <c r="BF457"/>
  <c r="T457"/>
  <c r="R457"/>
  <c r="P457"/>
  <c r="BI450"/>
  <c r="BH450"/>
  <c r="BG450"/>
  <c r="BF450"/>
  <c r="T450"/>
  <c r="R450"/>
  <c r="P450"/>
  <c r="BI443"/>
  <c r="BH443"/>
  <c r="BG443"/>
  <c r="BF443"/>
  <c r="T443"/>
  <c r="R443"/>
  <c r="P443"/>
  <c r="BI436"/>
  <c r="BH436"/>
  <c r="BG436"/>
  <c r="BF436"/>
  <c r="T436"/>
  <c r="R436"/>
  <c r="P436"/>
  <c r="BI429"/>
  <c r="BH429"/>
  <c r="BG429"/>
  <c r="BF429"/>
  <c r="T429"/>
  <c r="R429"/>
  <c r="P429"/>
  <c r="BI426"/>
  <c r="BH426"/>
  <c r="BG426"/>
  <c r="BF426"/>
  <c r="T426"/>
  <c r="R426"/>
  <c r="P426"/>
  <c r="BI419"/>
  <c r="BH419"/>
  <c r="BG419"/>
  <c r="BF419"/>
  <c r="T419"/>
  <c r="R419"/>
  <c r="P419"/>
  <c r="BI413"/>
  <c r="BH413"/>
  <c r="BG413"/>
  <c r="BF413"/>
  <c r="T413"/>
  <c r="R413"/>
  <c r="P413"/>
  <c r="BI407"/>
  <c r="BH407"/>
  <c r="BG407"/>
  <c r="BF407"/>
  <c r="T407"/>
  <c r="R407"/>
  <c r="P407"/>
  <c r="BI395"/>
  <c r="BH395"/>
  <c r="BG395"/>
  <c r="BF395"/>
  <c r="T395"/>
  <c r="R395"/>
  <c r="P395"/>
  <c r="BI392"/>
  <c r="BH392"/>
  <c r="BG392"/>
  <c r="BF392"/>
  <c r="T392"/>
  <c r="R392"/>
  <c r="P392"/>
  <c r="BI385"/>
  <c r="BH385"/>
  <c r="BG385"/>
  <c r="BF385"/>
  <c r="T385"/>
  <c r="R385"/>
  <c r="P385"/>
  <c r="BI378"/>
  <c r="BH378"/>
  <c r="BG378"/>
  <c r="BF378"/>
  <c r="T378"/>
  <c r="R378"/>
  <c r="P378"/>
  <c r="BI372"/>
  <c r="BH372"/>
  <c r="BG372"/>
  <c r="BF372"/>
  <c r="T372"/>
  <c r="R372"/>
  <c r="P372"/>
  <c r="BI367"/>
  <c r="BH367"/>
  <c r="BG367"/>
  <c r="BF367"/>
  <c r="T367"/>
  <c r="R367"/>
  <c r="P367"/>
  <c r="BI361"/>
  <c r="BH361"/>
  <c r="BG361"/>
  <c r="BF361"/>
  <c r="T361"/>
  <c r="R361"/>
  <c r="P361"/>
  <c r="BI354"/>
  <c r="BH354"/>
  <c r="BG354"/>
  <c r="BF354"/>
  <c r="T354"/>
  <c r="R354"/>
  <c r="P354"/>
  <c r="BI347"/>
  <c r="BH347"/>
  <c r="BG347"/>
  <c r="BF347"/>
  <c r="T347"/>
  <c r="R347"/>
  <c r="P347"/>
  <c r="BI340"/>
  <c r="BH340"/>
  <c r="BG340"/>
  <c r="BF340"/>
  <c r="T340"/>
  <c r="R340"/>
  <c r="P340"/>
  <c r="BI333"/>
  <c r="BH333"/>
  <c r="BG333"/>
  <c r="BF333"/>
  <c r="T333"/>
  <c r="R333"/>
  <c r="P333"/>
  <c r="BI326"/>
  <c r="BH326"/>
  <c r="BG326"/>
  <c r="BF326"/>
  <c r="T326"/>
  <c r="R326"/>
  <c r="P326"/>
  <c r="BI319"/>
  <c r="BH319"/>
  <c r="BG319"/>
  <c r="BF319"/>
  <c r="T319"/>
  <c r="R319"/>
  <c r="P319"/>
  <c r="BI314"/>
  <c r="BH314"/>
  <c r="BG314"/>
  <c r="BF314"/>
  <c r="T314"/>
  <c r="R314"/>
  <c r="P314"/>
  <c r="BI307"/>
  <c r="BH307"/>
  <c r="BG307"/>
  <c r="BF307"/>
  <c r="T307"/>
  <c r="R307"/>
  <c r="P307"/>
  <c r="BI300"/>
  <c r="BH300"/>
  <c r="BG300"/>
  <c r="BF300"/>
  <c r="T300"/>
  <c r="R300"/>
  <c r="P300"/>
  <c r="BI294"/>
  <c r="BH294"/>
  <c r="BG294"/>
  <c r="BF294"/>
  <c r="T294"/>
  <c r="R294"/>
  <c r="P294"/>
  <c r="BI283"/>
  <c r="BH283"/>
  <c r="BG283"/>
  <c r="BF283"/>
  <c r="T283"/>
  <c r="R283"/>
  <c r="P283"/>
  <c r="BI263"/>
  <c r="BH263"/>
  <c r="BG263"/>
  <c r="BF263"/>
  <c r="T263"/>
  <c r="R263"/>
  <c r="P263"/>
  <c r="BI256"/>
  <c r="BH256"/>
  <c r="BG256"/>
  <c r="BF256"/>
  <c r="T256"/>
  <c r="R256"/>
  <c r="P256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4"/>
  <c r="BH174"/>
  <c r="BG174"/>
  <c r="BF174"/>
  <c r="T174"/>
  <c r="R174"/>
  <c r="P174"/>
  <c r="BI166"/>
  <c r="BH166"/>
  <c r="BG166"/>
  <c r="BF166"/>
  <c r="T166"/>
  <c r="R166"/>
  <c r="P166"/>
  <c r="BI158"/>
  <c r="BH158"/>
  <c r="BG158"/>
  <c r="BF158"/>
  <c r="T158"/>
  <c r="R158"/>
  <c r="P158"/>
  <c r="BI150"/>
  <c r="BH150"/>
  <c r="BG150"/>
  <c r="BF150"/>
  <c r="T150"/>
  <c r="R150"/>
  <c r="P150"/>
  <c r="BI142"/>
  <c r="BH142"/>
  <c r="BG142"/>
  <c r="BF142"/>
  <c r="T142"/>
  <c r="R142"/>
  <c r="P142"/>
  <c r="BI117"/>
  <c r="BH117"/>
  <c r="BG117"/>
  <c r="BF117"/>
  <c r="T117"/>
  <c r="R117"/>
  <c r="P117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F94"/>
  <c r="E92"/>
  <c r="F56"/>
  <c r="E54"/>
  <c r="J26"/>
  <c r="E26"/>
  <c r="J97"/>
  <c r="J25"/>
  <c r="J23"/>
  <c r="E23"/>
  <c r="J96"/>
  <c r="J22"/>
  <c r="J20"/>
  <c r="E20"/>
  <c r="F97"/>
  <c r="J19"/>
  <c r="J17"/>
  <c r="E17"/>
  <c r="F96"/>
  <c r="J16"/>
  <c r="J14"/>
  <c r="J94"/>
  <c r="E7"/>
  <c r="E50"/>
  <c i="14" r="J39"/>
  <c r="J38"/>
  <c i="1" r="AY68"/>
  <c i="14" r="J37"/>
  <c i="1" r="AX68"/>
  <c i="14" r="BI157"/>
  <c r="BH157"/>
  <c r="BG157"/>
  <c r="BF157"/>
  <c r="T157"/>
  <c r="T156"/>
  <c r="T155"/>
  <c r="R157"/>
  <c r="R156"/>
  <c r="R155"/>
  <c r="P157"/>
  <c r="P156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1"/>
  <c r="BH131"/>
  <c r="BG131"/>
  <c r="BF131"/>
  <c r="T131"/>
  <c r="R131"/>
  <c r="P131"/>
  <c r="BI126"/>
  <c r="BH126"/>
  <c r="BG126"/>
  <c r="BF126"/>
  <c r="T126"/>
  <c r="R126"/>
  <c r="P126"/>
  <c r="BI119"/>
  <c r="BH119"/>
  <c r="BG119"/>
  <c r="BF119"/>
  <c r="T119"/>
  <c r="R119"/>
  <c r="P119"/>
  <c r="BI112"/>
  <c r="BH112"/>
  <c r="BG112"/>
  <c r="BF112"/>
  <c r="T112"/>
  <c r="R112"/>
  <c r="P112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86"/>
  <c r="J16"/>
  <c r="J14"/>
  <c r="J84"/>
  <c r="E7"/>
  <c r="E78"/>
  <c i="13" r="J39"/>
  <c r="J38"/>
  <c i="1" r="AY67"/>
  <c i="13" r="J37"/>
  <c i="1" r="AX67"/>
  <c i="13"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4"/>
  <c r="BH244"/>
  <c r="BG244"/>
  <c r="BF244"/>
  <c r="T244"/>
  <c r="R244"/>
  <c r="P244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6"/>
  <c r="BH226"/>
  <c r="BG226"/>
  <c r="BF226"/>
  <c r="T226"/>
  <c r="R226"/>
  <c r="P226"/>
  <c r="BI220"/>
  <c r="BH220"/>
  <c r="BG220"/>
  <c r="BF220"/>
  <c r="T220"/>
  <c r="R220"/>
  <c r="P220"/>
  <c r="BI213"/>
  <c r="BH213"/>
  <c r="BG213"/>
  <c r="BF213"/>
  <c r="T213"/>
  <c r="R213"/>
  <c r="P213"/>
  <c r="BI206"/>
  <c r="BH206"/>
  <c r="BG206"/>
  <c r="BF206"/>
  <c r="T206"/>
  <c r="R206"/>
  <c r="P206"/>
  <c r="BI199"/>
  <c r="BH199"/>
  <c r="BG199"/>
  <c r="BF199"/>
  <c r="T199"/>
  <c r="R199"/>
  <c r="P199"/>
  <c r="BI192"/>
  <c r="BH192"/>
  <c r="BG192"/>
  <c r="BF192"/>
  <c r="T192"/>
  <c r="R192"/>
  <c r="P192"/>
  <c r="BI185"/>
  <c r="BH185"/>
  <c r="BG185"/>
  <c r="BF185"/>
  <c r="T185"/>
  <c r="R185"/>
  <c r="P185"/>
  <c r="BI178"/>
  <c r="BH178"/>
  <c r="BG178"/>
  <c r="BF178"/>
  <c r="T178"/>
  <c r="R178"/>
  <c r="P178"/>
  <c r="BI171"/>
  <c r="BH171"/>
  <c r="BG171"/>
  <c r="BF171"/>
  <c r="T171"/>
  <c r="R171"/>
  <c r="P171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36"/>
  <c r="BH136"/>
  <c r="BG136"/>
  <c r="BF136"/>
  <c r="T136"/>
  <c r="R136"/>
  <c r="P136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T103"/>
  <c r="R104"/>
  <c r="R103"/>
  <c r="P104"/>
  <c r="P103"/>
  <c r="BI97"/>
  <c r="BH97"/>
  <c r="BG97"/>
  <c r="BF97"/>
  <c r="T97"/>
  <c r="T96"/>
  <c r="R97"/>
  <c r="R96"/>
  <c r="P97"/>
  <c r="P96"/>
  <c r="F88"/>
  <c r="E86"/>
  <c r="F56"/>
  <c r="E54"/>
  <c r="J26"/>
  <c r="E26"/>
  <c r="J91"/>
  <c r="J25"/>
  <c r="J23"/>
  <c r="E23"/>
  <c r="J90"/>
  <c r="J22"/>
  <c r="J20"/>
  <c r="E20"/>
  <c r="F59"/>
  <c r="J19"/>
  <c r="J17"/>
  <c r="E17"/>
  <c r="F58"/>
  <c r="J16"/>
  <c r="J14"/>
  <c r="J88"/>
  <c r="E7"/>
  <c r="E50"/>
  <c i="12" r="J39"/>
  <c r="J38"/>
  <c i="1" r="AY66"/>
  <c i="12" r="J37"/>
  <c i="1" r="AX66"/>
  <c i="12"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T95"/>
  <c r="R96"/>
  <c r="R95"/>
  <c r="P96"/>
  <c r="P95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56"/>
  <c r="E7"/>
  <c r="E81"/>
  <c i="11" r="J39"/>
  <c r="J38"/>
  <c i="1" r="AY65"/>
  <c i="11" r="J37"/>
  <c i="1" r="AX65"/>
  <c i="11" r="BI422"/>
  <c r="BH422"/>
  <c r="BG422"/>
  <c r="BF422"/>
  <c r="T422"/>
  <c r="T421"/>
  <c r="R422"/>
  <c r="R421"/>
  <c r="P422"/>
  <c r="P421"/>
  <c r="BI419"/>
  <c r="BH419"/>
  <c r="BG419"/>
  <c r="BF419"/>
  <c r="T419"/>
  <c r="T418"/>
  <c r="T417"/>
  <c r="R419"/>
  <c r="R418"/>
  <c r="R417"/>
  <c r="P419"/>
  <c r="P418"/>
  <c r="P417"/>
  <c r="BI413"/>
  <c r="BH413"/>
  <c r="BG413"/>
  <c r="BF413"/>
  <c r="T413"/>
  <c r="T412"/>
  <c r="R413"/>
  <c r="R412"/>
  <c r="P413"/>
  <c r="P412"/>
  <c r="BI408"/>
  <c r="BH408"/>
  <c r="BG408"/>
  <c r="BF408"/>
  <c r="T408"/>
  <c r="R408"/>
  <c r="P408"/>
  <c r="BI402"/>
  <c r="BH402"/>
  <c r="BG402"/>
  <c r="BF402"/>
  <c r="T402"/>
  <c r="R402"/>
  <c r="P402"/>
  <c r="BI397"/>
  <c r="BH397"/>
  <c r="BG397"/>
  <c r="BF397"/>
  <c r="T397"/>
  <c r="R397"/>
  <c r="P397"/>
  <c r="BI392"/>
  <c r="BH392"/>
  <c r="BG392"/>
  <c r="BF392"/>
  <c r="T392"/>
  <c r="R392"/>
  <c r="P392"/>
  <c r="BI387"/>
  <c r="BH387"/>
  <c r="BG387"/>
  <c r="BF387"/>
  <c r="T387"/>
  <c r="R387"/>
  <c r="P387"/>
  <c r="BI382"/>
  <c r="BH382"/>
  <c r="BG382"/>
  <c r="BF382"/>
  <c r="T382"/>
  <c r="R382"/>
  <c r="P382"/>
  <c r="BI377"/>
  <c r="BH377"/>
  <c r="BG377"/>
  <c r="BF377"/>
  <c r="T377"/>
  <c r="R377"/>
  <c r="P377"/>
  <c r="BI355"/>
  <c r="BH355"/>
  <c r="BG355"/>
  <c r="BF355"/>
  <c r="T355"/>
  <c r="R355"/>
  <c r="P355"/>
  <c r="BI350"/>
  <c r="BH350"/>
  <c r="BG350"/>
  <c r="BF350"/>
  <c r="T350"/>
  <c r="R350"/>
  <c r="P350"/>
  <c r="BI348"/>
  <c r="BH348"/>
  <c r="BG348"/>
  <c r="BF348"/>
  <c r="T348"/>
  <c r="R348"/>
  <c r="P348"/>
  <c r="BI342"/>
  <c r="BH342"/>
  <c r="BG342"/>
  <c r="BF342"/>
  <c r="T342"/>
  <c r="R342"/>
  <c r="P342"/>
  <c r="BI335"/>
  <c r="BH335"/>
  <c r="BG335"/>
  <c r="BF335"/>
  <c r="T335"/>
  <c r="R335"/>
  <c r="P335"/>
  <c r="BI328"/>
  <c r="BH328"/>
  <c r="BG328"/>
  <c r="BF328"/>
  <c r="T328"/>
  <c r="R328"/>
  <c r="P328"/>
  <c r="BI321"/>
  <c r="BH321"/>
  <c r="BG321"/>
  <c r="BF321"/>
  <c r="T321"/>
  <c r="R321"/>
  <c r="P321"/>
  <c r="BI314"/>
  <c r="BH314"/>
  <c r="BG314"/>
  <c r="BF314"/>
  <c r="T314"/>
  <c r="R314"/>
  <c r="P314"/>
  <c r="BI307"/>
  <c r="BH307"/>
  <c r="BG307"/>
  <c r="BF307"/>
  <c r="T307"/>
  <c r="R307"/>
  <c r="P307"/>
  <c r="BI301"/>
  <c r="BH301"/>
  <c r="BG301"/>
  <c r="BF301"/>
  <c r="T301"/>
  <c r="R301"/>
  <c r="P301"/>
  <c r="BI295"/>
  <c r="BH295"/>
  <c r="BG295"/>
  <c r="BF295"/>
  <c r="T295"/>
  <c r="R295"/>
  <c r="P295"/>
  <c r="BI285"/>
  <c r="BH285"/>
  <c r="BG285"/>
  <c r="BF285"/>
  <c r="T285"/>
  <c r="R285"/>
  <c r="P285"/>
  <c r="BI279"/>
  <c r="BH279"/>
  <c r="BG279"/>
  <c r="BF279"/>
  <c r="T279"/>
  <c r="R279"/>
  <c r="P279"/>
  <c r="BI272"/>
  <c r="BH272"/>
  <c r="BG272"/>
  <c r="BF272"/>
  <c r="T272"/>
  <c r="R272"/>
  <c r="P272"/>
  <c r="BI266"/>
  <c r="BH266"/>
  <c r="BG266"/>
  <c r="BF266"/>
  <c r="T266"/>
  <c r="R266"/>
  <c r="P266"/>
  <c r="BI259"/>
  <c r="BH259"/>
  <c r="BG259"/>
  <c r="BF259"/>
  <c r="T259"/>
  <c r="R259"/>
  <c r="P259"/>
  <c r="BI248"/>
  <c r="BH248"/>
  <c r="BG248"/>
  <c r="BF248"/>
  <c r="T248"/>
  <c r="R248"/>
  <c r="P248"/>
  <c r="BI236"/>
  <c r="BH236"/>
  <c r="BG236"/>
  <c r="BF236"/>
  <c r="T236"/>
  <c r="R236"/>
  <c r="P236"/>
  <c r="BI230"/>
  <c r="BH230"/>
  <c r="BG230"/>
  <c r="BF230"/>
  <c r="T230"/>
  <c r="R230"/>
  <c r="P230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199"/>
  <c r="BH199"/>
  <c r="BG199"/>
  <c r="BF199"/>
  <c r="T199"/>
  <c r="R199"/>
  <c r="P199"/>
  <c r="BI193"/>
  <c r="BH193"/>
  <c r="BG193"/>
  <c r="BF193"/>
  <c r="T193"/>
  <c r="R193"/>
  <c r="P193"/>
  <c r="BI187"/>
  <c r="BH187"/>
  <c r="BG187"/>
  <c r="BF187"/>
  <c r="T187"/>
  <c r="R187"/>
  <c r="P187"/>
  <c r="BI175"/>
  <c r="BH175"/>
  <c r="BG175"/>
  <c r="BF175"/>
  <c r="T175"/>
  <c r="R175"/>
  <c r="P175"/>
  <c r="BI169"/>
  <c r="BH169"/>
  <c r="BG169"/>
  <c r="BF169"/>
  <c r="T169"/>
  <c r="R169"/>
  <c r="P169"/>
  <c r="BI163"/>
  <c r="BH163"/>
  <c r="BG163"/>
  <c r="BF163"/>
  <c r="T163"/>
  <c r="R163"/>
  <c r="P163"/>
  <c r="BI151"/>
  <c r="BH151"/>
  <c r="BG151"/>
  <c r="BF151"/>
  <c r="T151"/>
  <c r="R151"/>
  <c r="P151"/>
  <c r="BI140"/>
  <c r="BH140"/>
  <c r="BG140"/>
  <c r="BF140"/>
  <c r="T140"/>
  <c r="R140"/>
  <c r="P140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2"/>
  <c r="BH112"/>
  <c r="BG112"/>
  <c r="BF112"/>
  <c r="T112"/>
  <c r="R112"/>
  <c r="P112"/>
  <c r="BI104"/>
  <c r="BH104"/>
  <c r="BG104"/>
  <c r="BF104"/>
  <c r="T104"/>
  <c r="R104"/>
  <c r="P104"/>
  <c r="BI96"/>
  <c r="BH96"/>
  <c r="BG96"/>
  <c r="BF96"/>
  <c r="T96"/>
  <c r="R96"/>
  <c r="P96"/>
  <c r="F87"/>
  <c r="E85"/>
  <c r="F56"/>
  <c r="E54"/>
  <c r="J26"/>
  <c r="E26"/>
  <c r="J59"/>
  <c r="J25"/>
  <c r="J23"/>
  <c r="E23"/>
  <c r="J58"/>
  <c r="J22"/>
  <c r="J20"/>
  <c r="E20"/>
  <c r="F90"/>
  <c r="J19"/>
  <c r="J17"/>
  <c r="E17"/>
  <c r="F89"/>
  <c r="J16"/>
  <c r="J14"/>
  <c r="J56"/>
  <c r="E7"/>
  <c r="E81"/>
  <c i="10" r="J39"/>
  <c r="J38"/>
  <c i="1" r="AY64"/>
  <c i="10" r="J37"/>
  <c i="1" r="AX64"/>
  <c i="10"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3"/>
  <c r="BH393"/>
  <c r="BG393"/>
  <c r="BF393"/>
  <c r="T393"/>
  <c r="R393"/>
  <c r="P393"/>
  <c r="BI384"/>
  <c r="BH384"/>
  <c r="BG384"/>
  <c r="BF384"/>
  <c r="T384"/>
  <c r="T383"/>
  <c r="T382"/>
  <c r="R384"/>
  <c r="R383"/>
  <c r="R382"/>
  <c r="P384"/>
  <c r="P383"/>
  <c r="P382"/>
  <c r="BI378"/>
  <c r="BH378"/>
  <c r="BG378"/>
  <c r="BF378"/>
  <c r="T378"/>
  <c r="R378"/>
  <c r="P378"/>
  <c r="BI371"/>
  <c r="BH371"/>
  <c r="BG371"/>
  <c r="BF371"/>
  <c r="T371"/>
  <c r="R371"/>
  <c r="P371"/>
  <c r="BI365"/>
  <c r="BH365"/>
  <c r="BG365"/>
  <c r="BF365"/>
  <c r="T365"/>
  <c r="R365"/>
  <c r="P365"/>
  <c r="BI360"/>
  <c r="BH360"/>
  <c r="BG360"/>
  <c r="BF360"/>
  <c r="T360"/>
  <c r="R360"/>
  <c r="P360"/>
  <c r="BI355"/>
  <c r="BH355"/>
  <c r="BG355"/>
  <c r="BF355"/>
  <c r="T355"/>
  <c r="R355"/>
  <c r="P355"/>
  <c r="BI345"/>
  <c r="BH345"/>
  <c r="BG345"/>
  <c r="BF345"/>
  <c r="T345"/>
  <c r="R345"/>
  <c r="P345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6"/>
  <c r="BH316"/>
  <c r="BG316"/>
  <c r="BF316"/>
  <c r="T316"/>
  <c r="R316"/>
  <c r="P316"/>
  <c r="BI309"/>
  <c r="BH309"/>
  <c r="BG309"/>
  <c r="BF309"/>
  <c r="T309"/>
  <c r="R309"/>
  <c r="P309"/>
  <c r="BI303"/>
  <c r="BH303"/>
  <c r="BG303"/>
  <c r="BF303"/>
  <c r="T303"/>
  <c r="R303"/>
  <c r="P303"/>
  <c r="BI298"/>
  <c r="BH298"/>
  <c r="BG298"/>
  <c r="BF298"/>
  <c r="T298"/>
  <c r="R298"/>
  <c r="P298"/>
  <c r="BI291"/>
  <c r="BH291"/>
  <c r="BG291"/>
  <c r="BF291"/>
  <c r="T291"/>
  <c r="R291"/>
  <c r="P291"/>
  <c r="BI285"/>
  <c r="BH285"/>
  <c r="BG285"/>
  <c r="BF285"/>
  <c r="T285"/>
  <c r="R285"/>
  <c r="P285"/>
  <c r="BI264"/>
  <c r="BH264"/>
  <c r="BG264"/>
  <c r="BF264"/>
  <c r="T264"/>
  <c r="R264"/>
  <c r="P264"/>
  <c r="BI257"/>
  <c r="BH257"/>
  <c r="BG257"/>
  <c r="BF257"/>
  <c r="T257"/>
  <c r="R257"/>
  <c r="P257"/>
  <c r="BI252"/>
  <c r="BH252"/>
  <c r="BG252"/>
  <c r="BF252"/>
  <c r="T252"/>
  <c r="R252"/>
  <c r="P252"/>
  <c r="BI245"/>
  <c r="BH245"/>
  <c r="BG245"/>
  <c r="BF245"/>
  <c r="T245"/>
  <c r="R245"/>
  <c r="P245"/>
  <c r="BI238"/>
  <c r="BH238"/>
  <c r="BG238"/>
  <c r="BF238"/>
  <c r="T238"/>
  <c r="R238"/>
  <c r="P238"/>
  <c r="BI231"/>
  <c r="BH231"/>
  <c r="BG231"/>
  <c r="BF231"/>
  <c r="T231"/>
  <c r="R231"/>
  <c r="P231"/>
  <c r="BI224"/>
  <c r="BH224"/>
  <c r="BG224"/>
  <c r="BF224"/>
  <c r="T224"/>
  <c r="R224"/>
  <c r="P224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198"/>
  <c r="BH198"/>
  <c r="BG198"/>
  <c r="BF198"/>
  <c r="T198"/>
  <c r="R198"/>
  <c r="P198"/>
  <c r="BI192"/>
  <c r="BH192"/>
  <c r="BG192"/>
  <c r="BF192"/>
  <c r="T192"/>
  <c r="R192"/>
  <c r="P192"/>
  <c r="BI185"/>
  <c r="BH185"/>
  <c r="BG185"/>
  <c r="BF185"/>
  <c r="T185"/>
  <c r="R185"/>
  <c r="P185"/>
  <c r="BI172"/>
  <c r="BH172"/>
  <c r="BG172"/>
  <c r="BF172"/>
  <c r="T172"/>
  <c r="R172"/>
  <c r="P172"/>
  <c r="BI165"/>
  <c r="BH165"/>
  <c r="BG165"/>
  <c r="BF165"/>
  <c r="T165"/>
  <c r="R165"/>
  <c r="P165"/>
  <c r="BI158"/>
  <c r="BH158"/>
  <c r="BG158"/>
  <c r="BF158"/>
  <c r="T158"/>
  <c r="R158"/>
  <c r="P158"/>
  <c r="BI151"/>
  <c r="BH151"/>
  <c r="BG151"/>
  <c r="BF151"/>
  <c r="T151"/>
  <c r="R151"/>
  <c r="P151"/>
  <c r="BI139"/>
  <c r="BH139"/>
  <c r="BG139"/>
  <c r="BF139"/>
  <c r="T139"/>
  <c r="R139"/>
  <c r="P139"/>
  <c r="BI114"/>
  <c r="BH114"/>
  <c r="BG114"/>
  <c r="BF114"/>
  <c r="T114"/>
  <c r="R114"/>
  <c r="P114"/>
  <c r="BI108"/>
  <c r="BH108"/>
  <c r="BG108"/>
  <c r="BF108"/>
  <c r="T108"/>
  <c r="R108"/>
  <c r="P108"/>
  <c r="BI103"/>
  <c r="BH103"/>
  <c r="BG103"/>
  <c r="BF103"/>
  <c r="T103"/>
  <c r="R103"/>
  <c r="P103"/>
  <c r="BI100"/>
  <c r="BH100"/>
  <c r="BG100"/>
  <c r="BF100"/>
  <c r="T100"/>
  <c r="R100"/>
  <c r="P100"/>
  <c r="F91"/>
  <c r="E89"/>
  <c r="F56"/>
  <c r="E54"/>
  <c r="J26"/>
  <c r="E26"/>
  <c r="J94"/>
  <c r="J25"/>
  <c r="J23"/>
  <c r="E23"/>
  <c r="J93"/>
  <c r="J22"/>
  <c r="J20"/>
  <c r="E20"/>
  <c r="F59"/>
  <c r="J19"/>
  <c r="J17"/>
  <c r="E17"/>
  <c r="F93"/>
  <c r="J16"/>
  <c r="J14"/>
  <c r="J91"/>
  <c r="E7"/>
  <c r="E85"/>
  <c i="9" r="J39"/>
  <c r="J38"/>
  <c i="1" r="AY63"/>
  <c i="9" r="J37"/>
  <c i="1" r="AX63"/>
  <c i="9" r="BI179"/>
  <c r="BH179"/>
  <c r="BG179"/>
  <c r="BF179"/>
  <c r="T179"/>
  <c r="T178"/>
  <c r="T177"/>
  <c r="R179"/>
  <c r="R178"/>
  <c r="R177"/>
  <c r="P179"/>
  <c r="P178"/>
  <c r="P177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6"/>
  <c r="BH136"/>
  <c r="BG136"/>
  <c r="BF136"/>
  <c r="T136"/>
  <c r="R136"/>
  <c r="P136"/>
  <c r="BI129"/>
  <c r="BH129"/>
  <c r="BG129"/>
  <c r="BF129"/>
  <c r="T129"/>
  <c r="R129"/>
  <c r="P129"/>
  <c r="BI122"/>
  <c r="BH122"/>
  <c r="BG122"/>
  <c r="BF122"/>
  <c r="T122"/>
  <c r="R122"/>
  <c r="P122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99"/>
  <c r="BH99"/>
  <c r="BG99"/>
  <c r="BF99"/>
  <c r="T99"/>
  <c r="R99"/>
  <c r="P99"/>
  <c r="BI93"/>
  <c r="BH93"/>
  <c r="BG93"/>
  <c r="BF93"/>
  <c r="T93"/>
  <c r="R93"/>
  <c r="P93"/>
  <c r="F84"/>
  <c r="E82"/>
  <c r="F56"/>
  <c r="E54"/>
  <c r="J26"/>
  <c r="E26"/>
  <c r="J87"/>
  <c r="J25"/>
  <c r="J23"/>
  <c r="E23"/>
  <c r="J58"/>
  <c r="J22"/>
  <c r="J20"/>
  <c r="E20"/>
  <c r="F87"/>
  <c r="J19"/>
  <c r="J17"/>
  <c r="E17"/>
  <c r="F86"/>
  <c r="J16"/>
  <c r="J14"/>
  <c r="J56"/>
  <c r="E7"/>
  <c r="E78"/>
  <c i="8" r="J39"/>
  <c r="J38"/>
  <c i="1" r="AY62"/>
  <c i="8" r="J37"/>
  <c i="1" r="AX62"/>
  <c i="8" r="BI171"/>
  <c r="BH171"/>
  <c r="BG171"/>
  <c r="BF171"/>
  <c r="T171"/>
  <c r="R171"/>
  <c r="P171"/>
  <c r="BI168"/>
  <c r="BH168"/>
  <c r="BG168"/>
  <c r="BF168"/>
  <c r="T168"/>
  <c r="R168"/>
  <c r="P168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1"/>
  <c r="BH131"/>
  <c r="BG131"/>
  <c r="BF131"/>
  <c r="T131"/>
  <c r="R131"/>
  <c r="P131"/>
  <c r="BI128"/>
  <c r="BH128"/>
  <c r="BG128"/>
  <c r="BF128"/>
  <c r="T128"/>
  <c r="R128"/>
  <c r="P128"/>
  <c r="BI122"/>
  <c r="BH122"/>
  <c r="BG122"/>
  <c r="BF122"/>
  <c r="T122"/>
  <c r="R122"/>
  <c r="P122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R102"/>
  <c r="P102"/>
  <c r="BI96"/>
  <c r="BH96"/>
  <c r="BG96"/>
  <c r="BF96"/>
  <c r="T96"/>
  <c r="R96"/>
  <c r="P96"/>
  <c r="BI91"/>
  <c r="BH91"/>
  <c r="BG91"/>
  <c r="BF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84"/>
  <c r="J16"/>
  <c r="J14"/>
  <c r="J82"/>
  <c r="E7"/>
  <c r="E76"/>
  <c i="7" r="J39"/>
  <c r="J38"/>
  <c i="1" r="AY61"/>
  <c i="7" r="J37"/>
  <c i="1" r="AX61"/>
  <c i="7" r="BI372"/>
  <c r="BH372"/>
  <c r="BG372"/>
  <c r="BF372"/>
  <c r="T372"/>
  <c r="R372"/>
  <c r="P372"/>
  <c r="BI366"/>
  <c r="BH366"/>
  <c r="BG366"/>
  <c r="BF366"/>
  <c r="T366"/>
  <c r="R366"/>
  <c r="P366"/>
  <c r="BI361"/>
  <c r="BH361"/>
  <c r="BG361"/>
  <c r="BF361"/>
  <c r="T361"/>
  <c r="R361"/>
  <c r="P361"/>
  <c r="BI351"/>
  <c r="BH351"/>
  <c r="BG351"/>
  <c r="BF351"/>
  <c r="T351"/>
  <c r="R351"/>
  <c r="P351"/>
  <c r="BI347"/>
  <c r="BH347"/>
  <c r="BG347"/>
  <c r="BF347"/>
  <c r="T347"/>
  <c r="R347"/>
  <c r="P347"/>
  <c r="BI340"/>
  <c r="BH340"/>
  <c r="BG340"/>
  <c r="BF340"/>
  <c r="T340"/>
  <c r="R340"/>
  <c r="P340"/>
  <c r="BI332"/>
  <c r="BH332"/>
  <c r="BG332"/>
  <c r="BF332"/>
  <c r="T332"/>
  <c r="T324"/>
  <c r="R332"/>
  <c r="R324"/>
  <c r="P332"/>
  <c r="P324"/>
  <c r="BI325"/>
  <c r="BH325"/>
  <c r="BG325"/>
  <c r="BF325"/>
  <c r="T325"/>
  <c r="R325"/>
  <c r="P325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07"/>
  <c r="BH307"/>
  <c r="BG307"/>
  <c r="BF307"/>
  <c r="T307"/>
  <c r="R307"/>
  <c r="P307"/>
  <c r="BI301"/>
  <c r="BH301"/>
  <c r="BG301"/>
  <c r="BF301"/>
  <c r="T301"/>
  <c r="R301"/>
  <c r="P301"/>
  <c r="BI294"/>
  <c r="BH294"/>
  <c r="BG294"/>
  <c r="BF294"/>
  <c r="T294"/>
  <c r="R294"/>
  <c r="P294"/>
  <c r="BI287"/>
  <c r="BH287"/>
  <c r="BG287"/>
  <c r="BF287"/>
  <c r="T287"/>
  <c r="R287"/>
  <c r="P287"/>
  <c r="BI281"/>
  <c r="BH281"/>
  <c r="BG281"/>
  <c r="BF281"/>
  <c r="T281"/>
  <c r="R281"/>
  <c r="P281"/>
  <c r="BI274"/>
  <c r="BH274"/>
  <c r="BG274"/>
  <c r="BF274"/>
  <c r="T274"/>
  <c r="R274"/>
  <c r="P274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1"/>
  <c r="BH221"/>
  <c r="BG221"/>
  <c r="BF221"/>
  <c r="T221"/>
  <c r="R221"/>
  <c r="P221"/>
  <c r="BI213"/>
  <c r="BH213"/>
  <c r="BG213"/>
  <c r="BF213"/>
  <c r="T213"/>
  <c r="R213"/>
  <c r="P213"/>
  <c r="BI207"/>
  <c r="BH207"/>
  <c r="BG207"/>
  <c r="BF207"/>
  <c r="T207"/>
  <c r="R207"/>
  <c r="P207"/>
  <c r="BI201"/>
  <c r="BH201"/>
  <c r="BG201"/>
  <c r="BF201"/>
  <c r="T201"/>
  <c r="R201"/>
  <c r="P201"/>
  <c r="BI189"/>
  <c r="BH189"/>
  <c r="BG189"/>
  <c r="BF189"/>
  <c r="T189"/>
  <c r="R189"/>
  <c r="P189"/>
  <c r="BI182"/>
  <c r="BH182"/>
  <c r="BG182"/>
  <c r="BF182"/>
  <c r="T182"/>
  <c r="R182"/>
  <c r="P182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7"/>
  <c r="BH137"/>
  <c r="BG137"/>
  <c r="BF137"/>
  <c r="T137"/>
  <c r="R137"/>
  <c r="P137"/>
  <c r="BI121"/>
  <c r="BH121"/>
  <c r="BG121"/>
  <c r="BF121"/>
  <c r="T121"/>
  <c r="R121"/>
  <c r="P121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2"/>
  <c r="BH102"/>
  <c r="BG102"/>
  <c r="BF102"/>
  <c r="T102"/>
  <c r="T101"/>
  <c r="R102"/>
  <c r="R101"/>
  <c r="P102"/>
  <c r="P101"/>
  <c r="BI96"/>
  <c r="BH96"/>
  <c r="BG96"/>
  <c r="BF96"/>
  <c r="T96"/>
  <c r="T95"/>
  <c r="R96"/>
  <c r="R95"/>
  <c r="P96"/>
  <c r="P95"/>
  <c r="F88"/>
  <c r="E86"/>
  <c r="F56"/>
  <c r="E54"/>
  <c r="J26"/>
  <c r="E26"/>
  <c r="J59"/>
  <c r="J25"/>
  <c r="J23"/>
  <c r="E23"/>
  <c r="J58"/>
  <c r="J22"/>
  <c r="J20"/>
  <c r="E20"/>
  <c r="F91"/>
  <c r="J19"/>
  <c r="J17"/>
  <c r="E17"/>
  <c r="F90"/>
  <c r="J16"/>
  <c r="J14"/>
  <c r="J88"/>
  <c r="E7"/>
  <c r="E82"/>
  <c i="6" r="J39"/>
  <c r="J38"/>
  <c i="1" r="AY60"/>
  <c i="6" r="J37"/>
  <c i="1" r="AX60"/>
  <c i="6" r="BI623"/>
  <c r="BH623"/>
  <c r="BG623"/>
  <c r="BF623"/>
  <c r="T623"/>
  <c r="R623"/>
  <c r="P623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5"/>
  <c r="BH585"/>
  <c r="BG585"/>
  <c r="BF585"/>
  <c r="T585"/>
  <c r="R585"/>
  <c r="P585"/>
  <c r="BI579"/>
  <c r="BH579"/>
  <c r="BG579"/>
  <c r="BF579"/>
  <c r="T579"/>
  <c r="R579"/>
  <c r="P579"/>
  <c r="BI573"/>
  <c r="BH573"/>
  <c r="BG573"/>
  <c r="BF573"/>
  <c r="T573"/>
  <c r="R573"/>
  <c r="P573"/>
  <c r="BI566"/>
  <c r="BH566"/>
  <c r="BG566"/>
  <c r="BF566"/>
  <c r="T566"/>
  <c r="R566"/>
  <c r="P566"/>
  <c r="BI563"/>
  <c r="BH563"/>
  <c r="BG563"/>
  <c r="BF563"/>
  <c r="T563"/>
  <c r="R563"/>
  <c r="P563"/>
  <c r="BI556"/>
  <c r="BH556"/>
  <c r="BG556"/>
  <c r="BF556"/>
  <c r="T556"/>
  <c r="R556"/>
  <c r="P556"/>
  <c r="BI549"/>
  <c r="BH549"/>
  <c r="BG549"/>
  <c r="BF549"/>
  <c r="T549"/>
  <c r="R549"/>
  <c r="P549"/>
  <c r="BI542"/>
  <c r="BH542"/>
  <c r="BG542"/>
  <c r="BF542"/>
  <c r="T542"/>
  <c r="R542"/>
  <c r="P542"/>
  <c r="BI535"/>
  <c r="BH535"/>
  <c r="BG535"/>
  <c r="BF535"/>
  <c r="T535"/>
  <c r="R535"/>
  <c r="P535"/>
  <c r="BI528"/>
  <c r="BH528"/>
  <c r="BG528"/>
  <c r="BF528"/>
  <c r="T528"/>
  <c r="R528"/>
  <c r="P528"/>
  <c r="BI521"/>
  <c r="BH521"/>
  <c r="BG521"/>
  <c r="BF521"/>
  <c r="T521"/>
  <c r="R521"/>
  <c r="P521"/>
  <c r="BI514"/>
  <c r="BH514"/>
  <c r="BG514"/>
  <c r="BF514"/>
  <c r="T514"/>
  <c r="R514"/>
  <c r="P514"/>
  <c r="BI507"/>
  <c r="BH507"/>
  <c r="BG507"/>
  <c r="BF507"/>
  <c r="T507"/>
  <c r="R507"/>
  <c r="P507"/>
  <c r="BI503"/>
  <c r="BH503"/>
  <c r="BG503"/>
  <c r="BF503"/>
  <c r="T503"/>
  <c r="R503"/>
  <c r="P503"/>
  <c r="BI497"/>
  <c r="BH497"/>
  <c r="BG497"/>
  <c r="BF497"/>
  <c r="T497"/>
  <c r="R497"/>
  <c r="P497"/>
  <c r="BI491"/>
  <c r="BH491"/>
  <c r="BG491"/>
  <c r="BF491"/>
  <c r="T491"/>
  <c r="R491"/>
  <c r="P491"/>
  <c r="BI483"/>
  <c r="BH483"/>
  <c r="BG483"/>
  <c r="BF483"/>
  <c r="T483"/>
  <c r="R483"/>
  <c r="P483"/>
  <c r="BI478"/>
  <c r="BH478"/>
  <c r="BG478"/>
  <c r="BF478"/>
  <c r="T478"/>
  <c r="R478"/>
  <c r="P478"/>
  <c r="BI474"/>
  <c r="BH474"/>
  <c r="BG474"/>
  <c r="BF474"/>
  <c r="T474"/>
  <c r="R474"/>
  <c r="P474"/>
  <c r="BI467"/>
  <c r="BH467"/>
  <c r="BG467"/>
  <c r="BF467"/>
  <c r="T467"/>
  <c r="R467"/>
  <c r="P467"/>
  <c r="BI460"/>
  <c r="BH460"/>
  <c r="BG460"/>
  <c r="BF460"/>
  <c r="T460"/>
  <c r="R460"/>
  <c r="P460"/>
  <c r="BI457"/>
  <c r="BH457"/>
  <c r="BG457"/>
  <c r="BF457"/>
  <c r="T457"/>
  <c r="R457"/>
  <c r="P457"/>
  <c r="BI453"/>
  <c r="BH453"/>
  <c r="BG453"/>
  <c r="BF453"/>
  <c r="T453"/>
  <c r="R453"/>
  <c r="P453"/>
  <c r="BI446"/>
  <c r="BH446"/>
  <c r="BG446"/>
  <c r="BF446"/>
  <c r="T446"/>
  <c r="R446"/>
  <c r="P446"/>
  <c r="BI438"/>
  <c r="BH438"/>
  <c r="BG438"/>
  <c r="BF438"/>
  <c r="T438"/>
  <c r="R438"/>
  <c r="P438"/>
  <c r="BI435"/>
  <c r="BH435"/>
  <c r="BG435"/>
  <c r="BF435"/>
  <c r="T435"/>
  <c r="R435"/>
  <c r="P435"/>
  <c r="BI429"/>
  <c r="BH429"/>
  <c r="BG429"/>
  <c r="BF429"/>
  <c r="T429"/>
  <c r="R429"/>
  <c r="P429"/>
  <c r="BI426"/>
  <c r="BH426"/>
  <c r="BG426"/>
  <c r="BF426"/>
  <c r="T426"/>
  <c r="R426"/>
  <c r="P426"/>
  <c r="BI419"/>
  <c r="BH419"/>
  <c r="BG419"/>
  <c r="BF419"/>
  <c r="T419"/>
  <c r="R419"/>
  <c r="P419"/>
  <c r="BI416"/>
  <c r="BH416"/>
  <c r="BG416"/>
  <c r="BF416"/>
  <c r="T416"/>
  <c r="R416"/>
  <c r="P416"/>
  <c r="BI409"/>
  <c r="BH409"/>
  <c r="BG409"/>
  <c r="BF409"/>
  <c r="T409"/>
  <c r="R409"/>
  <c r="P409"/>
  <c r="BI403"/>
  <c r="BH403"/>
  <c r="BG403"/>
  <c r="BF403"/>
  <c r="T403"/>
  <c r="R403"/>
  <c r="P403"/>
  <c r="BI396"/>
  <c r="BH396"/>
  <c r="BG396"/>
  <c r="BF396"/>
  <c r="T396"/>
  <c r="R396"/>
  <c r="P396"/>
  <c r="BI389"/>
  <c r="BH389"/>
  <c r="BG389"/>
  <c r="BF389"/>
  <c r="T389"/>
  <c r="R389"/>
  <c r="P389"/>
  <c r="BI382"/>
  <c r="BH382"/>
  <c r="BG382"/>
  <c r="BF382"/>
  <c r="T382"/>
  <c r="R382"/>
  <c r="P382"/>
  <c r="BI376"/>
  <c r="BH376"/>
  <c r="BG376"/>
  <c r="BF376"/>
  <c r="T376"/>
  <c r="R376"/>
  <c r="P376"/>
  <c r="BI370"/>
  <c r="BH370"/>
  <c r="BG370"/>
  <c r="BF370"/>
  <c r="T370"/>
  <c r="R370"/>
  <c r="P370"/>
  <c r="BI364"/>
  <c r="BH364"/>
  <c r="BG364"/>
  <c r="BF364"/>
  <c r="T364"/>
  <c r="R364"/>
  <c r="P364"/>
  <c r="BI358"/>
  <c r="BH358"/>
  <c r="BG358"/>
  <c r="BF358"/>
  <c r="T358"/>
  <c r="R358"/>
  <c r="P358"/>
  <c r="BI352"/>
  <c r="BH352"/>
  <c r="BG352"/>
  <c r="BF352"/>
  <c r="T352"/>
  <c r="R352"/>
  <c r="P352"/>
  <c r="BI346"/>
  <c r="BH346"/>
  <c r="BG346"/>
  <c r="BF346"/>
  <c r="T346"/>
  <c r="R346"/>
  <c r="P346"/>
  <c r="BI340"/>
  <c r="BH340"/>
  <c r="BG340"/>
  <c r="BF340"/>
  <c r="T340"/>
  <c r="R340"/>
  <c r="P340"/>
  <c r="BI334"/>
  <c r="BH334"/>
  <c r="BG334"/>
  <c r="BF334"/>
  <c r="T334"/>
  <c r="R334"/>
  <c r="P334"/>
  <c r="BI327"/>
  <c r="BH327"/>
  <c r="BG327"/>
  <c r="BF327"/>
  <c r="T327"/>
  <c r="R327"/>
  <c r="P327"/>
  <c r="BI321"/>
  <c r="BH321"/>
  <c r="BG321"/>
  <c r="BF321"/>
  <c r="T321"/>
  <c r="R321"/>
  <c r="P321"/>
  <c r="BI314"/>
  <c r="BH314"/>
  <c r="BG314"/>
  <c r="BF314"/>
  <c r="T314"/>
  <c r="R314"/>
  <c r="P314"/>
  <c r="BI308"/>
  <c r="BH308"/>
  <c r="BG308"/>
  <c r="BF308"/>
  <c r="T308"/>
  <c r="R308"/>
  <c r="P308"/>
  <c r="BI302"/>
  <c r="BH302"/>
  <c r="BG302"/>
  <c r="BF302"/>
  <c r="T302"/>
  <c r="R302"/>
  <c r="P302"/>
  <c r="BI295"/>
  <c r="BH295"/>
  <c r="BG295"/>
  <c r="BF295"/>
  <c r="T295"/>
  <c r="R295"/>
  <c r="P295"/>
  <c r="BI290"/>
  <c r="BH290"/>
  <c r="BG290"/>
  <c r="BF290"/>
  <c r="T290"/>
  <c r="R290"/>
  <c r="P290"/>
  <c r="BI283"/>
  <c r="BH283"/>
  <c r="BG283"/>
  <c r="BF283"/>
  <c r="T283"/>
  <c r="R283"/>
  <c r="P283"/>
  <c r="BI276"/>
  <c r="BH276"/>
  <c r="BG276"/>
  <c r="BF276"/>
  <c r="T276"/>
  <c r="R276"/>
  <c r="P276"/>
  <c r="BI270"/>
  <c r="BH270"/>
  <c r="BG270"/>
  <c r="BF270"/>
  <c r="T270"/>
  <c r="R270"/>
  <c r="P270"/>
  <c r="BI266"/>
  <c r="BH266"/>
  <c r="BG266"/>
  <c r="BF266"/>
  <c r="T266"/>
  <c r="R266"/>
  <c r="P266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44"/>
  <c r="BH244"/>
  <c r="BG244"/>
  <c r="BF244"/>
  <c r="T244"/>
  <c r="R244"/>
  <c r="P244"/>
  <c r="BI237"/>
  <c r="BH237"/>
  <c r="BG237"/>
  <c r="BF237"/>
  <c r="T237"/>
  <c r="R237"/>
  <c r="P237"/>
  <c r="BI229"/>
  <c r="BH229"/>
  <c r="BG229"/>
  <c r="BF229"/>
  <c r="T229"/>
  <c r="R229"/>
  <c r="P229"/>
  <c r="BI222"/>
  <c r="BH222"/>
  <c r="BG222"/>
  <c r="BF222"/>
  <c r="T222"/>
  <c r="R222"/>
  <c r="P222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4"/>
  <c r="BH194"/>
  <c r="BG194"/>
  <c r="BF194"/>
  <c r="T194"/>
  <c r="R194"/>
  <c r="P194"/>
  <c r="BI187"/>
  <c r="BH187"/>
  <c r="BG187"/>
  <c r="BF187"/>
  <c r="T187"/>
  <c r="R187"/>
  <c r="P187"/>
  <c r="BI183"/>
  <c r="BH183"/>
  <c r="BG183"/>
  <c r="BF183"/>
  <c r="T183"/>
  <c r="R183"/>
  <c r="P183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6"/>
  <c r="BH106"/>
  <c r="BG106"/>
  <c r="BF106"/>
  <c r="T106"/>
  <c r="R106"/>
  <c r="P106"/>
  <c r="BI102"/>
  <c r="BH102"/>
  <c r="BG102"/>
  <c r="BF102"/>
  <c r="T102"/>
  <c r="R102"/>
  <c r="P102"/>
  <c r="BI95"/>
  <c r="BH95"/>
  <c r="BG95"/>
  <c r="BF95"/>
  <c r="T95"/>
  <c r="R95"/>
  <c r="P95"/>
  <c r="F87"/>
  <c r="E85"/>
  <c r="F56"/>
  <c r="E54"/>
  <c r="J26"/>
  <c r="E26"/>
  <c r="J90"/>
  <c r="J25"/>
  <c r="J23"/>
  <c r="E23"/>
  <c r="J58"/>
  <c r="J22"/>
  <c r="J20"/>
  <c r="E20"/>
  <c r="F90"/>
  <c r="J19"/>
  <c r="J17"/>
  <c r="E17"/>
  <c r="F89"/>
  <c r="J16"/>
  <c r="J14"/>
  <c r="J87"/>
  <c r="E7"/>
  <c r="E50"/>
  <c i="5" r="J39"/>
  <c r="J38"/>
  <c i="1" r="AY59"/>
  <c i="5" r="J37"/>
  <c i="1" r="AX59"/>
  <c i="5" r="BI267"/>
  <c r="BH267"/>
  <c r="BG267"/>
  <c r="BF267"/>
  <c r="T267"/>
  <c r="R267"/>
  <c r="P267"/>
  <c r="BI264"/>
  <c r="BH264"/>
  <c r="BG264"/>
  <c r="BF264"/>
  <c r="T264"/>
  <c r="R264"/>
  <c r="P264"/>
  <c r="BI258"/>
  <c r="BH258"/>
  <c r="BG258"/>
  <c r="BF258"/>
  <c r="T258"/>
  <c r="R258"/>
  <c r="P258"/>
  <c r="BI255"/>
  <c r="BH255"/>
  <c r="BG255"/>
  <c r="BF255"/>
  <c r="T255"/>
  <c r="R255"/>
  <c r="P255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T140"/>
  <c r="R141"/>
  <c r="R140"/>
  <c r="P141"/>
  <c r="P140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2"/>
  <c r="BH132"/>
  <c r="BG132"/>
  <c r="BF132"/>
  <c r="T132"/>
  <c r="R132"/>
  <c r="P132"/>
  <c r="BI121"/>
  <c r="BH121"/>
  <c r="BG121"/>
  <c r="BF121"/>
  <c r="T121"/>
  <c r="R121"/>
  <c r="P121"/>
  <c r="BI115"/>
  <c r="BH115"/>
  <c r="BG115"/>
  <c r="BF115"/>
  <c r="T115"/>
  <c r="R115"/>
  <c r="P115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5"/>
  <c r="BH95"/>
  <c r="BG95"/>
  <c r="BF95"/>
  <c r="T95"/>
  <c r="R95"/>
  <c r="P95"/>
  <c r="F87"/>
  <c r="E85"/>
  <c r="F56"/>
  <c r="E54"/>
  <c r="J26"/>
  <c r="E26"/>
  <c r="J90"/>
  <c r="J25"/>
  <c r="J23"/>
  <c r="E23"/>
  <c r="J89"/>
  <c r="J22"/>
  <c r="J20"/>
  <c r="E20"/>
  <c r="F90"/>
  <c r="J19"/>
  <c r="J17"/>
  <c r="E17"/>
  <c r="F89"/>
  <c r="J16"/>
  <c r="J14"/>
  <c r="J87"/>
  <c r="E7"/>
  <c r="E50"/>
  <c i="4" r="J39"/>
  <c r="J38"/>
  <c i="1" r="AY58"/>
  <c i="4" r="J37"/>
  <c i="1" r="AX58"/>
  <c i="4" r="BI1848"/>
  <c r="BH1848"/>
  <c r="BG1848"/>
  <c r="BF1848"/>
  <c r="T1848"/>
  <c r="T1847"/>
  <c r="T1846"/>
  <c r="R1848"/>
  <c r="R1847"/>
  <c r="R1846"/>
  <c r="P1848"/>
  <c r="P1847"/>
  <c r="P1846"/>
  <c r="BI1844"/>
  <c r="BH1844"/>
  <c r="BG1844"/>
  <c r="BF1844"/>
  <c r="T1844"/>
  <c r="R1844"/>
  <c r="P1844"/>
  <c r="BI1839"/>
  <c r="BH1839"/>
  <c r="BG1839"/>
  <c r="BF1839"/>
  <c r="T1839"/>
  <c r="R1839"/>
  <c r="P1839"/>
  <c r="BI1835"/>
  <c r="BH1835"/>
  <c r="BG1835"/>
  <c r="BF1835"/>
  <c r="T1835"/>
  <c r="R1835"/>
  <c r="P1835"/>
  <c r="BI1831"/>
  <c r="BH1831"/>
  <c r="BG1831"/>
  <c r="BF1831"/>
  <c r="T1831"/>
  <c r="R1831"/>
  <c r="P1831"/>
  <c r="BI1821"/>
  <c r="BH1821"/>
  <c r="BG1821"/>
  <c r="BF1821"/>
  <c r="T1821"/>
  <c r="R1821"/>
  <c r="P1821"/>
  <c r="BI1817"/>
  <c r="BH1817"/>
  <c r="BG1817"/>
  <c r="BF1817"/>
  <c r="T1817"/>
  <c r="R1817"/>
  <c r="P1817"/>
  <c r="BI1812"/>
  <c r="BH1812"/>
  <c r="BG1812"/>
  <c r="BF1812"/>
  <c r="T1812"/>
  <c r="R1812"/>
  <c r="P1812"/>
  <c r="BI1808"/>
  <c r="BH1808"/>
  <c r="BG1808"/>
  <c r="BF1808"/>
  <c r="T1808"/>
  <c r="R1808"/>
  <c r="P1808"/>
  <c r="BI1804"/>
  <c r="BH1804"/>
  <c r="BG1804"/>
  <c r="BF1804"/>
  <c r="T1804"/>
  <c r="R1804"/>
  <c r="P1804"/>
  <c r="BI1798"/>
  <c r="BH1798"/>
  <c r="BG1798"/>
  <c r="BF1798"/>
  <c r="T1798"/>
  <c r="R1798"/>
  <c r="P1798"/>
  <c r="BI1794"/>
  <c r="BH1794"/>
  <c r="BG1794"/>
  <c r="BF1794"/>
  <c r="T1794"/>
  <c r="R1794"/>
  <c r="P1794"/>
  <c r="BI1788"/>
  <c r="BH1788"/>
  <c r="BG1788"/>
  <c r="BF1788"/>
  <c r="T1788"/>
  <c r="R1788"/>
  <c r="P1788"/>
  <c r="BI1780"/>
  <c r="BH1780"/>
  <c r="BG1780"/>
  <c r="BF1780"/>
  <c r="T1780"/>
  <c r="R1780"/>
  <c r="P1780"/>
  <c r="BI1777"/>
  <c r="BH1777"/>
  <c r="BG1777"/>
  <c r="BF1777"/>
  <c r="T1777"/>
  <c r="R1777"/>
  <c r="P1777"/>
  <c r="BI1757"/>
  <c r="BH1757"/>
  <c r="BG1757"/>
  <c r="BF1757"/>
  <c r="T1757"/>
  <c r="R1757"/>
  <c r="P1757"/>
  <c r="BI1753"/>
  <c r="BH1753"/>
  <c r="BG1753"/>
  <c r="BF1753"/>
  <c r="T1753"/>
  <c r="R1753"/>
  <c r="P1753"/>
  <c r="BI1750"/>
  <c r="BH1750"/>
  <c r="BG1750"/>
  <c r="BF1750"/>
  <c r="T1750"/>
  <c r="R1750"/>
  <c r="P1750"/>
  <c r="BI1745"/>
  <c r="BH1745"/>
  <c r="BG1745"/>
  <c r="BF1745"/>
  <c r="T1745"/>
  <c r="R1745"/>
  <c r="P1745"/>
  <c r="BI1741"/>
  <c r="BH1741"/>
  <c r="BG1741"/>
  <c r="BF1741"/>
  <c r="T1741"/>
  <c r="R1741"/>
  <c r="P1741"/>
  <c r="BI1738"/>
  <c r="BH1738"/>
  <c r="BG1738"/>
  <c r="BF1738"/>
  <c r="T1738"/>
  <c r="R1738"/>
  <c r="P1738"/>
  <c r="BI1735"/>
  <c r="BH1735"/>
  <c r="BG1735"/>
  <c r="BF1735"/>
  <c r="T1735"/>
  <c r="R1735"/>
  <c r="P1735"/>
  <c r="BI1732"/>
  <c r="BH1732"/>
  <c r="BG1732"/>
  <c r="BF1732"/>
  <c r="T1732"/>
  <c r="R1732"/>
  <c r="P1732"/>
  <c r="BI1722"/>
  <c r="BH1722"/>
  <c r="BG1722"/>
  <c r="BF1722"/>
  <c r="T1722"/>
  <c r="R1722"/>
  <c r="P1722"/>
  <c r="BI1719"/>
  <c r="BH1719"/>
  <c r="BG1719"/>
  <c r="BF1719"/>
  <c r="T1719"/>
  <c r="R1719"/>
  <c r="P1719"/>
  <c r="BI1716"/>
  <c r="BH1716"/>
  <c r="BG1716"/>
  <c r="BF1716"/>
  <c r="T1716"/>
  <c r="R1716"/>
  <c r="P1716"/>
  <c r="BI1711"/>
  <c r="BH1711"/>
  <c r="BG1711"/>
  <c r="BF1711"/>
  <c r="T1711"/>
  <c r="R1711"/>
  <c r="P1711"/>
  <c r="BI1708"/>
  <c r="BH1708"/>
  <c r="BG1708"/>
  <c r="BF1708"/>
  <c r="T1708"/>
  <c r="R1708"/>
  <c r="P1708"/>
  <c r="BI1705"/>
  <c r="BH1705"/>
  <c r="BG1705"/>
  <c r="BF1705"/>
  <c r="T1705"/>
  <c r="R1705"/>
  <c r="P1705"/>
  <c r="BI1701"/>
  <c r="BH1701"/>
  <c r="BG1701"/>
  <c r="BF1701"/>
  <c r="T1701"/>
  <c r="R1701"/>
  <c r="P1701"/>
  <c r="BI1697"/>
  <c r="BH1697"/>
  <c r="BG1697"/>
  <c r="BF1697"/>
  <c r="T1697"/>
  <c r="R1697"/>
  <c r="P1697"/>
  <c r="BI1692"/>
  <c r="BH1692"/>
  <c r="BG1692"/>
  <c r="BF1692"/>
  <c r="T1692"/>
  <c r="R1692"/>
  <c r="P1692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4"/>
  <c r="BH1684"/>
  <c r="BG1684"/>
  <c r="BF1684"/>
  <c r="T1684"/>
  <c r="R1684"/>
  <c r="P1684"/>
  <c r="BI1682"/>
  <c r="BH1682"/>
  <c r="BG1682"/>
  <c r="BF1682"/>
  <c r="T1682"/>
  <c r="R1682"/>
  <c r="P1682"/>
  <c r="BI1680"/>
  <c r="BH1680"/>
  <c r="BG1680"/>
  <c r="BF1680"/>
  <c r="T1680"/>
  <c r="R1680"/>
  <c r="P1680"/>
  <c r="BI1676"/>
  <c r="BH1676"/>
  <c r="BG1676"/>
  <c r="BF1676"/>
  <c r="T1676"/>
  <c r="R1676"/>
  <c r="P1676"/>
  <c r="BI1672"/>
  <c r="BH1672"/>
  <c r="BG1672"/>
  <c r="BF1672"/>
  <c r="T1672"/>
  <c r="R1672"/>
  <c r="P1672"/>
  <c r="BI1665"/>
  <c r="BH1665"/>
  <c r="BG1665"/>
  <c r="BF1665"/>
  <c r="T1665"/>
  <c r="R1665"/>
  <c r="P1665"/>
  <c r="BI1663"/>
  <c r="BH1663"/>
  <c r="BG1663"/>
  <c r="BF1663"/>
  <c r="T1663"/>
  <c r="R1663"/>
  <c r="P1663"/>
  <c r="BI1658"/>
  <c r="BH1658"/>
  <c r="BG1658"/>
  <c r="BF1658"/>
  <c r="T1658"/>
  <c r="R1658"/>
  <c r="P1658"/>
  <c r="BI1654"/>
  <c r="BH1654"/>
  <c r="BG1654"/>
  <c r="BF1654"/>
  <c r="T1654"/>
  <c r="R1654"/>
  <c r="P1654"/>
  <c r="BI1650"/>
  <c r="BH1650"/>
  <c r="BG1650"/>
  <c r="BF1650"/>
  <c r="T1650"/>
  <c r="R1650"/>
  <c r="P1650"/>
  <c r="BI1644"/>
  <c r="BH1644"/>
  <c r="BG1644"/>
  <c r="BF1644"/>
  <c r="T1644"/>
  <c r="R1644"/>
  <c r="P1644"/>
  <c r="BI1640"/>
  <c r="BH1640"/>
  <c r="BG1640"/>
  <c r="BF1640"/>
  <c r="T1640"/>
  <c r="R1640"/>
  <c r="P1640"/>
  <c r="BI1635"/>
  <c r="BH1635"/>
  <c r="BG1635"/>
  <c r="BF1635"/>
  <c r="T1635"/>
  <c r="R1635"/>
  <c r="P1635"/>
  <c r="BI1631"/>
  <c r="BH1631"/>
  <c r="BG1631"/>
  <c r="BF1631"/>
  <c r="T1631"/>
  <c r="R1631"/>
  <c r="P1631"/>
  <c r="BI1621"/>
  <c r="BH1621"/>
  <c r="BG1621"/>
  <c r="BF1621"/>
  <c r="T1621"/>
  <c r="R1621"/>
  <c r="P1621"/>
  <c r="BI1617"/>
  <c r="BH1617"/>
  <c r="BG1617"/>
  <c r="BF1617"/>
  <c r="T1617"/>
  <c r="R1617"/>
  <c r="P1617"/>
  <c r="BI1607"/>
  <c r="BH1607"/>
  <c r="BG1607"/>
  <c r="BF1607"/>
  <c r="T1607"/>
  <c r="R1607"/>
  <c r="P1607"/>
  <c r="BI1600"/>
  <c r="BH1600"/>
  <c r="BG1600"/>
  <c r="BF1600"/>
  <c r="T1600"/>
  <c r="R1600"/>
  <c r="P1600"/>
  <c r="BI1594"/>
  <c r="BH1594"/>
  <c r="BG1594"/>
  <c r="BF1594"/>
  <c r="T1594"/>
  <c r="R1594"/>
  <c r="P1594"/>
  <c r="BI1589"/>
  <c r="BH1589"/>
  <c r="BG1589"/>
  <c r="BF1589"/>
  <c r="T1589"/>
  <c r="R1589"/>
  <c r="P1589"/>
  <c r="BI1586"/>
  <c r="BH1586"/>
  <c r="BG1586"/>
  <c r="BF1586"/>
  <c r="T1586"/>
  <c r="R1586"/>
  <c r="P1586"/>
  <c r="BI1583"/>
  <c r="BH1583"/>
  <c r="BG1583"/>
  <c r="BF1583"/>
  <c r="T1583"/>
  <c r="R1583"/>
  <c r="P1583"/>
  <c r="BI1580"/>
  <c r="BH1580"/>
  <c r="BG1580"/>
  <c r="BF1580"/>
  <c r="T1580"/>
  <c r="R1580"/>
  <c r="P1580"/>
  <c r="BI1575"/>
  <c r="BH1575"/>
  <c r="BG1575"/>
  <c r="BF1575"/>
  <c r="T1575"/>
  <c r="R1575"/>
  <c r="P1575"/>
  <c r="BI1571"/>
  <c r="BH1571"/>
  <c r="BG1571"/>
  <c r="BF1571"/>
  <c r="T1571"/>
  <c r="R1571"/>
  <c r="P1571"/>
  <c r="BI1568"/>
  <c r="BH1568"/>
  <c r="BG1568"/>
  <c r="BF1568"/>
  <c r="T1568"/>
  <c r="R1568"/>
  <c r="P1568"/>
  <c r="BI1560"/>
  <c r="BH1560"/>
  <c r="BG1560"/>
  <c r="BF1560"/>
  <c r="T1560"/>
  <c r="R1560"/>
  <c r="P1560"/>
  <c r="BI1557"/>
  <c r="BH1557"/>
  <c r="BG1557"/>
  <c r="BF1557"/>
  <c r="T1557"/>
  <c r="R1557"/>
  <c r="P1557"/>
  <c r="BI1546"/>
  <c r="BH1546"/>
  <c r="BG1546"/>
  <c r="BF1546"/>
  <c r="T1546"/>
  <c r="R1546"/>
  <c r="P1546"/>
  <c r="BI1544"/>
  <c r="BH1544"/>
  <c r="BG1544"/>
  <c r="BF1544"/>
  <c r="T1544"/>
  <c r="R1544"/>
  <c r="P1544"/>
  <c r="BI1542"/>
  <c r="BH1542"/>
  <c r="BG1542"/>
  <c r="BF1542"/>
  <c r="T1542"/>
  <c r="R1542"/>
  <c r="P1542"/>
  <c r="BI1540"/>
  <c r="BH1540"/>
  <c r="BG1540"/>
  <c r="BF1540"/>
  <c r="T1540"/>
  <c r="R1540"/>
  <c r="P1540"/>
  <c r="BI1535"/>
  <c r="BH1535"/>
  <c r="BG1535"/>
  <c r="BF1535"/>
  <c r="T1535"/>
  <c r="R1535"/>
  <c r="P1535"/>
  <c r="BI1531"/>
  <c r="BH1531"/>
  <c r="BG1531"/>
  <c r="BF1531"/>
  <c r="T1531"/>
  <c r="R1531"/>
  <c r="P1531"/>
  <c r="BI1524"/>
  <c r="BH1524"/>
  <c r="BG1524"/>
  <c r="BF1524"/>
  <c r="T1524"/>
  <c r="R1524"/>
  <c r="P1524"/>
  <c r="BI1520"/>
  <c r="BH1520"/>
  <c r="BG1520"/>
  <c r="BF1520"/>
  <c r="T1520"/>
  <c r="R1520"/>
  <c r="P1520"/>
  <c r="BI1496"/>
  <c r="BH1496"/>
  <c r="BG1496"/>
  <c r="BF1496"/>
  <c r="T1496"/>
  <c r="R1496"/>
  <c r="P1496"/>
  <c r="BI1473"/>
  <c r="BH1473"/>
  <c r="BG1473"/>
  <c r="BF1473"/>
  <c r="T1473"/>
  <c r="R1473"/>
  <c r="P1473"/>
  <c r="BI1470"/>
  <c r="BH1470"/>
  <c r="BG1470"/>
  <c r="BF1470"/>
  <c r="T1470"/>
  <c r="R1470"/>
  <c r="P1470"/>
  <c r="BI1464"/>
  <c r="BH1464"/>
  <c r="BG1464"/>
  <c r="BF1464"/>
  <c r="T1464"/>
  <c r="R1464"/>
  <c r="P1464"/>
  <c r="BI1461"/>
  <c r="BH1461"/>
  <c r="BG1461"/>
  <c r="BF1461"/>
  <c r="T1461"/>
  <c r="R1461"/>
  <c r="P1461"/>
  <c r="BI1455"/>
  <c r="BH1455"/>
  <c r="BG1455"/>
  <c r="BF1455"/>
  <c r="T1455"/>
  <c r="R1455"/>
  <c r="P1455"/>
  <c r="BI1452"/>
  <c r="BH1452"/>
  <c r="BG1452"/>
  <c r="BF1452"/>
  <c r="T1452"/>
  <c r="R1452"/>
  <c r="P1452"/>
  <c r="BI1446"/>
  <c r="BH1446"/>
  <c r="BG1446"/>
  <c r="BF1446"/>
  <c r="T1446"/>
  <c r="R1446"/>
  <c r="P1446"/>
  <c r="BI1443"/>
  <c r="BH1443"/>
  <c r="BG1443"/>
  <c r="BF1443"/>
  <c r="T1443"/>
  <c r="R1443"/>
  <c r="P1443"/>
  <c r="BI1440"/>
  <c r="BH1440"/>
  <c r="BG1440"/>
  <c r="BF1440"/>
  <c r="T1440"/>
  <c r="R1440"/>
  <c r="P1440"/>
  <c r="BI1437"/>
  <c r="BH1437"/>
  <c r="BG1437"/>
  <c r="BF1437"/>
  <c r="T1437"/>
  <c r="R1437"/>
  <c r="P1437"/>
  <c r="BI1434"/>
  <c r="BH1434"/>
  <c r="BG1434"/>
  <c r="BF1434"/>
  <c r="T1434"/>
  <c r="R1434"/>
  <c r="P1434"/>
  <c r="BI1430"/>
  <c r="BH1430"/>
  <c r="BG1430"/>
  <c r="BF1430"/>
  <c r="T1430"/>
  <c r="T1423"/>
  <c r="R1430"/>
  <c r="R1423"/>
  <c r="P1430"/>
  <c r="P1423"/>
  <c r="BI1424"/>
  <c r="BH1424"/>
  <c r="BG1424"/>
  <c r="BF1424"/>
  <c r="T1424"/>
  <c r="R1424"/>
  <c r="P1424"/>
  <c r="BI1420"/>
  <c r="BH1420"/>
  <c r="BG1420"/>
  <c r="BF1420"/>
  <c r="T1420"/>
  <c r="R1420"/>
  <c r="P1420"/>
  <c r="BI1414"/>
  <c r="BH1414"/>
  <c r="BG1414"/>
  <c r="BF1414"/>
  <c r="T1414"/>
  <c r="R1414"/>
  <c r="P1414"/>
  <c r="BI1409"/>
  <c r="BH1409"/>
  <c r="BG1409"/>
  <c r="BF1409"/>
  <c r="T1409"/>
  <c r="R1409"/>
  <c r="P1409"/>
  <c r="BI1403"/>
  <c r="BH1403"/>
  <c r="BG1403"/>
  <c r="BF1403"/>
  <c r="T1403"/>
  <c r="R1403"/>
  <c r="P1403"/>
  <c r="BI1398"/>
  <c r="BH1398"/>
  <c r="BG1398"/>
  <c r="BF1398"/>
  <c r="T1398"/>
  <c r="R1398"/>
  <c r="P1398"/>
  <c r="BI1395"/>
  <c r="BH1395"/>
  <c r="BG1395"/>
  <c r="BF1395"/>
  <c r="T1395"/>
  <c r="R1395"/>
  <c r="P1395"/>
  <c r="BI1390"/>
  <c r="BH1390"/>
  <c r="BG1390"/>
  <c r="BF1390"/>
  <c r="T1390"/>
  <c r="R1390"/>
  <c r="P1390"/>
  <c r="BI1385"/>
  <c r="BH1385"/>
  <c r="BG1385"/>
  <c r="BF1385"/>
  <c r="T1385"/>
  <c r="R1385"/>
  <c r="P1385"/>
  <c r="BI1382"/>
  <c r="BH1382"/>
  <c r="BG1382"/>
  <c r="BF1382"/>
  <c r="T1382"/>
  <c r="R1382"/>
  <c r="P1382"/>
  <c r="BI1378"/>
  <c r="BH1378"/>
  <c r="BG1378"/>
  <c r="BF1378"/>
  <c r="T1378"/>
  <c r="R1378"/>
  <c r="P1378"/>
  <c r="BI1368"/>
  <c r="BH1368"/>
  <c r="BG1368"/>
  <c r="BF1368"/>
  <c r="T1368"/>
  <c r="R1368"/>
  <c r="P1368"/>
  <c r="BI1365"/>
  <c r="BH1365"/>
  <c r="BG1365"/>
  <c r="BF1365"/>
  <c r="T1365"/>
  <c r="R1365"/>
  <c r="P1365"/>
  <c r="BI1358"/>
  <c r="BH1358"/>
  <c r="BG1358"/>
  <c r="BF1358"/>
  <c r="T1358"/>
  <c r="R1358"/>
  <c r="P1358"/>
  <c r="BI1355"/>
  <c r="BH1355"/>
  <c r="BG1355"/>
  <c r="BF1355"/>
  <c r="T1355"/>
  <c r="R1355"/>
  <c r="P1355"/>
  <c r="BI1347"/>
  <c r="BH1347"/>
  <c r="BG1347"/>
  <c r="BF1347"/>
  <c r="T1347"/>
  <c r="R1347"/>
  <c r="P1347"/>
  <c r="BI1343"/>
  <c r="BH1343"/>
  <c r="BG1343"/>
  <c r="BF1343"/>
  <c r="T1343"/>
  <c r="R1343"/>
  <c r="P1343"/>
  <c r="BI1341"/>
  <c r="BH1341"/>
  <c r="BG1341"/>
  <c r="BF1341"/>
  <c r="T1341"/>
  <c r="R1341"/>
  <c r="P1341"/>
  <c r="BI1338"/>
  <c r="BH1338"/>
  <c r="BG1338"/>
  <c r="BF1338"/>
  <c r="T1338"/>
  <c r="R1338"/>
  <c r="P1338"/>
  <c r="BI1331"/>
  <c r="BH1331"/>
  <c r="BG1331"/>
  <c r="BF1331"/>
  <c r="T1331"/>
  <c r="R1331"/>
  <c r="P1331"/>
  <c r="BI1325"/>
  <c r="BH1325"/>
  <c r="BG1325"/>
  <c r="BF1325"/>
  <c r="T1325"/>
  <c r="R1325"/>
  <c r="P1325"/>
  <c r="BI1321"/>
  <c r="BH1321"/>
  <c r="BG1321"/>
  <c r="BF1321"/>
  <c r="T1321"/>
  <c r="R1321"/>
  <c r="P1321"/>
  <c r="BI1305"/>
  <c r="BH1305"/>
  <c r="BG1305"/>
  <c r="BF1305"/>
  <c r="T1305"/>
  <c r="R1305"/>
  <c r="P1305"/>
  <c r="BI1297"/>
  <c r="BH1297"/>
  <c r="BG1297"/>
  <c r="BF1297"/>
  <c r="T1297"/>
  <c r="R1297"/>
  <c r="P1297"/>
  <c r="BI1291"/>
  <c r="BH1291"/>
  <c r="BG1291"/>
  <c r="BF1291"/>
  <c r="T1291"/>
  <c r="R1291"/>
  <c r="P1291"/>
  <c r="BI1285"/>
  <c r="BH1285"/>
  <c r="BG1285"/>
  <c r="BF1285"/>
  <c r="T1285"/>
  <c r="R1285"/>
  <c r="P1285"/>
  <c r="BI1272"/>
  <c r="BH1272"/>
  <c r="BG1272"/>
  <c r="BF1272"/>
  <c r="T1272"/>
  <c r="R1272"/>
  <c r="P1272"/>
  <c r="BI1269"/>
  <c r="BH1269"/>
  <c r="BG1269"/>
  <c r="BF1269"/>
  <c r="T1269"/>
  <c r="R1269"/>
  <c r="P1269"/>
  <c r="BI1264"/>
  <c r="BH1264"/>
  <c r="BG1264"/>
  <c r="BF1264"/>
  <c r="T1264"/>
  <c r="R1264"/>
  <c r="P1264"/>
  <c r="BI1260"/>
  <c r="BH1260"/>
  <c r="BG1260"/>
  <c r="BF1260"/>
  <c r="T1260"/>
  <c r="R1260"/>
  <c r="P1260"/>
  <c r="BI1250"/>
  <c r="BH1250"/>
  <c r="BG1250"/>
  <c r="BF1250"/>
  <c r="T1250"/>
  <c r="R1250"/>
  <c r="P1250"/>
  <c r="BI1246"/>
  <c r="BH1246"/>
  <c r="BG1246"/>
  <c r="BF1246"/>
  <c r="T1246"/>
  <c r="R1246"/>
  <c r="P1246"/>
  <c r="BI1240"/>
  <c r="BH1240"/>
  <c r="BG1240"/>
  <c r="BF1240"/>
  <c r="T1240"/>
  <c r="R1240"/>
  <c r="P1240"/>
  <c r="BI1235"/>
  <c r="BH1235"/>
  <c r="BG1235"/>
  <c r="BF1235"/>
  <c r="T1235"/>
  <c r="R1235"/>
  <c r="P1235"/>
  <c r="BI1230"/>
  <c r="BH1230"/>
  <c r="BG1230"/>
  <c r="BF1230"/>
  <c r="T1230"/>
  <c r="R1230"/>
  <c r="P1230"/>
  <c r="BI1225"/>
  <c r="BH1225"/>
  <c r="BG1225"/>
  <c r="BF1225"/>
  <c r="T1225"/>
  <c r="R1225"/>
  <c r="P1225"/>
  <c r="BI1220"/>
  <c r="BH1220"/>
  <c r="BG1220"/>
  <c r="BF1220"/>
  <c r="T1220"/>
  <c r="R1220"/>
  <c r="P1220"/>
  <c r="BI1208"/>
  <c r="BH1208"/>
  <c r="BG1208"/>
  <c r="BF1208"/>
  <c r="T1208"/>
  <c r="R1208"/>
  <c r="P1208"/>
  <c r="BI1206"/>
  <c r="BH1206"/>
  <c r="BG1206"/>
  <c r="BF1206"/>
  <c r="T1206"/>
  <c r="R1206"/>
  <c r="P1206"/>
  <c r="BI1203"/>
  <c r="BH1203"/>
  <c r="BG1203"/>
  <c r="BF1203"/>
  <c r="T1203"/>
  <c r="R1203"/>
  <c r="P1203"/>
  <c r="BI1200"/>
  <c r="BH1200"/>
  <c r="BG1200"/>
  <c r="BF1200"/>
  <c r="T1200"/>
  <c r="R1200"/>
  <c r="P1200"/>
  <c r="BI1198"/>
  <c r="BH1198"/>
  <c r="BG1198"/>
  <c r="BF1198"/>
  <c r="T1198"/>
  <c r="R1198"/>
  <c r="P1198"/>
  <c r="BI1195"/>
  <c r="BH1195"/>
  <c r="BG1195"/>
  <c r="BF1195"/>
  <c r="T1195"/>
  <c r="R1195"/>
  <c r="P1195"/>
  <c r="BI1192"/>
  <c r="BH1192"/>
  <c r="BG1192"/>
  <c r="BF1192"/>
  <c r="T1192"/>
  <c r="R1192"/>
  <c r="P1192"/>
  <c r="BI1188"/>
  <c r="BH1188"/>
  <c r="BG1188"/>
  <c r="BF1188"/>
  <c r="T1188"/>
  <c r="R1188"/>
  <c r="P1188"/>
  <c r="BI1183"/>
  <c r="BH1183"/>
  <c r="BG1183"/>
  <c r="BF1183"/>
  <c r="T1183"/>
  <c r="R1183"/>
  <c r="P1183"/>
  <c r="BI1179"/>
  <c r="BH1179"/>
  <c r="BG1179"/>
  <c r="BF1179"/>
  <c r="T1179"/>
  <c r="R1179"/>
  <c r="P1179"/>
  <c r="BI1172"/>
  <c r="BH1172"/>
  <c r="BG1172"/>
  <c r="BF1172"/>
  <c r="T1172"/>
  <c r="R1172"/>
  <c r="P1172"/>
  <c r="BI1167"/>
  <c r="BH1167"/>
  <c r="BG1167"/>
  <c r="BF1167"/>
  <c r="T1167"/>
  <c r="T1166"/>
  <c r="R1167"/>
  <c r="R1166"/>
  <c r="P1167"/>
  <c r="P1166"/>
  <c r="BI1163"/>
  <c r="BH1163"/>
  <c r="BG1163"/>
  <c r="BF1163"/>
  <c r="T1163"/>
  <c r="R1163"/>
  <c r="P1163"/>
  <c r="BI1153"/>
  <c r="BH1153"/>
  <c r="BG1153"/>
  <c r="BF1153"/>
  <c r="T1153"/>
  <c r="R1153"/>
  <c r="P1153"/>
  <c r="BI1150"/>
  <c r="BH1150"/>
  <c r="BG1150"/>
  <c r="BF1150"/>
  <c r="T1150"/>
  <c r="R1150"/>
  <c r="P1150"/>
  <c r="BI1144"/>
  <c r="BH1144"/>
  <c r="BG1144"/>
  <c r="BF1144"/>
  <c r="T1144"/>
  <c r="R1144"/>
  <c r="P1144"/>
  <c r="BI1142"/>
  <c r="BH1142"/>
  <c r="BG1142"/>
  <c r="BF1142"/>
  <c r="T1142"/>
  <c r="R1142"/>
  <c r="P1142"/>
  <c r="BI1139"/>
  <c r="BH1139"/>
  <c r="BG1139"/>
  <c r="BF1139"/>
  <c r="T1139"/>
  <c r="R1139"/>
  <c r="P1139"/>
  <c r="BI1134"/>
  <c r="BH1134"/>
  <c r="BG1134"/>
  <c r="BF1134"/>
  <c r="T1134"/>
  <c r="R1134"/>
  <c r="P1134"/>
  <c r="BI1132"/>
  <c r="BH1132"/>
  <c r="BG1132"/>
  <c r="BF1132"/>
  <c r="T1132"/>
  <c r="R1132"/>
  <c r="P1132"/>
  <c r="BI1127"/>
  <c r="BH1127"/>
  <c r="BG1127"/>
  <c r="BF1127"/>
  <c r="T1127"/>
  <c r="R1127"/>
  <c r="P1127"/>
  <c r="BI1125"/>
  <c r="BH1125"/>
  <c r="BG1125"/>
  <c r="BF1125"/>
  <c r="T1125"/>
  <c r="R1125"/>
  <c r="P1125"/>
  <c r="BI1119"/>
  <c r="BH1119"/>
  <c r="BG1119"/>
  <c r="BF1119"/>
  <c r="T1119"/>
  <c r="R1119"/>
  <c r="P1119"/>
  <c r="BI1113"/>
  <c r="BH1113"/>
  <c r="BG1113"/>
  <c r="BF1113"/>
  <c r="T1113"/>
  <c r="R1113"/>
  <c r="P1113"/>
  <c r="BI1110"/>
  <c r="BH1110"/>
  <c r="BG1110"/>
  <c r="BF1110"/>
  <c r="T1110"/>
  <c r="R1110"/>
  <c r="P1110"/>
  <c r="BI1104"/>
  <c r="BH1104"/>
  <c r="BG1104"/>
  <c r="BF1104"/>
  <c r="T1104"/>
  <c r="R1104"/>
  <c r="P1104"/>
  <c r="BI1101"/>
  <c r="BH1101"/>
  <c r="BG1101"/>
  <c r="BF1101"/>
  <c r="T1101"/>
  <c r="R1101"/>
  <c r="P1101"/>
  <c r="BI1095"/>
  <c r="BH1095"/>
  <c r="BG1095"/>
  <c r="BF1095"/>
  <c r="T1095"/>
  <c r="R1095"/>
  <c r="P1095"/>
  <c r="BI1092"/>
  <c r="BH1092"/>
  <c r="BG1092"/>
  <c r="BF1092"/>
  <c r="T1092"/>
  <c r="R1092"/>
  <c r="P1092"/>
  <c r="BI1088"/>
  <c r="BH1088"/>
  <c r="BG1088"/>
  <c r="BF1088"/>
  <c r="T1088"/>
  <c r="R1088"/>
  <c r="P1088"/>
  <c r="BI1085"/>
  <c r="BH1085"/>
  <c r="BG1085"/>
  <c r="BF1085"/>
  <c r="T1085"/>
  <c r="R1085"/>
  <c r="P1085"/>
  <c r="BI1082"/>
  <c r="BH1082"/>
  <c r="BG1082"/>
  <c r="BF1082"/>
  <c r="T1082"/>
  <c r="R1082"/>
  <c r="P1082"/>
  <c r="BI1078"/>
  <c r="BH1078"/>
  <c r="BG1078"/>
  <c r="BF1078"/>
  <c r="T1078"/>
  <c r="R1078"/>
  <c r="P1078"/>
  <c r="BI1068"/>
  <c r="BH1068"/>
  <c r="BG1068"/>
  <c r="BF1068"/>
  <c r="T1068"/>
  <c r="R1068"/>
  <c r="P1068"/>
  <c r="BI1066"/>
  <c r="BH1066"/>
  <c r="BG1066"/>
  <c r="BF1066"/>
  <c r="T1066"/>
  <c r="R1066"/>
  <c r="P1066"/>
  <c r="BI1063"/>
  <c r="BH1063"/>
  <c r="BG1063"/>
  <c r="BF1063"/>
  <c r="T1063"/>
  <c r="R1063"/>
  <c r="P1063"/>
  <c r="BI1061"/>
  <c r="BH1061"/>
  <c r="BG1061"/>
  <c r="BF1061"/>
  <c r="T1061"/>
  <c r="R1061"/>
  <c r="P1061"/>
  <c r="BI1059"/>
  <c r="BH1059"/>
  <c r="BG1059"/>
  <c r="BF1059"/>
  <c r="T1059"/>
  <c r="R1059"/>
  <c r="P1059"/>
  <c r="BI1053"/>
  <c r="BH1053"/>
  <c r="BG1053"/>
  <c r="BF1053"/>
  <c r="T1053"/>
  <c r="R1053"/>
  <c r="P1053"/>
  <c r="BI1049"/>
  <c r="BH1049"/>
  <c r="BG1049"/>
  <c r="BF1049"/>
  <c r="T1049"/>
  <c r="R1049"/>
  <c r="P1049"/>
  <c r="BI1044"/>
  <c r="BH1044"/>
  <c r="BG1044"/>
  <c r="BF1044"/>
  <c r="T1044"/>
  <c r="R1044"/>
  <c r="P1044"/>
  <c r="BI1041"/>
  <c r="BH1041"/>
  <c r="BG1041"/>
  <c r="BF1041"/>
  <c r="T1041"/>
  <c r="R1041"/>
  <c r="P1041"/>
  <c r="BI1032"/>
  <c r="BH1032"/>
  <c r="BG1032"/>
  <c r="BF1032"/>
  <c r="T1032"/>
  <c r="R1032"/>
  <c r="P1032"/>
  <c r="BI1026"/>
  <c r="BH1026"/>
  <c r="BG1026"/>
  <c r="BF1026"/>
  <c r="T1026"/>
  <c r="R1026"/>
  <c r="P1026"/>
  <c r="BI1024"/>
  <c r="BH1024"/>
  <c r="BG1024"/>
  <c r="BF1024"/>
  <c r="T1024"/>
  <c r="R1024"/>
  <c r="P1024"/>
  <c r="BI1019"/>
  <c r="BH1019"/>
  <c r="BG1019"/>
  <c r="BF1019"/>
  <c r="T1019"/>
  <c r="R1019"/>
  <c r="P1019"/>
  <c r="BI1016"/>
  <c r="BH1016"/>
  <c r="BG1016"/>
  <c r="BF1016"/>
  <c r="T1016"/>
  <c r="R1016"/>
  <c r="P1016"/>
  <c r="BI1011"/>
  <c r="BH1011"/>
  <c r="BG1011"/>
  <c r="BF1011"/>
  <c r="T1011"/>
  <c r="R1011"/>
  <c r="P1011"/>
  <c r="BI1007"/>
  <c r="BH1007"/>
  <c r="BG1007"/>
  <c r="BF1007"/>
  <c r="T1007"/>
  <c r="R1007"/>
  <c r="P1007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6"/>
  <c r="BH996"/>
  <c r="BG996"/>
  <c r="BF996"/>
  <c r="T996"/>
  <c r="R996"/>
  <c r="P996"/>
  <c r="BI994"/>
  <c r="BH994"/>
  <c r="BG994"/>
  <c r="BF994"/>
  <c r="T994"/>
  <c r="R994"/>
  <c r="P994"/>
  <c r="BI988"/>
  <c r="BH988"/>
  <c r="BG988"/>
  <c r="BF988"/>
  <c r="T988"/>
  <c r="R988"/>
  <c r="P988"/>
  <c r="BI970"/>
  <c r="BH970"/>
  <c r="BG970"/>
  <c r="BF970"/>
  <c r="T970"/>
  <c r="R970"/>
  <c r="P970"/>
  <c r="BI965"/>
  <c r="BH965"/>
  <c r="BG965"/>
  <c r="BF965"/>
  <c r="T965"/>
  <c r="R965"/>
  <c r="P965"/>
  <c r="BI957"/>
  <c r="BH957"/>
  <c r="BG957"/>
  <c r="BF957"/>
  <c r="T957"/>
  <c r="R957"/>
  <c r="P957"/>
  <c r="BI951"/>
  <c r="BH951"/>
  <c r="BG951"/>
  <c r="BF951"/>
  <c r="T951"/>
  <c r="R951"/>
  <c r="P951"/>
  <c r="BI948"/>
  <c r="BH948"/>
  <c r="BG948"/>
  <c r="BF948"/>
  <c r="T948"/>
  <c r="R948"/>
  <c r="P948"/>
  <c r="BI945"/>
  <c r="BH945"/>
  <c r="BG945"/>
  <c r="BF945"/>
  <c r="T945"/>
  <c r="R945"/>
  <c r="P945"/>
  <c r="BI939"/>
  <c r="BH939"/>
  <c r="BG939"/>
  <c r="BF939"/>
  <c r="T939"/>
  <c r="R939"/>
  <c r="P939"/>
  <c r="BI934"/>
  <c r="BH934"/>
  <c r="BG934"/>
  <c r="BF934"/>
  <c r="T934"/>
  <c r="R934"/>
  <c r="P934"/>
  <c r="BI931"/>
  <c r="BH931"/>
  <c r="BG931"/>
  <c r="BF931"/>
  <c r="T931"/>
  <c r="R931"/>
  <c r="P931"/>
  <c r="BI916"/>
  <c r="BH916"/>
  <c r="BG916"/>
  <c r="BF916"/>
  <c r="T916"/>
  <c r="R916"/>
  <c r="P916"/>
  <c r="BI910"/>
  <c r="BH910"/>
  <c r="BG910"/>
  <c r="BF910"/>
  <c r="T910"/>
  <c r="R910"/>
  <c r="P910"/>
  <c r="BI904"/>
  <c r="BH904"/>
  <c r="BG904"/>
  <c r="BF904"/>
  <c r="T904"/>
  <c r="R904"/>
  <c r="P904"/>
  <c r="BI894"/>
  <c r="BH894"/>
  <c r="BG894"/>
  <c r="BF894"/>
  <c r="T894"/>
  <c r="R894"/>
  <c r="P894"/>
  <c r="BI887"/>
  <c r="BH887"/>
  <c r="BG887"/>
  <c r="BF887"/>
  <c r="T887"/>
  <c r="R887"/>
  <c r="P887"/>
  <c r="BI883"/>
  <c r="BH883"/>
  <c r="BG883"/>
  <c r="BF883"/>
  <c r="T883"/>
  <c r="R883"/>
  <c r="P883"/>
  <c r="BI862"/>
  <c r="BH862"/>
  <c r="BG862"/>
  <c r="BF862"/>
  <c r="T862"/>
  <c r="R862"/>
  <c r="P862"/>
  <c r="BI859"/>
  <c r="BH859"/>
  <c r="BG859"/>
  <c r="BF859"/>
  <c r="T859"/>
  <c r="R859"/>
  <c r="P859"/>
  <c r="BI854"/>
  <c r="BH854"/>
  <c r="BG854"/>
  <c r="BF854"/>
  <c r="T854"/>
  <c r="R854"/>
  <c r="P854"/>
  <c r="BI851"/>
  <c r="BH851"/>
  <c r="BG851"/>
  <c r="BF851"/>
  <c r="T851"/>
  <c r="R851"/>
  <c r="P851"/>
  <c r="BI841"/>
  <c r="BH841"/>
  <c r="BG841"/>
  <c r="BF841"/>
  <c r="T841"/>
  <c r="R841"/>
  <c r="P841"/>
  <c r="BI838"/>
  <c r="BH838"/>
  <c r="BG838"/>
  <c r="BF838"/>
  <c r="T838"/>
  <c r="R838"/>
  <c r="P838"/>
  <c r="BI833"/>
  <c r="BH833"/>
  <c r="BG833"/>
  <c r="BF833"/>
  <c r="T833"/>
  <c r="R833"/>
  <c r="P833"/>
  <c r="BI830"/>
  <c r="BH830"/>
  <c r="BG830"/>
  <c r="BF830"/>
  <c r="T830"/>
  <c r="R830"/>
  <c r="P830"/>
  <c r="BI822"/>
  <c r="BH822"/>
  <c r="BG822"/>
  <c r="BF822"/>
  <c r="T822"/>
  <c r="R822"/>
  <c r="P822"/>
  <c r="BI813"/>
  <c r="BH813"/>
  <c r="BG813"/>
  <c r="BF813"/>
  <c r="T813"/>
  <c r="R813"/>
  <c r="P813"/>
  <c r="BI797"/>
  <c r="BH797"/>
  <c r="BG797"/>
  <c r="BF797"/>
  <c r="T797"/>
  <c r="R797"/>
  <c r="P797"/>
  <c r="BI794"/>
  <c r="BH794"/>
  <c r="BG794"/>
  <c r="BF794"/>
  <c r="T794"/>
  <c r="R794"/>
  <c r="P794"/>
  <c r="BI778"/>
  <c r="BH778"/>
  <c r="BG778"/>
  <c r="BF778"/>
  <c r="T778"/>
  <c r="R778"/>
  <c r="P778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3"/>
  <c r="BH763"/>
  <c r="BG763"/>
  <c r="BF763"/>
  <c r="T763"/>
  <c r="R763"/>
  <c r="P763"/>
  <c r="BI760"/>
  <c r="BH760"/>
  <c r="BG760"/>
  <c r="BF760"/>
  <c r="T760"/>
  <c r="R760"/>
  <c r="P760"/>
  <c r="BI757"/>
  <c r="BH757"/>
  <c r="BG757"/>
  <c r="BF757"/>
  <c r="T757"/>
  <c r="R757"/>
  <c r="P757"/>
  <c r="BI754"/>
  <c r="BH754"/>
  <c r="BG754"/>
  <c r="BF754"/>
  <c r="T754"/>
  <c r="R754"/>
  <c r="P754"/>
  <c r="BI749"/>
  <c r="BH749"/>
  <c r="BG749"/>
  <c r="BF749"/>
  <c r="T749"/>
  <c r="R749"/>
  <c r="P749"/>
  <c r="BI743"/>
  <c r="BH743"/>
  <c r="BG743"/>
  <c r="BF743"/>
  <c r="T743"/>
  <c r="R743"/>
  <c r="P743"/>
  <c r="BI722"/>
  <c r="BH722"/>
  <c r="BG722"/>
  <c r="BF722"/>
  <c r="T722"/>
  <c r="R722"/>
  <c r="P722"/>
  <c r="BI719"/>
  <c r="BH719"/>
  <c r="BG719"/>
  <c r="BF719"/>
  <c r="T719"/>
  <c r="R719"/>
  <c r="P719"/>
  <c r="BI710"/>
  <c r="BH710"/>
  <c r="BG710"/>
  <c r="BF710"/>
  <c r="T710"/>
  <c r="R710"/>
  <c r="P710"/>
  <c r="BI696"/>
  <c r="BH696"/>
  <c r="BG696"/>
  <c r="BF696"/>
  <c r="T696"/>
  <c r="R696"/>
  <c r="P696"/>
  <c r="BI688"/>
  <c r="BH688"/>
  <c r="BG688"/>
  <c r="BF688"/>
  <c r="T688"/>
  <c r="R688"/>
  <c r="P688"/>
  <c r="BI672"/>
  <c r="BH672"/>
  <c r="BG672"/>
  <c r="BF672"/>
  <c r="T672"/>
  <c r="R672"/>
  <c r="P672"/>
  <c r="BI666"/>
  <c r="BH666"/>
  <c r="BG666"/>
  <c r="BF666"/>
  <c r="T666"/>
  <c r="R666"/>
  <c r="P666"/>
  <c r="BI660"/>
  <c r="BH660"/>
  <c r="BG660"/>
  <c r="BF660"/>
  <c r="T660"/>
  <c r="R660"/>
  <c r="P660"/>
  <c r="BI651"/>
  <c r="BH651"/>
  <c r="BG651"/>
  <c r="BF651"/>
  <c r="T651"/>
  <c r="R651"/>
  <c r="P651"/>
  <c r="BI641"/>
  <c r="BH641"/>
  <c r="BG641"/>
  <c r="BF641"/>
  <c r="T641"/>
  <c r="R641"/>
  <c r="P641"/>
  <c r="BI632"/>
  <c r="BH632"/>
  <c r="BG632"/>
  <c r="BF632"/>
  <c r="T632"/>
  <c r="R632"/>
  <c r="P632"/>
  <c r="BI609"/>
  <c r="BH609"/>
  <c r="BG609"/>
  <c r="BF609"/>
  <c r="T609"/>
  <c r="R609"/>
  <c r="P609"/>
  <c r="BI595"/>
  <c r="BH595"/>
  <c r="BG595"/>
  <c r="BF595"/>
  <c r="T595"/>
  <c r="R595"/>
  <c r="P595"/>
  <c r="BI586"/>
  <c r="BH586"/>
  <c r="BG586"/>
  <c r="BF586"/>
  <c r="T586"/>
  <c r="R586"/>
  <c r="P586"/>
  <c r="BI578"/>
  <c r="BH578"/>
  <c r="BG578"/>
  <c r="BF578"/>
  <c r="T578"/>
  <c r="R578"/>
  <c r="P578"/>
  <c r="BI572"/>
  <c r="BH572"/>
  <c r="BG572"/>
  <c r="BF572"/>
  <c r="T572"/>
  <c r="R572"/>
  <c r="P572"/>
  <c r="BI568"/>
  <c r="BH568"/>
  <c r="BG568"/>
  <c r="BF568"/>
  <c r="T568"/>
  <c r="R568"/>
  <c r="P568"/>
  <c r="BI563"/>
  <c r="BH563"/>
  <c r="BG563"/>
  <c r="BF563"/>
  <c r="T563"/>
  <c r="R563"/>
  <c r="P563"/>
  <c r="BI557"/>
  <c r="BH557"/>
  <c r="BG557"/>
  <c r="BF557"/>
  <c r="T557"/>
  <c r="R557"/>
  <c r="P557"/>
  <c r="BI550"/>
  <c r="BH550"/>
  <c r="BG550"/>
  <c r="BF550"/>
  <c r="T550"/>
  <c r="R550"/>
  <c r="P550"/>
  <c r="BI548"/>
  <c r="BH548"/>
  <c r="BG548"/>
  <c r="BF548"/>
  <c r="T548"/>
  <c r="R548"/>
  <c r="P548"/>
  <c r="BI542"/>
  <c r="BH542"/>
  <c r="BG542"/>
  <c r="BF542"/>
  <c r="T542"/>
  <c r="R542"/>
  <c r="P542"/>
  <c r="BI518"/>
  <c r="BH518"/>
  <c r="BG518"/>
  <c r="BF518"/>
  <c r="T518"/>
  <c r="R518"/>
  <c r="P518"/>
  <c r="BI513"/>
  <c r="BH513"/>
  <c r="BG513"/>
  <c r="BF513"/>
  <c r="T513"/>
  <c r="R513"/>
  <c r="P513"/>
  <c r="BI468"/>
  <c r="BH468"/>
  <c r="BG468"/>
  <c r="BF468"/>
  <c r="T468"/>
  <c r="R468"/>
  <c r="P468"/>
  <c r="BI439"/>
  <c r="BH439"/>
  <c r="BG439"/>
  <c r="BF439"/>
  <c r="T439"/>
  <c r="R439"/>
  <c r="P439"/>
  <c r="BI434"/>
  <c r="BH434"/>
  <c r="BG434"/>
  <c r="BF434"/>
  <c r="T434"/>
  <c r="R434"/>
  <c r="P434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R370"/>
  <c r="P370"/>
  <c r="BI357"/>
  <c r="BH357"/>
  <c r="BG357"/>
  <c r="BF357"/>
  <c r="T357"/>
  <c r="R357"/>
  <c r="P357"/>
  <c r="BI351"/>
  <c r="BH351"/>
  <c r="BG351"/>
  <c r="BF351"/>
  <c r="T351"/>
  <c r="R351"/>
  <c r="P351"/>
  <c r="BI345"/>
  <c r="BH345"/>
  <c r="BG345"/>
  <c r="BF345"/>
  <c r="T345"/>
  <c r="R345"/>
  <c r="P345"/>
  <c r="BI335"/>
  <c r="BH335"/>
  <c r="BG335"/>
  <c r="BF335"/>
  <c r="T335"/>
  <c r="R335"/>
  <c r="P335"/>
  <c r="BI320"/>
  <c r="BH320"/>
  <c r="BG320"/>
  <c r="BF320"/>
  <c r="T320"/>
  <c r="R320"/>
  <c r="P320"/>
  <c r="BI317"/>
  <c r="BH317"/>
  <c r="BG317"/>
  <c r="BF317"/>
  <c r="T317"/>
  <c r="R317"/>
  <c r="P317"/>
  <c r="BI306"/>
  <c r="BH306"/>
  <c r="BG306"/>
  <c r="BF306"/>
  <c r="T306"/>
  <c r="R306"/>
  <c r="P306"/>
  <c r="BI299"/>
  <c r="BH299"/>
  <c r="BG299"/>
  <c r="BF299"/>
  <c r="T299"/>
  <c r="R299"/>
  <c r="P299"/>
  <c r="BI291"/>
  <c r="BH291"/>
  <c r="BG291"/>
  <c r="BF291"/>
  <c r="T291"/>
  <c r="R291"/>
  <c r="P291"/>
  <c r="BI285"/>
  <c r="BH285"/>
  <c r="BG285"/>
  <c r="BF285"/>
  <c r="T285"/>
  <c r="R285"/>
  <c r="P285"/>
  <c r="BI279"/>
  <c r="BH279"/>
  <c r="BG279"/>
  <c r="BF279"/>
  <c r="T279"/>
  <c r="R279"/>
  <c r="P279"/>
  <c r="BI273"/>
  <c r="BH273"/>
  <c r="BG273"/>
  <c r="BF273"/>
  <c r="T273"/>
  <c r="R273"/>
  <c r="P273"/>
  <c r="BI265"/>
  <c r="BH265"/>
  <c r="BG265"/>
  <c r="BF265"/>
  <c r="T265"/>
  <c r="R265"/>
  <c r="P265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4"/>
  <c r="BH214"/>
  <c r="BG214"/>
  <c r="BF214"/>
  <c r="T214"/>
  <c r="R214"/>
  <c r="P214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8"/>
  <c r="BH198"/>
  <c r="BG198"/>
  <c r="BF198"/>
  <c r="T198"/>
  <c r="R198"/>
  <c r="P198"/>
  <c r="BI190"/>
  <c r="BH190"/>
  <c r="BG190"/>
  <c r="BF190"/>
  <c r="T190"/>
  <c r="R190"/>
  <c r="P190"/>
  <c r="BI181"/>
  <c r="BH181"/>
  <c r="BG181"/>
  <c r="BF181"/>
  <c r="T181"/>
  <c r="R181"/>
  <c r="P181"/>
  <c r="BI165"/>
  <c r="BH165"/>
  <c r="BG165"/>
  <c r="BF165"/>
  <c r="T165"/>
  <c r="R165"/>
  <c r="P165"/>
  <c r="BI155"/>
  <c r="BH155"/>
  <c r="BG155"/>
  <c r="BF155"/>
  <c r="T155"/>
  <c r="R155"/>
  <c r="P155"/>
  <c r="BI150"/>
  <c r="BH150"/>
  <c r="BG150"/>
  <c r="BF150"/>
  <c r="T150"/>
  <c r="R150"/>
  <c r="P150"/>
  <c r="BI128"/>
  <c r="BH128"/>
  <c r="BG128"/>
  <c r="BF128"/>
  <c r="T128"/>
  <c r="R128"/>
  <c r="P128"/>
  <c r="BI123"/>
  <c r="BH123"/>
  <c r="BG123"/>
  <c r="BF123"/>
  <c r="T123"/>
  <c r="R123"/>
  <c r="P123"/>
  <c r="BI117"/>
  <c r="BH117"/>
  <c r="BG117"/>
  <c r="BF117"/>
  <c r="T117"/>
  <c r="R117"/>
  <c r="P117"/>
  <c r="BI112"/>
  <c r="BH112"/>
  <c r="BG112"/>
  <c r="BF112"/>
  <c r="T112"/>
  <c r="R112"/>
  <c r="P112"/>
  <c r="F103"/>
  <c r="E101"/>
  <c r="F56"/>
  <c r="E54"/>
  <c r="J26"/>
  <c r="E26"/>
  <c r="J106"/>
  <c r="J25"/>
  <c r="J23"/>
  <c r="E23"/>
  <c r="J58"/>
  <c r="J22"/>
  <c r="J20"/>
  <c r="E20"/>
  <c r="F106"/>
  <c r="J19"/>
  <c r="J17"/>
  <c r="E17"/>
  <c r="F58"/>
  <c r="J16"/>
  <c r="J14"/>
  <c r="J103"/>
  <c r="E7"/>
  <c r="E50"/>
  <c i="3" r="J39"/>
  <c r="J38"/>
  <c i="1" r="AY57"/>
  <c i="3" r="J37"/>
  <c i="1" r="AX57"/>
  <c i="3" r="BI146"/>
  <c r="BH146"/>
  <c r="BG146"/>
  <c r="BF146"/>
  <c r="T146"/>
  <c r="R146"/>
  <c r="P146"/>
  <c r="BI143"/>
  <c r="BH143"/>
  <c r="BG143"/>
  <c r="BF143"/>
  <c r="T143"/>
  <c r="R143"/>
  <c r="P143"/>
  <c r="BI136"/>
  <c r="BH136"/>
  <c r="BG136"/>
  <c r="BF136"/>
  <c r="T136"/>
  <c r="R136"/>
  <c r="P136"/>
  <c r="BI124"/>
  <c r="BH124"/>
  <c r="BG124"/>
  <c r="BF124"/>
  <c r="T124"/>
  <c r="R124"/>
  <c r="P124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84"/>
  <c r="J16"/>
  <c r="J14"/>
  <c r="J82"/>
  <c r="E7"/>
  <c r="E76"/>
  <c i="2" r="J39"/>
  <c r="J38"/>
  <c i="1" r="AY56"/>
  <c i="2" r="J37"/>
  <c i="1" r="AX56"/>
  <c i="2" r="BI450"/>
  <c r="BH450"/>
  <c r="BG450"/>
  <c r="BF450"/>
  <c r="T450"/>
  <c r="T449"/>
  <c r="R450"/>
  <c r="R449"/>
  <c r="P450"/>
  <c r="P449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6"/>
  <c r="BH426"/>
  <c r="BG426"/>
  <c r="BF426"/>
  <c r="T426"/>
  <c r="R426"/>
  <c r="P426"/>
  <c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07"/>
  <c r="BH407"/>
  <c r="BG407"/>
  <c r="BF407"/>
  <c r="T407"/>
  <c r="R407"/>
  <c r="P407"/>
  <c r="BI401"/>
  <c r="BH401"/>
  <c r="BG401"/>
  <c r="BF401"/>
  <c r="T401"/>
  <c r="R401"/>
  <c r="P401"/>
  <c r="BI398"/>
  <c r="BH398"/>
  <c r="BG398"/>
  <c r="BF398"/>
  <c r="T398"/>
  <c r="R398"/>
  <c r="P398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0"/>
  <c r="BH380"/>
  <c r="BG380"/>
  <c r="BF380"/>
  <c r="T380"/>
  <c r="R380"/>
  <c r="P380"/>
  <c r="BI374"/>
  <c r="BH374"/>
  <c r="BG374"/>
  <c r="BF374"/>
  <c r="T374"/>
  <c r="R374"/>
  <c r="P374"/>
  <c r="BI369"/>
  <c r="BH369"/>
  <c r="BG369"/>
  <c r="BF369"/>
  <c r="T369"/>
  <c r="R369"/>
  <c r="P369"/>
  <c r="BI365"/>
  <c r="BH365"/>
  <c r="BG365"/>
  <c r="BF365"/>
  <c r="T365"/>
  <c r="R365"/>
  <c r="P365"/>
  <c r="BI356"/>
  <c r="BH356"/>
  <c r="BG356"/>
  <c r="BF356"/>
  <c r="T356"/>
  <c r="R356"/>
  <c r="P356"/>
  <c r="BI351"/>
  <c r="BH351"/>
  <c r="BG351"/>
  <c r="BF351"/>
  <c r="T351"/>
  <c r="R351"/>
  <c r="P351"/>
  <c r="BI345"/>
  <c r="BH345"/>
  <c r="BG345"/>
  <c r="BF345"/>
  <c r="T345"/>
  <c r="T344"/>
  <c r="R345"/>
  <c r="R344"/>
  <c r="P345"/>
  <c r="P344"/>
  <c r="BI341"/>
  <c r="BH341"/>
  <c r="BG341"/>
  <c r="BF341"/>
  <c r="T341"/>
  <c r="T340"/>
  <c r="R341"/>
  <c r="R340"/>
  <c r="P341"/>
  <c r="P340"/>
  <c r="BI337"/>
  <c r="BH337"/>
  <c r="BG337"/>
  <c r="BF337"/>
  <c r="T337"/>
  <c r="R337"/>
  <c r="P337"/>
  <c r="BI332"/>
  <c r="BH332"/>
  <c r="BG332"/>
  <c r="BF332"/>
  <c r="T332"/>
  <c r="R332"/>
  <c r="P332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2"/>
  <c r="BH312"/>
  <c r="BG312"/>
  <c r="BF312"/>
  <c r="T312"/>
  <c r="R312"/>
  <c r="P312"/>
  <c r="BI297"/>
  <c r="BH297"/>
  <c r="BG297"/>
  <c r="BF297"/>
  <c r="T297"/>
  <c r="R297"/>
  <c r="P297"/>
  <c r="BI286"/>
  <c r="BH286"/>
  <c r="BG286"/>
  <c r="BF286"/>
  <c r="T286"/>
  <c r="R286"/>
  <c r="P286"/>
  <c r="BI275"/>
  <c r="BH275"/>
  <c r="BG275"/>
  <c r="BF275"/>
  <c r="T275"/>
  <c r="R275"/>
  <c r="P275"/>
  <c r="BI262"/>
  <c r="BH262"/>
  <c r="BG262"/>
  <c r="BF262"/>
  <c r="T262"/>
  <c r="R262"/>
  <c r="P262"/>
  <c r="BI256"/>
  <c r="BH256"/>
  <c r="BG256"/>
  <c r="BF256"/>
  <c r="T256"/>
  <c r="R256"/>
  <c r="P256"/>
  <c r="BI245"/>
  <c r="BH245"/>
  <c r="BG245"/>
  <c r="BF245"/>
  <c r="T245"/>
  <c r="R245"/>
  <c r="P245"/>
  <c r="BI215"/>
  <c r="BH215"/>
  <c r="BG215"/>
  <c r="BF215"/>
  <c r="T215"/>
  <c r="R215"/>
  <c r="P215"/>
  <c r="BI205"/>
  <c r="BH205"/>
  <c r="BG205"/>
  <c r="BF205"/>
  <c r="T205"/>
  <c r="R205"/>
  <c r="P20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1"/>
  <c r="BH161"/>
  <c r="BG161"/>
  <c r="BF161"/>
  <c r="T161"/>
  <c r="R161"/>
  <c r="P161"/>
  <c r="BI156"/>
  <c r="BH156"/>
  <c r="BG156"/>
  <c r="BF156"/>
  <c r="T156"/>
  <c r="R156"/>
  <c r="P156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27"/>
  <c r="BH127"/>
  <c r="BG127"/>
  <c r="BF127"/>
  <c r="T127"/>
  <c r="R127"/>
  <c r="P127"/>
  <c r="BI120"/>
  <c r="BH120"/>
  <c r="BG120"/>
  <c r="BF120"/>
  <c r="T120"/>
  <c r="R120"/>
  <c r="P120"/>
  <c r="BI113"/>
  <c r="BH113"/>
  <c r="BG113"/>
  <c r="BF113"/>
  <c r="T113"/>
  <c r="R113"/>
  <c r="P113"/>
  <c r="BI107"/>
  <c r="BH107"/>
  <c r="BG107"/>
  <c r="BF107"/>
  <c r="T107"/>
  <c r="R107"/>
  <c r="P107"/>
  <c r="BI104"/>
  <c r="BH104"/>
  <c r="BG104"/>
  <c r="BF104"/>
  <c r="T104"/>
  <c r="R104"/>
  <c r="P104"/>
  <c r="BI98"/>
  <c r="BH98"/>
  <c r="BG98"/>
  <c r="BF98"/>
  <c r="T98"/>
  <c r="R98"/>
  <c r="P98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58"/>
  <c r="J16"/>
  <c r="J14"/>
  <c r="J56"/>
  <c r="E7"/>
  <c r="E50"/>
  <c i="1" r="L50"/>
  <c r="AM50"/>
  <c r="AM49"/>
  <c r="L49"/>
  <c r="AM47"/>
  <c r="L47"/>
  <c r="L45"/>
  <c r="L44"/>
  <c i="2" r="J398"/>
  <c r="J380"/>
  <c r="BK337"/>
  <c r="BK319"/>
  <c r="BK181"/>
  <c r="J418"/>
  <c r="J245"/>
  <c r="J127"/>
  <c i="3" r="BK143"/>
  <c r="J107"/>
  <c i="4" r="BK1839"/>
  <c r="J1750"/>
  <c r="BK1665"/>
  <c r="BK1586"/>
  <c r="J1452"/>
  <c r="J1220"/>
  <c r="J1153"/>
  <c r="J1061"/>
  <c r="J931"/>
  <c r="BK830"/>
  <c r="BK672"/>
  <c r="J513"/>
  <c r="J1835"/>
  <c r="BK1788"/>
  <c r="BK1701"/>
  <c r="BK1650"/>
  <c r="J1542"/>
  <c r="BK1722"/>
  <c r="BK1607"/>
  <c r="J1568"/>
  <c r="BK1540"/>
  <c r="J1443"/>
  <c r="BK1365"/>
  <c r="J1347"/>
  <c r="BK1153"/>
  <c r="J1068"/>
  <c r="BK994"/>
  <c r="J841"/>
  <c r="BK719"/>
  <c r="BK542"/>
  <c r="J112"/>
  <c r="BK1347"/>
  <c r="BK1225"/>
  <c r="BK1125"/>
  <c r="J1019"/>
  <c r="BK841"/>
  <c r="J767"/>
  <c r="BK513"/>
  <c r="J345"/>
  <c i="5" r="J267"/>
  <c r="J200"/>
  <c r="J163"/>
  <c r="BK105"/>
  <c r="BK209"/>
  <c r="J160"/>
  <c r="BK101"/>
  <c i="6" r="BK514"/>
  <c r="BK370"/>
  <c r="BK176"/>
  <c r="BK595"/>
  <c r="BK478"/>
  <c r="BK382"/>
  <c r="J205"/>
  <c r="J95"/>
  <c r="J457"/>
  <c r="J314"/>
  <c r="BK194"/>
  <c i="7" r="BK372"/>
  <c r="BK260"/>
  <c r="J166"/>
  <c r="BK274"/>
  <c r="J172"/>
  <c i="8" r="J171"/>
  <c r="J111"/>
  <c r="J140"/>
  <c i="9" r="BK173"/>
  <c r="BK136"/>
  <c i="10" r="J403"/>
  <c r="BK384"/>
  <c r="J309"/>
  <c r="BK224"/>
  <c r="J192"/>
  <c r="J384"/>
  <c r="BK309"/>
  <c r="J210"/>
  <c r="J114"/>
  <c i="11" r="J413"/>
  <c r="J382"/>
  <c r="BK408"/>
  <c r="BK123"/>
  <c i="12" r="J123"/>
  <c i="13" r="J178"/>
  <c r="J259"/>
  <c r="J165"/>
  <c i="14" r="J146"/>
  <c i="15" r="BK732"/>
  <c r="J572"/>
  <c r="BK429"/>
  <c r="J294"/>
  <c r="BK210"/>
  <c r="BK103"/>
  <c r="BK729"/>
  <c r="BK660"/>
  <c r="J516"/>
  <c r="BK347"/>
  <c r="BK252"/>
  <c r="BK111"/>
  <c i="16" r="BK407"/>
  <c r="BK333"/>
  <c r="J244"/>
  <c r="J134"/>
  <c r="BK107"/>
  <c i="17" r="J299"/>
  <c r="BK311"/>
  <c r="BK289"/>
  <c r="BK258"/>
  <c r="J234"/>
  <c r="BK200"/>
  <c r="J162"/>
  <c r="J134"/>
  <c r="J266"/>
  <c r="J254"/>
  <c r="BK230"/>
  <c r="J196"/>
  <c r="BK166"/>
  <c r="BK138"/>
  <c r="J116"/>
  <c i="18" r="BK169"/>
  <c r="J143"/>
  <c r="BK113"/>
  <c r="J141"/>
  <c r="BK115"/>
  <c i="19" r="BK139"/>
  <c r="BK100"/>
  <c r="J129"/>
  <c r="J96"/>
  <c i="2" r="J113"/>
  <c r="BK391"/>
  <c r="BK356"/>
  <c r="BK329"/>
  <c r="BK175"/>
  <c r="J297"/>
  <c r="BK450"/>
  <c i="3" r="J143"/>
  <c i="4" r="J1804"/>
  <c r="J1741"/>
  <c r="J1640"/>
  <c r="BK1546"/>
  <c r="BK1358"/>
  <c r="BK1119"/>
  <c r="BK996"/>
  <c r="J773"/>
  <c r="BK688"/>
  <c r="J518"/>
  <c r="BK155"/>
  <c r="BK1777"/>
  <c r="J1697"/>
  <c r="BK1631"/>
  <c r="J1464"/>
  <c r="BK1794"/>
  <c r="J1665"/>
  <c r="BK1452"/>
  <c r="J1382"/>
  <c r="J1264"/>
  <c r="BK1127"/>
  <c r="J1011"/>
  <c r="BK894"/>
  <c r="BK767"/>
  <c r="J609"/>
  <c r="BK222"/>
  <c r="J1365"/>
  <c r="BK1264"/>
  <c r="J1163"/>
  <c r="BK1061"/>
  <c r="BK1011"/>
  <c r="BK916"/>
  <c r="J749"/>
  <c r="J468"/>
  <c r="J335"/>
  <c r="BK238"/>
  <c r="J165"/>
  <c i="5" r="BK258"/>
  <c r="BK216"/>
  <c r="BK207"/>
  <c r="BK160"/>
  <c r="J101"/>
  <c r="BK213"/>
  <c r="BK145"/>
  <c r="J105"/>
  <c i="6" r="BK556"/>
  <c r="J446"/>
  <c r="J248"/>
  <c r="BK598"/>
  <c r="J497"/>
  <c r="J389"/>
  <c r="BK259"/>
  <c r="J128"/>
  <c r="J566"/>
  <c r="BK276"/>
  <c r="J154"/>
  <c i="7" r="J347"/>
  <c r="BK228"/>
  <c r="BK158"/>
  <c r="BK287"/>
  <c r="BK137"/>
  <c i="11" r="BK387"/>
  <c r="J307"/>
  <c r="BK230"/>
  <c r="J151"/>
  <c r="BK422"/>
  <c r="BK348"/>
  <c r="BK285"/>
  <c r="BK193"/>
  <c r="J117"/>
  <c i="12" r="J117"/>
  <c r="J131"/>
  <c i="13" r="J244"/>
  <c r="J171"/>
  <c r="J118"/>
  <c r="J220"/>
  <c r="BK150"/>
  <c i="14" r="BK112"/>
  <c r="J112"/>
  <c i="15" r="BK723"/>
  <c r="BK647"/>
  <c r="J579"/>
  <c r="BK529"/>
  <c r="BK450"/>
  <c r="BK385"/>
  <c r="BK340"/>
  <c r="BK300"/>
  <c r="J199"/>
  <c r="BK150"/>
  <c r="BK759"/>
  <c r="BK741"/>
  <c r="J681"/>
  <c r="BK610"/>
  <c r="BK495"/>
  <c r="BK436"/>
  <c r="J367"/>
  <c r="BK224"/>
  <c r="J182"/>
  <c i="16" r="BK459"/>
  <c r="BK367"/>
  <c r="J346"/>
  <c r="BK280"/>
  <c r="J211"/>
  <c r="J127"/>
  <c r="J451"/>
  <c r="J399"/>
  <c r="J342"/>
  <c r="J267"/>
  <c r="BK180"/>
  <c r="J113"/>
  <c i="17" r="J291"/>
  <c r="J303"/>
  <c r="J276"/>
  <c r="J240"/>
  <c r="J208"/>
  <c r="J182"/>
  <c r="J160"/>
  <c r="J128"/>
  <c r="BK270"/>
  <c r="BK248"/>
  <c r="J232"/>
  <c r="J212"/>
  <c r="BK180"/>
  <c r="BK154"/>
  <c r="J126"/>
  <c i="18" r="J174"/>
  <c r="BK165"/>
  <c r="J133"/>
  <c r="J115"/>
  <c r="J145"/>
  <c r="BK123"/>
  <c i="19" r="BK176"/>
  <c r="BK137"/>
  <c r="J112"/>
  <c r="J179"/>
  <c r="BK127"/>
  <c r="BK93"/>
  <c i="2" r="BK262"/>
  <c r="BK98"/>
  <c r="J365"/>
  <c r="J341"/>
  <c r="BK286"/>
  <c r="BK140"/>
  <c r="BK380"/>
  <c r="J175"/>
  <c r="BK421"/>
  <c i="3" r="J146"/>
  <c r="J90"/>
  <c i="4" r="J1794"/>
  <c r="J1722"/>
  <c r="BK1600"/>
  <c r="J1473"/>
  <c r="BK1368"/>
  <c r="J1144"/>
  <c r="J939"/>
  <c r="J778"/>
  <c r="BK696"/>
  <c r="J548"/>
  <c r="J1848"/>
  <c r="BK1753"/>
  <c r="BK1682"/>
  <c r="J1580"/>
  <c r="J1780"/>
  <c r="J1680"/>
  <c r="BK1542"/>
  <c r="BK1437"/>
  <c r="BK1341"/>
  <c r="J1240"/>
  <c r="J1134"/>
  <c r="BK1053"/>
  <c r="J910"/>
  <c r="J651"/>
  <c r="J150"/>
  <c r="BK1382"/>
  <c r="BK1291"/>
  <c r="BK1150"/>
  <c r="BK1024"/>
  <c r="BK965"/>
  <c r="J763"/>
  <c r="J550"/>
  <c r="BK357"/>
  <c r="J231"/>
  <c r="BK181"/>
  <c i="5" r="J264"/>
  <c r="J224"/>
  <c r="BK167"/>
  <c r="BK141"/>
  <c r="J219"/>
  <c r="J165"/>
  <c i="6" r="J611"/>
  <c r="J435"/>
  <c r="J290"/>
  <c r="BK213"/>
  <c r="J592"/>
  <c r="BK426"/>
  <c r="J276"/>
  <c r="BK113"/>
  <c r="J514"/>
  <c r="J352"/>
  <c r="J222"/>
  <c i="7" r="J332"/>
  <c r="J213"/>
  <c r="BK121"/>
  <c r="BK102"/>
  <c r="BK307"/>
  <c r="BK182"/>
  <c r="J307"/>
  <c i="8" r="BK168"/>
  <c r="BK171"/>
  <c r="J137"/>
  <c r="J102"/>
  <c i="9" r="J163"/>
  <c r="J109"/>
  <c i="10" r="BK403"/>
  <c r="J378"/>
  <c r="BK303"/>
  <c r="J198"/>
  <c r="J397"/>
  <c r="BK316"/>
  <c r="J245"/>
  <c r="BK172"/>
  <c i="11" r="BK413"/>
  <c r="BK350"/>
  <c r="BK259"/>
  <c r="J128"/>
  <c r="J355"/>
  <c r="BK140"/>
  <c i="12" r="J145"/>
  <c r="J152"/>
  <c r="J109"/>
  <c i="13" r="BK213"/>
  <c r="J136"/>
  <c r="BK199"/>
  <c r="BK124"/>
  <c i="14" r="BK105"/>
  <c r="J119"/>
  <c i="15" r="BK750"/>
  <c r="J653"/>
  <c r="BK572"/>
  <c r="J488"/>
  <c r="J347"/>
  <c r="BK231"/>
  <c r="J111"/>
  <c r="J735"/>
  <c r="BK667"/>
  <c r="J529"/>
  <c r="BK407"/>
  <c r="BK238"/>
  <c r="J150"/>
  <c i="16" r="BK415"/>
  <c r="J300"/>
  <c r="J218"/>
  <c r="BK121"/>
  <c r="J241"/>
  <c r="BK155"/>
  <c r="J100"/>
  <c i="17" r="J313"/>
  <c r="BK287"/>
  <c r="BK323"/>
  <c r="BK295"/>
  <c r="J278"/>
  <c r="BK244"/>
  <c r="J218"/>
  <c r="J200"/>
  <c r="BK190"/>
  <c r="J164"/>
  <c r="J148"/>
  <c r="BK100"/>
  <c r="BK262"/>
  <c r="J242"/>
  <c r="J216"/>
  <c r="BK192"/>
  <c r="J172"/>
  <c r="BK144"/>
  <c r="BK130"/>
  <c i="18" r="BK176"/>
  <c r="BK161"/>
  <c r="J139"/>
  <c r="J123"/>
  <c r="J163"/>
  <c r="BK143"/>
  <c r="J121"/>
  <c i="19" r="BK179"/>
  <c r="J143"/>
  <c r="J119"/>
  <c r="BK96"/>
  <c r="BK149"/>
  <c r="J108"/>
  <c i="2" r="BK156"/>
  <c r="J407"/>
  <c r="J374"/>
  <c r="J205"/>
  <c r="J120"/>
  <c r="BK192"/>
  <c r="BK107"/>
  <c i="3" r="BK102"/>
  <c r="BK97"/>
  <c r="J124"/>
  <c i="4" r="BK1835"/>
  <c r="BK1798"/>
  <c r="J1738"/>
  <c r="BK1690"/>
  <c r="J1635"/>
  <c r="J1583"/>
  <c r="BK1464"/>
  <c r="BK1250"/>
  <c r="BK1167"/>
  <c r="J1110"/>
  <c r="BK1059"/>
  <c r="BK862"/>
  <c r="J770"/>
  <c r="J710"/>
  <c r="BK632"/>
  <c r="J439"/>
  <c r="J383"/>
  <c r="J370"/>
  <c r="J351"/>
  <c r="BK320"/>
  <c r="BK306"/>
  <c r="BK257"/>
  <c r="J227"/>
  <c r="J1839"/>
  <c r="J1777"/>
  <c r="BK1688"/>
  <c r="J1621"/>
  <c r="J1535"/>
  <c r="BK1443"/>
  <c r="J1690"/>
  <c r="BK1583"/>
  <c r="BK1520"/>
  <c r="J1403"/>
  <c r="BK1355"/>
  <c r="J1260"/>
  <c r="J1200"/>
  <c r="BK1132"/>
  <c r="BK1095"/>
  <c r="J1016"/>
  <c r="J948"/>
  <c r="J830"/>
  <c r="BK666"/>
  <c r="J306"/>
  <c r="BK128"/>
  <c r="J1385"/>
  <c r="BK1343"/>
  <c r="J1285"/>
  <c r="BK1203"/>
  <c r="BK1082"/>
  <c r="J988"/>
  <c r="BK859"/>
  <c r="J760"/>
  <c r="J434"/>
  <c r="J317"/>
  <c r="J123"/>
  <c i="5" r="BK236"/>
  <c r="BK150"/>
  <c r="J95"/>
  <c r="J204"/>
  <c r="BK163"/>
  <c r="BK109"/>
  <c i="6" r="J595"/>
  <c r="J507"/>
  <c r="BK409"/>
  <c r="J283"/>
  <c r="J140"/>
  <c r="BK608"/>
  <c r="J467"/>
  <c r="J416"/>
  <c r="BK270"/>
  <c r="J209"/>
  <c r="BK611"/>
  <c r="J556"/>
  <c r="BK429"/>
  <c r="BK327"/>
  <c r="BK229"/>
  <c r="J151"/>
  <c i="7" r="J372"/>
  <c r="J317"/>
  <c r="J221"/>
  <c r="BK340"/>
  <c r="BK253"/>
  <c r="J121"/>
  <c r="BK301"/>
  <c i="8" r="BK131"/>
  <c r="BK96"/>
  <c r="BK140"/>
  <c r="J96"/>
  <c i="9" r="BK163"/>
  <c r="J136"/>
  <c r="BK109"/>
  <c i="10" r="J401"/>
  <c r="BK355"/>
  <c r="BK298"/>
  <c r="BK231"/>
  <c r="BK185"/>
  <c r="BK108"/>
  <c r="J371"/>
  <c r="J303"/>
  <c r="J224"/>
  <c r="J165"/>
  <c i="11" r="J402"/>
  <c r="J348"/>
  <c r="J236"/>
  <c r="BK175"/>
  <c r="BK419"/>
  <c r="BK279"/>
  <c r="J126"/>
  <c r="J112"/>
  <c i="12" r="J105"/>
  <c r="BK131"/>
  <c r="BK100"/>
  <c i="13" r="J254"/>
  <c r="J124"/>
  <c r="BK264"/>
  <c r="BK185"/>
  <c r="BK136"/>
  <c i="14" r="J141"/>
  <c r="J99"/>
  <c i="15" r="J738"/>
  <c r="J673"/>
  <c r="BK637"/>
  <c r="BK556"/>
  <c r="BK477"/>
  <c r="J426"/>
  <c r="J361"/>
  <c r="BK283"/>
  <c r="J220"/>
  <c r="BK117"/>
  <c r="J747"/>
  <c r="J723"/>
  <c r="BK653"/>
  <c r="BK591"/>
  <c r="J502"/>
  <c r="J395"/>
  <c r="BK326"/>
  <c r="BK256"/>
  <c r="BK199"/>
  <c r="J106"/>
  <c i="16" r="BK427"/>
  <c r="J395"/>
  <c r="BK318"/>
  <c r="J252"/>
  <c r="BK187"/>
  <c r="J141"/>
  <c r="J447"/>
  <c r="J367"/>
  <c r="J318"/>
  <c r="BK271"/>
  <c r="BK198"/>
  <c r="BK455"/>
  <c i="17" r="J311"/>
  <c r="J289"/>
  <c r="J325"/>
  <c r="BK299"/>
  <c r="BK276"/>
  <c r="BK260"/>
  <c r="J230"/>
  <c r="BK204"/>
  <c r="BK188"/>
  <c r="J166"/>
  <c r="J152"/>
  <c r="BK126"/>
  <c r="J94"/>
  <c r="J244"/>
  <c r="BK222"/>
  <c r="BK186"/>
  <c r="BK164"/>
  <c r="BK142"/>
  <c r="BK97"/>
  <c i="18" r="BK163"/>
  <c r="J131"/>
  <c r="J111"/>
  <c r="J147"/>
  <c r="BK119"/>
  <c i="19" r="J184"/>
  <c r="BK146"/>
  <c r="BK125"/>
  <c r="J98"/>
  <c r="J176"/>
  <c r="BK135"/>
  <c r="BK114"/>
  <c i="2" r="BK434"/>
  <c r="BK365"/>
  <c r="J413"/>
  <c i="4" r="BK1732"/>
  <c r="J1557"/>
  <c r="J1321"/>
  <c r="J1132"/>
  <c r="J883"/>
  <c r="J722"/>
  <c r="J181"/>
  <c r="J1735"/>
  <c r="J1676"/>
  <c r="J1520"/>
  <c r="J1672"/>
  <c r="J1398"/>
  <c r="BK1246"/>
  <c r="J1139"/>
  <c r="J1104"/>
  <c r="BK1004"/>
  <c r="J862"/>
  <c r="J688"/>
  <c r="J595"/>
  <c r="J155"/>
  <c r="BK1378"/>
  <c r="BK1240"/>
  <c r="J1142"/>
  <c r="J1041"/>
  <c r="J945"/>
  <c r="BK794"/>
  <c r="BK557"/>
  <c r="BK388"/>
  <c r="BK190"/>
  <c i="5" r="J255"/>
  <c r="J153"/>
  <c r="BK249"/>
  <c r="J191"/>
  <c r="J150"/>
  <c i="6" r="J598"/>
  <c r="BK438"/>
  <c r="J259"/>
  <c r="J148"/>
  <c r="BK566"/>
  <c r="BK403"/>
  <c r="J244"/>
  <c r="J121"/>
  <c r="BK521"/>
  <c r="BK389"/>
  <c r="BK290"/>
  <c r="J162"/>
  <c i="7" r="BK351"/>
  <c r="J207"/>
  <c r="J96"/>
  <c r="J301"/>
  <c r="BK207"/>
  <c r="J313"/>
  <c i="8" r="BK159"/>
  <c r="BK91"/>
  <c r="J128"/>
  <c r="J91"/>
  <c i="9" r="J148"/>
  <c r="J129"/>
  <c i="10" r="BK399"/>
  <c r="BK329"/>
  <c r="J238"/>
  <c r="J100"/>
  <c r="J329"/>
  <c r="BK252"/>
  <c r="J185"/>
  <c r="BK100"/>
  <c i="11" r="J392"/>
  <c r="BK295"/>
  <c r="BK272"/>
  <c r="BK199"/>
  <c r="BK104"/>
  <c r="BK342"/>
  <c r="BK266"/>
  <c r="BK169"/>
  <c i="12" r="J126"/>
  <c r="BK96"/>
  <c i="13" r="J232"/>
  <c r="J143"/>
  <c r="J226"/>
  <c r="J113"/>
  <c i="14" r="BK99"/>
  <c i="15" r="BK754"/>
  <c r="J705"/>
  <c r="J614"/>
  <c r="J509"/>
  <c r="J407"/>
  <c r="J326"/>
  <c r="BK158"/>
  <c r="BK738"/>
  <c r="BK708"/>
  <c r="BK642"/>
  <c r="J477"/>
  <c r="BK372"/>
  <c r="J187"/>
  <c i="16" r="J439"/>
  <c r="J363"/>
  <c r="BK267"/>
  <c r="J155"/>
  <c r="BK300"/>
  <c r="BK244"/>
  <c r="BK148"/>
  <c i="17" r="J333"/>
  <c r="BK303"/>
  <c r="BK329"/>
  <c r="J305"/>
  <c r="J270"/>
  <c r="BK242"/>
  <c r="J214"/>
  <c r="J178"/>
  <c r="BK140"/>
  <c r="J104"/>
  <c r="J248"/>
  <c r="J220"/>
  <c r="J188"/>
  <c r="J130"/>
  <c r="J110"/>
  <c i="18" r="J159"/>
  <c r="BK127"/>
  <c r="J99"/>
  <c r="BK133"/>
  <c i="19" r="BK152"/>
  <c r="J110"/>
  <c r="J152"/>
  <c r="BK112"/>
  <c i="2" r="BK398"/>
  <c r="J434"/>
  <c r="J385"/>
  <c r="BK341"/>
  <c r="J324"/>
  <c r="BK205"/>
  <c r="BK413"/>
  <c r="J286"/>
  <c i="3" r="BK136"/>
  <c r="J102"/>
  <c i="4" r="J1788"/>
  <c r="BK1680"/>
  <c r="BK1594"/>
  <c r="BK1496"/>
  <c r="J1208"/>
  <c r="BK1088"/>
  <c r="J957"/>
  <c r="BK749"/>
  <c r="BK586"/>
  <c r="J217"/>
  <c r="J1844"/>
  <c r="BK1738"/>
  <c r="J1684"/>
  <c r="BK1571"/>
  <c r="J1524"/>
  <c r="BK1705"/>
  <c r="J1631"/>
  <c r="BK1524"/>
  <c r="J1409"/>
  <c r="J1235"/>
  <c r="J1172"/>
  <c r="J1063"/>
  <c r="J998"/>
  <c r="BK934"/>
  <c r="BK822"/>
  <c r="BK660"/>
  <c r="J251"/>
  <c r="J1420"/>
  <c r="J1246"/>
  <c r="BK1139"/>
  <c r="J1026"/>
  <c r="J996"/>
  <c r="BK883"/>
  <c r="BK548"/>
  <c r="BK273"/>
  <c r="BK227"/>
  <c r="J209"/>
  <c i="5" r="BK264"/>
  <c r="BK219"/>
  <c r="BK204"/>
  <c r="BK178"/>
  <c r="J145"/>
  <c r="J242"/>
  <c r="J178"/>
  <c i="6" r="J585"/>
  <c r="J429"/>
  <c r="J295"/>
  <c r="J113"/>
  <c r="J535"/>
  <c r="BK419"/>
  <c r="BK346"/>
  <c r="J176"/>
  <c r="BK592"/>
  <c r="J438"/>
  <c r="BK334"/>
  <c r="J213"/>
  <c r="BK95"/>
  <c i="7" r="BK317"/>
  <c r="BK172"/>
  <c r="J228"/>
  <c r="J111"/>
  <c i="11" r="BK355"/>
  <c r="J266"/>
  <c r="J187"/>
  <c r="BK402"/>
  <c r="J328"/>
  <c r="J248"/>
  <c r="J163"/>
  <c i="12" r="J141"/>
  <c r="BK145"/>
  <c r="BK117"/>
  <c i="13" r="BK220"/>
  <c r="J104"/>
  <c r="BK232"/>
  <c r="J199"/>
  <c r="BK97"/>
  <c i="14" r="BK131"/>
  <c i="15" r="BK762"/>
  <c r="BK711"/>
  <c r="J667"/>
  <c r="BK619"/>
  <c r="J495"/>
  <c r="J436"/>
  <c r="BK367"/>
  <c r="BK263"/>
  <c r="J215"/>
  <c r="BK106"/>
  <c r="BK747"/>
  <c r="BK714"/>
  <c r="J637"/>
  <c r="J523"/>
  <c r="J419"/>
  <c r="J340"/>
  <c r="J283"/>
  <c r="J117"/>
  <c i="16" r="BK419"/>
  <c r="J354"/>
  <c r="J329"/>
  <c r="BK263"/>
  <c r="BK191"/>
  <c r="J435"/>
  <c r="J411"/>
  <c r="BK354"/>
  <c r="BK329"/>
  <c r="BK252"/>
  <c r="BK168"/>
  <c i="17" r="J309"/>
  <c r="J327"/>
  <c r="J280"/>
  <c r="J268"/>
  <c r="BK232"/>
  <c r="BK202"/>
  <c r="J174"/>
  <c r="J154"/>
  <c r="J118"/>
  <c r="BK246"/>
  <c r="BK218"/>
  <c r="J190"/>
  <c r="BK162"/>
  <c r="J142"/>
  <c r="BK118"/>
  <c i="18" r="J167"/>
  <c r="BK145"/>
  <c r="J125"/>
  <c r="BK159"/>
  <c r="J117"/>
  <c i="19" r="J181"/>
  <c r="J131"/>
  <c r="J106"/>
  <c r="BK161"/>
  <c r="BK119"/>
  <c i="2" r="J450"/>
  <c r="J145"/>
  <c r="J440"/>
  <c r="BK369"/>
  <c r="BK345"/>
  <c r="J312"/>
  <c r="BK418"/>
  <c r="J215"/>
  <c r="J187"/>
  <c i="3" r="BK90"/>
  <c i="4" r="J1831"/>
  <c r="J1753"/>
  <c r="J1701"/>
  <c r="BK1544"/>
  <c r="J1341"/>
  <c r="J1203"/>
  <c r="BK1104"/>
  <c r="J1002"/>
  <c r="BK757"/>
  <c r="BK651"/>
  <c r="BK265"/>
  <c r="BK1821"/>
  <c r="J1716"/>
  <c r="BK1644"/>
  <c r="BK1455"/>
  <c r="BK1697"/>
  <c r="J1617"/>
  <c r="J1455"/>
  <c r="J1358"/>
  <c r="J1269"/>
  <c r="J1198"/>
  <c r="BK1110"/>
  <c r="BK1002"/>
  <c r="J951"/>
  <c r="BK854"/>
  <c r="J757"/>
  <c r="J586"/>
  <c r="BK1741"/>
  <c r="J1331"/>
  <c r="J1230"/>
  <c r="J1127"/>
  <c r="J1044"/>
  <c r="J994"/>
  <c r="BK838"/>
  <c r="BK743"/>
  <c r="BK518"/>
  <c r="BK279"/>
  <c r="J243"/>
  <c r="BK206"/>
  <c i="5" r="BK267"/>
  <c r="J230"/>
  <c r="J183"/>
  <c r="J109"/>
  <c r="BK230"/>
  <c r="J176"/>
  <c r="J138"/>
  <c i="6" r="BK460"/>
  <c r="J382"/>
  <c r="BK135"/>
  <c r="J549"/>
  <c r="J483"/>
  <c r="J403"/>
  <c r="J266"/>
  <c r="BK151"/>
  <c r="J579"/>
  <c r="BK483"/>
  <c r="BK376"/>
  <c r="BK255"/>
  <c r="BK169"/>
  <c i="7" r="BK366"/>
  <c r="J158"/>
  <c r="J144"/>
  <c r="J108"/>
  <c r="BK332"/>
  <c r="BK267"/>
  <c r="BK151"/>
  <c r="J287"/>
  <c i="8" r="BK137"/>
  <c r="J159"/>
  <c r="BK122"/>
  <c i="9" r="J168"/>
  <c r="BK129"/>
  <c r="J93"/>
  <c i="10" r="BK397"/>
  <c r="J341"/>
  <c r="J285"/>
  <c r="BK210"/>
  <c r="BK103"/>
  <c r="J360"/>
  <c r="BK264"/>
  <c r="BK203"/>
  <c r="J103"/>
  <c i="11" r="J387"/>
  <c r="J314"/>
  <c r="J193"/>
  <c r="BK120"/>
  <c r="J335"/>
  <c r="J230"/>
  <c r="J120"/>
  <c i="12" r="BK109"/>
  <c i="13" r="J264"/>
  <c r="BK113"/>
  <c r="J97"/>
  <c r="BK178"/>
  <c i="14" r="J157"/>
  <c r="BK151"/>
  <c i="15" r="BK764"/>
  <c r="J708"/>
  <c r="J632"/>
  <c r="BK516"/>
  <c r="J392"/>
  <c r="J319"/>
  <c r="BK182"/>
  <c r="J744"/>
  <c r="J711"/>
  <c r="J619"/>
  <c r="J457"/>
  <c r="BK361"/>
  <c r="J263"/>
  <c r="J166"/>
  <c i="16" r="BK431"/>
  <c r="BK323"/>
  <c r="BK241"/>
  <c r="J148"/>
  <c r="BK451"/>
  <c r="BK211"/>
  <c i="17" r="J331"/>
  <c r="BK307"/>
  <c r="J295"/>
  <c r="BK331"/>
  <c r="J307"/>
  <c r="J287"/>
  <c r="J274"/>
  <c r="BK254"/>
  <c r="BK238"/>
  <c r="J210"/>
  <c r="J194"/>
  <c r="BK176"/>
  <c r="BK132"/>
  <c r="BK112"/>
  <c r="BK250"/>
  <c r="J228"/>
  <c r="BK206"/>
  <c r="J184"/>
  <c r="BK160"/>
  <c r="J140"/>
  <c r="J124"/>
  <c i="18" r="J176"/>
  <c r="J155"/>
  <c r="BK129"/>
  <c r="BK117"/>
  <c r="J157"/>
  <c r="BK135"/>
  <c r="J109"/>
  <c i="19" r="BK169"/>
  <c r="J135"/>
  <c r="BK108"/>
  <c r="BK181"/>
  <c r="BK163"/>
  <c r="J137"/>
  <c r="J117"/>
  <c r="J91"/>
  <c i="2" r="J421"/>
  <c r="J104"/>
  <c r="J156"/>
  <c r="BK440"/>
  <c r="J181"/>
  <c i="3" r="J119"/>
  <c r="BK124"/>
  <c r="BK119"/>
  <c i="4" r="BK1848"/>
  <c r="J1817"/>
  <c r="J1757"/>
  <c r="J1711"/>
  <c r="BK1676"/>
  <c r="J1594"/>
  <c r="BK1535"/>
  <c r="BK1395"/>
  <c r="BK1198"/>
  <c r="BK1134"/>
  <c r="J1095"/>
  <c r="BK988"/>
  <c r="J838"/>
  <c r="J743"/>
  <c r="J666"/>
  <c r="BK568"/>
  <c r="J388"/>
  <c r="J380"/>
  <c r="J357"/>
  <c r="BK335"/>
  <c r="BK317"/>
  <c r="J299"/>
  <c r="J206"/>
  <c r="BK117"/>
  <c r="BK1812"/>
  <c r="J1719"/>
  <c r="BK1635"/>
  <c r="BK1557"/>
  <c r="BK1470"/>
  <c r="BK1750"/>
  <c r="BK1658"/>
  <c r="J1575"/>
  <c r="J1424"/>
  <c r="J1378"/>
  <c r="BK1285"/>
  <c r="BK1230"/>
  <c r="BK1144"/>
  <c r="BK1113"/>
  <c r="BK1041"/>
  <c r="BK1000"/>
  <c r="BK931"/>
  <c r="BK770"/>
  <c r="J632"/>
  <c r="J273"/>
  <c r="BK1716"/>
  <c r="J1368"/>
  <c r="BK1305"/>
  <c r="BK1235"/>
  <c r="BK1101"/>
  <c r="BK1049"/>
  <c r="BK1016"/>
  <c r="J904"/>
  <c r="BK773"/>
  <c r="BK550"/>
  <c r="BK375"/>
  <c r="BK285"/>
  <c r="BK203"/>
  <c i="5" r="BK255"/>
  <c r="BK165"/>
  <c r="J115"/>
  <c r="BK239"/>
  <c r="BK183"/>
  <c r="J141"/>
  <c i="6" r="J573"/>
  <c r="J478"/>
  <c r="J340"/>
  <c r="BK314"/>
  <c r="BK198"/>
  <c r="J117"/>
  <c r="BK542"/>
  <c r="J491"/>
  <c r="J376"/>
  <c r="J255"/>
  <c r="J194"/>
  <c r="J106"/>
  <c r="BK585"/>
  <c r="BK503"/>
  <c r="BK396"/>
  <c r="J302"/>
  <c r="BK205"/>
  <c r="BK183"/>
  <c r="BK102"/>
  <c i="7" r="J340"/>
  <c r="BK249"/>
  <c r="J168"/>
  <c r="BK235"/>
  <c r="BK166"/>
  <c r="J274"/>
  <c i="8" r="BK147"/>
  <c r="BK108"/>
  <c r="BK153"/>
  <c r="BK111"/>
  <c i="9" r="J179"/>
  <c r="J153"/>
  <c r="BK115"/>
  <c r="BK93"/>
  <c i="10" r="BK371"/>
  <c r="J335"/>
  <c r="J264"/>
  <c r="BK198"/>
  <c r="BK158"/>
  <c r="J399"/>
  <c r="J355"/>
  <c r="BK323"/>
  <c r="BK257"/>
  <c r="J139"/>
  <c i="11" r="J422"/>
  <c r="BK321"/>
  <c r="J279"/>
  <c r="J217"/>
  <c r="J123"/>
  <c r="BK382"/>
  <c r="BK314"/>
  <c r="BK223"/>
  <c r="BK151"/>
  <c i="12" r="BK152"/>
  <c r="BK136"/>
  <c r="J149"/>
  <c r="J114"/>
  <c i="13" r="BK226"/>
  <c r="BK192"/>
  <c r="J150"/>
  <c r="J236"/>
  <c r="J158"/>
  <c r="BK110"/>
  <c i="14" r="BK119"/>
  <c r="BK126"/>
  <c i="15" r="J759"/>
  <c r="J726"/>
  <c r="J660"/>
  <c r="J591"/>
  <c r="BK502"/>
  <c r="BK395"/>
  <c r="BK333"/>
  <c r="J245"/>
  <c r="J193"/>
  <c r="J754"/>
  <c r="BK717"/>
  <c r="BK632"/>
  <c r="BK523"/>
  <c r="J471"/>
  <c r="J378"/>
  <c r="BK307"/>
  <c r="J231"/>
  <c r="BK174"/>
  <c i="16" r="J467"/>
  <c r="BK411"/>
  <c r="BK342"/>
  <c r="BK295"/>
  <c r="J235"/>
  <c r="J168"/>
  <c r="J463"/>
  <c r="J431"/>
  <c r="BK337"/>
  <c r="J247"/>
  <c r="BK174"/>
  <c r="J121"/>
  <c i="17" r="BK327"/>
  <c r="BK305"/>
  <c r="BK333"/>
  <c r="BK309"/>
  <c r="BK280"/>
  <c r="BK266"/>
  <c r="BK236"/>
  <c r="BK212"/>
  <c r="J202"/>
  <c r="J180"/>
  <c r="J158"/>
  <c r="J136"/>
  <c r="BK122"/>
  <c r="BK268"/>
  <c r="J236"/>
  <c r="BK214"/>
  <c r="BK194"/>
  <c r="BK178"/>
  <c r="J156"/>
  <c r="BK128"/>
  <c r="J112"/>
  <c i="18" r="J171"/>
  <c r="BK157"/>
  <c r="BK141"/>
  <c r="J96"/>
  <c r="BK155"/>
  <c r="J129"/>
  <c r="J113"/>
  <c i="19" r="J172"/>
  <c r="J133"/>
  <c r="BK104"/>
  <c r="J169"/>
  <c r="BK143"/>
  <c r="BK106"/>
  <c i="2" r="BK120"/>
  <c r="J388"/>
  <c r="J345"/>
  <c r="J329"/>
  <c r="J262"/>
  <c r="BK161"/>
  <c r="J391"/>
  <c r="J192"/>
  <c r="BK245"/>
  <c i="3" r="BK146"/>
  <c r="BK113"/>
  <c i="4" r="BK1808"/>
  <c r="J1686"/>
  <c r="J1600"/>
  <c r="J1531"/>
  <c r="BK1390"/>
  <c r="J1179"/>
  <c r="J1101"/>
  <c r="BK1007"/>
  <c r="BK851"/>
  <c r="BK760"/>
  <c r="J572"/>
  <c r="BK468"/>
  <c r="BK214"/>
  <c r="J1808"/>
  <c r="BK1708"/>
  <c r="BK1686"/>
  <c r="BK1568"/>
  <c r="BK1430"/>
  <c r="J1688"/>
  <c r="BK1640"/>
  <c r="BK1420"/>
  <c r="BK1272"/>
  <c r="BK1206"/>
  <c r="J1119"/>
  <c r="BK1026"/>
  <c r="J916"/>
  <c r="J797"/>
  <c r="BK641"/>
  <c r="J246"/>
  <c r="BK1409"/>
  <c r="BK1325"/>
  <c r="BK1179"/>
  <c r="J1066"/>
  <c r="J1004"/>
  <c r="BK910"/>
  <c r="BK754"/>
  <c r="BK370"/>
  <c r="BK150"/>
  <c i="5" r="J227"/>
  <c r="J186"/>
  <c r="BK138"/>
  <c r="BK224"/>
  <c r="BK170"/>
  <c i="6" r="BK563"/>
  <c r="BK467"/>
  <c r="J229"/>
  <c r="BK106"/>
  <c r="BK435"/>
  <c r="BK352"/>
  <c r="BK162"/>
  <c r="J608"/>
  <c r="J426"/>
  <c r="BK340"/>
  <c r="BK248"/>
  <c r="BK140"/>
  <c i="7" r="BK325"/>
  <c r="J182"/>
  <c r="BK111"/>
  <c r="J325"/>
  <c r="J249"/>
  <c r="BK144"/>
  <c r="BK294"/>
  <c i="8" r="BK128"/>
  <c r="J162"/>
  <c r="J108"/>
  <c i="9" r="BK153"/>
  <c r="BK105"/>
  <c r="J99"/>
  <c i="10" r="J345"/>
  <c r="J291"/>
  <c r="J203"/>
  <c r="BK139"/>
  <c r="BK365"/>
  <c r="BK291"/>
  <c i="11" r="BK126"/>
  <c r="BK392"/>
  <c r="J295"/>
  <c r="BK211"/>
  <c i="12" r="BK149"/>
  <c r="BK141"/>
  <c i="13" r="BK259"/>
  <c r="BK118"/>
  <c r="BK206"/>
  <c r="BK143"/>
  <c i="14" r="J131"/>
  <c i="15" r="BK766"/>
  <c r="J670"/>
  <c r="BK597"/>
  <c r="BK464"/>
  <c r="BK378"/>
  <c r="J252"/>
  <c r="BK187"/>
  <c r="J762"/>
  <c r="BK720"/>
  <c r="J536"/>
  <c r="BK413"/>
  <c r="BK294"/>
  <c r="J158"/>
  <c i="16" r="J423"/>
  <c r="J371"/>
  <c r="J290"/>
  <c r="J180"/>
  <c r="BK113"/>
  <c r="J323"/>
  <c r="BK218"/>
  <c r="BK127"/>
  <c i="17" r="BK315"/>
  <c r="BK293"/>
  <c r="J320"/>
  <c r="J297"/>
  <c r="J264"/>
  <c r="J222"/>
  <c r="BK196"/>
  <c r="J170"/>
  <c r="BK150"/>
  <c r="BK116"/>
  <c r="J260"/>
  <c r="J238"/>
  <c r="BK210"/>
  <c r="BK174"/>
  <c r="BK158"/>
  <c r="BK134"/>
  <c r="BK94"/>
  <c i="18" r="J151"/>
  <c r="J119"/>
  <c r="J165"/>
  <c r="BK125"/>
  <c i="19" r="BK166"/>
  <c r="J121"/>
  <c r="BK91"/>
  <c r="J139"/>
  <c r="J104"/>
  <c i="2" r="BK256"/>
  <c r="BK401"/>
  <c r="J351"/>
  <c r="J319"/>
  <c r="J150"/>
  <c r="BK215"/>
  <c r="J184"/>
  <c i="3" r="BK107"/>
  <c i="4" r="BK1831"/>
  <c r="J1692"/>
  <c r="J1663"/>
  <c r="J1571"/>
  <c r="J1446"/>
  <c r="BK1331"/>
  <c r="BK1163"/>
  <c r="BK1019"/>
  <c r="J813"/>
  <c r="BK710"/>
  <c r="J563"/>
  <c r="J190"/>
  <c r="BK1817"/>
  <c r="BK1711"/>
  <c r="J1607"/>
  <c r="J1540"/>
  <c r="BK1446"/>
  <c r="J1682"/>
  <c r="J1586"/>
  <c r="BK1424"/>
  <c r="J1297"/>
  <c r="BK1195"/>
  <c r="BK1092"/>
  <c r="BK957"/>
  <c r="J851"/>
  <c r="J672"/>
  <c r="BK563"/>
  <c r="BK123"/>
  <c r="BK1338"/>
  <c r="J1206"/>
  <c r="J1113"/>
  <c r="J1049"/>
  <c r="BK951"/>
  <c r="BK572"/>
  <c r="BK380"/>
  <c r="J257"/>
  <c r="BK217"/>
  <c r="BK198"/>
  <c i="5" r="J245"/>
  <c r="J209"/>
  <c r="BK195"/>
  <c r="J170"/>
  <c r="BK115"/>
  <c r="BK227"/>
  <c r="J167"/>
  <c r="BK135"/>
  <c i="6" r="BK528"/>
  <c r="J364"/>
  <c r="BK145"/>
  <c r="J563"/>
  <c r="BK474"/>
  <c r="BK358"/>
  <c r="BK237"/>
  <c r="J623"/>
  <c r="J409"/>
  <c r="BK308"/>
  <c r="J187"/>
  <c i="7" r="BK361"/>
  <c r="J253"/>
  <c r="BK313"/>
  <c r="J260"/>
  <c r="BK168"/>
  <c r="F38"/>
  <c i="15" r="BK392"/>
  <c r="BK245"/>
  <c r="J103"/>
  <c i="16" r="BK435"/>
  <c r="BK377"/>
  <c r="BK350"/>
  <c r="J305"/>
  <c r="BK247"/>
  <c r="J174"/>
  <c r="J459"/>
  <c r="J419"/>
  <c r="J391"/>
  <c r="BK305"/>
  <c r="BK235"/>
  <c r="BK134"/>
  <c i="17" r="J329"/>
  <c r="BK297"/>
  <c r="J318"/>
  <c r="J284"/>
  <c r="BK256"/>
  <c r="J224"/>
  <c r="BK168"/>
  <c r="J138"/>
  <c r="J97"/>
  <c r="BK264"/>
  <c r="BK224"/>
  <c r="J198"/>
  <c r="J168"/>
  <c r="J146"/>
  <c r="J114"/>
  <c i="18" r="BK171"/>
  <c r="J137"/>
  <c r="BK103"/>
  <c r="BK153"/>
  <c r="BK131"/>
  <c r="BK93"/>
  <c i="19" r="J149"/>
  <c r="BK117"/>
  <c r="BK133"/>
  <c r="BK102"/>
  <c i="2" r="BK385"/>
  <c r="J107"/>
  <c r="BK388"/>
  <c r="BK351"/>
  <c r="BK324"/>
  <c r="BK169"/>
  <c r="J401"/>
  <c r="BK150"/>
  <c r="J256"/>
  <c r="J169"/>
  <c i="3" r="BK116"/>
  <c i="4" r="BK1844"/>
  <c r="J1745"/>
  <c r="J1658"/>
  <c r="J1430"/>
  <c r="J1225"/>
  <c r="J1192"/>
  <c r="J1078"/>
  <c r="J894"/>
  <c r="J719"/>
  <c r="BK595"/>
  <c r="BK165"/>
  <c r="BK1780"/>
  <c r="BK1654"/>
  <c r="J1544"/>
  <c r="BK1440"/>
  <c r="J1650"/>
  <c r="J1496"/>
  <c r="BK1385"/>
  <c r="J1291"/>
  <c r="BK1220"/>
  <c r="J1125"/>
  <c r="J1024"/>
  <c r="BK945"/>
  <c r="BK833"/>
  <c r="J696"/>
  <c r="J285"/>
  <c r="BK1403"/>
  <c r="BK1269"/>
  <c r="BK1200"/>
  <c r="BK1085"/>
  <c r="J1007"/>
  <c r="J887"/>
  <c r="BK778"/>
  <c r="J568"/>
  <c r="BK439"/>
  <c r="BK251"/>
  <c r="J222"/>
  <c r="J128"/>
  <c i="5" r="J249"/>
  <c r="BK191"/>
  <c r="J156"/>
  <c r="BK245"/>
  <c r="J207"/>
  <c r="BK156"/>
  <c i="6" r="J503"/>
  <c r="J419"/>
  <c r="J270"/>
  <c r="J102"/>
  <c r="J460"/>
  <c r="J334"/>
  <c r="J183"/>
  <c r="J605"/>
  <c r="BK416"/>
  <c r="BK295"/>
  <c r="J198"/>
  <c r="BK117"/>
  <c i="7" r="J242"/>
  <c r="J137"/>
  <c r="J351"/>
  <c r="J294"/>
  <c r="BK213"/>
  <c r="J116"/>
  <c r="J281"/>
  <c i="8" r="J153"/>
  <c r="BK102"/>
  <c r="BK116"/>
  <c i="9" r="BK179"/>
  <c r="J142"/>
  <c r="J122"/>
  <c i="10" r="BK401"/>
  <c r="BK360"/>
  <c r="BK245"/>
  <c r="J172"/>
  <c r="BK378"/>
  <c r="J298"/>
  <c r="J231"/>
  <c r="J151"/>
  <c i="11" r="J342"/>
  <c r="J285"/>
  <c r="J169"/>
  <c r="J397"/>
  <c r="J272"/>
  <c r="J199"/>
  <c r="J96"/>
  <c i="12" r="J136"/>
  <c i="13" r="BK236"/>
  <c r="BK158"/>
  <c r="BK254"/>
  <c r="BK154"/>
  <c i="14" r="J126"/>
  <c r="BK93"/>
  <c i="15" r="J729"/>
  <c r="J676"/>
  <c r="BK603"/>
  <c r="BK549"/>
  <c r="BK419"/>
  <c r="J256"/>
  <c r="BK142"/>
  <c r="J750"/>
  <c r="BK726"/>
  <c r="J647"/>
  <c r="J597"/>
  <c r="BK488"/>
  <c r="J385"/>
  <c r="J300"/>
  <c r="BK193"/>
  <c i="16" r="BK447"/>
  <c r="J387"/>
  <c r="J276"/>
  <c r="BK439"/>
  <c r="J427"/>
  <c r="J403"/>
  <c r="J377"/>
  <c r="BK363"/>
  <c r="BK346"/>
  <c r="J333"/>
  <c r="J314"/>
  <c r="J295"/>
  <c r="J256"/>
  <c r="J232"/>
  <c r="J187"/>
  <c r="BK116"/>
  <c i="17" r="J323"/>
  <c r="BK301"/>
  <c r="BK313"/>
  <c r="BK282"/>
  <c r="J262"/>
  <c r="J226"/>
  <c r="J204"/>
  <c r="J186"/>
  <c r="BK156"/>
  <c r="J120"/>
  <c r="BK272"/>
  <c r="J258"/>
  <c r="BK234"/>
  <c r="J176"/>
  <c r="BK152"/>
  <c r="BK136"/>
  <c r="BK104"/>
  <c i="18" r="J169"/>
  <c r="BK147"/>
  <c r="BK109"/>
  <c r="BK151"/>
  <c r="J127"/>
  <c r="BK96"/>
  <c i="19" r="BK159"/>
  <c r="J127"/>
  <c r="J102"/>
  <c r="BK172"/>
  <c r="BK131"/>
  <c r="J125"/>
  <c r="J100"/>
  <c i="2" r="J429"/>
  <c r="BK312"/>
  <c i="1" r="AS55"/>
  <c i="4" r="J1654"/>
  <c r="BK1560"/>
  <c r="J1437"/>
  <c r="J1343"/>
  <c r="J1188"/>
  <c r="J1082"/>
  <c r="BK904"/>
  <c r="BK797"/>
  <c r="J578"/>
  <c r="BK434"/>
  <c r="J375"/>
  <c r="BK345"/>
  <c r="BK231"/>
  <c r="J198"/>
  <c r="J1798"/>
  <c r="J1705"/>
  <c r="BK1663"/>
  <c r="BK1589"/>
  <c r="BK1531"/>
  <c r="J1732"/>
  <c r="BK1621"/>
  <c r="J1461"/>
  <c r="J1338"/>
  <c r="BK1188"/>
  <c r="BK1066"/>
  <c r="J965"/>
  <c r="BK887"/>
  <c r="J754"/>
  <c r="BK578"/>
  <c r="J238"/>
  <c r="BK1398"/>
  <c r="BK1260"/>
  <c r="J1167"/>
  <c r="BK1063"/>
  <c r="BK1032"/>
  <c r="BK939"/>
  <c r="J833"/>
  <c r="J542"/>
  <c r="BK351"/>
  <c r="J265"/>
  <c i="5" r="J258"/>
  <c r="BK172"/>
  <c r="J132"/>
  <c r="J216"/>
  <c r="J172"/>
  <c r="BK153"/>
  <c r="BK95"/>
  <c i="6" r="J542"/>
  <c r="BK453"/>
  <c r="BK244"/>
  <c r="BK573"/>
  <c r="J528"/>
  <c r="BK446"/>
  <c r="J327"/>
  <c r="BK148"/>
  <c r="J474"/>
  <c r="J346"/>
  <c r="BK266"/>
  <c r="J135"/>
  <c i="7" r="J361"/>
  <c r="BK189"/>
  <c r="BK281"/>
  <c r="J189"/>
  <c r="J102"/>
  <c i="8" r="BK162"/>
  <c r="J122"/>
  <c r="J168"/>
  <c r="J131"/>
  <c i="9" r="J173"/>
  <c r="BK142"/>
  <c r="BK99"/>
  <c i="10" r="BK393"/>
  <c r="J316"/>
  <c r="J252"/>
  <c r="BK151"/>
  <c r="J393"/>
  <c r="BK335"/>
  <c r="BK285"/>
  <c r="BK192"/>
  <c r="J108"/>
  <c i="11" r="BK377"/>
  <c r="BK301"/>
  <c r="J140"/>
  <c r="BK112"/>
  <c r="J350"/>
  <c r="J259"/>
  <c r="BK187"/>
  <c i="13" r="BK165"/>
  <c r="J110"/>
  <c r="J213"/>
  <c i="14" r="J151"/>
  <c r="J93"/>
  <c i="15" r="J768"/>
  <c r="J714"/>
  <c r="J610"/>
  <c r="BK536"/>
  <c r="J443"/>
  <c r="J307"/>
  <c r="BK166"/>
  <c r="BK768"/>
  <c r="J741"/>
  <c r="BK705"/>
  <c r="J603"/>
  <c r="J450"/>
  <c r="J354"/>
  <c r="J210"/>
  <c r="J142"/>
  <c i="16" r="J443"/>
  <c r="BK381"/>
  <c r="J271"/>
  <c r="BK204"/>
  <c r="J116"/>
  <c r="BK387"/>
  <c r="J350"/>
  <c r="BK290"/>
  <c r="J225"/>
  <c r="BK141"/>
  <c i="17" r="BK318"/>
  <c r="J301"/>
  <c r="J315"/>
  <c r="BK291"/>
  <c r="J272"/>
  <c r="J250"/>
  <c r="BK220"/>
  <c r="BK198"/>
  <c r="BK172"/>
  <c r="J144"/>
  <c r="BK114"/>
  <c r="BK252"/>
  <c r="BK228"/>
  <c r="BK208"/>
  <c r="BK170"/>
  <c r="BK148"/>
  <c r="BK120"/>
  <c i="18" r="BK174"/>
  <c r="J149"/>
  <c r="BK121"/>
  <c r="J161"/>
  <c r="BK137"/>
  <c r="BK99"/>
  <c i="19" r="J161"/>
  <c r="J114"/>
  <c r="BK184"/>
  <c r="J159"/>
  <c r="J123"/>
  <c r="BK98"/>
  <c i="2" r="BK429"/>
  <c r="J356"/>
  <c r="J332"/>
  <c r="BK297"/>
  <c r="BK145"/>
  <c r="BK374"/>
  <c r="J161"/>
  <c r="BK127"/>
  <c i="3" r="J116"/>
  <c r="J97"/>
  <c i="4" r="J1821"/>
  <c r="J1708"/>
  <c r="J1644"/>
  <c r="BK1575"/>
  <c r="BK1434"/>
  <c r="J1195"/>
  <c r="J1085"/>
  <c r="J970"/>
  <c r="J794"/>
  <c r="J641"/>
  <c r="J557"/>
  <c r="BK243"/>
  <c r="BK112"/>
  <c r="BK1757"/>
  <c r="BK1617"/>
  <c r="BK1461"/>
  <c r="BK1745"/>
  <c r="J1470"/>
  <c r="BK1321"/>
  <c r="BK1192"/>
  <c r="J1059"/>
  <c r="BK948"/>
  <c r="BK763"/>
  <c r="J279"/>
  <c r="J1390"/>
  <c r="J1272"/>
  <c r="J1092"/>
  <c r="BK998"/>
  <c r="BK609"/>
  <c r="BK299"/>
  <c i="5" r="BK242"/>
  <c r="BK176"/>
  <c r="J121"/>
  <c r="J236"/>
  <c r="BK121"/>
  <c i="6" r="BK535"/>
  <c r="BK302"/>
  <c r="BK128"/>
  <c r="J521"/>
  <c r="J308"/>
  <c r="BK579"/>
  <c r="J370"/>
  <c r="BK209"/>
  <c i="7" r="J366"/>
  <c r="J235"/>
  <c r="BK347"/>
  <c r="BK221"/>
  <c r="BK108"/>
  <c i="8" r="BK143"/>
  <c r="J147"/>
  <c i="9" r="BK168"/>
  <c r="BK122"/>
  <c r="J115"/>
  <c i="10" r="J365"/>
  <c r="J257"/>
  <c r="BK165"/>
  <c r="BK345"/>
  <c r="BK238"/>
  <c r="J158"/>
  <c i="11" r="J408"/>
  <c r="BK328"/>
  <c r="BK248"/>
  <c r="BK163"/>
  <c r="J321"/>
  <c r="BK236"/>
  <c r="J104"/>
  <c i="12" r="BK114"/>
  <c r="BK105"/>
  <c i="13" r="J206"/>
  <c r="BK104"/>
  <c r="J192"/>
  <c i="14" r="BK141"/>
  <c r="J105"/>
  <c i="15" r="J720"/>
  <c r="J642"/>
  <c r="J549"/>
  <c r="BK443"/>
  <c r="BK354"/>
  <c r="J224"/>
  <c r="BK744"/>
  <c r="BK673"/>
  <c r="BK614"/>
  <c r="J429"/>
  <c r="BK319"/>
  <c r="BK220"/>
  <c i="16" r="BK463"/>
  <c r="BK391"/>
  <c r="BK314"/>
  <c r="BK225"/>
  <c r="J455"/>
  <c r="BK443"/>
  <c r="BK423"/>
  <c r="J415"/>
  <c r="J407"/>
  <c r="BK395"/>
  <c r="J381"/>
  <c r="BK276"/>
  <c r="J263"/>
  <c r="J191"/>
  <c i="17" r="BK325"/>
  <c r="BK284"/>
  <c r="BK278"/>
  <c r="J252"/>
  <c r="J206"/>
  <c r="J192"/>
  <c r="BK124"/>
  <c r="BK274"/>
  <c r="BK226"/>
  <c r="BK182"/>
  <c r="J150"/>
  <c r="J122"/>
  <c i="18" r="BK167"/>
  <c r="J135"/>
  <c r="BK149"/>
  <c r="J103"/>
  <c i="19" r="BK129"/>
  <c r="J166"/>
  <c r="BK121"/>
  <c i="2" r="BK426"/>
  <c r="J98"/>
  <c r="J369"/>
  <c r="J337"/>
  <c r="J275"/>
  <c r="J140"/>
  <c r="BK184"/>
  <c r="BK113"/>
  <c i="3" r="J136"/>
  <c i="4" r="BK1719"/>
  <c r="J1589"/>
  <c r="BK1414"/>
  <c r="J1183"/>
  <c r="BK1068"/>
  <c r="J859"/>
  <c r="J660"/>
  <c r="J203"/>
  <c r="BK1672"/>
  <c r="J1546"/>
  <c r="J1434"/>
  <c r="J1560"/>
  <c r="J1325"/>
  <c r="BK1208"/>
  <c r="BK1142"/>
  <c r="J1032"/>
  <c r="BK722"/>
  <c r="BK291"/>
  <c r="J1395"/>
  <c r="BK1297"/>
  <c r="BK1183"/>
  <c r="BK1078"/>
  <c r="J1000"/>
  <c r="J822"/>
  <c r="J291"/>
  <c r="BK246"/>
  <c r="J117"/>
  <c i="5" r="J213"/>
  <c r="BK186"/>
  <c r="J135"/>
  <c r="BK200"/>
  <c i="6" r="BK605"/>
  <c r="BK497"/>
  <c r="J396"/>
  <c r="BK187"/>
  <c r="BK457"/>
  <c r="BK283"/>
  <c r="J169"/>
  <c r="BK491"/>
  <c r="BK364"/>
  <c r="J237"/>
  <c r="BK121"/>
  <c i="7" r="BK201"/>
  <c r="J201"/>
  <c i="11" r="J419"/>
  <c r="BK335"/>
  <c r="J211"/>
  <c r="BK117"/>
  <c r="J377"/>
  <c r="J301"/>
  <c r="BK217"/>
  <c r="BK128"/>
  <c i="12" r="J100"/>
  <c r="J96"/>
  <c i="13" r="J154"/>
  <c r="BK244"/>
  <c r="BK171"/>
  <c i="14" r="BK146"/>
  <c r="BK157"/>
  <c i="15" r="BK735"/>
  <c r="BK681"/>
  <c r="J556"/>
  <c r="BK471"/>
  <c r="J413"/>
  <c r="BK314"/>
  <c r="J238"/>
  <c r="J174"/>
  <c r="J764"/>
  <c r="J732"/>
  <c r="BK670"/>
  <c r="BK579"/>
  <c r="J464"/>
  <c r="J314"/>
  <c r="BK205"/>
  <c i="16" r="BK399"/>
  <c r="J337"/>
  <c r="BK232"/>
  <c r="J107"/>
  <c r="BK371"/>
  <c r="J280"/>
  <c r="J204"/>
  <c i="17" r="BK320"/>
  <c r="J282"/>
  <c r="J293"/>
  <c r="J246"/>
  <c r="BK216"/>
  <c r="BK146"/>
  <c r="BK110"/>
  <c r="J256"/>
  <c r="BK240"/>
  <c r="BK184"/>
  <c r="J132"/>
  <c r="J100"/>
  <c i="18" r="J153"/>
  <c r="J93"/>
  <c r="BK139"/>
  <c r="BK111"/>
  <c i="19" r="J163"/>
  <c r="BK123"/>
  <c r="J93"/>
  <c r="J146"/>
  <c r="BK110"/>
  <c i="2" r="J426"/>
  <c r="BK407"/>
  <c r="BK332"/>
  <c r="BK187"/>
  <c r="BK275"/>
  <c r="BK104"/>
  <c i="3" r="J113"/>
  <c i="4" r="J1812"/>
  <c r="BK1684"/>
  <c r="J1440"/>
  <c r="BK1172"/>
  <c r="BK1044"/>
  <c r="J854"/>
  <c r="BK209"/>
  <c r="BK1804"/>
  <c r="BK1692"/>
  <c r="BK1473"/>
  <c r="BK1735"/>
  <c r="BK1580"/>
  <c r="J1414"/>
  <c r="J1305"/>
  <c r="J1150"/>
  <c r="J1088"/>
  <c r="BK970"/>
  <c r="BK813"/>
  <c r="J320"/>
  <c r="J1355"/>
  <c r="J1250"/>
  <c r="J1053"/>
  <c r="J934"/>
  <c r="BK383"/>
  <c r="J214"/>
  <c i="5" r="J239"/>
  <c r="BK132"/>
  <c r="J195"/>
  <c i="6" r="BK549"/>
  <c r="J321"/>
  <c r="BK154"/>
  <c r="BK507"/>
  <c r="J358"/>
  <c r="BK222"/>
  <c r="BK623"/>
  <c r="J453"/>
  <c r="BK321"/>
  <c r="J145"/>
  <c i="7" r="J267"/>
  <c r="J151"/>
  <c r="BK116"/>
  <c r="BK242"/>
  <c r="BK96"/>
  <c i="8" r="J116"/>
  <c r="J143"/>
  <c i="9" r="BK148"/>
  <c r="J105"/>
  <c i="10" r="J323"/>
  <c r="J217"/>
  <c r="BK114"/>
  <c r="BK341"/>
  <c r="BK217"/>
  <c i="11" r="BK397"/>
  <c r="J223"/>
  <c r="BK96"/>
  <c r="BK307"/>
  <c r="J175"/>
  <c i="12" r="BK123"/>
  <c r="BK126"/>
  <c i="13" r="J185"/>
  <c i="15" r="J717"/>
  <c r="BK457"/>
  <c r="J372"/>
  <c r="J205"/>
  <c r="J766"/>
  <c r="BK676"/>
  <c r="BK509"/>
  <c r="BK426"/>
  <c r="J333"/>
  <c r="BK215"/>
  <c i="16" r="BK467"/>
  <c r="BK403"/>
  <c r="BK256"/>
  <c r="J198"/>
  <c r="BK100"/>
  <c l="1" r="T275"/>
  <c i="15" r="P652"/>
  <c r="R652"/>
  <c r="T652"/>
  <c i="2" r="T97"/>
  <c r="P119"/>
  <c r="R180"/>
  <c r="BK318"/>
  <c r="J318"/>
  <c r="J67"/>
  <c r="R350"/>
  <c r="T368"/>
  <c r="R379"/>
  <c r="P412"/>
  <c i="3" r="P89"/>
  <c r="P112"/>
  <c r="P142"/>
  <c i="4" r="P111"/>
  <c r="T230"/>
  <c r="BK433"/>
  <c r="J433"/>
  <c r="J67"/>
  <c r="BK577"/>
  <c r="J577"/>
  <c r="J68"/>
  <c r="BK742"/>
  <c r="J742"/>
  <c r="J69"/>
  <c r="T766"/>
  <c r="P993"/>
  <c r="BK1171"/>
  <c r="J1171"/>
  <c r="J74"/>
  <c r="R1249"/>
  <c r="R1346"/>
  <c r="BK1433"/>
  <c r="J1433"/>
  <c r="J78"/>
  <c r="R1523"/>
  <c r="T1534"/>
  <c r="BK1574"/>
  <c r="J1574"/>
  <c r="J81"/>
  <c r="P1704"/>
  <c r="BK1744"/>
  <c r="J1744"/>
  <c r="J83"/>
  <c r="P1756"/>
  <c r="BK1797"/>
  <c r="J1797"/>
  <c r="J85"/>
  <c i="5" r="P94"/>
  <c r="BK144"/>
  <c r="J144"/>
  <c r="J67"/>
  <c r="BK159"/>
  <c r="J159"/>
  <c r="J68"/>
  <c r="R175"/>
  <c r="R212"/>
  <c r="P248"/>
  <c i="6" r="R94"/>
  <c r="R139"/>
  <c r="R161"/>
  <c r="P236"/>
  <c r="R445"/>
  <c r="P473"/>
  <c r="BK482"/>
  <c r="J482"/>
  <c r="J70"/>
  <c r="R482"/>
  <c r="R506"/>
  <c i="7" r="P107"/>
  <c r="T107"/>
  <c r="R120"/>
  <c r="P171"/>
  <c r="P339"/>
  <c r="R339"/>
  <c r="P350"/>
  <c i="8" r="R90"/>
  <c r="T146"/>
  <c i="9" r="BK92"/>
  <c r="T92"/>
  <c r="T91"/>
  <c r="T90"/>
  <c r="T152"/>
  <c i="10" r="BK99"/>
  <c r="J99"/>
  <c r="J65"/>
  <c r="R99"/>
  <c r="R98"/>
  <c r="R113"/>
  <c r="R202"/>
  <c r="T256"/>
  <c r="T302"/>
  <c r="P344"/>
  <c r="BK392"/>
  <c r="J392"/>
  <c r="J75"/>
  <c r="T392"/>
  <c r="T391"/>
  <c i="11" r="BK95"/>
  <c r="J95"/>
  <c r="J65"/>
  <c r="R95"/>
  <c r="T116"/>
  <c r="R354"/>
  <c i="12" r="P99"/>
  <c r="BK108"/>
  <c r="J108"/>
  <c r="J67"/>
  <c r="T108"/>
  <c r="R122"/>
  <c r="BK140"/>
  <c r="J140"/>
  <c r="J71"/>
  <c r="P140"/>
  <c r="P139"/>
  <c i="13" r="T109"/>
  <c r="T95"/>
  <c r="P123"/>
  <c r="BK153"/>
  <c r="J153"/>
  <c r="J70"/>
  <c r="P153"/>
  <c r="P243"/>
  <c i="14" r="BK92"/>
  <c r="R92"/>
  <c r="T130"/>
  <c i="15" r="BK116"/>
  <c r="J116"/>
  <c r="J67"/>
  <c r="P116"/>
  <c r="BK186"/>
  <c r="J186"/>
  <c r="J68"/>
  <c r="R186"/>
  <c r="P223"/>
  <c r="BK318"/>
  <c r="J318"/>
  <c r="J70"/>
  <c r="T318"/>
  <c r="P371"/>
  <c r="BK618"/>
  <c r="J618"/>
  <c r="J72"/>
  <c r="R618"/>
  <c r="R666"/>
  <c r="R651"/>
  <c r="R758"/>
  <c r="R757"/>
  <c i="16" r="P112"/>
  <c r="P98"/>
  <c r="R112"/>
  <c r="R98"/>
  <c r="T112"/>
  <c r="T98"/>
  <c r="R126"/>
  <c r="R251"/>
  <c r="R341"/>
  <c i="17" r="P93"/>
  <c r="P92"/>
  <c r="R93"/>
  <c r="R92"/>
  <c r="P109"/>
  <c r="BK317"/>
  <c r="J317"/>
  <c r="J68"/>
  <c r="P322"/>
  <c i="2" r="P97"/>
  <c r="R119"/>
  <c r="BK180"/>
  <c r="J180"/>
  <c r="J66"/>
  <c r="T318"/>
  <c r="P350"/>
  <c r="R368"/>
  <c r="T379"/>
  <c r="T412"/>
  <c i="3" r="R89"/>
  <c r="R112"/>
  <c r="R142"/>
  <c i="4" r="BK111"/>
  <c r="J111"/>
  <c r="J65"/>
  <c r="P230"/>
  <c r="R433"/>
  <c r="T577"/>
  <c r="P742"/>
  <c r="BK766"/>
  <c r="J766"/>
  <c r="J70"/>
  <c r="BK993"/>
  <c r="J993"/>
  <c r="J71"/>
  <c r="R1171"/>
  <c r="P1249"/>
  <c r="P1346"/>
  <c r="P1433"/>
  <c r="BK1523"/>
  <c r="J1523"/>
  <c r="J79"/>
  <c r="R1534"/>
  <c r="R1574"/>
  <c r="BK1704"/>
  <c r="J1704"/>
  <c r="J82"/>
  <c r="R1744"/>
  <c r="R1756"/>
  <c r="R1797"/>
  <c i="5" r="T94"/>
  <c r="T144"/>
  <c r="R159"/>
  <c r="T175"/>
  <c r="P212"/>
  <c r="R248"/>
  <c i="6" r="T94"/>
  <c r="T139"/>
  <c r="T161"/>
  <c r="BK236"/>
  <c r="J236"/>
  <c r="J67"/>
  <c r="BK445"/>
  <c r="J445"/>
  <c r="J68"/>
  <c i="11" r="P95"/>
  <c r="T95"/>
  <c r="R116"/>
  <c r="P354"/>
  <c i="12" r="BK99"/>
  <c r="J99"/>
  <c r="J66"/>
  <c r="T99"/>
  <c r="R108"/>
  <c r="P122"/>
  <c r="T140"/>
  <c r="T139"/>
  <c i="13" r="P109"/>
  <c r="P95"/>
  <c r="BK123"/>
  <c r="J123"/>
  <c r="J69"/>
  <c r="R123"/>
  <c r="R153"/>
  <c r="BK243"/>
  <c r="J243"/>
  <c r="J72"/>
  <c r="T243"/>
  <c i="14" r="P92"/>
  <c r="BK130"/>
  <c r="J130"/>
  <c r="J66"/>
  <c r="P130"/>
  <c i="15" r="BK102"/>
  <c r="J102"/>
  <c r="J65"/>
  <c r="R102"/>
  <c r="R101"/>
  <c r="T116"/>
  <c r="BK223"/>
  <c r="J223"/>
  <c r="J69"/>
  <c r="T223"/>
  <c r="P318"/>
  <c r="R318"/>
  <c r="T371"/>
  <c r="T618"/>
  <c r="T666"/>
  <c r="T651"/>
  <c r="BK758"/>
  <c r="J758"/>
  <c r="J78"/>
  <c r="T758"/>
  <c r="T757"/>
  <c i="16" r="BK112"/>
  <c r="J112"/>
  <c r="J67"/>
  <c r="T126"/>
  <c r="P251"/>
  <c r="BK275"/>
  <c r="J275"/>
  <c r="J71"/>
  <c r="P275"/>
  <c r="BK304"/>
  <c r="J304"/>
  <c r="J72"/>
  <c r="T304"/>
  <c r="BK328"/>
  <c r="J328"/>
  <c r="J74"/>
  <c r="R328"/>
  <c r="R327"/>
  <c r="T328"/>
  <c r="P341"/>
  <c i="17" r="BK109"/>
  <c r="T109"/>
  <c r="R317"/>
  <c i="18" r="P92"/>
  <c r="P91"/>
  <c r="R173"/>
  <c i="19" r="R90"/>
  <c r="T142"/>
  <c r="T141"/>
  <c i="2" r="BK97"/>
  <c r="J97"/>
  <c r="J64"/>
  <c r="BK119"/>
  <c r="J119"/>
  <c r="J65"/>
  <c r="T180"/>
  <c r="R318"/>
  <c r="T350"/>
  <c r="BK368"/>
  <c r="J368"/>
  <c r="J71"/>
  <c r="BK379"/>
  <c r="J379"/>
  <c r="J72"/>
  <c r="BK412"/>
  <c r="J412"/>
  <c r="J73"/>
  <c i="3" r="BK89"/>
  <c r="J89"/>
  <c r="J64"/>
  <c r="BK112"/>
  <c r="J112"/>
  <c r="J65"/>
  <c r="T142"/>
  <c i="4" r="T111"/>
  <c r="R230"/>
  <c r="P433"/>
  <c r="P577"/>
  <c r="T742"/>
  <c r="P766"/>
  <c r="R993"/>
  <c r="T1171"/>
  <c r="BK1249"/>
  <c r="J1249"/>
  <c r="J75"/>
  <c r="BK1346"/>
  <c r="J1346"/>
  <c r="J76"/>
  <c r="T1433"/>
  <c r="P1523"/>
  <c r="P1534"/>
  <c r="P1574"/>
  <c r="T1704"/>
  <c r="P1744"/>
  <c r="T1756"/>
  <c r="P1797"/>
  <c i="5" r="BK94"/>
  <c r="J94"/>
  <c r="J64"/>
  <c r="R144"/>
  <c r="P159"/>
  <c r="P175"/>
  <c r="BK212"/>
  <c r="J212"/>
  <c r="J70"/>
  <c r="BK248"/>
  <c r="J248"/>
  <c r="J71"/>
  <c i="6" r="P94"/>
  <c r="BK161"/>
  <c r="J161"/>
  <c r="J66"/>
  <c r="T236"/>
  <c r="T445"/>
  <c r="R473"/>
  <c r="P482"/>
  <c r="T482"/>
  <c r="T506"/>
  <c i="7" r="BK107"/>
  <c r="J107"/>
  <c r="J66"/>
  <c r="R107"/>
  <c r="P120"/>
  <c r="BK171"/>
  <c r="J171"/>
  <c r="J68"/>
  <c r="R171"/>
  <c r="T339"/>
  <c r="T350"/>
  <c i="8" r="BK90"/>
  <c r="J90"/>
  <c r="J65"/>
  <c r="P90"/>
  <c r="BK146"/>
  <c r="J146"/>
  <c r="J66"/>
  <c r="P146"/>
  <c i="9" r="P92"/>
  <c r="BK152"/>
  <c r="J152"/>
  <c r="J66"/>
  <c r="R152"/>
  <c i="10" r="BK113"/>
  <c r="J113"/>
  <c r="J67"/>
  <c r="T113"/>
  <c r="P202"/>
  <c r="BK256"/>
  <c r="J256"/>
  <c r="J69"/>
  <c r="P256"/>
  <c r="BK302"/>
  <c r="J302"/>
  <c r="J70"/>
  <c r="R302"/>
  <c r="T344"/>
  <c r="R392"/>
  <c r="R391"/>
  <c i="11" r="BK116"/>
  <c r="J116"/>
  <c r="J66"/>
  <c r="P116"/>
  <c r="BK354"/>
  <c r="J354"/>
  <c r="J67"/>
  <c r="T354"/>
  <c i="12" r="R99"/>
  <c r="R94"/>
  <c r="P108"/>
  <c r="BK122"/>
  <c r="J122"/>
  <c r="J68"/>
  <c r="T122"/>
  <c r="R140"/>
  <c r="R139"/>
  <c i="13" r="BK109"/>
  <c r="J109"/>
  <c r="J67"/>
  <c r="R109"/>
  <c r="R95"/>
  <c r="T123"/>
  <c r="T153"/>
  <c r="R243"/>
  <c i="14" r="T92"/>
  <c r="T91"/>
  <c r="T90"/>
  <c r="R130"/>
  <c i="15" r="P102"/>
  <c r="P101"/>
  <c r="T102"/>
  <c r="T101"/>
  <c r="R116"/>
  <c r="P186"/>
  <c r="T186"/>
  <c r="R223"/>
  <c r="BK371"/>
  <c r="J371"/>
  <c r="J71"/>
  <c r="R371"/>
  <c r="P618"/>
  <c r="BK666"/>
  <c r="J666"/>
  <c r="J75"/>
  <c r="P666"/>
  <c r="P651"/>
  <c r="P758"/>
  <c r="P757"/>
  <c i="16" r="BK126"/>
  <c r="BK125"/>
  <c r="J125"/>
  <c r="J68"/>
  <c r="P126"/>
  <c r="P125"/>
  <c r="BK251"/>
  <c r="J251"/>
  <c r="J70"/>
  <c r="T251"/>
  <c r="R275"/>
  <c r="P304"/>
  <c r="P328"/>
  <c r="P327"/>
  <c r="T341"/>
  <c i="17" r="BK93"/>
  <c r="BK92"/>
  <c r="J92"/>
  <c r="J64"/>
  <c r="T93"/>
  <c r="T92"/>
  <c r="R109"/>
  <c r="R108"/>
  <c r="P317"/>
  <c r="T317"/>
  <c r="BK322"/>
  <c r="J322"/>
  <c r="J69"/>
  <c r="R322"/>
  <c i="18" r="BK92"/>
  <c r="J92"/>
  <c r="J65"/>
  <c r="R92"/>
  <c r="R91"/>
  <c r="T92"/>
  <c r="T91"/>
  <c r="BK108"/>
  <c r="P108"/>
  <c r="T108"/>
  <c r="BK173"/>
  <c r="J173"/>
  <c r="J68"/>
  <c r="P173"/>
  <c i="19" r="BK90"/>
  <c r="J90"/>
  <c r="J64"/>
  <c r="T90"/>
  <c r="T89"/>
  <c r="P142"/>
  <c r="P141"/>
  <c i="2" r="R97"/>
  <c r="T119"/>
  <c r="P180"/>
  <c r="P318"/>
  <c r="BK350"/>
  <c r="J350"/>
  <c r="J70"/>
  <c r="P368"/>
  <c r="P379"/>
  <c r="R412"/>
  <c i="3" r="T89"/>
  <c r="T112"/>
  <c r="BK142"/>
  <c r="J142"/>
  <c r="J66"/>
  <c i="4" r="R111"/>
  <c r="BK230"/>
  <c r="J230"/>
  <c r="J66"/>
  <c r="T433"/>
  <c r="R577"/>
  <c r="R742"/>
  <c r="R766"/>
  <c r="T993"/>
  <c r="P1171"/>
  <c r="T1249"/>
  <c r="T1346"/>
  <c r="R1433"/>
  <c r="T1523"/>
  <c r="BK1534"/>
  <c r="J1534"/>
  <c r="J80"/>
  <c r="T1574"/>
  <c r="R1704"/>
  <c r="T1744"/>
  <c r="BK1756"/>
  <c r="J1756"/>
  <c r="J84"/>
  <c r="T1797"/>
  <c i="5" r="R94"/>
  <c r="R93"/>
  <c r="P144"/>
  <c r="T159"/>
  <c r="BK175"/>
  <c r="J175"/>
  <c r="J69"/>
  <c r="T212"/>
  <c r="T248"/>
  <c i="6" r="BK94"/>
  <c r="J94"/>
  <c r="J64"/>
  <c r="BK139"/>
  <c r="J139"/>
  <c r="J65"/>
  <c r="P139"/>
  <c r="P161"/>
  <c r="R236"/>
  <c r="P445"/>
  <c r="BK473"/>
  <c r="J473"/>
  <c r="J69"/>
  <c r="T473"/>
  <c r="BK506"/>
  <c r="J506"/>
  <c r="J71"/>
  <c r="P506"/>
  <c i="7" r="BK120"/>
  <c r="J120"/>
  <c r="J67"/>
  <c r="T120"/>
  <c r="T171"/>
  <c r="BK339"/>
  <c r="J339"/>
  <c r="J71"/>
  <c r="BK350"/>
  <c r="J350"/>
  <c r="J72"/>
  <c r="R350"/>
  <c i="8" r="T90"/>
  <c r="T89"/>
  <c r="T88"/>
  <c r="R146"/>
  <c i="9" r="R92"/>
  <c r="R91"/>
  <c r="R90"/>
  <c r="P152"/>
  <c i="10" r="P99"/>
  <c r="P98"/>
  <c r="T99"/>
  <c r="T98"/>
  <c r="P113"/>
  <c r="BK202"/>
  <c r="J202"/>
  <c r="J68"/>
  <c r="T202"/>
  <c r="T112"/>
  <c r="T97"/>
  <c r="R256"/>
  <c r="P302"/>
  <c r="BK344"/>
  <c r="J344"/>
  <c r="J71"/>
  <c r="R344"/>
  <c r="P392"/>
  <c r="P391"/>
  <c i="16" r="R304"/>
  <c r="BK341"/>
  <c r="J341"/>
  <c r="J75"/>
  <c i="17" r="T322"/>
  <c i="18" r="R108"/>
  <c r="R107"/>
  <c r="T173"/>
  <c i="19" r="P90"/>
  <c r="P89"/>
  <c i="1" r="AU73"/>
  <c i="19" r="BK142"/>
  <c r="J142"/>
  <c r="J66"/>
  <c r="R142"/>
  <c r="R141"/>
  <c i="4" r="BK1847"/>
  <c r="J1847"/>
  <c r="J87"/>
  <c i="5" r="BK137"/>
  <c r="J137"/>
  <c r="J65"/>
  <c i="7" r="BK316"/>
  <c r="J316"/>
  <c r="J69"/>
  <c i="11" r="BK421"/>
  <c r="J421"/>
  <c r="J71"/>
  <c i="13" r="BK235"/>
  <c r="J235"/>
  <c r="J71"/>
  <c i="15" r="BK652"/>
  <c r="J652"/>
  <c r="J74"/>
  <c i="4" r="BK1166"/>
  <c r="J1166"/>
  <c r="J72"/>
  <c r="BK1423"/>
  <c r="J1423"/>
  <c r="J77"/>
  <c i="11" r="BK412"/>
  <c r="J412"/>
  <c r="J68"/>
  <c r="BK418"/>
  <c r="J418"/>
  <c r="J70"/>
  <c i="12" r="BK95"/>
  <c r="J95"/>
  <c r="J65"/>
  <c r="BK135"/>
  <c r="J135"/>
  <c r="J69"/>
  <c i="13" r="BK103"/>
  <c r="J103"/>
  <c r="J66"/>
  <c i="14" r="BK156"/>
  <c r="J156"/>
  <c r="J68"/>
  <c i="16" r="BK106"/>
  <c r="J106"/>
  <c r="J66"/>
  <c i="19" r="BK183"/>
  <c r="J183"/>
  <c r="J67"/>
  <c i="2" r="BK340"/>
  <c r="J340"/>
  <c r="J68"/>
  <c r="BK344"/>
  <c r="J344"/>
  <c r="J69"/>
  <c r="BK449"/>
  <c r="J449"/>
  <c r="J74"/>
  <c i="5" r="BK140"/>
  <c r="J140"/>
  <c r="J66"/>
  <c i="7" r="BK95"/>
  <c r="J95"/>
  <c r="J64"/>
  <c r="BK324"/>
  <c r="J324"/>
  <c r="J70"/>
  <c i="10" r="BK383"/>
  <c r="J383"/>
  <c r="J73"/>
  <c i="13" r="BK96"/>
  <c r="J96"/>
  <c r="J65"/>
  <c i="15" r="BK753"/>
  <c r="J753"/>
  <c r="J76"/>
  <c i="16" r="BK99"/>
  <c r="J99"/>
  <c r="J65"/>
  <c i="7" r="BK101"/>
  <c r="J101"/>
  <c r="J65"/>
  <c i="9" r="BK178"/>
  <c r="J178"/>
  <c r="J68"/>
  <c i="18" r="J108"/>
  <c r="J67"/>
  <c i="19" r="J56"/>
  <c r="J58"/>
  <c r="F59"/>
  <c r="BE91"/>
  <c r="BE96"/>
  <c r="BE100"/>
  <c r="BE102"/>
  <c r="BE104"/>
  <c r="BE108"/>
  <c r="BE110"/>
  <c r="BE117"/>
  <c r="BE119"/>
  <c r="BE125"/>
  <c r="BE129"/>
  <c r="BE131"/>
  <c r="BE133"/>
  <c r="BE139"/>
  <c r="BE146"/>
  <c r="BE159"/>
  <c r="BE161"/>
  <c r="BE169"/>
  <c r="BE176"/>
  <c r="BE179"/>
  <c r="E50"/>
  <c r="F58"/>
  <c r="J59"/>
  <c r="BE93"/>
  <c r="BE98"/>
  <c r="BE106"/>
  <c r="BE112"/>
  <c r="BE114"/>
  <c r="BE121"/>
  <c r="BE123"/>
  <c r="BE127"/>
  <c r="BE135"/>
  <c r="BE137"/>
  <c r="BE143"/>
  <c r="BE149"/>
  <c r="BE152"/>
  <c r="BE163"/>
  <c r="BE166"/>
  <c r="BE172"/>
  <c r="BE181"/>
  <c r="BE184"/>
  <c i="17" r="J93"/>
  <c r="J65"/>
  <c r="J109"/>
  <c r="J67"/>
  <c i="18" r="J56"/>
  <c r="J58"/>
  <c r="J59"/>
  <c r="BE96"/>
  <c r="BE109"/>
  <c r="BE113"/>
  <c r="BE119"/>
  <c r="BE121"/>
  <c r="BE123"/>
  <c r="BE133"/>
  <c r="BE137"/>
  <c r="BE141"/>
  <c r="BE143"/>
  <c r="BE145"/>
  <c r="BE149"/>
  <c r="BE153"/>
  <c r="BE157"/>
  <c r="BE161"/>
  <c r="E50"/>
  <c r="F58"/>
  <c r="F59"/>
  <c r="BE93"/>
  <c r="BE99"/>
  <c r="BE103"/>
  <c r="BE111"/>
  <c r="BE115"/>
  <c r="BE117"/>
  <c r="BE125"/>
  <c r="BE127"/>
  <c r="BE129"/>
  <c r="BE131"/>
  <c r="BE135"/>
  <c r="BE139"/>
  <c r="BE147"/>
  <c r="BE151"/>
  <c r="BE155"/>
  <c r="BE159"/>
  <c r="BE163"/>
  <c r="BE165"/>
  <c r="BE167"/>
  <c r="BE169"/>
  <c r="BE176"/>
  <c r="BE171"/>
  <c r="BE174"/>
  <c i="16" r="J126"/>
  <c r="J69"/>
  <c i="17" r="J56"/>
  <c r="J58"/>
  <c r="J59"/>
  <c r="E79"/>
  <c r="F87"/>
  <c r="F88"/>
  <c r="BE94"/>
  <c r="BE100"/>
  <c r="BE104"/>
  <c r="BE110"/>
  <c r="BE116"/>
  <c r="BE120"/>
  <c r="BE128"/>
  <c r="BE132"/>
  <c r="BE134"/>
  <c r="BE136"/>
  <c r="BE138"/>
  <c r="BE140"/>
  <c r="BE142"/>
  <c r="BE146"/>
  <c r="BE150"/>
  <c r="BE152"/>
  <c r="BE156"/>
  <c r="BE158"/>
  <c r="BE160"/>
  <c r="BE162"/>
  <c r="BE168"/>
  <c r="BE172"/>
  <c r="BE176"/>
  <c r="BE178"/>
  <c r="BE180"/>
  <c r="BE182"/>
  <c r="BE184"/>
  <c r="BE190"/>
  <c r="BE194"/>
  <c r="BE206"/>
  <c r="BE208"/>
  <c r="BE212"/>
  <c r="BE216"/>
  <c r="BE220"/>
  <c r="BE222"/>
  <c r="BE224"/>
  <c r="BE228"/>
  <c r="BE232"/>
  <c r="BE234"/>
  <c r="BE242"/>
  <c r="BE248"/>
  <c r="BE250"/>
  <c r="BE252"/>
  <c r="BE258"/>
  <c r="BE260"/>
  <c r="BE262"/>
  <c r="BE270"/>
  <c r="BE272"/>
  <c r="BE97"/>
  <c r="BE112"/>
  <c r="BE114"/>
  <c r="BE118"/>
  <c r="BE122"/>
  <c r="BE124"/>
  <c r="BE126"/>
  <c r="BE130"/>
  <c r="BE144"/>
  <c r="BE148"/>
  <c r="BE154"/>
  <c r="BE164"/>
  <c r="BE166"/>
  <c r="BE170"/>
  <c r="BE174"/>
  <c r="BE186"/>
  <c r="BE188"/>
  <c r="BE192"/>
  <c r="BE196"/>
  <c r="BE198"/>
  <c r="BE200"/>
  <c r="BE202"/>
  <c r="BE204"/>
  <c r="BE210"/>
  <c r="BE214"/>
  <c r="BE218"/>
  <c r="BE226"/>
  <c r="BE230"/>
  <c r="BE236"/>
  <c r="BE238"/>
  <c r="BE240"/>
  <c r="BE244"/>
  <c r="BE246"/>
  <c r="BE254"/>
  <c r="BE256"/>
  <c r="BE264"/>
  <c r="BE266"/>
  <c r="BE268"/>
  <c r="BE274"/>
  <c r="BE276"/>
  <c r="BE278"/>
  <c r="BE282"/>
  <c r="BE284"/>
  <c r="BE287"/>
  <c r="BE289"/>
  <c r="BE291"/>
  <c r="BE293"/>
  <c r="BE297"/>
  <c r="BE301"/>
  <c r="BE303"/>
  <c r="BE307"/>
  <c r="BE309"/>
  <c r="BE311"/>
  <c r="BE313"/>
  <c r="BE318"/>
  <c r="BE320"/>
  <c r="BE323"/>
  <c r="BE325"/>
  <c r="BE327"/>
  <c r="BE331"/>
  <c r="BE333"/>
  <c r="BE280"/>
  <c r="BE295"/>
  <c r="BE299"/>
  <c r="BE305"/>
  <c r="BE315"/>
  <c r="BE329"/>
  <c i="16" r="BE455"/>
  <c r="J56"/>
  <c r="J58"/>
  <c r="J59"/>
  <c r="E85"/>
  <c r="F93"/>
  <c r="F94"/>
  <c r="BE107"/>
  <c r="BE113"/>
  <c r="BE116"/>
  <c r="BE127"/>
  <c r="BE134"/>
  <c r="BE148"/>
  <c r="BE187"/>
  <c r="BE218"/>
  <c r="BE232"/>
  <c r="BE241"/>
  <c r="BE263"/>
  <c r="BE276"/>
  <c r="BE280"/>
  <c r="BE290"/>
  <c r="BE300"/>
  <c r="BE305"/>
  <c r="BE314"/>
  <c r="BE333"/>
  <c r="BE337"/>
  <c r="BE342"/>
  <c r="BE346"/>
  <c r="BE350"/>
  <c r="BE354"/>
  <c r="BE363"/>
  <c r="BE395"/>
  <c r="BE399"/>
  <c r="BE407"/>
  <c r="BE411"/>
  <c r="BE415"/>
  <c r="BE423"/>
  <c r="BE431"/>
  <c r="BE443"/>
  <c r="BE447"/>
  <c r="BE451"/>
  <c r="BE100"/>
  <c r="BE121"/>
  <c r="BE141"/>
  <c r="BE155"/>
  <c r="BE168"/>
  <c r="BE174"/>
  <c r="BE180"/>
  <c r="BE191"/>
  <c r="BE198"/>
  <c r="BE204"/>
  <c r="BE211"/>
  <c r="BE225"/>
  <c r="BE235"/>
  <c r="BE244"/>
  <c r="BE247"/>
  <c r="BE252"/>
  <c r="BE256"/>
  <c r="BE267"/>
  <c r="BE271"/>
  <c r="BE295"/>
  <c r="BE318"/>
  <c r="BE323"/>
  <c r="BE329"/>
  <c r="BE367"/>
  <c r="BE371"/>
  <c r="BE377"/>
  <c r="BE381"/>
  <c r="BE387"/>
  <c r="BE391"/>
  <c r="BE403"/>
  <c r="BE419"/>
  <c r="BE427"/>
  <c r="BE435"/>
  <c r="BE439"/>
  <c r="BE459"/>
  <c r="BE463"/>
  <c r="BE467"/>
  <c i="14" r="J92"/>
  <c r="J65"/>
  <c i="15" r="F58"/>
  <c r="F59"/>
  <c r="E88"/>
  <c r="BE106"/>
  <c r="BE182"/>
  <c r="BE187"/>
  <c r="BE215"/>
  <c r="BE220"/>
  <c r="BE231"/>
  <c r="BE245"/>
  <c r="BE263"/>
  <c r="BE283"/>
  <c r="BE294"/>
  <c r="BE300"/>
  <c r="BE319"/>
  <c r="BE340"/>
  <c r="BE354"/>
  <c r="BE378"/>
  <c r="BE385"/>
  <c r="BE395"/>
  <c r="BE407"/>
  <c r="BE419"/>
  <c r="BE436"/>
  <c r="BE464"/>
  <c r="BE495"/>
  <c r="BE502"/>
  <c r="BE516"/>
  <c r="BE579"/>
  <c r="BE614"/>
  <c r="BE619"/>
  <c r="BE647"/>
  <c r="BE653"/>
  <c r="BE667"/>
  <c r="BE670"/>
  <c r="BE711"/>
  <c r="BE714"/>
  <c r="BE723"/>
  <c r="BE735"/>
  <c r="BE738"/>
  <c r="BE741"/>
  <c r="BE744"/>
  <c r="BE747"/>
  <c r="BE750"/>
  <c r="BE759"/>
  <c r="J56"/>
  <c r="J58"/>
  <c r="J59"/>
  <c r="BE103"/>
  <c r="BE111"/>
  <c r="BE117"/>
  <c r="BE142"/>
  <c r="BE150"/>
  <c r="BE158"/>
  <c r="BE166"/>
  <c r="BE174"/>
  <c r="BE193"/>
  <c r="BE199"/>
  <c r="BE205"/>
  <c r="BE210"/>
  <c r="BE224"/>
  <c r="BE238"/>
  <c r="BE252"/>
  <c r="BE256"/>
  <c r="BE307"/>
  <c r="BE314"/>
  <c r="BE326"/>
  <c r="BE333"/>
  <c r="BE347"/>
  <c r="BE361"/>
  <c r="BE367"/>
  <c r="BE372"/>
  <c r="BE392"/>
  <c r="BE413"/>
  <c r="BE426"/>
  <c r="BE429"/>
  <c r="BE443"/>
  <c r="BE450"/>
  <c r="BE457"/>
  <c r="BE471"/>
  <c r="BE477"/>
  <c r="BE488"/>
  <c r="BE509"/>
  <c r="BE523"/>
  <c r="BE529"/>
  <c r="BE536"/>
  <c r="BE549"/>
  <c r="BE556"/>
  <c r="BE572"/>
  <c r="BE591"/>
  <c r="BE597"/>
  <c r="BE603"/>
  <c r="BE610"/>
  <c r="BE632"/>
  <c r="BE637"/>
  <c r="BE642"/>
  <c r="BE660"/>
  <c r="BE673"/>
  <c r="BE676"/>
  <c r="BE681"/>
  <c r="BE705"/>
  <c r="BE708"/>
  <c r="BE717"/>
  <c r="BE720"/>
  <c r="BE726"/>
  <c r="BE729"/>
  <c r="BE732"/>
  <c r="BE754"/>
  <c r="BE762"/>
  <c r="BE764"/>
  <c r="BE766"/>
  <c r="BE768"/>
  <c i="14" r="E50"/>
  <c r="F58"/>
  <c r="F59"/>
  <c r="BE99"/>
  <c r="BE112"/>
  <c r="BE119"/>
  <c r="BE141"/>
  <c r="BE151"/>
  <c r="BE157"/>
  <c r="J56"/>
  <c r="J58"/>
  <c r="J59"/>
  <c r="BE93"/>
  <c r="BE105"/>
  <c r="BE126"/>
  <c r="BE131"/>
  <c r="BE146"/>
  <c i="12" r="BK139"/>
  <c r="J139"/>
  <c r="J70"/>
  <c i="13" r="J59"/>
  <c r="F90"/>
  <c r="BE110"/>
  <c r="BE136"/>
  <c r="BE143"/>
  <c r="BE150"/>
  <c r="BE158"/>
  <c r="BE165"/>
  <c r="BE185"/>
  <c r="BE192"/>
  <c r="BE199"/>
  <c r="BE206"/>
  <c r="BE236"/>
  <c r="BE244"/>
  <c r="J58"/>
  <c r="E82"/>
  <c r="F91"/>
  <c r="BE154"/>
  <c r="BE178"/>
  <c r="J56"/>
  <c r="BE97"/>
  <c r="BE104"/>
  <c r="BE113"/>
  <c r="BE118"/>
  <c r="BE124"/>
  <c r="BE171"/>
  <c r="BE213"/>
  <c r="BE220"/>
  <c r="BE226"/>
  <c r="BE232"/>
  <c r="BE254"/>
  <c r="BE259"/>
  <c r="BE264"/>
  <c i="11" r="BK94"/>
  <c r="J94"/>
  <c r="J64"/>
  <c i="12" r="F58"/>
  <c r="J58"/>
  <c r="J59"/>
  <c r="J87"/>
  <c r="BE96"/>
  <c r="BE100"/>
  <c r="BE105"/>
  <c r="BE109"/>
  <c r="BE117"/>
  <c r="BE123"/>
  <c r="BE141"/>
  <c r="BE149"/>
  <c r="BE152"/>
  <c r="E50"/>
  <c r="F59"/>
  <c r="BE114"/>
  <c r="BE126"/>
  <c r="BE131"/>
  <c r="BE136"/>
  <c r="BE145"/>
  <c i="11" r="E50"/>
  <c r="F58"/>
  <c r="F59"/>
  <c r="J87"/>
  <c r="J89"/>
  <c r="J90"/>
  <c r="BE117"/>
  <c r="BE126"/>
  <c r="BE169"/>
  <c r="BE175"/>
  <c r="BE187"/>
  <c r="BE199"/>
  <c r="BE211"/>
  <c r="BE223"/>
  <c r="BE230"/>
  <c r="BE248"/>
  <c r="BE259"/>
  <c r="BE272"/>
  <c r="BE301"/>
  <c r="BE307"/>
  <c r="BE321"/>
  <c r="BE335"/>
  <c r="BE342"/>
  <c r="BE377"/>
  <c r="BE382"/>
  <c r="BE392"/>
  <c r="BE408"/>
  <c r="BE419"/>
  <c r="BE422"/>
  <c r="BE96"/>
  <c r="BE104"/>
  <c r="BE112"/>
  <c r="BE120"/>
  <c r="BE123"/>
  <c r="BE128"/>
  <c r="BE140"/>
  <c r="BE151"/>
  <c r="BE163"/>
  <c r="BE193"/>
  <c r="BE217"/>
  <c r="BE236"/>
  <c r="BE266"/>
  <c r="BE279"/>
  <c r="BE285"/>
  <c r="BE295"/>
  <c r="BE314"/>
  <c r="BE328"/>
  <c r="BE348"/>
  <c r="BE350"/>
  <c r="BE355"/>
  <c r="BE387"/>
  <c r="BE397"/>
  <c r="BE402"/>
  <c r="BE413"/>
  <c i="9" r="J92"/>
  <c r="J65"/>
  <c i="10" r="J56"/>
  <c r="J58"/>
  <c r="J59"/>
  <c r="F94"/>
  <c r="BE103"/>
  <c r="BE108"/>
  <c r="BE114"/>
  <c r="BE139"/>
  <c r="BE165"/>
  <c r="BE185"/>
  <c r="BE192"/>
  <c r="BE210"/>
  <c r="BE252"/>
  <c r="BE257"/>
  <c r="BE285"/>
  <c r="BE298"/>
  <c r="BE303"/>
  <c r="BE309"/>
  <c r="BE316"/>
  <c r="BE371"/>
  <c r="BE393"/>
  <c r="E50"/>
  <c r="F58"/>
  <c r="BE100"/>
  <c r="BE151"/>
  <c r="BE158"/>
  <c r="BE172"/>
  <c r="BE198"/>
  <c r="BE203"/>
  <c r="BE217"/>
  <c r="BE224"/>
  <c r="BE231"/>
  <c r="BE238"/>
  <c r="BE245"/>
  <c r="BE264"/>
  <c r="BE291"/>
  <c r="BE323"/>
  <c r="BE329"/>
  <c r="BE335"/>
  <c r="BE341"/>
  <c r="BE345"/>
  <c r="BE355"/>
  <c r="BE360"/>
  <c r="BE365"/>
  <c r="BE378"/>
  <c r="BE384"/>
  <c r="BE397"/>
  <c r="BE399"/>
  <c r="BE401"/>
  <c r="BE403"/>
  <c i="9" r="E50"/>
  <c r="F58"/>
  <c r="F59"/>
  <c r="J84"/>
  <c r="J86"/>
  <c r="BE93"/>
  <c r="BE99"/>
  <c r="BE105"/>
  <c r="BE109"/>
  <c r="BE122"/>
  <c r="J59"/>
  <c r="BE115"/>
  <c r="BE129"/>
  <c r="BE136"/>
  <c r="BE142"/>
  <c r="BE148"/>
  <c r="BE153"/>
  <c r="BE163"/>
  <c r="BE168"/>
  <c r="BE173"/>
  <c r="BE179"/>
  <c i="8" r="E50"/>
  <c r="J56"/>
  <c r="J58"/>
  <c r="F59"/>
  <c r="BE102"/>
  <c r="BE108"/>
  <c r="BE111"/>
  <c r="BE116"/>
  <c r="BE128"/>
  <c r="BE140"/>
  <c r="BE147"/>
  <c r="BE159"/>
  <c r="BE168"/>
  <c r="BE171"/>
  <c r="F58"/>
  <c r="J59"/>
  <c r="BE91"/>
  <c r="BE96"/>
  <c r="BE122"/>
  <c r="BE131"/>
  <c r="BE137"/>
  <c r="BE143"/>
  <c r="BE153"/>
  <c r="BE162"/>
  <c i="6" r="BK93"/>
  <c r="J93"/>
  <c r="J63"/>
  <c i="7" r="BE287"/>
  <c r="BE301"/>
  <c r="E50"/>
  <c r="J56"/>
  <c r="F58"/>
  <c r="F59"/>
  <c r="J90"/>
  <c r="J91"/>
  <c r="BE102"/>
  <c r="BE108"/>
  <c r="BE116"/>
  <c r="BE121"/>
  <c r="BE137"/>
  <c r="BE158"/>
  <c r="BE166"/>
  <c r="BE168"/>
  <c r="BE172"/>
  <c r="BE182"/>
  <c r="BE207"/>
  <c r="BE228"/>
  <c r="BE235"/>
  <c r="BE249"/>
  <c r="BE260"/>
  <c r="BE267"/>
  <c r="BE274"/>
  <c r="BE281"/>
  <c r="BE294"/>
  <c r="BE307"/>
  <c r="BE313"/>
  <c r="BE347"/>
  <c r="BE361"/>
  <c r="BE96"/>
  <c r="BE111"/>
  <c r="BE144"/>
  <c r="BE151"/>
  <c r="BE189"/>
  <c r="BE201"/>
  <c r="BE213"/>
  <c r="BE221"/>
  <c r="BE242"/>
  <c r="BE253"/>
  <c r="BE317"/>
  <c r="BE325"/>
  <c r="BE332"/>
  <c r="BE340"/>
  <c r="BE351"/>
  <c r="BE366"/>
  <c r="BE372"/>
  <c i="1" r="BC61"/>
  <c i="6" r="J56"/>
  <c r="F59"/>
  <c r="J89"/>
  <c r="BE102"/>
  <c r="BE113"/>
  <c r="BE117"/>
  <c r="BE128"/>
  <c r="BE135"/>
  <c r="BE154"/>
  <c r="BE183"/>
  <c r="BE198"/>
  <c r="BE205"/>
  <c r="BE222"/>
  <c r="BE248"/>
  <c r="BE255"/>
  <c r="BE259"/>
  <c r="BE270"/>
  <c r="BE314"/>
  <c r="BE334"/>
  <c r="BE370"/>
  <c r="BE382"/>
  <c r="BE409"/>
  <c r="BE497"/>
  <c r="BE507"/>
  <c r="BE563"/>
  <c r="BE605"/>
  <c r="F58"/>
  <c r="E81"/>
  <c r="BE145"/>
  <c r="BE148"/>
  <c r="BE169"/>
  <c r="BE176"/>
  <c r="BE194"/>
  <c r="BE213"/>
  <c r="BE266"/>
  <c r="BE276"/>
  <c r="BE283"/>
  <c r="BE290"/>
  <c r="BE302"/>
  <c r="BE327"/>
  <c r="BE352"/>
  <c r="BE358"/>
  <c i="5" r="BK93"/>
  <c r="J93"/>
  <c r="J63"/>
  <c i="6" r="BE416"/>
  <c r="BE429"/>
  <c r="BE438"/>
  <c r="BE453"/>
  <c r="BE457"/>
  <c r="BE467"/>
  <c r="BE478"/>
  <c r="BE514"/>
  <c r="BE573"/>
  <c r="BE611"/>
  <c r="J59"/>
  <c r="BE95"/>
  <c r="BE106"/>
  <c r="BE121"/>
  <c r="BE140"/>
  <c r="BE151"/>
  <c r="BE162"/>
  <c r="BE187"/>
  <c r="BE209"/>
  <c r="BE229"/>
  <c r="BE237"/>
  <c r="BE244"/>
  <c r="BE295"/>
  <c r="BE308"/>
  <c r="BE321"/>
  <c r="BE340"/>
  <c r="BE346"/>
  <c r="BE364"/>
  <c r="BE376"/>
  <c r="BE389"/>
  <c r="BE396"/>
  <c r="BE403"/>
  <c r="BE419"/>
  <c r="BE426"/>
  <c r="BE435"/>
  <c r="BE446"/>
  <c r="BE460"/>
  <c r="BE474"/>
  <c r="BE483"/>
  <c r="BE491"/>
  <c r="BE503"/>
  <c r="BE521"/>
  <c r="BE528"/>
  <c r="BE535"/>
  <c r="BE542"/>
  <c r="BE549"/>
  <c r="BE556"/>
  <c r="BE566"/>
  <c r="BE579"/>
  <c r="BE585"/>
  <c r="BE592"/>
  <c r="BE595"/>
  <c r="BE598"/>
  <c r="BE608"/>
  <c r="BE623"/>
  <c i="5" r="F58"/>
  <c r="J59"/>
  <c r="E81"/>
  <c r="BE105"/>
  <c r="BE115"/>
  <c r="BE141"/>
  <c r="BE160"/>
  <c r="BE172"/>
  <c r="BE195"/>
  <c r="BE242"/>
  <c r="BE245"/>
  <c r="BE255"/>
  <c r="J56"/>
  <c r="J58"/>
  <c r="F59"/>
  <c r="BE95"/>
  <c r="BE101"/>
  <c r="BE109"/>
  <c r="BE121"/>
  <c r="BE132"/>
  <c r="BE135"/>
  <c r="BE138"/>
  <c r="BE145"/>
  <c r="BE150"/>
  <c r="BE153"/>
  <c r="BE156"/>
  <c r="BE163"/>
  <c r="BE165"/>
  <c r="BE167"/>
  <c r="BE170"/>
  <c r="BE176"/>
  <c r="BE178"/>
  <c r="BE183"/>
  <c r="BE186"/>
  <c r="BE191"/>
  <c r="BE200"/>
  <c r="BE204"/>
  <c r="BE207"/>
  <c r="BE209"/>
  <c r="BE213"/>
  <c r="BE216"/>
  <c r="BE219"/>
  <c r="BE224"/>
  <c r="BE227"/>
  <c r="BE230"/>
  <c r="BE236"/>
  <c r="BE239"/>
  <c r="BE249"/>
  <c r="BE264"/>
  <c r="BE258"/>
  <c r="BE267"/>
  <c i="4" r="J56"/>
  <c r="F59"/>
  <c r="J59"/>
  <c r="F105"/>
  <c r="J105"/>
  <c r="BE112"/>
  <c r="BE117"/>
  <c r="BE123"/>
  <c r="BE128"/>
  <c r="BE155"/>
  <c r="BE165"/>
  <c r="BE198"/>
  <c r="BE206"/>
  <c r="BE214"/>
  <c r="BE231"/>
  <c r="BE246"/>
  <c r="BE265"/>
  <c r="BE273"/>
  <c r="BE279"/>
  <c r="BE285"/>
  <c r="BE317"/>
  <c r="BE388"/>
  <c r="BE439"/>
  <c r="BE468"/>
  <c r="BE518"/>
  <c r="BE542"/>
  <c r="BE548"/>
  <c r="BE563"/>
  <c r="BE586"/>
  <c r="BE632"/>
  <c r="BE672"/>
  <c r="BE688"/>
  <c r="BE710"/>
  <c r="BE757"/>
  <c r="BE760"/>
  <c r="BE794"/>
  <c r="BE813"/>
  <c r="BE830"/>
  <c r="BE833"/>
  <c r="BE851"/>
  <c r="BE894"/>
  <c r="BE931"/>
  <c r="BE951"/>
  <c r="BE970"/>
  <c r="BE988"/>
  <c r="BE994"/>
  <c r="BE996"/>
  <c r="BE998"/>
  <c r="BE1002"/>
  <c r="BE1004"/>
  <c r="BE1011"/>
  <c r="BE1016"/>
  <c r="BE1044"/>
  <c r="BE1061"/>
  <c r="BE1063"/>
  <c r="BE1068"/>
  <c r="BE1082"/>
  <c r="BE1088"/>
  <c r="BE1095"/>
  <c r="BE1110"/>
  <c r="BE1119"/>
  <c r="BE1132"/>
  <c r="BE1163"/>
  <c r="BE1167"/>
  <c r="BE1200"/>
  <c r="BE1203"/>
  <c r="BE1220"/>
  <c r="BE1235"/>
  <c r="BE1240"/>
  <c r="BE1246"/>
  <c r="BE1321"/>
  <c r="BE1347"/>
  <c r="BE1355"/>
  <c r="BE1358"/>
  <c r="BE1365"/>
  <c r="BE1368"/>
  <c r="BE1395"/>
  <c r="BE1403"/>
  <c r="BE1414"/>
  <c r="E97"/>
  <c r="BE190"/>
  <c r="BE203"/>
  <c r="BE217"/>
  <c r="BE222"/>
  <c r="BE227"/>
  <c r="BE243"/>
  <c r="BE306"/>
  <c r="BE335"/>
  <c r="BE351"/>
  <c r="BE370"/>
  <c r="BE375"/>
  <c r="BE380"/>
  <c r="BE383"/>
  <c r="BE557"/>
  <c r="BE572"/>
  <c r="BE578"/>
  <c r="BE609"/>
  <c r="BE641"/>
  <c r="BE660"/>
  <c r="BE666"/>
  <c r="BE696"/>
  <c r="BE719"/>
  <c r="BE749"/>
  <c r="BE770"/>
  <c r="BE773"/>
  <c r="BE838"/>
  <c r="BE862"/>
  <c r="BE883"/>
  <c r="BE887"/>
  <c r="BE916"/>
  <c r="BE939"/>
  <c r="BE945"/>
  <c r="BE948"/>
  <c r="BE957"/>
  <c r="BE965"/>
  <c r="BE1000"/>
  <c r="BE1007"/>
  <c r="BE1019"/>
  <c r="BE1032"/>
  <c r="BE1053"/>
  <c r="BE1059"/>
  <c r="BE1078"/>
  <c r="BE1085"/>
  <c r="BE1092"/>
  <c r="BE1104"/>
  <c r="BE1113"/>
  <c r="BE1125"/>
  <c r="BE1127"/>
  <c r="BE1134"/>
  <c r="BE1139"/>
  <c r="BE1142"/>
  <c r="BE1144"/>
  <c r="BE1150"/>
  <c r="BE1179"/>
  <c r="BE1183"/>
  <c r="BE1192"/>
  <c r="BE1198"/>
  <c r="BE1206"/>
  <c r="BE1208"/>
  <c r="BE1225"/>
  <c r="BE1250"/>
  <c r="BE1260"/>
  <c r="BE1272"/>
  <c r="BE1285"/>
  <c r="BE1291"/>
  <c r="BE1297"/>
  <c r="BE1305"/>
  <c r="BE1331"/>
  <c r="BE1338"/>
  <c r="BE1341"/>
  <c r="BE1343"/>
  <c r="BE1390"/>
  <c r="BE1398"/>
  <c r="BE1420"/>
  <c r="BE1434"/>
  <c r="BE1446"/>
  <c r="BE1461"/>
  <c r="BE1544"/>
  <c r="BE1546"/>
  <c r="BE1557"/>
  <c r="BE1594"/>
  <c r="BE1600"/>
  <c r="BE1631"/>
  <c r="BE1635"/>
  <c r="BE1654"/>
  <c r="BE1676"/>
  <c r="BE1686"/>
  <c r="BE1711"/>
  <c r="BE1738"/>
  <c r="BE1780"/>
  <c r="BE1788"/>
  <c r="BE1049"/>
  <c r="BE1430"/>
  <c r="BE1437"/>
  <c r="BE1440"/>
  <c r="BE1443"/>
  <c r="BE1452"/>
  <c r="BE1455"/>
  <c r="BE1464"/>
  <c r="BE1496"/>
  <c r="BE1520"/>
  <c r="BE1531"/>
  <c r="BE1535"/>
  <c r="BE1542"/>
  <c r="BE1575"/>
  <c r="BE1583"/>
  <c r="BE1586"/>
  <c r="BE1617"/>
  <c r="BE1621"/>
  <c r="BE1640"/>
  <c r="BE1644"/>
  <c r="BE1658"/>
  <c r="BE1665"/>
  <c r="BE1690"/>
  <c r="BE1692"/>
  <c r="BE1697"/>
  <c r="BE1708"/>
  <c r="BE1716"/>
  <c r="BE1719"/>
  <c r="BE1732"/>
  <c r="BE1745"/>
  <c r="BE1757"/>
  <c r="BE1777"/>
  <c r="BE1794"/>
  <c r="BE1804"/>
  <c r="BE1817"/>
  <c r="BE1821"/>
  <c r="BE1831"/>
  <c r="BE150"/>
  <c r="BE181"/>
  <c r="BE209"/>
  <c r="BE238"/>
  <c r="BE251"/>
  <c r="BE257"/>
  <c r="BE291"/>
  <c r="BE299"/>
  <c r="BE320"/>
  <c r="BE345"/>
  <c r="BE357"/>
  <c r="BE434"/>
  <c r="BE513"/>
  <c r="BE550"/>
  <c r="BE568"/>
  <c r="BE595"/>
  <c r="BE651"/>
  <c r="BE722"/>
  <c r="BE743"/>
  <c r="BE754"/>
  <c r="BE763"/>
  <c r="BE767"/>
  <c r="BE778"/>
  <c r="BE797"/>
  <c r="BE822"/>
  <c r="BE841"/>
  <c r="BE854"/>
  <c r="BE859"/>
  <c r="BE904"/>
  <c r="BE910"/>
  <c r="BE934"/>
  <c r="BE1024"/>
  <c r="BE1026"/>
  <c r="BE1041"/>
  <c r="BE1066"/>
  <c r="BE1101"/>
  <c r="BE1153"/>
  <c r="BE1172"/>
  <c r="BE1188"/>
  <c r="BE1195"/>
  <c r="BE1230"/>
  <c r="BE1264"/>
  <c r="BE1269"/>
  <c r="BE1325"/>
  <c r="BE1378"/>
  <c r="BE1382"/>
  <c r="BE1385"/>
  <c r="BE1409"/>
  <c r="BE1424"/>
  <c r="BE1470"/>
  <c r="BE1473"/>
  <c r="BE1524"/>
  <c r="BE1540"/>
  <c r="BE1560"/>
  <c r="BE1568"/>
  <c r="BE1571"/>
  <c r="BE1580"/>
  <c r="BE1589"/>
  <c r="BE1607"/>
  <c r="BE1650"/>
  <c r="BE1663"/>
  <c r="BE1672"/>
  <c r="BE1680"/>
  <c r="BE1682"/>
  <c r="BE1684"/>
  <c r="BE1688"/>
  <c r="BE1701"/>
  <c r="BE1705"/>
  <c r="BE1722"/>
  <c r="BE1735"/>
  <c r="BE1741"/>
  <c r="BE1750"/>
  <c r="BE1753"/>
  <c r="BE1798"/>
  <c r="BE1808"/>
  <c r="BE1812"/>
  <c r="BE1835"/>
  <c r="BE1839"/>
  <c r="BE1844"/>
  <c r="BE1848"/>
  <c i="3" r="E50"/>
  <c r="J56"/>
  <c r="J59"/>
  <c r="BE119"/>
  <c r="J58"/>
  <c r="BE97"/>
  <c r="BE107"/>
  <c r="BE116"/>
  <c r="BE124"/>
  <c r="BE136"/>
  <c r="F58"/>
  <c r="F85"/>
  <c r="BE102"/>
  <c r="BE113"/>
  <c r="BE143"/>
  <c r="BE146"/>
  <c r="BE90"/>
  <c i="2" r="J58"/>
  <c r="E84"/>
  <c r="J90"/>
  <c r="F92"/>
  <c r="F93"/>
  <c r="BE98"/>
  <c r="BE107"/>
  <c r="BE120"/>
  <c r="BE145"/>
  <c r="BE161"/>
  <c r="BE262"/>
  <c r="BE407"/>
  <c r="BE434"/>
  <c r="BE450"/>
  <c r="BE113"/>
  <c r="BE140"/>
  <c r="BE169"/>
  <c r="BE181"/>
  <c r="BE187"/>
  <c r="BE256"/>
  <c r="BE385"/>
  <c r="BE388"/>
  <c r="BE398"/>
  <c r="BE413"/>
  <c r="BE418"/>
  <c r="BE104"/>
  <c r="BE127"/>
  <c r="BE156"/>
  <c r="BE245"/>
  <c r="BE275"/>
  <c r="BE297"/>
  <c r="BE312"/>
  <c r="BE319"/>
  <c r="BE324"/>
  <c r="BE329"/>
  <c r="BE332"/>
  <c r="BE337"/>
  <c r="BE341"/>
  <c r="BE345"/>
  <c r="BE351"/>
  <c r="BE356"/>
  <c r="BE365"/>
  <c r="BE369"/>
  <c r="BE374"/>
  <c r="J59"/>
  <c r="BE150"/>
  <c r="BE175"/>
  <c r="BE184"/>
  <c r="BE192"/>
  <c r="BE205"/>
  <c r="BE215"/>
  <c r="BE286"/>
  <c r="BE380"/>
  <c r="BE391"/>
  <c r="BE401"/>
  <c r="BE421"/>
  <c r="BE426"/>
  <c r="BE429"/>
  <c r="BE440"/>
  <c i="3" r="F36"/>
  <c i="1" r="BA57"/>
  <c i="5" r="F39"/>
  <c i="1" r="BD59"/>
  <c i="7" r="J36"/>
  <c i="1" r="AW61"/>
  <c i="8" r="J36"/>
  <c i="1" r="AW62"/>
  <c i="9" r="F37"/>
  <c i="1" r="BB63"/>
  <c i="10" r="J36"/>
  <c i="1" r="AW64"/>
  <c i="13" r="J36"/>
  <c i="1" r="AW67"/>
  <c i="17" r="F39"/>
  <c i="1" r="BD71"/>
  <c i="3" r="F37"/>
  <c i="1" r="BB57"/>
  <c i="7" r="F39"/>
  <c i="1" r="BD61"/>
  <c i="10" r="F37"/>
  <c i="1" r="BB64"/>
  <c i="12" r="F37"/>
  <c i="1" r="BB66"/>
  <c i="14" r="F39"/>
  <c i="1" r="BD68"/>
  <c i="15" r="F36"/>
  <c i="1" r="BA69"/>
  <c i="18" r="J36"/>
  <c i="1" r="AW72"/>
  <c i="19" r="F38"/>
  <c i="1" r="BC73"/>
  <c i="5" r="F37"/>
  <c i="1" r="BB59"/>
  <c i="7" r="F37"/>
  <c i="1" r="BB61"/>
  <c i="14" r="J36"/>
  <c i="1" r="AW68"/>
  <c i="14" r="F37"/>
  <c i="1" r="BB68"/>
  <c i="16" r="F37"/>
  <c i="1" r="BB70"/>
  <c i="4" r="F38"/>
  <c i="1" r="BC58"/>
  <c i="3" r="F39"/>
  <c i="1" r="BD57"/>
  <c i="5" r="F36"/>
  <c i="1" r="BA59"/>
  <c i="6" r="F37"/>
  <c i="1" r="BB60"/>
  <c i="8" r="F36"/>
  <c i="1" r="BA62"/>
  <c i="8" r="F37"/>
  <c i="1" r="BB62"/>
  <c i="10" r="F39"/>
  <c i="1" r="BD64"/>
  <c i="12" r="F38"/>
  <c i="1" r="BC66"/>
  <c i="12" r="J36"/>
  <c i="1" r="AW66"/>
  <c i="14" r="F36"/>
  <c i="1" r="BA68"/>
  <c i="14" r="F38"/>
  <c i="1" r="BC68"/>
  <c i="16" r="F38"/>
  <c i="1" r="BC70"/>
  <c i="19" r="J36"/>
  <c i="1" r="AW73"/>
  <c r="AS54"/>
  <c i="2" r="F37"/>
  <c i="1" r="BB56"/>
  <c i="9" r="F36"/>
  <c i="1" r="BA63"/>
  <c i="9" r="F39"/>
  <c i="1" r="BD63"/>
  <c i="11" r="F37"/>
  <c i="1" r="BB65"/>
  <c i="13" r="F37"/>
  <c i="1" r="BB67"/>
  <c i="16" r="F36"/>
  <c i="1" r="BA70"/>
  <c i="17" r="F36"/>
  <c i="1" r="BA71"/>
  <c i="19" r="F37"/>
  <c i="1" r="BB73"/>
  <c i="4" r="J36"/>
  <c i="1" r="AW58"/>
  <c i="8" r="F38"/>
  <c i="1" r="BC62"/>
  <c i="11" r="F36"/>
  <c i="1" r="BA65"/>
  <c i="13" r="F38"/>
  <c i="1" r="BC67"/>
  <c i="15" r="F38"/>
  <c i="1" r="BC69"/>
  <c i="6" r="F38"/>
  <c i="1" r="BC60"/>
  <c i="15" r="J36"/>
  <c i="1" r="AW69"/>
  <c i="16" r="J36"/>
  <c i="1" r="AW70"/>
  <c i="17" r="J36"/>
  <c i="1" r="AW71"/>
  <c i="18" r="F38"/>
  <c i="1" r="BC72"/>
  <c i="18" r="F36"/>
  <c i="1" r="BA72"/>
  <c i="19" r="F39"/>
  <c i="1" r="BD73"/>
  <c i="2" r="F39"/>
  <c i="1" r="BD56"/>
  <c i="6" r="F39"/>
  <c i="1" r="BD60"/>
  <c i="11" r="J36"/>
  <c i="1" r="AW65"/>
  <c i="15" r="F39"/>
  <c i="1" r="BD69"/>
  <c i="4" r="F37"/>
  <c i="1" r="BB58"/>
  <c i="2" r="J36"/>
  <c i="1" r="AW56"/>
  <c i="7" r="F36"/>
  <c i="1" r="BA61"/>
  <c i="9" r="J36"/>
  <c i="1" r="AW63"/>
  <c i="10" r="F36"/>
  <c i="1" r="BA64"/>
  <c i="11" r="F39"/>
  <c i="1" r="BD65"/>
  <c i="18" r="F39"/>
  <c i="1" r="BD72"/>
  <c i="18" r="F37"/>
  <c i="1" r="BB72"/>
  <c i="2" r="F36"/>
  <c i="1" r="BA56"/>
  <c i="5" r="J36"/>
  <c i="1" r="AW59"/>
  <c i="6" r="F36"/>
  <c i="1" r="BA60"/>
  <c i="8" r="F39"/>
  <c i="1" r="BD62"/>
  <c i="9" r="F38"/>
  <c i="1" r="BC63"/>
  <c i="11" r="F38"/>
  <c i="1" r="BC65"/>
  <c i="13" r="F39"/>
  <c i="1" r="BD67"/>
  <c i="16" r="F39"/>
  <c i="1" r="BD70"/>
  <c i="4" r="F39"/>
  <c i="1" r="BD58"/>
  <c i="17" r="F38"/>
  <c i="1" r="BC71"/>
  <c i="3" r="F38"/>
  <c i="1" r="BC57"/>
  <c i="4" r="F36"/>
  <c i="1" r="BA58"/>
  <c i="3" r="J36"/>
  <c i="1" r="AW57"/>
  <c i="5" r="F38"/>
  <c i="1" r="BC59"/>
  <c i="6" r="J36"/>
  <c i="1" r="AW60"/>
  <c i="17" r="F37"/>
  <c i="1" r="BB71"/>
  <c i="19" r="F36"/>
  <c i="1" r="BA73"/>
  <c i="2" r="F38"/>
  <c i="1" r="BC56"/>
  <c i="10" r="F38"/>
  <c i="1" r="BC64"/>
  <c i="12" r="F36"/>
  <c i="1" r="BA66"/>
  <c i="12" r="F39"/>
  <c i="1" r="BD66"/>
  <c i="13" r="F36"/>
  <c i="1" r="BA67"/>
  <c i="15" r="F37"/>
  <c i="1" r="BB69"/>
  <c i="7" l="1" r="T94"/>
  <c i="12" r="T94"/>
  <c r="T93"/>
  <c i="16" r="P97"/>
  <c i="1" r="AU70"/>
  <c i="12" r="P94"/>
  <c r="P93"/>
  <c i="1" r="AU66"/>
  <c i="7" r="P94"/>
  <c i="1" r="AU61"/>
  <c i="12" r="R93"/>
  <c i="7" r="R94"/>
  <c i="17" r="T108"/>
  <c i="14" r="P91"/>
  <c r="P90"/>
  <c i="1" r="AU68"/>
  <c i="13" r="R122"/>
  <c r="R94"/>
  <c i="11" r="P94"/>
  <c r="P93"/>
  <c i="1" r="AU65"/>
  <c i="6" r="T93"/>
  <c i="17" r="P108"/>
  <c r="P91"/>
  <c i="1" r="AU71"/>
  <c i="11" r="R94"/>
  <c r="R93"/>
  <c i="8" r="R89"/>
  <c r="R88"/>
  <c i="2" r="R96"/>
  <c i="18" r="T107"/>
  <c r="T90"/>
  <c i="17" r="T91"/>
  <c i="13" r="T122"/>
  <c r="T94"/>
  <c i="4" r="T1170"/>
  <c i="11" r="T94"/>
  <c r="T93"/>
  <c i="4" r="R1170"/>
  <c i="14" r="R91"/>
  <c r="R90"/>
  <c i="10" r="R112"/>
  <c i="3" r="P88"/>
  <c i="1" r="AU57"/>
  <c i="4" r="R110"/>
  <c r="R109"/>
  <c i="3" r="T88"/>
  <c i="18" r="BK107"/>
  <c r="J107"/>
  <c r="J66"/>
  <c r="R90"/>
  <c i="15" r="R115"/>
  <c i="9" r="P91"/>
  <c r="P90"/>
  <c i="1" r="AU63"/>
  <c i="4" r="P1170"/>
  <c r="T110"/>
  <c r="T109"/>
  <c i="17" r="BK108"/>
  <c r="J108"/>
  <c r="J66"/>
  <c i="16" r="T125"/>
  <c i="15" r="T115"/>
  <c i="2" r="P96"/>
  <c i="1" r="AU56"/>
  <c i="17" r="R91"/>
  <c i="14" r="BK91"/>
  <c r="J91"/>
  <c r="J64"/>
  <c i="10" r="R97"/>
  <c i="9" r="BK91"/>
  <c r="J91"/>
  <c r="J64"/>
  <c i="5" r="P93"/>
  <c i="1" r="AU59"/>
  <c i="10" r="P112"/>
  <c r="P97"/>
  <c i="1" r="AU64"/>
  <c i="18" r="P107"/>
  <c i="15" r="T100"/>
  <c i="8" r="P89"/>
  <c r="P88"/>
  <c i="1" r="AU62"/>
  <c i="6" r="P93"/>
  <c i="1" r="AU60"/>
  <c i="19" r="R89"/>
  <c i="18" r="P90"/>
  <c i="1" r="AU72"/>
  <c i="16" r="T327"/>
  <c i="15" r="R100"/>
  <c i="5" r="T93"/>
  <c i="3" r="R88"/>
  <c i="16" r="R125"/>
  <c r="R97"/>
  <c i="15" r="P115"/>
  <c r="P100"/>
  <c i="1" r="AU69"/>
  <c i="13" r="P122"/>
  <c r="P94"/>
  <c i="1" r="AU67"/>
  <c i="6" r="R93"/>
  <c i="4" r="P110"/>
  <c i="2" r="T96"/>
  <c i="10" r="BK98"/>
  <c r="J98"/>
  <c r="J64"/>
  <c r="BK112"/>
  <c r="J112"/>
  <c r="J66"/>
  <c r="BK382"/>
  <c r="J382"/>
  <c r="J72"/>
  <c i="15" r="BK101"/>
  <c r="J101"/>
  <c r="J64"/>
  <c r="BK757"/>
  <c r="J757"/>
  <c r="J77"/>
  <c i="16" r="BK98"/>
  <c r="J98"/>
  <c r="J64"/>
  <c i="4" r="BK1170"/>
  <c r="J1170"/>
  <c r="J73"/>
  <c i="12" r="BK94"/>
  <c r="J94"/>
  <c r="J64"/>
  <c i="13" r="BK95"/>
  <c r="J95"/>
  <c r="J64"/>
  <c i="14" r="BK155"/>
  <c r="J155"/>
  <c r="J67"/>
  <c i="15" r="BK115"/>
  <c r="J115"/>
  <c r="J66"/>
  <c i="19" r="BK141"/>
  <c r="J141"/>
  <c r="J65"/>
  <c i="2" r="BK96"/>
  <c r="J96"/>
  <c i="3" r="BK88"/>
  <c r="J88"/>
  <c r="J63"/>
  <c i="4" r="BK1846"/>
  <c r="J1846"/>
  <c r="J86"/>
  <c i="9" r="BK177"/>
  <c r="J177"/>
  <c r="J67"/>
  <c i="10" r="BK391"/>
  <c r="J391"/>
  <c r="J74"/>
  <c i="11" r="BK417"/>
  <c r="J417"/>
  <c r="J69"/>
  <c i="13" r="BK122"/>
  <c r="J122"/>
  <c r="J68"/>
  <c i="15" r="BK651"/>
  <c r="J651"/>
  <c r="J73"/>
  <c i="18" r="BK91"/>
  <c r="J91"/>
  <c r="J64"/>
  <c i="4" r="BK110"/>
  <c r="J110"/>
  <c r="J64"/>
  <c i="7" r="BK94"/>
  <c r="J94"/>
  <c r="J63"/>
  <c i="8" r="BK89"/>
  <c r="J89"/>
  <c r="J64"/>
  <c i="16" r="BK327"/>
  <c r="J327"/>
  <c r="J73"/>
  <c i="19" r="BK89"/>
  <c r="J89"/>
  <c r="J63"/>
  <c i="12" r="BK93"/>
  <c r="J93"/>
  <c i="11" r="BK93"/>
  <c r="J93"/>
  <c r="J63"/>
  <c i="4" r="F35"/>
  <c i="1" r="AZ58"/>
  <c i="14" r="J35"/>
  <c i="1" r="AV68"/>
  <c r="AT68"/>
  <c i="19" r="J35"/>
  <c i="1" r="AV73"/>
  <c r="AT73"/>
  <c i="18" r="F35"/>
  <c i="1" r="AZ72"/>
  <c i="15" r="J35"/>
  <c i="1" r="AV69"/>
  <c r="AT69"/>
  <c i="5" r="F35"/>
  <c i="1" r="AZ59"/>
  <c i="6" r="J32"/>
  <c i="1" r="AG60"/>
  <c i="7" r="J35"/>
  <c i="1" r="AV61"/>
  <c r="AT61"/>
  <c i="10" r="F35"/>
  <c i="1" r="AZ64"/>
  <c i="17" r="J35"/>
  <c i="1" r="AV71"/>
  <c r="AT71"/>
  <c i="4" r="J35"/>
  <c i="1" r="AV58"/>
  <c r="AT58"/>
  <c i="7" r="F35"/>
  <c i="1" r="AZ61"/>
  <c i="9" r="J35"/>
  <c i="1" r="AV63"/>
  <c r="AT63"/>
  <c i="16" r="J35"/>
  <c i="1" r="AV70"/>
  <c r="AT70"/>
  <c i="19" r="F35"/>
  <c i="1" r="AZ73"/>
  <c r="BB55"/>
  <c r="BB54"/>
  <c r="AX54"/>
  <c i="3" r="J35"/>
  <c i="1" r="AV57"/>
  <c r="AT57"/>
  <c i="17" r="F35"/>
  <c i="1" r="AZ71"/>
  <c i="5" r="J32"/>
  <c i="1" r="AG59"/>
  <c i="6" r="F35"/>
  <c i="1" r="AZ60"/>
  <c i="12" r="F35"/>
  <c i="1" r="AZ66"/>
  <c i="16" r="F35"/>
  <c i="1" r="AZ70"/>
  <c i="15" r="F35"/>
  <c i="1" r="AZ69"/>
  <c i="5" r="J35"/>
  <c i="1" r="AV59"/>
  <c r="AT59"/>
  <c i="8" r="F35"/>
  <c i="1" r="AZ62"/>
  <c i="12" r="J35"/>
  <c i="1" r="AV66"/>
  <c r="AT66"/>
  <c i="13" r="J35"/>
  <c i="1" r="AV67"/>
  <c r="AT67"/>
  <c i="18" r="J35"/>
  <c i="1" r="AV72"/>
  <c r="AT72"/>
  <c i="11" r="J35"/>
  <c i="1" r="AV65"/>
  <c r="AT65"/>
  <c r="BD55"/>
  <c r="BD54"/>
  <c r="W33"/>
  <c r="BA55"/>
  <c r="AW55"/>
  <c i="2" r="F35"/>
  <c i="1" r="AZ56"/>
  <c i="8" r="J35"/>
  <c i="1" r="AV62"/>
  <c r="AT62"/>
  <c i="9" r="F35"/>
  <c i="1" r="AZ63"/>
  <c i="12" r="J32"/>
  <c i="1" r="AG66"/>
  <c i="13" r="F35"/>
  <c i="1" r="AZ67"/>
  <c i="3" r="F35"/>
  <c i="1" r="AZ57"/>
  <c i="11" r="F35"/>
  <c i="1" r="AZ65"/>
  <c i="14" r="F35"/>
  <c i="1" r="AZ68"/>
  <c i="2" r="J32"/>
  <c i="1" r="AG56"/>
  <c i="2" r="J35"/>
  <c i="1" r="AV56"/>
  <c r="AT56"/>
  <c r="AN56"/>
  <c i="6" r="J35"/>
  <c i="1" r="AV60"/>
  <c r="AT60"/>
  <c i="10" r="J35"/>
  <c i="1" r="AV64"/>
  <c r="AT64"/>
  <c r="BC55"/>
  <c r="AY55"/>
  <c i="16" l="1" r="T97"/>
  <c i="4" r="P109"/>
  <c i="1" r="AU58"/>
  <c i="2" r="J63"/>
  <c i="15" r="BK100"/>
  <c r="J100"/>
  <c r="J63"/>
  <c i="14" r="BK90"/>
  <c r="J90"/>
  <c i="16" r="BK97"/>
  <c r="J97"/>
  <c i="9" r="BK90"/>
  <c r="J90"/>
  <c i="17" r="BK91"/>
  <c r="J91"/>
  <c r="J63"/>
  <c i="4" r="BK109"/>
  <c r="J109"/>
  <c r="J63"/>
  <c i="18" r="BK90"/>
  <c r="J90"/>
  <c r="J63"/>
  <c i="10" r="BK97"/>
  <c r="J97"/>
  <c i="13" r="BK94"/>
  <c r="J94"/>
  <c i="8" r="BK88"/>
  <c r="J88"/>
  <c r="J63"/>
  <c i="1" r="AN66"/>
  <c i="12" r="J63"/>
  <c r="J41"/>
  <c i="1" r="AN60"/>
  <c r="AN59"/>
  <c i="6" r="J41"/>
  <c i="5" r="J41"/>
  <c i="2" r="J41"/>
  <c i="1" r="BC54"/>
  <c r="AY54"/>
  <c i="13" r="J32"/>
  <c i="1" r="AG67"/>
  <c r="BA54"/>
  <c r="W30"/>
  <c i="14" r="J32"/>
  <c i="1" r="AG68"/>
  <c i="11" r="J32"/>
  <c i="1" r="AG65"/>
  <c r="AN65"/>
  <c i="7" r="J32"/>
  <c i="1" r="AG61"/>
  <c i="3" r="J32"/>
  <c i="1" r="AG57"/>
  <c r="AZ55"/>
  <c r="AV55"/>
  <c r="AT55"/>
  <c i="16" r="J32"/>
  <c i="1" r="AG70"/>
  <c r="AU55"/>
  <c r="AU54"/>
  <c i="10" r="J32"/>
  <c i="1" r="AG64"/>
  <c i="19" r="J32"/>
  <c i="1" r="AG73"/>
  <c r="W31"/>
  <c i="9" r="J32"/>
  <c i="1" r="AG63"/>
  <c r="AX55"/>
  <c i="7" l="1" r="J41"/>
  <c i="14" r="J41"/>
  <c i="13" r="J41"/>
  <c i="16" r="J41"/>
  <c i="3" r="J41"/>
  <c i="19" r="J41"/>
  <c i="9" r="J41"/>
  <c i="10" r="J41"/>
  <c r="J63"/>
  <c i="14" r="J63"/>
  <c i="16" r="J63"/>
  <c i="13" r="J63"/>
  <c i="9" r="J63"/>
  <c i="11" r="J41"/>
  <c i="1" r="AN57"/>
  <c r="AN61"/>
  <c r="AN68"/>
  <c r="AN73"/>
  <c r="AN63"/>
  <c r="AN64"/>
  <c r="AN67"/>
  <c r="AN70"/>
  <c r="AZ54"/>
  <c r="AV54"/>
  <c r="AK29"/>
  <c i="18" r="J32"/>
  <c i="1" r="AG72"/>
  <c r="AN72"/>
  <c i="15" r="J32"/>
  <c i="1" r="AG69"/>
  <c r="AW54"/>
  <c r="AK30"/>
  <c i="4" r="J32"/>
  <c i="1" r="AG58"/>
  <c i="8" r="J32"/>
  <c i="1" r="AG62"/>
  <c i="17" r="J32"/>
  <c i="1" r="AG71"/>
  <c r="AN71"/>
  <c r="W32"/>
  <c i="4" l="1" r="J41"/>
  <c i="8" r="J41"/>
  <c i="15" r="J41"/>
  <c i="18" r="J41"/>
  <c i="17" r="J41"/>
  <c i="1" r="AN69"/>
  <c r="AN62"/>
  <c r="AN58"/>
  <c r="W29"/>
  <c r="AG55"/>
  <c r="AG54"/>
  <c r="AK26"/>
  <c r="AK35"/>
  <c r="AT54"/>
  <c r="AN54"/>
  <c l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<sst xmlns="http://schemas.openxmlformats.org/spreadsheetml/2006/main">
  <si>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</si>
  <si>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</si>
  <si>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</si>
  <si>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</si>
  <si>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</si>
  <si>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{b0d27208-6116-43d4-8b9a-7321652ea4e0}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</si>
  <si>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</si>
  <si>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</si>
  <si>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</si>
  <si>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</si>
  <si>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</si>
  <si>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</si>
  <si>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</si>
  <si>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</si>
  <si>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</si>
  <si>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</si>
  <si>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</si>
  <si>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Ledeč n. S. škola přístavba dílny pro CNC</t>
  </si>
  <si>
    <t>KSO:</t>
  </si>
  <si>
    <t>801 34 14</t>
  </si>
  <si>
    <t>CC-CZ:</t>
  </si>
  <si>
    <t>12631</t>
  </si>
  <si>
    <t>Místo:</t>
  </si>
  <si>
    <t xml:space="preserve"> </t>
  </si>
  <si>
    <t>Datum:</t>
  </si>
  <si>
    <t>6. 3. 2024</t>
  </si>
  <si>
    <t>CZ-CPA:</t>
  </si>
  <si>
    <t>41.00.48</t>
  </si>
  <si>
    <t>Zadavatel:</t>
  </si>
  <si>
    <t>IČ:</t>
  </si>
  <si>
    <t/>
  </si>
  <si>
    <t>DIČ:</t>
  </si>
  <si>
    <t>Uchazeč:</t>
  </si>
  <si>
    <t>Vyplň údaj</t>
  </si>
  <si>
    <t>Projektant: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</si>
  <si>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</si>
  <si>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</si>
  <si>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</si>
  <si>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- Rozpočet byl vypracován v podrobnosti dokumentace pro povolení stavby,_x000d_
- Konkrétní výrobky a obchodní značky jsou uvedeny jako příklad kvalitativního a parametrového standardu,_x000d_
- Veškeré položky na přípomoce atd. jsou zahrnuty v jednotlivých jednotkových cenách,_x000d_
- Pokud jsou uvedeny konkrétní stavební přípomoce, platí zároveň předchozí bod pro stavební přípomoce neuvedené, tzn. neuvedené stavební přípomoce konkrétní položkou jsou součástí jednotlivých jednotkových cen ostatních položek,_x000d_
- Součásti prací jsou veškeré zkoušky, potřebná měření, inspekce, uvedení zařízení do provozu, zaškolení obsluhy a revize,_x000d_
- Součástí dodávky je zpracování veškeré dílenské dokumentace,_x000d_
- V rozsahu prací zhotovitele jsou rovněž jakékoliv prvky, zařízení, práce a pomocné materiály, neuvedené v tomto soupisu výkonů, které jsou ale nezbytně nutné k dodání, instalaci, dokončení a provozování díla v souladu se zákony a předpisy platnými v ČR, a které dodavatel vzhledem ke své odbornosti a znalosti mohl a měl předpokládat,_x000d_
- V rozsahu prací zhotovitele jsou rovněž drobné stavební úpravy na stavebních konstrukcích pro potrubí a strojní zařízení (prostupy, základy, chráničky). Protipožární utěsnění prostupů požárními stěnami. Pomocné zednické práce,_x000d_
- Ceny jsou konečné, obsahují veškeré náklady potřebné pro kompletní dokončení a předání funkčního díla – dodávku, montáž, kotevní a spojovací prostředky, zapojení, oživení, zprovoznění, odzkoušení a vyregulování dodaného zařízení. Součástí dodávky je též kompletní výrobní příprava, tj. zhotovení dodavatelské dokumentace, projednání a odsouhlasení dodavatelské dokumentace s autorem projektu a investorem, účast na kontrolních dnech stavby, koordinace speciálních profesí se stavební částí, ověření rozměrů na stavbě. Součástí dodávky jsou dokumentace a doklady dodaného díla dokumentaci, tj. výchozí revize, měření a odzkoušení, prohlášení o shodě, záruční listy, návody a manuály, zaškolení obsluhy, certifikace zdravotní nezávadnosti a bezpečnosti, certifikace požární odolnosti konstrukcí. Dodávka obsahuje veškerou dopravu, přesuny hmot, vybalení, rozmístění a instalaci prvků, odvoz a likvidaci suti, odpadu, likvidaci obalů, závěrečný čistý úklid. Cena obsahuje dále náklady na výrobu, odzkoušení a odsouhlasení prototypů atypických výrobků, odzkoušení vzorů na místě. Vzorky, prototypy a zkoušky budou provedeny v rozsahu, počtu verzí a čase potřebném k jejich úplnému protokolárnímu odsouhlasení. Vzorování a výroba prototypů bude provedena před zadáním do výroby. Zadání do výroby bude provedeno po protokolárním odsouhlasení dodavatelské dokumentace, prototypů a vzorků ze strany autorů návrhu a investora. - Výše uvedené platí pro všechny rozpočty, soupisy prací a výkazy výměr,_x000d_
Místo plnění: Ledeč nad Sázavou.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</si>
  <si>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</si>
  <si>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</si>
  <si>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</si>
  <si>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</si>
  <si>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</si>
  <si>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</si>
  <si>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</si>
  <si>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</si>
  <si>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</si>
  <si>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</si>
  <si>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</si>
  <si>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</si>
  <si>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</si>
  <si>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</si>
  <si>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</si>
  <si>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</si>
  <si>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</si>
  <si>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</si>
  <si>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</si>
  <si>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</si>
  <si>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</si>
  <si>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</si>
  <si>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</si>
  <si>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</si>
  <si>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</si>
  <si>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</si>
  <si>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</si>
  <si>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</si>
  <si>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</si>
  <si>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</si>
  <si>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</si>
  <si>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</si>
  <si>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</si>
  <si>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</si>
  <si>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</si>
  <si>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</si>
  <si>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</si>
  <si>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</si>
  <si>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0657_240229_01_(1)</t>
  </si>
  <si>
    <t>VŘ_ROZPOČET</t>
  </si>
  <si>
    <t>STA</t>
  </si>
  <si>
    <t>1</t>
  </si>
  <si>
    <t>{14a7371c-88b9-4030-8412-29079607d562}</t>
  </si>
  <si>
    <t>2</t>
  </si>
  <si>
    <t>/</t>
  </si>
  <si>
    <t>01.04</t>
  </si>
  <si>
    <t>SO01 - BOURACÍ A DEMOLIČNÍ PRÁCE</t>
  </si>
  <si>
    <t>Soupis</t>
  </si>
  <si>
    <t>{5343de68-26ef-4778-8063-df71caf8edd4}</t>
  </si>
  <si>
    <t>02.02</t>
  </si>
  <si>
    <t>SO02 - BOURACÍ A DEMOLIČNÍ PRÁCE</t>
  </si>
  <si>
    <t>{dd406ae4-9016-40fd-8ce7-3bde458b99c6}</t>
  </si>
  <si>
    <t>03.05</t>
  </si>
  <si>
    <t>SO01 - NOVÝ STAV</t>
  </si>
  <si>
    <t>{7739451b-ffa3-45ba-9e85-9750c361bcdc}</t>
  </si>
  <si>
    <t>04.02</t>
  </si>
  <si>
    <t>SO02 - NOVÝ STAV</t>
  </si>
  <si>
    <t>{ee4fe527-1c19-4dca-85a5-bdfc9dc859d3}</t>
  </si>
  <si>
    <t>05.02</t>
  </si>
  <si>
    <t>SO01 - KANALIZACE</t>
  </si>
  <si>
    <t>{ed742391-ba3a-43cc-897c-b38fb38e027f}</t>
  </si>
  <si>
    <t>06.02</t>
  </si>
  <si>
    <t>SO01 - VODOVOD</t>
  </si>
  <si>
    <t>{a36c2374-9bc0-49ed-bb75-d7eefeeefbe9}</t>
  </si>
  <si>
    <t>07.02</t>
  </si>
  <si>
    <t>SO01 - ZAŘIZOVACÍ PŘEDMĚTY</t>
  </si>
  <si>
    <t>{c6fbc244-7311-4bde-ac43-2f304486f443}</t>
  </si>
  <si>
    <t>08.02</t>
  </si>
  <si>
    <t>SO01 - STLAČENÝ VZDUCH</t>
  </si>
  <si>
    <t>{64a6a2b8-dd62-4c1c-926a-4df0c41762ab}</t>
  </si>
  <si>
    <t>09.03</t>
  </si>
  <si>
    <t>SO01 - VYTÁPĚNÍ</t>
  </si>
  <si>
    <t>{9a32757f-86a0-47ab-8e48-340c5a8c02bd}</t>
  </si>
  <si>
    <t>10.03</t>
  </si>
  <si>
    <t>SO01 - VZT</t>
  </si>
  <si>
    <t>{e207445e-3e47-4caa-aa71-ebf82775aa71}</t>
  </si>
  <si>
    <t>11.02</t>
  </si>
  <si>
    <t>SO02 - KANALIZACE</t>
  </si>
  <si>
    <t>{c94fba9c-3711-4537-b409-96dbf6c7d194}</t>
  </si>
  <si>
    <t>12.02</t>
  </si>
  <si>
    <t>SO02 - VODOVOD</t>
  </si>
  <si>
    <t>{15b0da88-3da2-4094-a3c4-d3c66c451e25}</t>
  </si>
  <si>
    <t>13.02</t>
  </si>
  <si>
    <t>SO02 - STLAČENÝ VZDUCH</t>
  </si>
  <si>
    <t>{0fb1c481-e28f-4271-ae8e-08627eb61182}</t>
  </si>
  <si>
    <t>14.03</t>
  </si>
  <si>
    <t>SO02 - VYTÁPĚNÍ</t>
  </si>
  <si>
    <t>{bab7bc2d-679d-4ec9-be21-cab73c352a83}</t>
  </si>
  <si>
    <t>15.02</t>
  </si>
  <si>
    <t>SO02 - PLYNOVOD</t>
  </si>
  <si>
    <t>{24e4c32f-1b7f-4c6b-aaa6-431d4ecdcbdf}</t>
  </si>
  <si>
    <t>16.02</t>
  </si>
  <si>
    <t>SO01 - ELEKTROINSTALACE</t>
  </si>
  <si>
    <t>{91f16454-add7-4b1a-9344-51a8fc5bb039}</t>
  </si>
  <si>
    <t>17.02</t>
  </si>
  <si>
    <t>SO02 - ELEKTROINSTALACE</t>
  </si>
  <si>
    <t>{2b3d5881-3479-4fa4-886c-d7a7b7e581aa}</t>
  </si>
  <si>
    <t>18.02</t>
  </si>
  <si>
    <t>VRN</t>
  </si>
  <si>
    <t>{348350c2-fa3e-4893-aa9f-0fadb8427664}</t>
  </si>
  <si>
    <t>KRYCÍ LIST SOUPISU PRACÍ</t>
  </si>
  <si>
    <t>Objekt:</t>
  </si>
  <si>
    <t>0657_240229_01_(1) - VŘ_ROZPOČET</t>
  </si>
  <si>
    <t>Soupis:</t>
  </si>
  <si>
    <t>01.04 - SO01 - BOURACÍ A DEMOLIČNÍ PRÁCE</t>
  </si>
  <si>
    <t>CZ-CPV:</t>
  </si>
  <si>
    <t>45111000-8</t>
  </si>
  <si>
    <t>REKAPITULACE ČLENĚNÍ SOUPISU PRACÍ</t>
  </si>
  <si>
    <t>Kód dílu - Popis</t>
  </si>
  <si>
    <t>Cena celkem [CZK]</t>
  </si>
  <si>
    <t>-1</t>
  </si>
  <si>
    <t>1 - Zemní práce</t>
  </si>
  <si>
    <t>9 - Ostatní konstrukce a práce, bourání</t>
  </si>
  <si>
    <t>997 - Přesun sutě</t>
  </si>
  <si>
    <t>998 - Přesun hmot</t>
  </si>
  <si>
    <t>711 - Izolace proti vodě, vlhkosti a plynům</t>
  </si>
  <si>
    <t>713 - Izolace tepelné</t>
  </si>
  <si>
    <t>762 - Konstrukce tesařské</t>
  </si>
  <si>
    <t>763 - Konstrukce suché výstavby</t>
  </si>
  <si>
    <t>764 - Konstrukce klempířské</t>
  </si>
  <si>
    <t>766 - Konstrukce truhlářské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</si>
  <si>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</si>
  <si>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</si>
  <si>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</si>
  <si>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</si>
  <si>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</si>
  <si>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</si>
  <si>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</si>
  <si>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</si>
  <si>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</si>
  <si>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</si>
  <si>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</si>
  <si>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</si>
  <si>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</si>
  <si>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</si>
  <si>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</si>
  <si>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</si>
  <si>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</si>
  <si>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113107163</t>
  </si>
  <si>
    <t>Odstranění podkladu z kameniva drceného tl přes 200 do 300 mm strojně pl přes 50 do 200 m2</t>
  </si>
  <si>
    <t>m2</t>
  </si>
  <si>
    <t>CS ÚRS 2024 01</t>
  </si>
  <si>
    <t>4</t>
  </si>
  <si>
    <t>-330409770</t>
  </si>
  <si>
    <t>PP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</si>
  <si>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</si>
  <si>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Online PSC</t>
  </si>
  <si>
    <t>https://podminky.urs.cz/item/CS_URS_2024_01/113107163</t>
  </si>
  <si>
    <t>VV</t>
  </si>
  <si>
    <t>Sa136.A - bouraná, předpoklad</t>
  </si>
  <si>
    <t>"bourání stávající živičné zpevněné plochy kolem objektu: " 175,0</t>
  </si>
  <si>
    <t>Součet</t>
  </si>
  <si>
    <t>113107182</t>
  </si>
  <si>
    <t>Odstranění podkladu živičného tl přes 50 do 100 mm strojně pl přes 50 do 200 m2</t>
  </si>
  <si>
    <t>1584743675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</si>
  <si>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</si>
  <si>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https://podminky.urs.cz/item/CS_URS_2024_01/113107182</t>
  </si>
  <si>
    <t>3</t>
  </si>
  <si>
    <t>122251104</t>
  </si>
  <si>
    <t>Odkopávky a prokopávky nezapažené v hornině třídy těžitelnosti I skupiny 3 objem do 500 m3 strojně</t>
  </si>
  <si>
    <t>m3</t>
  </si>
  <si>
    <t>-872684280</t>
  </si>
  <si>
    <t>Odkopávky a prokopávky nezapažené strojně v hornině třídy těžitelnosti I skupiny 3 přes 100 do 500 m3</t>
  </si>
  <si>
    <t>https://podminky.urs.cz/item/CS_URS_2024_01/122251104</t>
  </si>
  <si>
    <t xml:space="preserve">"odkopávky pod základovou deskou: " </t>
  </si>
  <si>
    <t>"plocha budovy, ztratné 20 %: " (380,54*((0,16+0,3)/2,0))*1,2</t>
  </si>
  <si>
    <t>129951122</t>
  </si>
  <si>
    <t>Bourání zdiva z betonu prostého prokládaného kamenem v odkopávkách nebo prokopávkách strojně</t>
  </si>
  <si>
    <t>1477181539</t>
  </si>
  <si>
    <t>Bourání konstrukcí v odkopávkách a prokopávkách strojně s přemístěním suti na hromady na vzdálenost do 20 m nebo s naložením na dopravní prostředek z betonu prostého prokládaného kamenem</t>
  </si>
  <si>
    <t>https://podminky.urs.cz/item/CS_URS_2024_01/129951122</t>
  </si>
  <si>
    <t>zdivo budovy základy</t>
  </si>
  <si>
    <t>"-0,170 až -1,570, ztratné 20 %: " (45,21+0,59)*-(-0,17-1,57)*1,2</t>
  </si>
  <si>
    <t>9</t>
  </si>
  <si>
    <t>Ostatní konstrukce a práce, bourání</t>
  </si>
  <si>
    <t>5</t>
  </si>
  <si>
    <t>961055111</t>
  </si>
  <si>
    <t>Bourání základů ze ŽB</t>
  </si>
  <si>
    <t>2059739744</t>
  </si>
  <si>
    <t>Bourání základů z betonu železového</t>
  </si>
  <si>
    <t>https://podminky.urs.cz/item/CS_URS_2024_01/961055111</t>
  </si>
  <si>
    <t>"plocha budovy, ztratné 20 %: " (380,54*0,2)*1,2</t>
  </si>
  <si>
    <t>"základová deska přístřešku, ztratné 10 %: " (2,7*8,9)*0,4*1,1</t>
  </si>
  <si>
    <t>"stávající energokanál: " ((1,5+8,0)*(0,25+0,67+0,25)*0,85)-((1,5+8,0)*0,67*0,55)</t>
  </si>
  <si>
    <t>6</t>
  </si>
  <si>
    <t>962032241</t>
  </si>
  <si>
    <t>Bourání zdiva z cihel pálených nebo vápenopískových na MC přes 1 m3</t>
  </si>
  <si>
    <t>225499722</t>
  </si>
  <si>
    <t>Bourání zdiva nadzákladového z cihel pálených plných nebo lícových nebo vápenopískových, na maltu cementovou, objemu přes 1 m3</t>
  </si>
  <si>
    <t>https://podminky.urs.cz/item/CS_URS_2024_01/962032241</t>
  </si>
  <si>
    <t>zdivo budovy</t>
  </si>
  <si>
    <t>"-0,170 až +3,070, ztratné 20 %: " (45,21+0,59)*(3,07+0,17)*1,2</t>
  </si>
  <si>
    <t>Mezisoučet</t>
  </si>
  <si>
    <t>Stěny nad úrovní +3,070 (nad podhledem) dle pohledů, tl. zdiva jednotná 520 mm</t>
  </si>
  <si>
    <t>"stěna S: " (3,7+4,2)*0,52</t>
  </si>
  <si>
    <t>"stěna J: " (6,0)*0,52</t>
  </si>
  <si>
    <t>"stěna V: " (4,0)*0,52</t>
  </si>
  <si>
    <t>"stěna Z: " (18,0)*0,52</t>
  </si>
  <si>
    <t>7</t>
  </si>
  <si>
    <t>962052211</t>
  </si>
  <si>
    <t>Bourání zdiva nadzákladového ze ŽB přes 1 m3</t>
  </si>
  <si>
    <t>895625908</t>
  </si>
  <si>
    <t>Bourání zdiva železobetonového nadzákladového, objemu přes 1 m3</t>
  </si>
  <si>
    <t>https://podminky.urs.cz/item/CS_URS_2024_01/962052211</t>
  </si>
  <si>
    <t>"zdivo oplocení: " 9,0*0,15*(0,9+0,8)</t>
  </si>
  <si>
    <t>8</t>
  </si>
  <si>
    <t>966072822</t>
  </si>
  <si>
    <t>Rozebrání oplocení z vlnitého nebo profilového plechu hmotnosti přes 30 do 50 kg</t>
  </si>
  <si>
    <t>m</t>
  </si>
  <si>
    <t>-115158592</t>
  </si>
  <si>
    <t>Rozebrání oplocení z dílců plechových vlnitých nebo profilovaných, hmotnosti 1 m oplocení přes 30 do 50 kg</t>
  </si>
  <si>
    <t>https://podminky.urs.cz/item/CS_URS_2024_01/966072822</t>
  </si>
  <si>
    <t>"zdivo oplocení: " 9,0</t>
  </si>
  <si>
    <t>968072558</t>
  </si>
  <si>
    <t>Vybourání kovových vrat pl do 5 m2</t>
  </si>
  <si>
    <t>11498787</t>
  </si>
  <si>
    <t>Vybourání kovových rámů oken s křídly, dveřních zárubní, vrat, stěn, ostění nebo obkladů vrat, mimo posuvných a skládacích, plochy do 5 m2</t>
  </si>
  <si>
    <t>https://podminky.urs.cz/item/CS_URS_2024_01/968072558</t>
  </si>
  <si>
    <t>"S: " (1,17*2,15)</t>
  </si>
  <si>
    <t>"V: " (1,56*2,69)</t>
  </si>
  <si>
    <t>10</t>
  </si>
  <si>
    <t>968072559</t>
  </si>
  <si>
    <t>Vybourání kovových vrat pl přes 5 m2</t>
  </si>
  <si>
    <t>9180652</t>
  </si>
  <si>
    <t>Vybourání kovových rámů oken s křídly, dveřních zárubní, vrat, stěn, ostění nebo obkladů vrat, mimo posuvných a skládacích, plochy přes 5 m2</t>
  </si>
  <si>
    <t>https://podminky.urs.cz/item/CS_URS_2024_01/968072559</t>
  </si>
  <si>
    <t>"V: " (2,58*2,86)</t>
  </si>
  <si>
    <t>11</t>
  </si>
  <si>
    <t>968082016</t>
  </si>
  <si>
    <t>Vybourání plastových rámů oken včetně křídel plochy přes 1 do 2 m2</t>
  </si>
  <si>
    <t>598966593</t>
  </si>
  <si>
    <t>Vybourání plastových rámů oken s křídly, dveřních zárubní, vrat rámu oken s křídly, plochy přes 1 do 2 m2</t>
  </si>
  <si>
    <t>https://podminky.urs.cz/item/CS_URS_2024_01/968082016</t>
  </si>
  <si>
    <t>"S: " (1,69*1,17)+(1,67*1,18)+(1,66*1,18)+(1,67*1,17)+(1,67*1,17)</t>
  </si>
  <si>
    <t>"J: " (1,76*1,16)+(1,76*1,18)+(1,76*1,18)+(1,749*1,18)+(1,76*1,18)+(1,76*1,18)+(1,77*1,18)+(1,77*0,55)+(2,37*1,18)</t>
  </si>
  <si>
    <t>"V: " (2,42*1,17)+(1,68*1,16)</t>
  </si>
  <si>
    <t>"Z: " (2,02*1,18)+(2,08*1,16)</t>
  </si>
  <si>
    <t>981011414</t>
  </si>
  <si>
    <t>Demolice budov zděných na MC nebo z betonu podíl konstrukcí přes 20 do 25 % postupným rozebíráním</t>
  </si>
  <si>
    <t>-772699565</t>
  </si>
  <si>
    <t>Demolice budov postupným rozebíráním z cihel, kamene, tvárnic na maltu cementovou nebo z betonu prostého s podílem konstrukcí přes 20 do 25 %</t>
  </si>
  <si>
    <t>https://podminky.urs.cz/item/CS_URS_2024_01/981011414</t>
  </si>
  <si>
    <t xml:space="preserve">"rezerva bourání hlavního objektu - vyřezání a vytrhání instalací TPS, bourání a DMTŽ neuvedené jinde: " </t>
  </si>
  <si>
    <t>"průřez budovy x délka objektu, uvažováno 3 % výměry (objemu budovy): " (74,0*29,0)*0,03</t>
  </si>
  <si>
    <t>13</t>
  </si>
  <si>
    <t>981011716</t>
  </si>
  <si>
    <t>Demolice budov ze železobetonu podíl konstrukcí přes 30 do 35 % postupným rozebíráním</t>
  </si>
  <si>
    <t>1659595743</t>
  </si>
  <si>
    <t>Demolice budov postupným rozebíráním z monolitického nebo montovaného železobetonu včetně výplňového zdiva, s podílem konstrukcí přes 30 do 35 %</t>
  </si>
  <si>
    <t>https://podminky.urs.cz/item/CS_URS_2024_01/981011716</t>
  </si>
  <si>
    <t>"energokanál, bez zemních prací, ztratné 20 %: " (1,5*1,0)*(1,4+7,5)*1,2</t>
  </si>
  <si>
    <t>997</t>
  </si>
  <si>
    <t>Přesun sutě</t>
  </si>
  <si>
    <t>14</t>
  </si>
  <si>
    <t>997013111</t>
  </si>
  <si>
    <t>Vnitrostaveništní doprava suti a vybouraných hmot pro budovy v do 6 m</t>
  </si>
  <si>
    <t>t</t>
  </si>
  <si>
    <t>-1383620929</t>
  </si>
  <si>
    <t>Vnitrostaveništní doprava suti a vybouraných hmot vodorovně do 50 m s naložením základní pro budovy a haly výšky do 6 m</t>
  </si>
  <si>
    <t>https://podminky.urs.cz/item/CS_URS_2024_01/997013111</t>
  </si>
  <si>
    <t>15</t>
  </si>
  <si>
    <t>997013501</t>
  </si>
  <si>
    <t>Odvoz suti a vybouraných hmot na skládku nebo meziskládku do 1 km se složením</t>
  </si>
  <si>
    <t>-1958600603</t>
  </si>
  <si>
    <t>Odvoz suti a vybouraných hmot na skládku nebo meziskládku se složením, na vzdálenost do 1 km</t>
  </si>
  <si>
    <t>https://podminky.urs.cz/item/CS_URS_2024_01/997013501</t>
  </si>
  <si>
    <t>16</t>
  </si>
  <si>
    <t>997013509</t>
  </si>
  <si>
    <t>Příplatek k odvozu suti a vybouraných hmot na skládku ZKD 1 km přes 1 km</t>
  </si>
  <si>
    <t>-1275047249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</si>
  <si>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</si>
  <si>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</si>
  <si>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P</t>
  </si>
  <si>
    <t>Poznámka k položce:_x000d_
Trhový Štěpánov - 30 km.</t>
  </si>
  <si>
    <t>1299,02*30 'Přepočtené koeficientem množství</t>
  </si>
  <si>
    <t>17</t>
  </si>
  <si>
    <t>997013645</t>
  </si>
  <si>
    <t>Poplatek za uložení na skládce (skládkovné) odpadu asfaltového bez dehtu kód odpadu 17 03 02</t>
  </si>
  <si>
    <t>-1865927211</t>
  </si>
  <si>
    <t>Poplatek za uložení stavebního odpadu na skládce (skládkovné) asfaltového bez obsahu dehtu zatříděného do Katalogu odpadů pod kódem 17 03 02</t>
  </si>
  <si>
    <t>https://podminky.urs.cz/item/CS_URS_2024_01/997013645</t>
  </si>
  <si>
    <t>Poznámka k položce:_x000d_
Investor (na základě podkladů od zhotovitele) doloží ke kolaudaci stavby kopie dokladů o zákonném využití nebo odstranění odpadů z odstranění části původní stavby, z vybudování nové přístavby a z likvidace nevyužitelné zeminy. Z dokladů musí být patrné, jaký odpad a v jakém množství byl předán oprávněné osobě, identifikační údaje této osoby (název, sídlo, IČO oprávněné osoby) a datum předání odpadu. Čestné prohlášení není bráno jako doklad prokazující zákonné nakládání s odpady.</t>
  </si>
  <si>
    <t>"pol. 981 011 414, demolice cihel, 5 % obj.: " 30,259*0,05</t>
  </si>
  <si>
    <t>(95 % obj. v pol. 997 013 863 poplatek cihelný odpad)</t>
  </si>
  <si>
    <t>"pol. 981 011 716, demolice monolit, 5 % obj.: " 12,496*0,05</t>
  </si>
  <si>
    <t>(95 % obj. v pol. 997 013 862 poplatek betonový armovaný odpad)</t>
  </si>
  <si>
    <t>"pol. 711 131 811, odstranění izolace proti vlhkosti: " 1,827</t>
  </si>
  <si>
    <t>18</t>
  </si>
  <si>
    <t>997013655</t>
  </si>
  <si>
    <t>Poplatek za uložení na skládce (skládkovné) zeminy a kamení kód odpadu 17 05 04</t>
  </si>
  <si>
    <t>559117430</t>
  </si>
  <si>
    <t>Poplatek za uložení stavebního odpadu na skládce (skládkovné) zeminy a kamení zatříděného do Katalogu odpadů pod kódem 17 05 04</t>
  </si>
  <si>
    <t>https://podminky.urs.cz/item/CS_URS_2024_01/997013655</t>
  </si>
  <si>
    <t>"pol. 113 107 163, odstranění podkladů z kameniva drceného: " 77,0</t>
  </si>
  <si>
    <t>"pol. 129 951 122, základy zdivo kamenné: " 239,075</t>
  </si>
  <si>
    <t>"pol. 122 251 104, odkopávky strojně: " 210,058</t>
  </si>
  <si>
    <t>19</t>
  </si>
  <si>
    <t>997013811</t>
  </si>
  <si>
    <t>Poplatek za uložení na skládce (skládkovné) stavebního odpadu dřevěného kód odpadu 17 02 01</t>
  </si>
  <si>
    <t>-456480947</t>
  </si>
  <si>
    <t>Poplatek za uložení stavebního odpadu na skládce (skládkovné) dřevěného zatříděného do Katalogu odpadů pod kódem 17 02 01</t>
  </si>
  <si>
    <t>https://podminky.urs.cz/item/CS_URS_2024_01/997013811</t>
  </si>
  <si>
    <t>9 Ostatní konstrukce a práce</t>
  </si>
  <si>
    <t>"pol. 968 072 558, DMTŽ vrat do 5m2: " 0,403</t>
  </si>
  <si>
    <t>"pol. 968 072 559, DMTŽ vrat nad 5 m2: " 0,487</t>
  </si>
  <si>
    <t>762 konstrukce tesařské</t>
  </si>
  <si>
    <t>"pol. 762 331 813, DMTŽ vázaných konstrukcí: " 1,469</t>
  </si>
  <si>
    <t>"pol. 762 341 811, DMTŽ bednění střech: " 6,533</t>
  </si>
  <si>
    <t>"pol. 762 342 812, DMTŽ laťování: " 2,178</t>
  </si>
  <si>
    <t>763 konstrukce suché výstavby</t>
  </si>
  <si>
    <t>"pol. 763 732 813, DMTŽ vazníků: " 5,405</t>
  </si>
  <si>
    <t>"pol. 763 734 812, DMTŽ krokví, vaznic, táhel: " 0,499</t>
  </si>
  <si>
    <t>766 konstrukce truhlářské palubky stěny</t>
  </si>
  <si>
    <t>"pol. 766 411 821, obložení stěn palubkami: " 0,198</t>
  </si>
  <si>
    <t>"pol. 766 411 822, obložení stěn rošt: " 0,144</t>
  </si>
  <si>
    <t>766 konstrukce truhlářské podhledy INT</t>
  </si>
  <si>
    <t>"pol. 766 421 811, obložení stropů: " 11,256</t>
  </si>
  <si>
    <t>"pol. 766 421 822, obložení podhledů rošt: " 3,653</t>
  </si>
  <si>
    <t>766 konstrukce truhlářské vrata</t>
  </si>
  <si>
    <t>"pol. 766 691 917, vyvěšemí vrat do 5m2: " 0,027</t>
  </si>
  <si>
    <t>"pol. 766 691 918, vyvěšení vrat nad 5 m2: " 0,040</t>
  </si>
  <si>
    <t>20</t>
  </si>
  <si>
    <t>997013813</t>
  </si>
  <si>
    <t>Poplatek za uložení na skládce (skládkovné) stavebního odpadu z plastických hmot kód odpadu 17 02 03</t>
  </si>
  <si>
    <t>-1788635681</t>
  </si>
  <si>
    <t>Poplatek za uložení stavebního odpadu na skládce (skládkovné) z plastických hmot zatříděného do Katalogu odpadů pod kódem 17 02 03</t>
  </si>
  <si>
    <t>https://podminky.urs.cz/item/CS_URS_2024_01/997013813</t>
  </si>
  <si>
    <t>"pol. 968 082 016, vybour rámů oken: " 2,222</t>
  </si>
  <si>
    <t>766 Konstrukce truhlářské okna</t>
  </si>
  <si>
    <t>"pol. 766 691 922, vyvěšení oken: " 0,047</t>
  </si>
  <si>
    <t>997013814</t>
  </si>
  <si>
    <t>Poplatek za uložení na skládce (skládkovné) stavebního odpadu izolací kód odpadu 17 06 04</t>
  </si>
  <si>
    <t>2025780466</t>
  </si>
  <si>
    <t>Poplatek za uložení stavebního odpadu na skládce (skládkovné) z izolačních materiálů zatříděného do Katalogu odpadů pod kódem 17 06 04</t>
  </si>
  <si>
    <t>https://podminky.urs.cz/item/CS_URS_2024_01/997013814</t>
  </si>
  <si>
    <t>"pol. 713 112 813, odstranění foukané izolace: " 3,859</t>
  </si>
  <si>
    <t>22</t>
  </si>
  <si>
    <t>997013862</t>
  </si>
  <si>
    <t>Poplatek za uložení stavebního odpadu na recyklační skládce (skládkovné) z armovaného betonu kód odpadu 17 01 01</t>
  </si>
  <si>
    <t>1493426315</t>
  </si>
  <si>
    <t>Poplatek za uložení stavebního odpadu na recyklační skládce (skládkovné) z armovaného betonu zatříděného do Katalogu odpadů pod kódem 17 01 01</t>
  </si>
  <si>
    <t>https://podminky.urs.cz/item/CS_URS_2024_01/997013862</t>
  </si>
  <si>
    <t>"pol. 962 052 211 zdivo železobetonové: " 5,508</t>
  </si>
  <si>
    <t>"pol. 961 055 111, základy z betonu železového, 70 % obj.: " 258,84*0,7</t>
  </si>
  <si>
    <t>(30 % obj. v pol. 997 013 869 směs oddělených frakcí)</t>
  </si>
  <si>
    <t>"pol. 981 011 716, demolice monolit, 95 % obj.: " 12,496*0,95</t>
  </si>
  <si>
    <t>(5 % obj. v pol. 997 013 645 poplatek asfalt bez dehtu)</t>
  </si>
  <si>
    <t>23</t>
  </si>
  <si>
    <t>997013863</t>
  </si>
  <si>
    <t>Poplatek za uložení stavebního odpadu na recyklační skládce (skládkovné) cihelného kód odpadu 17 01 02</t>
  </si>
  <si>
    <t>1665695981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</si>
  <si>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</si>
  <si>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</si>
  <si>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"pol. 962 032 241, zdivo nadzákladové cihelné, 70 % obj.: " 383,639*0,7</t>
  </si>
  <si>
    <t>"pol. 981 011 414, demolice cihel, 95 % obj.: " 30,259*0,95</t>
  </si>
  <si>
    <t>24</t>
  </si>
  <si>
    <t>997013869</t>
  </si>
  <si>
    <t>Poplatek za uložení stavebního odpadu na recyklační skládce (skládkovné) ze směsí betonu, cihel a keramických výrobků kód odpadu 17 01 07</t>
  </si>
  <si>
    <t>507090179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</si>
  <si>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</si>
  <si>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https://podminky.urs.cz/item/CS_URS_2024_01/997013869</t>
  </si>
  <si>
    <t>"pol. 961 055 111, základy z betonu železového, 30 % obj.: " 258,84*0,3</t>
  </si>
  <si>
    <t>(70 % obj. v pol. 997 013 862 poplatek betonový armovaný odpad)</t>
  </si>
  <si>
    <t>"pol. 962 032 241, zdivo nadzákladové cihelné, 30 % obj.: " 383,639*0,3</t>
  </si>
  <si>
    <t>(70 % obj. v pol. 997 013 863 poplatek cihelný odpad)</t>
  </si>
  <si>
    <t>25</t>
  </si>
  <si>
    <t>997013871</t>
  </si>
  <si>
    <t>Poplatek za uložení stavebního odpadu na recyklační skládce (skládkovné) směsného stavebního a demoličního kód odpadu 17 09 04</t>
  </si>
  <si>
    <t>2117830119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</si>
  <si>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</si>
  <si>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</si>
  <si>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"pol. 966 072 822, rozebrání oplocení: " 0,408</t>
  </si>
  <si>
    <t xml:space="preserve">"pol. 764 001 841, DMTŽ krytiny:  " 1,359</t>
  </si>
  <si>
    <t>"pol. 764 001 851, DMTŽ hřebene: " 0,081</t>
  </si>
  <si>
    <t>"pol. 764 001 891, DMTŽ úžlabí: " 0,035</t>
  </si>
  <si>
    <t>"pol. 764 002 801, DMTŽ závětrné lišty: " 0,033</t>
  </si>
  <si>
    <t>"pol. 764 002 871, DMTŽ lemování zdí: " 0,014</t>
  </si>
  <si>
    <t>"pol. 764 004 801, DMTŽ žlab: " 0,132</t>
  </si>
  <si>
    <t>"pol. 764 004 841, DMTŽ háky: " 0,965</t>
  </si>
  <si>
    <t>26</t>
  </si>
  <si>
    <t>997221875</t>
  </si>
  <si>
    <t>Poplatek za uložení na recyklační skládce (skládkovné) stavebního odpadu asfaltového bez obsahu dehtu zatříděného do Katalogu odpadů pod kódem 17 03 02</t>
  </si>
  <si>
    <t>118462769</t>
  </si>
  <si>
    <t>Poplatek za uložení stavebního odpadu na recyklační skládce (skládkovné) asfaltového bez obsahu dehtu zatříděného do Katalogu odpadů pod kódem 17 03 02</t>
  </si>
  <si>
    <t>https://podminky.urs.cz/item/CS_URS_2024_01/997221875</t>
  </si>
  <si>
    <t>"pol. 113 107 182, odstranění krytů živičných: " 38,5</t>
  </si>
  <si>
    <t>998</t>
  </si>
  <si>
    <t>Přesun hmot</t>
  </si>
  <si>
    <t>27</t>
  </si>
  <si>
    <t>997006002</t>
  </si>
  <si>
    <t>Strojové třídění stavebního odpadu</t>
  </si>
  <si>
    <t>367376333</t>
  </si>
  <si>
    <t>Úprava stavebního odpadu třídění strojové</t>
  </si>
  <si>
    <t>https://podminky.urs.cz/item/CS_URS_2024_01/997006002</t>
  </si>
  <si>
    <t>Poznámka k položce:_x000d_
Uvažováno 80 % objemu odpadu.</t>
  </si>
  <si>
    <t>1299,02*0,8 'Přepočtené koeficientem množství</t>
  </si>
  <si>
    <t>28</t>
  </si>
  <si>
    <t>997006012</t>
  </si>
  <si>
    <t>Ruční třídění stavebního odpadu</t>
  </si>
  <si>
    <t>1872674498</t>
  </si>
  <si>
    <t>Úprava stavebního odpadu třídění ruční</t>
  </si>
  <si>
    <t>https://podminky.urs.cz/item/CS_URS_2024_01/997006012</t>
  </si>
  <si>
    <t>Poznámka k položce:_x000d_
Uvažováno 20 % objemu odpadu.</t>
  </si>
  <si>
    <t>1299,02*0,2 'Přepočtené koeficientem množství</t>
  </si>
  <si>
    <t>29</t>
  </si>
  <si>
    <t>997006512</t>
  </si>
  <si>
    <t>Vodorovné doprava suti s naložením a složením na skládku přes 100 m do 1 km</t>
  </si>
  <si>
    <t>-1199554687</t>
  </si>
  <si>
    <t>Vodorovná doprava suti na skládku s naložením na dopravní prostředek a složením přes 100 m do 1 km</t>
  </si>
  <si>
    <t>https://podminky.urs.cz/item/CS_URS_2024_01/997006512</t>
  </si>
  <si>
    <t>30</t>
  </si>
  <si>
    <t>997006519</t>
  </si>
  <si>
    <t>Příplatek k vodorovnému přemístění suti na skládku ZKD 1 km přes 1 km</t>
  </si>
  <si>
    <t>-981686976</t>
  </si>
  <si>
    <t>Vodorovná doprava suti na skládku Příplatek k ceně -6512 za každý další i započatý 1 km</t>
  </si>
  <si>
    <t>https://podminky.urs.cz/item/CS_URS_2024_01/997006519</t>
  </si>
  <si>
    <t>31</t>
  </si>
  <si>
    <t>997006551</t>
  </si>
  <si>
    <t>Hrubé urovnání suti na skládce bez zhutnění</t>
  </si>
  <si>
    <t>1444126043</t>
  </si>
  <si>
    <t>https://podminky.urs.cz/item/CS_URS_2024_01/997006551</t>
  </si>
  <si>
    <t>711</t>
  </si>
  <si>
    <t>Izolace proti vodě, vlhkosti a plynům</t>
  </si>
  <si>
    <t>32</t>
  </si>
  <si>
    <t>711131811</t>
  </si>
  <si>
    <t>Odstranění izolace proti zemní vlhkosti vodorovné</t>
  </si>
  <si>
    <t>-348055857</t>
  </si>
  <si>
    <t>Odstranění izolace proti zemní vlhkosti na ploše vodorovné V</t>
  </si>
  <si>
    <t>https://podminky.urs.cz/item/CS_URS_2024_01/711131811</t>
  </si>
  <si>
    <t>713</t>
  </si>
  <si>
    <t>Izolace tepelné</t>
  </si>
  <si>
    <t>33</t>
  </si>
  <si>
    <t>713112813</t>
  </si>
  <si>
    <t>Odstranění tepelné izolace foukané běžných stavebních konstrukcí vodorovných tl přes 100 mm</t>
  </si>
  <si>
    <t>1318903045</t>
  </si>
  <si>
    <t>Odstranění tepelné foukané izolace běžných stavebních konstrukcí vodorovných tloušťky vrstvy přes 100 mm</t>
  </si>
  <si>
    <t>https://podminky.urs.cz/item/CS_URS_2024_01/713112813</t>
  </si>
  <si>
    <t>"plocha budovy, tl. 350 mm, ztratné 20 %: " 380,54*1,2</t>
  </si>
  <si>
    <t>762</t>
  </si>
  <si>
    <t>Konstrukce tesařské</t>
  </si>
  <si>
    <t>34</t>
  </si>
  <si>
    <t>762331813</t>
  </si>
  <si>
    <t>Demontáž vázaných kcí krovů z hranolů průřezové pl přes 224 do 288 cm2</t>
  </si>
  <si>
    <t>797797749</t>
  </si>
  <si>
    <t>Demontáž vázaných konstrukcí krovů sklonu do 60° z hranolů, hranolků, fošen, průřezové plochy přes 224 do 288 cm2</t>
  </si>
  <si>
    <t>https://podminky.urs.cz/item/CS_URS_2024_01/762331813</t>
  </si>
  <si>
    <t>"přístavby m.č. 1.03, 1.04; dl. 3,0 m a 6,5 m, odhad, prořez 20 %: " ((3,0*4,0)+(6,5*6,0))*1,2</t>
  </si>
  <si>
    <t>35</t>
  </si>
  <si>
    <t>762341811</t>
  </si>
  <si>
    <t>Demontáž bednění střech z prken</t>
  </si>
  <si>
    <t>-1325465797</t>
  </si>
  <si>
    <t>Demontáž bednění a laťování bednění střech rovných, obloukových, sklonu do 60° se všemi nadstřešními konstrukcemi z prken hrubých, hoblovaných tl. do 32 mm</t>
  </si>
  <si>
    <t>https://podminky.urs.cz/item/CS_URS_2024_01/762341811</t>
  </si>
  <si>
    <t>plocha střecha (šikmá část x dl. okapu), ztratné 10 %</t>
  </si>
  <si>
    <t>"S: " (7,8*17,0)*1,1</t>
  </si>
  <si>
    <t>"J: " ((7,8*24,4)+(9,8*4,8))*1,1</t>
  </si>
  <si>
    <t xml:space="preserve">"V v napojení na stávající budovu: " (4,0*6,5)*1,1 </t>
  </si>
  <si>
    <t>"Z: " 0,0</t>
  </si>
  <si>
    <t>36</t>
  </si>
  <si>
    <t>762342812</t>
  </si>
  <si>
    <t>Demontáž laťování střech z latí osové vzdálenosti do 0,50 m</t>
  </si>
  <si>
    <t>-1208333431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</si>
  <si>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</si>
  <si>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https://podminky.urs.cz/item/CS_URS_2024_01/762342812</t>
  </si>
  <si>
    <t>763</t>
  </si>
  <si>
    <t>Konstrukce suché výstavby</t>
  </si>
  <si>
    <t>37</t>
  </si>
  <si>
    <t>763732813</t>
  </si>
  <si>
    <t>Demontáž dřevostaveb střešní konstrukce z příhradových vazníků konstrukční délky přes 12,5 do 15 m</t>
  </si>
  <si>
    <t>960733966</t>
  </si>
  <si>
    <t>Demontáž střešní konstrukce vazníků příhradových, konstrukční délky přes 12,5 do 15,0 m</t>
  </si>
  <si>
    <t>https://podminky.urs.cz/item/CS_URS_2024_01/763732813</t>
  </si>
  <si>
    <t>"hlavní budova m.č. 1.01, 1.06, 1.02, 1.05; dl. 14,0 m, počet 27,0, prořez 10 %: " (14,0*27,0)*1,1</t>
  </si>
  <si>
    <t>38</t>
  </si>
  <si>
    <t>763734812</t>
  </si>
  <si>
    <t>Demontáž dřevostaveb střešní konstrukce krokví, vaznic, ztužidel a zavětrování průřezové plochy přes 50 do 150 cm2</t>
  </si>
  <si>
    <t>1464636423</t>
  </si>
  <si>
    <t>Demontáž střešní konstrukce vazníků ostatních prvků - krokví, vaznic, ztužidel, zavětrování, říms, průřezové plochy přes 50 do 150 cm2</t>
  </si>
  <si>
    <t>https://podminky.urs.cz/item/CS_URS_2024_01/763734812</t>
  </si>
  <si>
    <t>"pol. 763 732 813 DMTŽ vazníků, odhad: " 415,8*0,15</t>
  </si>
  <si>
    <t>764</t>
  </si>
  <si>
    <t>Konstrukce klempířské</t>
  </si>
  <si>
    <t>39</t>
  </si>
  <si>
    <t>764001841</t>
  </si>
  <si>
    <t>Demontáž krytiny ze šablon do suti</t>
  </si>
  <si>
    <t>1769994355</t>
  </si>
  <si>
    <t>Demontáž klempířských konstrukcí krytiny ze šablon do suti</t>
  </si>
  <si>
    <t>https://podminky.urs.cz/item/CS_URS_2024_01/764001841</t>
  </si>
  <si>
    <t>"pol. 762 341 811, DMTŽ bednění střech: " 435,556</t>
  </si>
  <si>
    <t>40</t>
  </si>
  <si>
    <t>764001851</t>
  </si>
  <si>
    <t>Demontáž hřebene s větrací mřížkou nebo hřebenovým plechem do suti</t>
  </si>
  <si>
    <t>-54247261</t>
  </si>
  <si>
    <t>Demontáž klempířských konstrukcí oplechování hřebene s větrací mřížkou nebo podkladním plechem do suti</t>
  </si>
  <si>
    <t>https://podminky.urs.cz/item/CS_URS_2024_01/764001851</t>
  </si>
  <si>
    <t>41</t>
  </si>
  <si>
    <t>764001891</t>
  </si>
  <si>
    <t>Demontáž úžlabí do suti</t>
  </si>
  <si>
    <t>1972454123</t>
  </si>
  <si>
    <t>Demontáž klempířských konstrukcí oplechování úžlabí do suti</t>
  </si>
  <si>
    <t>https://podminky.urs.cz/item/CS_URS_2024_01/764001891</t>
  </si>
  <si>
    <t>42</t>
  </si>
  <si>
    <t>764002801</t>
  </si>
  <si>
    <t>Demontáž závětrné lišty do suti</t>
  </si>
  <si>
    <t>-132522542</t>
  </si>
  <si>
    <t>Demontáž klempířských konstrukcí závětrné lišty do suti</t>
  </si>
  <si>
    <t>https://podminky.urs.cz/item/CS_URS_2024_01/764002801</t>
  </si>
  <si>
    <t>"S: " 0,0</t>
  </si>
  <si>
    <t>"J: " 0,0</t>
  </si>
  <si>
    <t>"V: " (9,8+7,8)*1,1</t>
  </si>
  <si>
    <t>"Z: " ((7,2+7,8)+2,4)*1,1</t>
  </si>
  <si>
    <t>43</t>
  </si>
  <si>
    <t>764002871</t>
  </si>
  <si>
    <t>Demontáž lemování zdí do suti</t>
  </si>
  <si>
    <t>1116047882</t>
  </si>
  <si>
    <t>Demontáž klempířských konstrukcí lemování zdí do suti</t>
  </si>
  <si>
    <t>https://podminky.urs.cz/item/CS_URS_2024_01/764002871</t>
  </si>
  <si>
    <t>44</t>
  </si>
  <si>
    <t>764004801</t>
  </si>
  <si>
    <t>Demontáž podokapního žlabu do suti</t>
  </si>
  <si>
    <t>1574399769</t>
  </si>
  <si>
    <t>Demontáž klempířských konstrukcí žlabu podokapního do suti</t>
  </si>
  <si>
    <t>https://podminky.urs.cz/item/CS_URS_2024_01/764004801</t>
  </si>
  <si>
    <t>"S: " (17,0)*1,1</t>
  </si>
  <si>
    <t>"J: " (24,4+4,8)*1,1</t>
  </si>
  <si>
    <t>45</t>
  </si>
  <si>
    <t>764004841</t>
  </si>
  <si>
    <t>Demontáž háku do suti</t>
  </si>
  <si>
    <t>kus</t>
  </si>
  <si>
    <t>1770451028</t>
  </si>
  <si>
    <t>Demontáž klempířských konstrukcí háku do suti</t>
  </si>
  <si>
    <t>https://podminky.urs.cz/item/CS_URS_2024_01/764004841</t>
  </si>
  <si>
    <t>"pol. 764 004 801, á 500 mm: " (50,82/0,5)+1,0</t>
  </si>
  <si>
    <t>766</t>
  </si>
  <si>
    <t>Konstrukce truhlářské</t>
  </si>
  <si>
    <t>46</t>
  </si>
  <si>
    <t>766411821</t>
  </si>
  <si>
    <t>Demontáž truhlářského obložení stěn z palubek</t>
  </si>
  <si>
    <t>-1343971471</t>
  </si>
  <si>
    <t>Demontáž obložení stěn palubkami</t>
  </si>
  <si>
    <t>https://podminky.urs.cz/item/CS_URS_2024_01/766411821</t>
  </si>
  <si>
    <t>"obklad štít V, ztratné 20 %: " 15,0*1,2</t>
  </si>
  <si>
    <t>47</t>
  </si>
  <si>
    <t>766411822</t>
  </si>
  <si>
    <t>Demontáž truhlářského obložení stěn podkladových roštů</t>
  </si>
  <si>
    <t>-270096073</t>
  </si>
  <si>
    <t>Demontáž obložení stěn podkladových roštů</t>
  </si>
  <si>
    <t>https://podminky.urs.cz/item/CS_URS_2024_01/766411822</t>
  </si>
  <si>
    <t>48</t>
  </si>
  <si>
    <t>766421811</t>
  </si>
  <si>
    <t>Demontáž truhlářského obložení podhledů z panelů plochy do 1,5 m2</t>
  </si>
  <si>
    <t>-312751676</t>
  </si>
  <si>
    <t>Demontáž obložení podhledů panely, plochy do 1,5 m2</t>
  </si>
  <si>
    <t>https://podminky.urs.cz/item/CS_URS_2024_01/766421811</t>
  </si>
  <si>
    <t>"plocha budovy, ztratné 20 %: " 380,54*1,2</t>
  </si>
  <si>
    <t>49</t>
  </si>
  <si>
    <t>766421822</t>
  </si>
  <si>
    <t>Demontáž truhlářského obložení podhledů podkladových roštů</t>
  </si>
  <si>
    <t>-816737113</t>
  </si>
  <si>
    <t>Demontáž obložení podhledů podkladových roštů</t>
  </si>
  <si>
    <t>https://podminky.urs.cz/item/CS_URS_2024_01/766421822</t>
  </si>
  <si>
    <t>50</t>
  </si>
  <si>
    <t>766691917</t>
  </si>
  <si>
    <t>Vyvěšení nebo zavěšení dřevěných křídel vrat pl do 4 m2</t>
  </si>
  <si>
    <t>108337633</t>
  </si>
  <si>
    <t>Ostatní práce vyvěšení nebo zavěšení křídel dřevěných vratových, plochy do 4 m2</t>
  </si>
  <si>
    <t>https://podminky.urs.cz/item/CS_URS_2024_01/766691917</t>
  </si>
  <si>
    <t>51</t>
  </si>
  <si>
    <t>766691918</t>
  </si>
  <si>
    <t>Vyvěšení nebo zavěšení dřevěných křídel vrat pl přes 4 m2</t>
  </si>
  <si>
    <t>641146146</t>
  </si>
  <si>
    <t>Ostatní práce vyvěšení nebo zavěšení křídel dřevěných vratových, plochy přes 4 m2</t>
  </si>
  <si>
    <t>https://podminky.urs.cz/item/CS_URS_2024_01/766691918</t>
  </si>
  <si>
    <t>"pol. 968 072 559, DMTŽ vrat nad 5 m2: "</t>
  </si>
  <si>
    <t>"V: (2,58*2,86): " 1,0</t>
  </si>
  <si>
    <t>52</t>
  </si>
  <si>
    <t>766691922</t>
  </si>
  <si>
    <t>Vyvěšení nebo zavěšení křídel plastových oken jednoduchých pl přes 1 do 2 m2</t>
  </si>
  <si>
    <t>2041232589</t>
  </si>
  <si>
    <t>Ostatní práce vyvěšení nebo zavěšení křídel plastových okenních s křídly otevíravými, plochy přes 1,5 m2</t>
  </si>
  <si>
    <t>https://podminky.urs.cz/item/CS_URS_2024_01/766691922</t>
  </si>
  <si>
    <t xml:space="preserve">"pol. 968 082 016, vybour rámů oken: " </t>
  </si>
  <si>
    <t>"S: (1,69*1,17)+(1,67*1,18)+(1,66*1,18)+(1,67*1,17)+(1,67*1,17): " 5,0</t>
  </si>
  <si>
    <t>"J: (1,76*1,16)+(1,76*1,18)+(1,76*1,18)+(1,749*1,18)+(1,76*1,18)+(1,76*1,18)+(1,77*1,18)+(1,77*0,55)+(2,37*1,18): " 9,0</t>
  </si>
  <si>
    <t>"V: (2,42*1,17)+(1,68*1,16): " 2,0</t>
  </si>
  <si>
    <t>"Z: (2,02*1,18)+(2,08*1,16): " 2,0</t>
  </si>
  <si>
    <t>OST</t>
  </si>
  <si>
    <t>Ostatní</t>
  </si>
  <si>
    <t>53</t>
  </si>
  <si>
    <t>OST/030</t>
  </si>
  <si>
    <t>DMTŽ stávajících rozvodů a inatalací, odpojení objektu od médií</t>
  </si>
  <si>
    <t>kpl</t>
  </si>
  <si>
    <t>512</t>
  </si>
  <si>
    <t>772217104</t>
  </si>
  <si>
    <t>02.02 - SO02 - BOURACÍ A DEMOLIČNÍ PRÁCE</t>
  </si>
  <si>
    <t>767 - Konstrukce zámečnické</t>
  </si>
  <si>
    <t>11783836</t>
  </si>
  <si>
    <t>m.č. 1.08 základy pod stroje:</t>
  </si>
  <si>
    <t>"kotel: " (1,3*0,94*0,15)*2,0</t>
  </si>
  <si>
    <t>(0,94*0,84*0,15)</t>
  </si>
  <si>
    <t>968072356</t>
  </si>
  <si>
    <t>Vybourání kovových rámů oken zdvojených včetně křídel pl do 4 m2</t>
  </si>
  <si>
    <t>-2114335541</t>
  </si>
  <si>
    <t>Vybourání kovových rámů oken s křídly, dveřních zárubní, vrat, stěn, ostění nebo obkladů okenních rámů s křídly zdvojených, plochy do 4 m2</t>
  </si>
  <si>
    <t>https://podminky.urs.cz/item/CS_URS_2024_01/968072356</t>
  </si>
  <si>
    <t>"m.č. 1.08: " 1,965*1,765</t>
  </si>
  <si>
    <t>968072456</t>
  </si>
  <si>
    <t>Vybourání kovových dveřních zárubní pl přes 2 m2</t>
  </si>
  <si>
    <t>1193536871</t>
  </si>
  <si>
    <t>Vybourání kovových rámů oken s křídly, dveřních zárubní, vrat, stěn, ostění nebo obkladů dveřních zárubní, plochy přes 2 m2</t>
  </si>
  <si>
    <t>https://podminky.urs.cz/item/CS_URS_2024_01/968072456</t>
  </si>
  <si>
    <t>"m.č. 1.08: " 1,44*1,96</t>
  </si>
  <si>
    <t>978013191</t>
  </si>
  <si>
    <t>Otlučení (osekání) vnitřní vápenné nebo vápenocementové omítky stěn v rozsahu přes 50 do 100 %</t>
  </si>
  <si>
    <t>-1258060031</t>
  </si>
  <si>
    <t>Otlučení vápenných nebo vápenocementových omítek vnitřních ploch stěn s vyškrabáním spar, s očištěním zdiva, v rozsahu přes 50 do 100 %</t>
  </si>
  <si>
    <t>https://podminky.urs.cz/item/CS_URS_2024_01/978013191</t>
  </si>
  <si>
    <t>"m.č. 1.08: " ((5,45*2,0)+(6,745*2,0))*(3,4+1,5)</t>
  </si>
  <si>
    <t>-1548127150</t>
  </si>
  <si>
    <t>549632050</t>
  </si>
  <si>
    <t>-1567476697</t>
  </si>
  <si>
    <t>7,023*30 'Přepočtené koeficientem množství</t>
  </si>
  <si>
    <t>997013631</t>
  </si>
  <si>
    <t>Poplatek za uložení na skládce (skládkovné) stavebního odpadu směsného kód odpadu 17 09 04</t>
  </si>
  <si>
    <t>1081553347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</si>
  <si>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</si>
  <si>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</si>
  <si>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"pol. 968 072 356: " 0,184</t>
  </si>
  <si>
    <t>"pol. 968 072 456, vybourání rámů kovových: " 0,178</t>
  </si>
  <si>
    <t>"pol. 978 013 191, otlučení omítek: " 5,498</t>
  </si>
  <si>
    <t>"pol. 767 691 813, vyvěšení křídel oken: " 0,0</t>
  </si>
  <si>
    <t>"pol. 767 691 823, vyvěšení křídel dveří: " 0,0</t>
  </si>
  <si>
    <t>1939962663</t>
  </si>
  <si>
    <t>"pol. 961 055 111, základy z betonu železového: " 1,164</t>
  </si>
  <si>
    <t>767</t>
  </si>
  <si>
    <t>Konstrukce zámečnické</t>
  </si>
  <si>
    <t>767691813</t>
  </si>
  <si>
    <t>Vyvěšení nebo zavěšení kovových křídel oken přes 1,5 m2</t>
  </si>
  <si>
    <t>597933417</t>
  </si>
  <si>
    <t>Ostatní práce - vyvěšení nebo zavěšení kovových křídel oken, plochy přes 1,50 m2</t>
  </si>
  <si>
    <t>https://podminky.urs.cz/item/CS_URS_2024_01/767691813</t>
  </si>
  <si>
    <t>767691823</t>
  </si>
  <si>
    <t>Vyvěšení nebo zavěšení kovových křídel dveří přes 2 m2</t>
  </si>
  <si>
    <t>-891625927</t>
  </si>
  <si>
    <t>Ostatní práce - vyvěšení nebo zavěšení kovových křídel dveří, plochy přes 2 m2</t>
  </si>
  <si>
    <t>https://podminky.urs.cz/item/CS_URS_2024_01/767691823</t>
  </si>
  <si>
    <t>03.05 - SO01 - NOVÝ STAV</t>
  </si>
  <si>
    <t>45214310-6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</si>
  <si>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</si>
  <si>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</si>
  <si>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</si>
  <si>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</si>
  <si>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</si>
  <si>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</si>
  <si>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</si>
  <si>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</si>
  <si>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</si>
  <si>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</si>
  <si>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</si>
  <si>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</si>
  <si>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</si>
  <si>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</si>
  <si>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</si>
  <si>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</si>
  <si>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</si>
  <si>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</si>
  <si>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</si>
  <si>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</si>
  <si>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</si>
  <si>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786 - Dokončovací práce - čalounické úpravy</t>
  </si>
  <si>
    <t>VRN - Vedlejší rozpočtové náklady</t>
  </si>
  <si>
    <t xml:space="preserve">    VRN4 - Inženýrská činnost</t>
  </si>
  <si>
    <t>HSV</t>
  </si>
  <si>
    <t>Práce a dodávky HSV</t>
  </si>
  <si>
    <t>121151113</t>
  </si>
  <si>
    <t>Sejmutí ornice plochy do 500 m2 tl vrstvy do 200 mm strojně</t>
  </si>
  <si>
    <t>1307025600</t>
  </si>
  <si>
    <t>Sejmutí ornice strojně při souvislé ploše přes 100 do 500 m2, tl. vrstvy do 200 mm</t>
  </si>
  <si>
    <t>https://podminky.urs.cz/item/CS_URS_2024_01/121151113</t>
  </si>
  <si>
    <t>"J strana: " 245,0*1,2</t>
  </si>
  <si>
    <t>1610400933</t>
  </si>
  <si>
    <t>"kolem objektu: " (3,76+23,51+4,11+2,4+3,91+8,53+7,48+42,15+3,61+2,2+4,44+18,73)*1,2</t>
  </si>
  <si>
    <t xml:space="preserve">"snížení pláně po bourání, rezerva na odtěžení navážky v. 0,75 m: "  (380,54*0,75)*1,2</t>
  </si>
  <si>
    <t>132251103</t>
  </si>
  <si>
    <t>Hloubení rýh nezapažených š do 800 mm v hornině třídy těžitelnosti I skupiny 3 objem do 100 m3 strojně</t>
  </si>
  <si>
    <t>-648683550</t>
  </si>
  <si>
    <t>Hloubení nezapažených rýh šířky do 800 mm strojně s urovnáním dna do předepsaného profilu a spádu v hornině třídy těžitelnosti I skupiny 3 přes 50 do 100 m3</t>
  </si>
  <si>
    <t>https://podminky.urs.cz/item/CS_URS_2024_01/132251103</t>
  </si>
  <si>
    <t>"pol. 274 313 711, základové pasy: " 88,1</t>
  </si>
  <si>
    <t>162751117</t>
  </si>
  <si>
    <t>Vodorovné přemístění přes 9 000 do 10000 m výkopku/sypaniny z horniny třídy těžitelnosti I skupiny 1 až 3</t>
  </si>
  <si>
    <t>905149180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</si>
  <si>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</si>
  <si>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</si>
  <si>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Odvoz přebytečné ornice</t>
  </si>
  <si>
    <t>"pol. 121 151 113, sejmutí: " (294,0*0,2)</t>
  </si>
  <si>
    <t>"pol. 181 351 003, rozhrnutí: " -(100,44*0,2)</t>
  </si>
  <si>
    <t>"pol. 132 251 103, rýhy: " 88,1</t>
  </si>
  <si>
    <t>potřeba na zásypy navíc - pod základovou deskou v J části</t>
  </si>
  <si>
    <t>"pol. 174 151 103, zásyp pod ŠD násypem pod základovou deskou: " -((9,59+0,19+20,72)*1,2)</t>
  </si>
  <si>
    <t>DOVOZ ZEMINY</t>
  </si>
  <si>
    <t>"pol. 122 251 104, odkopávky: "</t>
  </si>
  <si>
    <t>"kolem objektu, 50 % se odveze, to samé množství se přiveze: " (3,76+23,51+4,11+2,4+3,91+8,53+7,48+42,15+3,61+2,2+4,44+18,73)*1,2</t>
  </si>
  <si>
    <t>"zásyp pod ŠD násypem pod základovou deskou: " (9,59+0,19+20,72)*1,2</t>
  </si>
  <si>
    <t>162751119</t>
  </si>
  <si>
    <t>Příplatek k vodorovnému přemístění výkopku/sypaniny z horniny třídy těžitelnosti I skupiny 1 až 3 ZKD 1000 m přes 10000 m</t>
  </si>
  <si>
    <t>-1965408593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</si>
  <si>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</si>
  <si>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https://podminky.urs.cz/item/CS_URS_2024_01/162751119</t>
  </si>
  <si>
    <t>619,094*20 'Přepočtené koeficientem množství</t>
  </si>
  <si>
    <t>171201221</t>
  </si>
  <si>
    <t>227270735</t>
  </si>
  <si>
    <t>https://podminky.urs.cz/item/CS_URS_2024_01/171201221</t>
  </si>
  <si>
    <t>pol. 162 751 117</t>
  </si>
  <si>
    <t xml:space="preserve">"snížení pláně po bourání, rezerva na odtěžení navážky v. 0,75 m, odhad 60 % nelze recyklovat: "  ((380,54*0,75)*1,2)*0,60*1,8</t>
  </si>
  <si>
    <t>"kolem objektu, dovoz 50 %, stávající zemina 50 %, obj. hm. 1,8 t/m3: " ((3,76+23,51+4,11+2,4+3,91+8,53+7,48+42,15+3,61+2,2+4,44+18,73)*1,2)*1,8*0,5</t>
  </si>
  <si>
    <t>171201231</t>
  </si>
  <si>
    <t>Poplatek za uložení zeminy a kamení na recyklační skládce (skládkovné) kód odpadu 17 05 04</t>
  </si>
  <si>
    <t>-355591620</t>
  </si>
  <si>
    <t>Poplatek za uložení stavebního odpadu na recyklační skládce (skládkovné) zeminy a kamení zatříděného do Katalogu odpadů pod kódem 17 05 04</t>
  </si>
  <si>
    <t>https://podminky.urs.cz/item/CS_URS_2024_01/171201231</t>
  </si>
  <si>
    <t>"pol. 121 151 113, sejmutí: " (294,0*0,2)*1,5</t>
  </si>
  <si>
    <t>"pol. 181 351 003, rozhrnutí: " -(100,44*0,2)*1,5</t>
  </si>
  <si>
    <t xml:space="preserve">"snížení pláně po bourání, rezerva na odtěžení navážky v. 0,75 m, odhad 40 % lze recyklovat: "  ((380,54*0,75)*1,2)*0,4*1,8</t>
  </si>
  <si>
    <t>"pol. 132 251 103, rýhy: " 88,1*1,5</t>
  </si>
  <si>
    <t>"pol. 174 151 103, zásyp pod ŠD násypem pod základovou deskou: " -((9,59+0,19+20,72)*1,2)*1,5</t>
  </si>
  <si>
    <t>174151103</t>
  </si>
  <si>
    <t>Zásyp zářezů pro podzemní vedení sypaninou se zhutněním</t>
  </si>
  <si>
    <t>-529108038</t>
  </si>
  <si>
    <t>Zásyp sypaninou z jakékoliv horniny strojně s uložením výkopku ve vrstvách se zhutněním zářezů se šikmými stěnami pro podzemní vedení a kolem objektů zřízených v těchto zářezech</t>
  </si>
  <si>
    <t>https://podminky.urs.cz/item/CS_URS_2024_01/174151103</t>
  </si>
  <si>
    <t>M</t>
  </si>
  <si>
    <t>10364100</t>
  </si>
  <si>
    <t>zemina pro terénní úpravy - tříděná</t>
  </si>
  <si>
    <t>2129937889</t>
  </si>
  <si>
    <t>"zásyp pod ŠD násypem pod základovou deskou, obj. hm. 1,8 t/m3: " (9,59+0,19+20,72)*1,2*1,8</t>
  </si>
  <si>
    <t>181351003</t>
  </si>
  <si>
    <t>Rozprostření ornice tl vrstvy do 200 mm pl do 100 m2 v rovině nebo ve svahu do 1:5 strojně</t>
  </si>
  <si>
    <t>951650713</t>
  </si>
  <si>
    <t>Rozprostření a urovnání ornice v rovině nebo ve svahu sklonu do 1:5 strojně při souvislé ploše do 100 m2, tl. vrstvy do 200 mm</t>
  </si>
  <si>
    <t>https://podminky.urs.cz/item/CS_URS_2024_01/181351003</t>
  </si>
  <si>
    <t>"J strana: " 83,7*1,2</t>
  </si>
  <si>
    <t>181411121</t>
  </si>
  <si>
    <t>Založení lučního trávníku výsevem pl do 1000 m2 v rovině a ve svahu do 1:5</t>
  </si>
  <si>
    <t>816218086</t>
  </si>
  <si>
    <t>Založení trávníku na půdě předem připravené plochy do 1000 m2 výsevem včetně utažení lučního v rovině nebo na svahu do 1:5</t>
  </si>
  <si>
    <t>https://podminky.urs.cz/item/CS_URS_2024_01/181411121</t>
  </si>
  <si>
    <t>00572100</t>
  </si>
  <si>
    <t>osivo jetelotráva intenzivní víceletá</t>
  </si>
  <si>
    <t>kg</t>
  </si>
  <si>
    <t>-925031550</t>
  </si>
  <si>
    <t>100,44*0,02 'Přepočtené koeficientem množství</t>
  </si>
  <si>
    <t>181951112</t>
  </si>
  <si>
    <t>Úprava pláně v hornině třídy těžitelnosti I skupiny 1 až 3 se zhutněním strojně</t>
  </si>
  <si>
    <t>-56047829</t>
  </si>
  <si>
    <t>Úprava pláně vyrovnáním výškových rozdílů strojně v hornině třídy těžitelnosti I, skupiny 1 až 3 se zhutněním</t>
  </si>
  <si>
    <t>https://podminky.urs.cz/item/CS_URS_2024_01/181951112</t>
  </si>
  <si>
    <t xml:space="preserve">"snížení pláně po bourání,: "  380,54*1,2</t>
  </si>
  <si>
    <t>184813511</t>
  </si>
  <si>
    <t>Chemické odplevelení před založením kultury postřikem na široko v rovině a svahu do 1:5 ručně</t>
  </si>
  <si>
    <t>-1450847308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</si>
  <si>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</si>
  <si>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</si>
  <si>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185802113</t>
  </si>
  <si>
    <t>Hnojení půdy umělým hnojivem na široko v rovině a svahu do 1:5</t>
  </si>
  <si>
    <t>-592741845</t>
  </si>
  <si>
    <t>Hnojení půdy nebo trávníku v rovině nebo na svahu do 1:5 umělým hnojivem na široko</t>
  </si>
  <si>
    <t>https://podminky.urs.cz/item/CS_URS_2024_01/185802113</t>
  </si>
  <si>
    <t>"pol. 181 351 003, rozprostření ornice, 30 g/m2: " (100,44*30,0)/1000000</t>
  </si>
  <si>
    <t>25191155</t>
  </si>
  <si>
    <t>hnojivo průmyslové</t>
  </si>
  <si>
    <t>1299385261</t>
  </si>
  <si>
    <t>"pol. 181 351 003, rozprostření ornice, 30 g/m2: " (100,44*30,0)/1000</t>
  </si>
  <si>
    <t>3,0132*0,03 'Přepočtené koeficientem množství</t>
  </si>
  <si>
    <t>185803111</t>
  </si>
  <si>
    <t>Ošetření trávníku shrabáním v rovině a svahu do 1:5</t>
  </si>
  <si>
    <t>-97446121</t>
  </si>
  <si>
    <t>Ošetření trávníku jednorázové v rovině nebo na svahu do 1:5</t>
  </si>
  <si>
    <t>https://podminky.urs.cz/item/CS_URS_2024_01/185803111</t>
  </si>
  <si>
    <t>Zakládání</t>
  </si>
  <si>
    <t>211561111</t>
  </si>
  <si>
    <t>Výplň odvodňovacích žeber nebo trativodů kamenivem hrubým drceným frakce 4 až 16 mm</t>
  </si>
  <si>
    <t>1090736157</t>
  </si>
  <si>
    <t>Výplň kamenivem do rýh odvodňovacích žeber nebo trativodů bez zhutnění, s úpravou povrchu výplně kamenivem hrubým drceným frakce 4 až 16 mm</t>
  </si>
  <si>
    <t>https://podminky.urs.cz/item/CS_URS_2024_01/211561111</t>
  </si>
  <si>
    <t>0,2 m2 plocha průřezu obsypu nad trubkou</t>
  </si>
  <si>
    <t>"severní strana se zaústěním do arálové kanalizace: " (16,4+9,75*0,2)*1,1</t>
  </si>
  <si>
    <t>"západní strana: " (15,2*0,2)*1,1</t>
  </si>
  <si>
    <t>211971110</t>
  </si>
  <si>
    <t>Zřízení opláštění žeber nebo trativodů geotextilií v rýze nebo zářezu sklonu do 1:2</t>
  </si>
  <si>
    <t>-442006249</t>
  </si>
  <si>
    <t>Zřízení opláštění výplně z geotextilie odvodňovacích žeber nebo trativodů v rýze nebo zářezu se stěnami šikmými o sklonu do 1:2</t>
  </si>
  <si>
    <t>https://podminky.urs.cz/item/CS_URS_2024_01/211971110</t>
  </si>
  <si>
    <t>"pol. 212 750 102: " (45,485*((0,6*2,0+1,1*2,0)*1,2))+((5,0*0,6*1,1)*1,2)</t>
  </si>
  <si>
    <t>69311081</t>
  </si>
  <si>
    <t>geotextilie netkaná separační, ochranná, filtrační, drenážní PES 300g/m2</t>
  </si>
  <si>
    <t>756028618</t>
  </si>
  <si>
    <t>189,5388*1,1845 'Přepočtené koeficientem množství</t>
  </si>
  <si>
    <t>212312111</t>
  </si>
  <si>
    <t>Lože pro trativody z betonu prostého</t>
  </si>
  <si>
    <t>-1542083344</t>
  </si>
  <si>
    <t>https://podminky.urs.cz/item/CS_URS_2024_01/212312111</t>
  </si>
  <si>
    <t>"pol. 212 750 102: " 45,485*0,6*0,15</t>
  </si>
  <si>
    <t>212750102</t>
  </si>
  <si>
    <t>Trativod z drenážních trubek PVC-U SN 4 perforace 360° včetně lože otevřený výkop DN 125 pro budovy plocha pro vtékání vody min. 80 cm2/m</t>
  </si>
  <si>
    <t>-961697423</t>
  </si>
  <si>
    <t>Trativody z drenážních a melioračních trubek pro budovy se zřízením štěrkového lože pod trubky a s jejich obsypem v otevřeném výkopu trubka tyčová PVC-U plocha pro vtékání vody min. 80 cm2/m SN 4 celoperforovaná 360° DN 125</t>
  </si>
  <si>
    <t>https://podminky.urs.cz/item/CS_URS_2024_01/212750102</t>
  </si>
  <si>
    <t>"severní strana se zaústěním do arálové kanalizace: " (16,4+9,75)*1,1</t>
  </si>
  <si>
    <t>"západní strana: " (15,2)*1,1</t>
  </si>
  <si>
    <t>218111113</t>
  </si>
  <si>
    <t>Odvětrání radonu vodorovné drenážní kladené do štěrkového podsypu z plastových perforovaných trubek DN přes 80 do 100 mm</t>
  </si>
  <si>
    <t>1795521643</t>
  </si>
  <si>
    <t>Odvětrání radonu vodorovné kladené do štěrkového podsypu drenážní z plastových perforovaných trubek, vnitřní průměr přes 80 do 100 mm</t>
  </si>
  <si>
    <t>https://podminky.urs.cz/item/CS_URS_2024_01/218111113</t>
  </si>
  <si>
    <t>základy</t>
  </si>
  <si>
    <t>((8,95/1,8)+1,0)*18,5</t>
  </si>
  <si>
    <t>((8,8/1,8)+1,0)*12,15</t>
  </si>
  <si>
    <t>((8,6/1,8)+1,0)*16,9</t>
  </si>
  <si>
    <t>218111122</t>
  </si>
  <si>
    <t>Odvětrání radonu vodorovné sběrné kladené do štěrkového podsypu z plastových trubek DN přes 110 do 125 mm</t>
  </si>
  <si>
    <t>1345184700</t>
  </si>
  <si>
    <t>Odvětrání radonu vodorovné kladené do štěrkového podsypu sběrné z plastových trubek, vnitřní průměr přes 110 do 125 mm</t>
  </si>
  <si>
    <t>https://podminky.urs.cz/item/CS_URS_2024_01/218111122</t>
  </si>
  <si>
    <t>2,0*8,95</t>
  </si>
  <si>
    <t>2,0*8,8</t>
  </si>
  <si>
    <t>2,0*8,6</t>
  </si>
  <si>
    <t>218121113</t>
  </si>
  <si>
    <t>Odvětrání radonu svislé z plastových trubek DN přes 125 do 160 mm</t>
  </si>
  <si>
    <t>-223580688</t>
  </si>
  <si>
    <t>Odvětrání radonu svislé z plastových trubek, vnitřní průměr přes 125 do 160 mm</t>
  </si>
  <si>
    <t>https://podminky.urs.cz/item/CS_URS_2024_01/218121113</t>
  </si>
  <si>
    <t>(2,0+2,0+2,0)*5,2</t>
  </si>
  <si>
    <t>271532212</t>
  </si>
  <si>
    <t>Podsyp pod základové konstrukce se zhutněním z hrubého kameniva frakce 16 až 32 mm</t>
  </si>
  <si>
    <t>510107261</t>
  </si>
  <si>
    <t>Podsyp pod základové konstrukce se zhutněním a urovnáním povrchu z kameniva hrubého, frakce 16 - 32 mm</t>
  </si>
  <si>
    <t>https://podminky.urs.cz/item/CS_URS_2024_01/271532212</t>
  </si>
  <si>
    <t>"násyp pod základovou deskou tl. 150 mm: " (164,78+156,57+116,71)*0,15</t>
  </si>
  <si>
    <t>"výplň prostoru v napojení na stávající budovu: " 7,5*(0,4-0,25)*1,1</t>
  </si>
  <si>
    <t>273313611</t>
  </si>
  <si>
    <t>Základové desky z betonu tř. C 16/20</t>
  </si>
  <si>
    <t>-1455155704</t>
  </si>
  <si>
    <t>Základy z betonu prostého desky z betonu kamenem neprokládaného tř. C 16/20</t>
  </si>
  <si>
    <t>https://podminky.urs.cz/item/CS_URS_2024_01/273313611</t>
  </si>
  <si>
    <t>Fs01.A strop a podlaha energokanálu monlitická</t>
  </si>
  <si>
    <t>"ochrana hydroizolace: " (7,05*1,7+1,7*1,7+2,5*1,7)*0,08</t>
  </si>
  <si>
    <t>273313711</t>
  </si>
  <si>
    <t>Základové desky z betonu tř. C 20/25</t>
  </si>
  <si>
    <t>311203020</t>
  </si>
  <si>
    <t>Základy z betonu prostého desky z betonu kamenem neprokládaného tř. C 20/25</t>
  </si>
  <si>
    <t>https://podminky.urs.cz/item/CS_URS_2024_01/273313711</t>
  </si>
  <si>
    <t>Brf01, základová deska</t>
  </si>
  <si>
    <t>"(001): " 490,0*0,15</t>
  </si>
  <si>
    <t>Brf02, základová deska</t>
  </si>
  <si>
    <t>"(001): " 1,97*0,15</t>
  </si>
  <si>
    <t>273313811</t>
  </si>
  <si>
    <t>Základové desky z betonu tř. C 25/30</t>
  </si>
  <si>
    <t>1508296294</t>
  </si>
  <si>
    <t>Základy z betonu prostého desky z betonu kamenem neprokládaného tř. C 25/30</t>
  </si>
  <si>
    <t>https://podminky.urs.cz/item/CS_URS_2024_01/273313811</t>
  </si>
  <si>
    <t>Sf03.A podkladní beton energokanálu</t>
  </si>
  <si>
    <t>"(001)-(002): " (1,7*6,0+1,7*7,4)*0,1</t>
  </si>
  <si>
    <t>"podlaha v kanálu: " (7,4*1,0+5,2*1,0)*0,05</t>
  </si>
  <si>
    <t>273351121</t>
  </si>
  <si>
    <t>Zřízení bednění základových desek</t>
  </si>
  <si>
    <t>-1251148138</t>
  </si>
  <si>
    <t>Bednění základů desek zřízení</t>
  </si>
  <si>
    <t>https://podminky.urs.cz/item/CS_URS_2024_01/273351121</t>
  </si>
  <si>
    <t>"Brf01: " 96,2*0,2</t>
  </si>
  <si>
    <t>"Brf02: " 12,9*0,2</t>
  </si>
  <si>
    <t>"Fs01.A: " (8,9+17,4)*0,2</t>
  </si>
  <si>
    <t>"Sf03.A: " (15,3+18,25)*0,2</t>
  </si>
  <si>
    <t>273351122</t>
  </si>
  <si>
    <t>Odstranění bednění základových desek</t>
  </si>
  <si>
    <t>208411254</t>
  </si>
  <si>
    <t>Bednění základů desek odstranění</t>
  </si>
  <si>
    <t>https://podminky.urs.cz/item/CS_URS_2024_01/273351122</t>
  </si>
  <si>
    <t>273362021</t>
  </si>
  <si>
    <t>Výztuž základových desek svařovanými sítěmi Kari</t>
  </si>
  <si>
    <t>-511067892</t>
  </si>
  <si>
    <t>Výztuž základů desek ze svařovaných sítí z drátů typu KARI</t>
  </si>
  <si>
    <t>https://podminky.urs.cz/item/CS_URS_2024_01/273362021</t>
  </si>
  <si>
    <t>Brf01, základová deska, ztratné 25 %</t>
  </si>
  <si>
    <t>"(001), KY50 8/150×8/150 mm; 32,39 kg/kus při 3x2 m: " (490,0*((32,39/6,0)/1000))*2,0*1,25</t>
  </si>
  <si>
    <t>Brf02, základová deska, ztratné 25 %</t>
  </si>
  <si>
    <t>"(001), KY50 8/150×8/150 mm; 32,39 kg/kus při 3x2 m: " (1,97*((32,39/6,0)/1000))*2,0*1,25</t>
  </si>
  <si>
    <t>"(001)-(002), KY50 8/150×8/150 mm; 32,39 kg/kus při 3x2 m: : " ((1,7*6,0)*((32,39/6,0)/1000)*1,25)+((1,7*7,4)*((32,39/6,0)/1000)*1,25)</t>
  </si>
  <si>
    <t>"ochrana hydroizolace: " ((7,05*1,7)*((32,39/6,0)/1000)*1,25)+((1,7*1,7)*((32,39/6,0)/1000)*1,25)+((2,5*1,7)*((32,39/6,0)/1000)*1,25)</t>
  </si>
  <si>
    <t>274313711</t>
  </si>
  <si>
    <t>Základové pásy z betonu tř. C 20/25</t>
  </si>
  <si>
    <t>-1389369099</t>
  </si>
  <si>
    <t>Základy z betonu prostého pasy betonu kamenem neprokládaného tř. C 20/25</t>
  </si>
  <si>
    <t>https://podminky.urs.cz/item/CS_URS_2024_01/274313711</t>
  </si>
  <si>
    <t>Bsf01 jednovrstvý monolitický základový pas</t>
  </si>
  <si>
    <t>"(001)-(014): " 8,92+10,89+21,76+17,93+16,07+7,7+0,05+3,65+0,41+0,08</t>
  </si>
  <si>
    <t>Bsf02 opěrná stěna - jednovrstvý monolitický základový pas</t>
  </si>
  <si>
    <t>"(001): " 0,64</t>
  </si>
  <si>
    <t>279113140</t>
  </si>
  <si>
    <t>Základová zeď tl do 100 mm z tvárnic ztraceného bednění včetně výplně z betonu tř. C 20/25</t>
  </si>
  <si>
    <t>-110232911</t>
  </si>
  <si>
    <t>Základové zdi z tvárnic ztraceného bednění včetně výplně z betonu bez zvláštních nároků na vliv prostředí třídy C 20/25, tloušťky zdiva do 100 mm</t>
  </si>
  <si>
    <t>https://podminky.urs.cz/item/CS_URS_2024_01/279113140</t>
  </si>
  <si>
    <t>Ssw03.A nosná stěna z dutinových tvarovek z prostého vibrolisovaného betonu š. 200 mm, energokanál</t>
  </si>
  <si>
    <t>"pol. 279 113 142: " 31,74</t>
  </si>
  <si>
    <t>279113142</t>
  </si>
  <si>
    <t>Základová zeď tl přes 150 do 200 mm z tvárnic ztraceného bednění včetně výplně z betonu tř. C 20/25</t>
  </si>
  <si>
    <t>-162581171</t>
  </si>
  <si>
    <t>Základové zdi z tvárnic ztraceného bednění včetně výplně z betonu bez zvláštních nároků na vliv prostředí třídy C 20/25, tloušťky zdiva přes 150 do 200 mm</t>
  </si>
  <si>
    <t>https://podminky.urs.cz/item/CS_URS_2024_01/279113142</t>
  </si>
  <si>
    <t>"(001)-(022): " 3,09+5,06+3,82+6,18+5,35+0,66+3,76+3,82</t>
  </si>
  <si>
    <t>279113145</t>
  </si>
  <si>
    <t>Základová zeď tl přes 300 do 400 mm z tvárnic ztraceného bednění včetně výplně z betonu tř. C 20/25</t>
  </si>
  <si>
    <t>1648870516</t>
  </si>
  <si>
    <t>Základové zdi z tvárnic ztraceného bednění včetně výplně z betonu bez zvláštních nároků na vliv prostředí třídy C 20/25, tloušťky zdiva přes 300 do 400 mm</t>
  </si>
  <si>
    <t>https://podminky.urs.cz/item/CS_URS_2024_01/279113145</t>
  </si>
  <si>
    <t>Bwf01 jednovrstvé prefamonolitické základové zdivo ze ztraceného bednění š. 400 mm</t>
  </si>
  <si>
    <t>"(001)-(021): " 67,84</t>
  </si>
  <si>
    <t>Bwf02 opěrná stěna jednovrstvé prefamonolitické základové zdivo ze ztraceného bednění š. 400 mm</t>
  </si>
  <si>
    <t>"(001)-(002): " 0,14+1,09</t>
  </si>
  <si>
    <t>Bwf03 opěrná stěna oplocení - jednovrstvé prefamonolitické zdivo opěrné stěny ze ztraceného bednění š. 250 mm</t>
  </si>
  <si>
    <t>"(001)-(002): " 18,3</t>
  </si>
  <si>
    <t>279311126</t>
  </si>
  <si>
    <t>Postupné podbetonování základového zdiva prostým betonem se zvýšenými nároky na prostředí tř. C 25/30</t>
  </si>
  <si>
    <t>1834156201</t>
  </si>
  <si>
    <t>Postupné podbetonování základového zdiva jakékoliv tloušťky, bez výkopu, bez zapažení a bednění z betonu prostého se zvýšenými nároky na prostředí tř. C 25/30</t>
  </si>
  <si>
    <t>https://podminky.urs.cz/item/CS_URS_2024_01/279311126</t>
  </si>
  <si>
    <t>"styk se stávající budovou: " 7,2*1,0*0,8</t>
  </si>
  <si>
    <t>279351411</t>
  </si>
  <si>
    <t>Bednění základového zdiva při podbetonování ploch rovinných zřízení</t>
  </si>
  <si>
    <t>735701038</t>
  </si>
  <si>
    <t>Bednění základového zdiva při podbetonování pro plochy rovinné zřízení</t>
  </si>
  <si>
    <t>https://podminky.urs.cz/item/CS_URS_2024_01/279351411</t>
  </si>
  <si>
    <t>"styk se stávající budovou: " 7,2*1,0</t>
  </si>
  <si>
    <t>279351412</t>
  </si>
  <si>
    <t>Bednění základového zdiva při podbetonování ploch rovinných odstranění</t>
  </si>
  <si>
    <t>-1670919112</t>
  </si>
  <si>
    <t>Bednění základového zdiva při podbetonování pro plochy rovinné odstranění</t>
  </si>
  <si>
    <t>https://podminky.urs.cz/item/CS_URS_2024_01/279351412</t>
  </si>
  <si>
    <t>279361113</t>
  </si>
  <si>
    <t>Výztuž základového zdiva při podbetonování z betonářské oceli 10 505</t>
  </si>
  <si>
    <t>1516705151</t>
  </si>
  <si>
    <t>Výztuž základového zdiva při podbetonování z oceli 10 505 (R) nebo BSt 500</t>
  </si>
  <si>
    <t>https://podminky.urs.cz/item/CS_URS_2024_01/279361113</t>
  </si>
  <si>
    <t>"styk se stávající budovou: " 7,2*1,0*0,8*(120,0/1000)</t>
  </si>
  <si>
    <t>279361821</t>
  </si>
  <si>
    <t>Výztuž základových zdí nosných betonářskou ocelí 10 505</t>
  </si>
  <si>
    <t>-1200452368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</si>
  <si>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</si>
  <si>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https://podminky.urs.cz/item/CS_URS_2024_01/279361821</t>
  </si>
  <si>
    <t>Bwf01 jednovrstvé prefamonolitické základové zdivo ze ztraceného bednění š. 400 mm, přořez 20 %</t>
  </si>
  <si>
    <t>"v. 250 mm; 2x pr. 8 (0,365 kg/m), svislá á 250 pr. 10 mm (0,617 kg/m); (001), (009), (010), (011), (012), (013), (017), (018), (019): "</t>
  </si>
  <si>
    <t>"vodorovná: " (0,25/0,25)*(0,25+8,3+4,9+6,4+23,1+6,55+13,3+0,4+3,0)*2,0*(0,365/1000)*1,2</t>
  </si>
  <si>
    <t>"svislá: " (((0,25+8,3+4,9+6,4+23,1+6,55+13,3+0,4+3,0)/0,25)+1,0)*(0,7+0,25+1,0)*(0,617/1000)*1,2</t>
  </si>
  <si>
    <t>"v. 500 mm; 2x pr. 8 (0,365 kg/m), svislá á 250 pr. 10 mm (0,617 kg/m); (002), (015), (016): "</t>
  </si>
  <si>
    <t>"vodorovná: " (0,5/0,25)*(8,65+1,25+4,75+3,2)*2,0*(0,365/1000)*1,2</t>
  </si>
  <si>
    <t>"svislá: " (((8,65+1,25+4,75+3,2)/0,25)+1,0)*(0,7+0,5+1,0)*(0,617/1000)*1,2</t>
  </si>
  <si>
    <t>"v. 750 mm; 2x pr. 8 (0,365 kg/m), svislá á 250 pr. 10 mm (0,617 kg/m); (007), (008), (020): "</t>
  </si>
  <si>
    <t>"vodorovná: " (0,75/0,25)*(24,25+8,6+3,75)*2,0*(0,365/1000)*1,2</t>
  </si>
  <si>
    <t>"svislá: " (((24,25+8,6+3,75)/0,25)+1,0)*(0,7+0,75+1,0)*(0,617/1000)*1,2</t>
  </si>
  <si>
    <t>"v. 1000 mm; 2x pr. 8 (0,365 kg/m), svislá á 250 pr. 10 mm (0,617 kg/m); (003), (004), (005), (006): "</t>
  </si>
  <si>
    <t>"vodorovná: " (1,0/0,25)*(2,45+2,0+5,5+1,6)*2,0*(0,365/1000)*1,2</t>
  </si>
  <si>
    <t>"svislá: " (((2,45+2,0+5,5+1,6)/0,25)+1,0)*(0,7+1,0+1,0)*(0,617/1000)*1,2</t>
  </si>
  <si>
    <t>"v. 1950 mm; 2x pr. 8 (0,365 kg/m), svislá á 250 pr. 10 mm (0,617 kg/m); (001), (002): "</t>
  </si>
  <si>
    <t>"vodorovná: " (1,95/0,25)*(0,6)*2,0*(0,365/1000)*1,2</t>
  </si>
  <si>
    <t>"svislá: " (((0,6)/0,25)+1,0)*(0,7+1,95)*(0,617/1000)*1,2</t>
  </si>
  <si>
    <t>Bwf03 opěrná stěna oplocení jednovrstvé prefamonolitické základové zdivo ze ztraceného bednění š. 250 mm</t>
  </si>
  <si>
    <t>"v. 1800 mm; 2x pr. 8 (0,365 kg/m), svislá á 250 pr. 10 mm (0,617 kg/m); (001), (002): "</t>
  </si>
  <si>
    <t>"vodorovná: " (1,8/0,25)*(8,55+0,5)*2,0*(0,365/1000)*1,2</t>
  </si>
  <si>
    <t>"svislá: " (((8,55+0,5)/0,25)+1,0)*(0,7+1,8)*(0,617/1000)*1,2</t>
  </si>
  <si>
    <t>"v. 500 mm; 2x pr. 8 (0,365 kg/m), svislá á 250 pr. 10 mm (0,617 kg/m); (002), (003), (008), (021), (022): "</t>
  </si>
  <si>
    <t>"vodorovná: " (0,5/0,25)*(3,9+3,9+1,0+7,1+7,1)*2,0*(0,365/1000)*1,2</t>
  </si>
  <si>
    <t>"svislá: " (((3,9+3,9+1,0+7,1+7,1)/0,25)+1,0)*(0,7+0,50+1,0)*(0,617/1000)*1,2</t>
  </si>
  <si>
    <t>"v. 600 mm; 2x pr. 8 (0,365 kg/m), svislá á 250 pr. 10 mm (0,617 kg/m); (001), (006), (007): "</t>
  </si>
  <si>
    <t>"vodorovná: " (0,5/0,25)*(1,35+1,35+1,0)*2,0*(0,365/1000)*1,2</t>
  </si>
  <si>
    <t>"svislá: " (((3,9+3,9+1,0+7,1+7,1)/0,25)+1,0)*(0,7+0,6+1,0)*(0,617/1000)*1,2</t>
  </si>
  <si>
    <t>"v. 750 mm; 2x pr. 8 (0,365 kg/m), svislá á 250 pr. 10 mm (0,617 kg/m); (004), (005), (013): "</t>
  </si>
  <si>
    <t>"vodorovná: " (0,75/0,25)*(1,35+1,35+1,0)*2,0*(0,365/1000)*1,2</t>
  </si>
  <si>
    <t>"svislá: " (((1,35+1,35+1,0)/0,25)+1,0)*(0,75+1,0)*(0,617/1000)*1,2</t>
  </si>
  <si>
    <t>"v. 780 mm; 2x pr. 8 (0,365 kg/m), svislá á 250 pr. 10 mm (0,617 kg/m); (010), (011), (012), (017): "</t>
  </si>
  <si>
    <t>"vodorovná: " (0,75/0,25)*(1,0+1,0+1,0+1,0)*2,0*(0,365/1000)*1,2</t>
  </si>
  <si>
    <t>"svislá: " (((1,35+1,35+1,0)/0,25)+1,0)*(0,78+1,0)*(0,617/1000)*1,2</t>
  </si>
  <si>
    <t>"v. 900 mm; 2x pr. 8 (0,365 kg/m), svislá á 250 pr. 10 mm (0,617 kg/m); (009), (014), (015), (016): "</t>
  </si>
  <si>
    <t>"vodorovná: " (0,90/0,25)*(1,0+1,0+1,0+1,0)*2,0*(0,365/1000)*1,2</t>
  </si>
  <si>
    <t>"svislá: " (((1,0+1,0+1,0+1,0)/0,25)+1,0)*(0,9)*(0,617/1000)*1,2</t>
  </si>
  <si>
    <t>Svislé a kompletní konstrukce</t>
  </si>
  <si>
    <t>311113141</t>
  </si>
  <si>
    <t>Nadzákladová zeď tl přes 100 do 150 mm z hladkých tvárnic ztraceného bednění včetně výplně z betonu tř. C 20/25</t>
  </si>
  <si>
    <t>-1769356769</t>
  </si>
  <si>
    <t>Nadzákladové zdi z betonových tvárnic ztraceného bednění hladkých, včetně výplně z betonu třídy C 20/25, tloušťky zdiva přes 100 do 150 mm</t>
  </si>
  <si>
    <t>https://podminky.urs.cz/item/CS_URS_2024_01/311113141</t>
  </si>
  <si>
    <t>"dozdívka štítového zdiva: " 10,82*1,1</t>
  </si>
  <si>
    <t>311113144</t>
  </si>
  <si>
    <t>Nadzákladová zeď tl přes 250 do 300 mm z hladkých tvárnic ztraceného bednění včetně výplně z betonu tř. C 20/25</t>
  </si>
  <si>
    <t>-985832172</t>
  </si>
  <si>
    <t>Nadzákladové zdi z betonových tvárnic ztraceného bednění hladkých, včetně výplně z betonu třídy C 20/25, tloušťky zdiva přes 250 do 300 mm</t>
  </si>
  <si>
    <t>https://podminky.urs.cz/item/CS_URS_2024_01/311113144</t>
  </si>
  <si>
    <t>Ssw02.A nosná stěna z dutinových tvarovek š. 300 mm, vnitřní nosná stěna</t>
  </si>
  <si>
    <t>"(001)-(003): " 174,84</t>
  </si>
  <si>
    <t>"D02(001): " -(3,0*3,75)*1,0</t>
  </si>
  <si>
    <t>"Dt01(001): " -(1,0*2,50)*1,0</t>
  </si>
  <si>
    <t>"Dt02(001): " -(1,0*2,5)*1,0</t>
  </si>
  <si>
    <t>Ssw02.B+Gzs24.A nosná stěna z dutinových tvarovek š. 300 mm, KZS s omítkou</t>
  </si>
  <si>
    <t>"(001), (002), (003): " 65,63</t>
  </si>
  <si>
    <t>"Oz01(001-006): " -(3,75*1,5)*6,0</t>
  </si>
  <si>
    <t>"Oz02(001-004): " -(2,25*1,5)*4,0</t>
  </si>
  <si>
    <t>"Oz03(001-003): " -(1,5*1,5)*3,0</t>
  </si>
  <si>
    <t>Ssw02.B+Gzs24.B nosná stěna z dutinových tvarovek š. 300 mm, KZS s LOP</t>
  </si>
  <si>
    <t>"(001)-(010): " 396,88</t>
  </si>
  <si>
    <t>"D01(001-002): " -(3,0*3,75)*2,0</t>
  </si>
  <si>
    <t>"Dz01(001-002): " -(1,25*2,75)*2,0</t>
  </si>
  <si>
    <t>"Ssw02.B+Gzs24.A: " -(65,63)</t>
  </si>
  <si>
    <t>Ssw02.B+Gzs25.a nosná stěna z dutinových tvarovek š. 300 mm, napojení na stávajíc schod střecha</t>
  </si>
  <si>
    <t>1,6</t>
  </si>
  <si>
    <t>Ssw02.D+Gzs24.B+Gzs25.A nosná stěna z dutinových tvarovek 300 m, KZS 200+100 mm, atika</t>
  </si>
  <si>
    <t>"(001)-(008): " 89,0*0,6</t>
  </si>
  <si>
    <t>"(009)-(011) zvýšená část: " 1,5*0,8</t>
  </si>
  <si>
    <t>311361821</t>
  </si>
  <si>
    <t>Výztuž nosných zdí betonářskou ocelí 10 505</t>
  </si>
  <si>
    <t>1778631293</t>
  </si>
  <si>
    <t>Výztuž nadzákladových zdí nosných svislých nebo odkloněných od svislice, rovných nebo oblých z betonářské oceli 10 505 (R) nebo BSt 500</t>
  </si>
  <si>
    <t>https://podminky.urs.cz/item/CS_URS_2024_01/311361821</t>
  </si>
  <si>
    <t>Ssw02.A nosná stěna z dutinových tvarovek š. 300 mm, vnitřní nosná stěna, ztratné 1,15 %</t>
  </si>
  <si>
    <t>"v. 4000 mm; 2x pr. 8 (0,365 kg/m), svislá á 250 pr. 10 mm (0,617 kg/m); (001), (002), (003): "</t>
  </si>
  <si>
    <t>"vodorovná: " (4,0/0,25)*(19,0+12,7+6,1)*2,0*(0,365/1000)*1,15</t>
  </si>
  <si>
    <t>"svislá: " (((19,0+12,7+6,1)/0,25)+1,0)*(1,5+4,0+1,0)*(0,617/1000)*1,15</t>
  </si>
  <si>
    <t>"v. 4000 mm; 2x pr. 8 (0,365 kg/m), svislá á 250 pr. 10 mm (0,617 kg/m); (001)-(001); (001)-(010): "</t>
  </si>
  <si>
    <t>"vodorovná: " (4,0/0,25)*(89,8)*2,0*(0,365/1000)*1,15</t>
  </si>
  <si>
    <t>"zemní tlak, svislá, S, v. 1,1 - 1,5 m, pr. 10 á 250 mm: " (((0,7+16,7)/0,25)+1,0)*(1,5+((1,5+1,1)/2,0)+1,0)*(0,617/1000)*1,15</t>
  </si>
  <si>
    <t>"zemní tlak, svislá, S, v. 1,1 - 1,5 m, pr. 10 á 500 mm: " (((0,7+16,7)/0,5)+1,0)*(1,5+((1,5+1,1)/2,0)+1,0)*(0,617/1000)*1,15</t>
  </si>
  <si>
    <t>"zemní tlak, svislá, J, v. 0,0 m: " 0,0</t>
  </si>
  <si>
    <t>"zemní tlak, svislá, V, v. 0,3 - 1,25 m, pr. 10 á 250 mm: " (((9,75+4,75+9,85)/0,25)+1,0)*(1,5+((1,25+0,3)/2,0)+1,0)*(0,617/1000)*1,15</t>
  </si>
  <si>
    <t>"zemní tlak, svislá, V, v. 0,3 - 1,25 m, pr. 10 á 500 mm: " (((9,75+4,75+9,85)/0,5)+1,0)*(1,5+((1,25+0,3)/2,0)+1,0)*(0,617/1000)*1,15</t>
  </si>
  <si>
    <t>"zemní tlak, svislá, Z horní část, v. 1,0 - 1,5 m, pr. 10 á 250 mm: " (((13,6)/0,25)+1,0)*(1,5+((1,5+1,0)/2,0)+1,0)*(0,617/1000)*1,15</t>
  </si>
  <si>
    <t>"zemní tlak, svislá, Z horní část, v. 1,0 - 1,5 m, pr. 10 á 500 mm: " (((13,6)/0,50)+1,0)*(1,5+((1,5+1,0)/2,0)+1,0)*(0,617/1000)*1,15</t>
  </si>
  <si>
    <t>"zemní tlak, svislá, Z spodní část, v. 0,0 m: " 0,0</t>
  </si>
  <si>
    <t>"svislá S: " (((0,7+16,7)/0,25)+1,0)*(1,5+(4,0-((1,5+1,1)/2,0))+1,0)*(0,617/1000)*1,15</t>
  </si>
  <si>
    <t>"svislá S: " (((25,85)/0,25)+1,0)*(1,5+4,0+1,0)*(0,617/1000)*1,2</t>
  </si>
  <si>
    <t>"svislá V: " (((9,75+4,75+9,85)/0,25)+1,0)*(1,5+(4,0-((1,25+0,3)/2,0))+1,0)*(0,617/1000)*1,15</t>
  </si>
  <si>
    <t>"svislá Z horní část: " (((13,6)/0,25)+1,0)*(1,5+(4,0-((1,5+1,0)/2,0))+1,0)*(0,617/1000)*1,15</t>
  </si>
  <si>
    <t>"svislá Z spodní část: " (((0,75+2,0+5,5)/0,25)+1,0)*(1,5+4,0+1,0)*(0,617/1000)*1,15</t>
  </si>
  <si>
    <t>"v. 250 mm; 2x pr. 8 (0,365 kg/m), svislá á 250 pr. 10 mm (0,617 kg/m): "</t>
  </si>
  <si>
    <t>"vodorovná: " (0,25/0,25)*(6,4)*2,0*(0,365/1000)*1,2</t>
  </si>
  <si>
    <t>"svislá: " (((6,4)/0,25)+1,0)*(0,5+0,25+0,5)*(0,617/1000)*1,2</t>
  </si>
  <si>
    <t>"v. 600 mm; 2x pr. 8 (0,365 kg/m), svislá á 250 pr. 10 mm (0,617 kg/m); (001)-(008): "</t>
  </si>
  <si>
    <t>"vodorovná: " (0,6/0,2)*(88,45)*2,0*(0,365/1000)*1,2</t>
  </si>
  <si>
    <t>"svislá: " (((88,45)/0,25)+1,0)*(1,0+0,6)*(0,617/1000)*1,2</t>
  </si>
  <si>
    <t>"v. 800 mm; 2x pr. 8 (0,365 kg/m), svislá á 250 pr. 10 mm (0,617 kg/m); (009)-(011): "</t>
  </si>
  <si>
    <t>"vodorovná: " (0,8/0,2)*(1,35)*2,0*(0,365/1000)*1,2</t>
  </si>
  <si>
    <t>"svislá: " (((1,35)/0,25)+1,0)*(1,0+0,8)*(0,617/1000)*1,2</t>
  </si>
  <si>
    <t>"dozdívka štítového zdiva: "</t>
  </si>
  <si>
    <t>"v. 1500 mm; 2x pr. 8 (0,365 kg/m), svislá á 250 pr. 10 mm (0,617 kg/m): "</t>
  </si>
  <si>
    <t>"vodorovná: " (1,5/0,25)*(7,21)*2,0*(0,365/1000)*1,2</t>
  </si>
  <si>
    <t>"svislá: " (((7,21)/0,25)+1,0)*(1,0+1,5)*(0,617/1000)*1,2</t>
  </si>
  <si>
    <t>317168022</t>
  </si>
  <si>
    <t>Překlad keramický plochý š 145 mm dl 1250 mm</t>
  </si>
  <si>
    <t>-730435373</t>
  </si>
  <si>
    <t>Překlady keramické ploché osazené do maltového lože, výšky překladu 71 mm šířky 145 mm, délky 1250 mm</t>
  </si>
  <si>
    <t>https://podminky.urs.cz/item/CS_URS_2024_01/317168022</t>
  </si>
  <si>
    <t>"m.č. 1.01 dveře: " 1,0</t>
  </si>
  <si>
    <t>317321511</t>
  </si>
  <si>
    <t>Překlad ze ŽB tř. C 20/25</t>
  </si>
  <si>
    <t>-1876176886</t>
  </si>
  <si>
    <t>Překlady z betonu železového (bez výztuže) tř. C 20/25</t>
  </si>
  <si>
    <t>https://podminky.urs.cz/item/CS_URS_2024_01/317321511</t>
  </si>
  <si>
    <t>"Zvi01 (001)-(002), vnitřní dveře: " 0,3*0,25*1,5</t>
  </si>
  <si>
    <t>"Zvi01 (003)-(004), vnitřní dveře: " 0,3*0,25*1,5</t>
  </si>
  <si>
    <t>"Zvi02 (001)-(002), okno S: " 0,3*0,25*2,0</t>
  </si>
  <si>
    <t>"Zvi03 (001)-(002), dveře V: " 0,3*0,25*1,75</t>
  </si>
  <si>
    <t>"Zvi03 (003)-(004), dveře V: " 0,3*0,25*1,75</t>
  </si>
  <si>
    <t>"Zvi04 (001)-(002), okno V: " 0,3*0,25*2,0</t>
  </si>
  <si>
    <t>"Zvi04 (003)-(004), okno V: " 0,3*0,25*2,0</t>
  </si>
  <si>
    <t>"Zvi05 (001)-(002), vrata V: " 0,3*0,25*3,5</t>
  </si>
  <si>
    <t>"Zvi05 (003)-(004), vata V: " 0,3*0,25*3,5</t>
  </si>
  <si>
    <t>"Zvi06 (001)-(002), okno Z: " 0,3*0,25*2,75</t>
  </si>
  <si>
    <t>"Zvi06 (003)-(004), okno Z: " 0,3*0,25*2,75</t>
  </si>
  <si>
    <t>"Zvi06 (005)-(006), okno Z: " 0,3*0,25*2,75</t>
  </si>
  <si>
    <t>"Zvi06 (007)-(008), okno Z: " 0,3*0,25*2,75</t>
  </si>
  <si>
    <t>"Zvi07 (001)-(002), vtata INT: " 0,3*0,25*3,5</t>
  </si>
  <si>
    <t>"Zvi08 (001)-(002), okno S: " 0,3*0,25*4,25</t>
  </si>
  <si>
    <t>"Zvi08 (003)-(004, okno S): " 0,3*0,25*4,25</t>
  </si>
  <si>
    <t>"Zvi08 (005)-(006, okno S): " 0,3*0,25*4,25</t>
  </si>
  <si>
    <t>"Zvi08 (007)-(008), okno S: " 0,3*0,25*4,25</t>
  </si>
  <si>
    <t>"Zvi08 (009)-(010), okno S: " 0,3*0,25*4,25</t>
  </si>
  <si>
    <t>"Zvi08 (011)-(012), okno S: " 0,3*0,25*4,25</t>
  </si>
  <si>
    <t>317941121</t>
  </si>
  <si>
    <t>Osazování ocelových válcovaných nosníků na zdivu I, IE, U, UE nebo L do č. 12 nebo výšky do 120 mm</t>
  </si>
  <si>
    <t>1815456505</t>
  </si>
  <si>
    <t>Osazování ocelových válcovaných nosníků na zdivu I nebo IE nebo U nebo UE nebo L do č. 12 nebo výšky do 120 mm</t>
  </si>
  <si>
    <t>https://podminky.urs.cz/item/CS_URS_2024_01/317941121</t>
  </si>
  <si>
    <t xml:space="preserve">"Zvi01 (001)-(004), 11,1 kg/m: "  4,0*1,5*(11,1/1000)</t>
  </si>
  <si>
    <t>"Zvi02 (001)-(002), 11,1 kg/m: " 2,0*2,0*(11,1/1000)</t>
  </si>
  <si>
    <t>13010714</t>
  </si>
  <si>
    <t>ocel profilová jakost S235JR (11 375) průřez I (IPN) 120</t>
  </si>
  <si>
    <t>1893910369</t>
  </si>
  <si>
    <t>317941123</t>
  </si>
  <si>
    <t>Osazování ocelových válcovaných nosníků na zdivu I, IE, U, UE nebo L přes č. 14 do č. 22 nebo výšky do 220 mm</t>
  </si>
  <si>
    <t>-2131524080</t>
  </si>
  <si>
    <t>Osazování ocelových válcovaných nosníků na zdivu I nebo IE nebo U nebo UE nebo L č. 14 až 22 nebo výšky do 220 mm</t>
  </si>
  <si>
    <t>https://podminky.urs.cz/item/CS_URS_2024_01/317941123</t>
  </si>
  <si>
    <t>"pol. 130 107 16, IPN 140: " 0,418</t>
  </si>
  <si>
    <t>"pol. 130 107 18, IPN 160: " 0,519</t>
  </si>
  <si>
    <t>"pol. 130 107 24, IPN 220: " 1,586</t>
  </si>
  <si>
    <t>13010716</t>
  </si>
  <si>
    <t>ocel profilová jakost S235JR (11 375) průřez I (IPN) 140</t>
  </si>
  <si>
    <t>1316725473</t>
  </si>
  <si>
    <t>"Zvi03 (001)-(004), 14,4 kg/m: " 4,0*1,75*(14,4/1000)</t>
  </si>
  <si>
    <t>"Zvi04 (001)-(004), 14,4 kg/m: " 4,0*2,0*(14,4/1000)</t>
  </si>
  <si>
    <t>"Zvi05 (001)-(004), 14,4 kg/m: " 4,0*3,5*(14,4/1000)</t>
  </si>
  <si>
    <t>13010718</t>
  </si>
  <si>
    <t>ocel profilová jakost S235JR (11 375) průřez I (IPN) 160</t>
  </si>
  <si>
    <t>-1029887280</t>
  </si>
  <si>
    <t>"Zvi06 (001)-(008), 17,9 kg/m: " 8,0*2,75*(17,9/1000)</t>
  </si>
  <si>
    <t>"Zvi07 (001)-(002), 17,9 kg/m: " 2,0*3,5*(17,9/1000)</t>
  </si>
  <si>
    <t>13010724</t>
  </si>
  <si>
    <t>ocel profilová jakost S235JR (11 375) průřez I (IPN) 220</t>
  </si>
  <si>
    <t>-1636385039</t>
  </si>
  <si>
    <t>"Zvi08 (001)-(012), 31,1 kg/m: " 12,0*4,25*(31,1/1000)</t>
  </si>
  <si>
    <t>342244221</t>
  </si>
  <si>
    <t>Příčka z cihel broušených na tenkovrstvou maltu tloušťky 140 mm</t>
  </si>
  <si>
    <t>-1520802983</t>
  </si>
  <si>
    <t>Příčky jednoduché z cihel děrovaných broušených, na tenkovrstvou maltu, pevnost cihel do P15, tl. příčky 140 mm</t>
  </si>
  <si>
    <t>https://podminky.urs.cz/item/CS_URS_2024_01/342244221</t>
  </si>
  <si>
    <t>"m.č. 1.01: " ((2,46+1,110)*(3,97+0,3))-(0,8*2,01)</t>
  </si>
  <si>
    <t>Vodorovné konstrukce</t>
  </si>
  <si>
    <t>54</t>
  </si>
  <si>
    <t>411121121</t>
  </si>
  <si>
    <t>Montáž prefabrikovaných ŽB stropů ze stropních panelů š 1200 mm dl do 3800 mm</t>
  </si>
  <si>
    <t>614626726</t>
  </si>
  <si>
    <t>Montáž prefabrikovaných železobetonových stropů se zalitím spár, včetně podpěrné konstrukce, na cementovou maltu ze stropních panelů šířky do 1200 mm a délky do 3800 mm</t>
  </si>
  <si>
    <t>https://podminky.urs.cz/item/CS_URS_2024_01/411121121</t>
  </si>
  <si>
    <t>Poznámka k položce:_x000d_
Kompletní dodávka Prefy včetně výměn.</t>
  </si>
  <si>
    <t xml:space="preserve">"Ppc12 (001)-(004), dl. 1,65 m: " 4,0 </t>
  </si>
  <si>
    <t>"Ppc15 (001)-(004), dl. 1,45 m: " 4,0</t>
  </si>
  <si>
    <t>"Ppc16 (001)-(003), dl. 2,75 m: " 3,0</t>
  </si>
  <si>
    <t>55</t>
  </si>
  <si>
    <t>411121125</t>
  </si>
  <si>
    <t>Montáž prefabrikovaných ŽB stropů ze stropních panelů š 1200 mm dl přes 3800 do 7000 mm</t>
  </si>
  <si>
    <t>-870531904</t>
  </si>
  <si>
    <t>Montáž prefabrikovaných železobetonových stropů se zalitím spár, včetně podpěrné konstrukce, na cementovou maltu ze stropních panelů šířky do 1200 mm a délky přes 3800 do 7000 mm</t>
  </si>
  <si>
    <t>https://podminky.urs.cz/item/CS_URS_2024_01/411121125</t>
  </si>
  <si>
    <t xml:space="preserve">"Ppc11 (001)-(003), dl. 6,85 m: " 3,0 </t>
  </si>
  <si>
    <t>"Ppc13 (001), dl. 4,85: " 1,0</t>
  </si>
  <si>
    <t xml:space="preserve">"Ppc14 (001)-(004), dl. 6,8 m: " 4,0 </t>
  </si>
  <si>
    <t xml:space="preserve">"Ppc17 (001)-(003), dl. 5,7 m: " 3,0 </t>
  </si>
  <si>
    <t>56</t>
  </si>
  <si>
    <t>411121127</t>
  </si>
  <si>
    <t>Montáž prefabrikovaných ŽB stropů ze stropních panelů š 1200 mm dl přes 7000 mm</t>
  </si>
  <si>
    <t>-436947392</t>
  </si>
  <si>
    <t>Montáž prefabrikovaných železobetonových stropů se zalitím spár, včetně podpěrné konstrukce, na cementovou maltu ze stropních panelů šířky do 1200 mm a délky přes 7000 mm</t>
  </si>
  <si>
    <t>https://podminky.urs.cz/item/CS_URS_2024_01/411121127</t>
  </si>
  <si>
    <t xml:space="preserve">"Ppc01 (001)-(007), dl. 9,74 m: " 7,0 </t>
  </si>
  <si>
    <t>"Ppc02 (001)-(003), dl. 7,5 m: " 3,0</t>
  </si>
  <si>
    <t>"Ppc03 (001)-(010), dl 9,49 m: " 10,0</t>
  </si>
  <si>
    <t>"Ppc04 (001)-(007) dl. 9,69 m: " 7,0</t>
  </si>
  <si>
    <t>"Ppc05 (001), dl. 9,74 m: " 1,0</t>
  </si>
  <si>
    <t>"Ppc06 (001), dl. 9,74: " 1,0</t>
  </si>
  <si>
    <t>"Ppc07 (001),dl. 7,74 m: " 1,0</t>
  </si>
  <si>
    <t>"Ppc08 (001), dl. 9,49 m: " 1,0</t>
  </si>
  <si>
    <t>"Pppc10 (001), dl. 6,69 m: " 1,0</t>
  </si>
  <si>
    <t>57</t>
  </si>
  <si>
    <t>PFB.4450.a</t>
  </si>
  <si>
    <t>stropní ŽLB prefabrikovaný stropní dílce</t>
  </si>
  <si>
    <t>1935983285</t>
  </si>
  <si>
    <t>Poznámka k položce:_x000d_
PRO ZASTROPENÍ POUŽITY DÍLCE TL. 265 mm. POŽÁRNÍ ODOLNOST DÍLCŮ: REI45. NAVRŽENO PRO TŘÍDU PROSTŘEDÍ XC1._x000d_
DÍLCE PROVEDENY ZE SPODNÍ STRANY JAKO POHLEDOVÉ. DOBETONÁVKY A ZÁLIVKY TAKTÉŽ PROVÉST JAKO POHLEDOVÉ S MAXIMÁLNÍM DŮRAZEM NA KVALITU. BEDNĚNÍ HLADKÉ BEZ KRESBY ČI VZORU._x000d_
Kompletní dodávka Prefy včetně výměn. Viz výkres stropu.</t>
  </si>
  <si>
    <t>"Ppc12 (001)-(004), dl. 1,65 m: " 4,0*1,65</t>
  </si>
  <si>
    <t>"Ppc15 (001)-(004), dl. 1,45 m: " 4,0*1,45</t>
  </si>
  <si>
    <t>"Ppc16 (001)-(003), dl. 2,75 m: " 3,0*2,75</t>
  </si>
  <si>
    <t>"Ppc11 (001)-(003), dl. 6,85 m: " 3,0*6,85</t>
  </si>
  <si>
    <t>"Ppc13 (001), dl. 4,85: " 1,0*4,85</t>
  </si>
  <si>
    <t>"Ppc14 (001)-(004), dl. 6,8 m: " 4,0*6,8</t>
  </si>
  <si>
    <t>"Ppc17 (001)-(003), dl. 5,7 m: " 3,0*5,7</t>
  </si>
  <si>
    <t>"Ppc01 (001)-(007), dl. 9,74 m: " 7,0*9,74</t>
  </si>
  <si>
    <t>"Ppc02 (001)-(003), dl. 7,5 m: " 3,0*7,5</t>
  </si>
  <si>
    <t>"Ppc03 (001)-(010), dl 9,49 m: " 10,0*9,49</t>
  </si>
  <si>
    <t>"Ppc04 (001)-(007) dl. 9,69 m: " 7,0*9,69</t>
  </si>
  <si>
    <t>"Ppc05 (001), dl. 9,74 m: " 1,0*9,74</t>
  </si>
  <si>
    <t>"Ppc06 (001), dl. 9,74: " 1,0*9,74</t>
  </si>
  <si>
    <t>"Ppc07 (001),dl. 7,74 m: " 1,0*7,74</t>
  </si>
  <si>
    <t>"Ppc08 (001), dl. 9,49 m: " 1,0*9,49</t>
  </si>
  <si>
    <t>"Pppc10 (001), dl. 6,69 m: " 1,0*6,69</t>
  </si>
  <si>
    <t>58</t>
  </si>
  <si>
    <t>411321414</t>
  </si>
  <si>
    <t>Stropy deskové ze ŽB tř. C 25/30</t>
  </si>
  <si>
    <t>214205727</t>
  </si>
  <si>
    <t>Stropy z betonu železového (bez výztuže) stropů deskových, plochých střech, desek balkonových, desek hřibových stropů včetně hlavic hřibových sloupů tř. C 25/30</t>
  </si>
  <si>
    <t>https://podminky.urs.cz/item/CS_URS_2024_01/411321414</t>
  </si>
  <si>
    <t>"(001)-(003): " ((7,41*1,26+3,2*1,26+1,23*1,26)-(1,0*1,0))*0,12</t>
  </si>
  <si>
    <t>"zálivka spár: " 2,46</t>
  </si>
  <si>
    <t>59</t>
  </si>
  <si>
    <t>411351011</t>
  </si>
  <si>
    <t>Zřízení bednění stropů deskových tl přes 5 do 25 cm bez podpěrné kce</t>
  </si>
  <si>
    <t>414912964</t>
  </si>
  <si>
    <t>Bednění stropních konstrukcí - bez podpěrné konstrukce desek tloušťky stropní desky přes 5 do 25 cm zřízení</t>
  </si>
  <si>
    <t>https://podminky.urs.cz/item/CS_URS_2024_01/411351011</t>
  </si>
  <si>
    <t>"(001)-(003): " ((7,41*1,26+3,2*1,26+1,23*1,26)-(1,0*1,0))</t>
  </si>
  <si>
    <t>"boky: " ((7,41*2,0+1,7)*0,2)</t>
  </si>
  <si>
    <t>((1,7*4,0)*0,2)</t>
  </si>
  <si>
    <t>((1,26*2,0+3,2*2,0)*0,2)</t>
  </si>
  <si>
    <t>((1,8*4,0)*0,2)</t>
  </si>
  <si>
    <t>60</t>
  </si>
  <si>
    <t>411351012</t>
  </si>
  <si>
    <t>Odstranění bednění stropů deskových tl přes 5 do 25 cm bez podpěrné kce</t>
  </si>
  <si>
    <t>-720251813</t>
  </si>
  <si>
    <t>Bednění stropních konstrukcí - bez podpěrné konstrukce desek tloušťky stropní desky přes 5 do 25 cm odstranění</t>
  </si>
  <si>
    <t>https://podminky.urs.cz/item/CS_URS_2024_01/411351012</t>
  </si>
  <si>
    <t>61</t>
  </si>
  <si>
    <t>411354311</t>
  </si>
  <si>
    <t>Zřízení podpěrné konstrukce stropů výšky do 4 m tl přes 5 do 15 cm</t>
  </si>
  <si>
    <t>-1550767800</t>
  </si>
  <si>
    <t>Podpěrná konstrukce stropů - desek, kleneb a skořepin výška podepření do 4 m tloušťka stropu přes 5 do 15 cm zřízení</t>
  </si>
  <si>
    <t>https://podminky.urs.cz/item/CS_URS_2024_01/411354311</t>
  </si>
  <si>
    <t>"pol. 411 351 011, (001)-(003): " ((7,41*1,26+3,2*1,26+1,23*1,26)-(1,0*1,0))</t>
  </si>
  <si>
    <t>62</t>
  </si>
  <si>
    <t>411354312</t>
  </si>
  <si>
    <t>Odstranění podpěrné konstrukce stropů výšky do 4 m tl přes 5 do 15 cm</t>
  </si>
  <si>
    <t>-727650420</t>
  </si>
  <si>
    <t>Podpěrná konstrukce stropů - desek, kleneb a skořepin výška podepření do 4 m tloušťka stropu přes 5 do 15 cm odstranění</t>
  </si>
  <si>
    <t>https://podminky.urs.cz/item/CS_URS_2024_01/411354312</t>
  </si>
  <si>
    <t>"pol. 411 351 012: " 7,888</t>
  </si>
  <si>
    <t>63</t>
  </si>
  <si>
    <t>411361821</t>
  </si>
  <si>
    <t>Výztuž stropů betonářskou ocelí 10 505</t>
  </si>
  <si>
    <t>943702726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</si>
  <si>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</si>
  <si>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https://podminky.urs.cz/item/CS_URS_2024_01/411361821</t>
  </si>
  <si>
    <t>"(001)-(003); pr. 10 mm (0,617 kg/m) á 80 mm; pr. 8 (0,365 kg/m) á 200 mm: "</t>
  </si>
  <si>
    <t>"pr. 10 mm (0,617 kg/m) á 80 mm; pr. 8 (0,365 kg/m) á 200 mm: "</t>
  </si>
  <si>
    <t>((7,41/0,08)+1,0)*1,26*(0,617/1000)*2,0*1,2</t>
  </si>
  <si>
    <t>((3,2/0,08)+1,0)*1,26*(0,617/1000)*2,0*1,2</t>
  </si>
  <si>
    <t>((1,23/0,08)+1,0)*1,26*(0,617/1000)*2,0*1,2</t>
  </si>
  <si>
    <t>((1,26/0,2)+1,0)*7,41*(0,365/1000)*2,0*1,2</t>
  </si>
  <si>
    <t>((1,26/0,2)+1,0)*3,2*(0,365/1000)*2,0*1,2</t>
  </si>
  <si>
    <t>((1,26/0,2)+1,0)*1,23*(0,365/1000)*1,2</t>
  </si>
  <si>
    <t>"zálivková výztuž pr. 8 (0,365 kg/m): " (10,0*9,74+5,0*7,74+14,0*9,49+10,0*9,69)*(0,365/1000)*1,2</t>
  </si>
  <si>
    <t>64</t>
  </si>
  <si>
    <t>411362021</t>
  </si>
  <si>
    <t>Výztuž stropů svařovanými sítěmi Kari</t>
  </si>
  <si>
    <t>-1816307645</t>
  </si>
  <si>
    <t>https://podminky.urs.cz/item/CS_URS_2024_01/411362021</t>
  </si>
  <si>
    <t>KH20 6/150×6/150 mm; 18,2 kg/kus při 3x2 m:</t>
  </si>
  <si>
    <t>"Pcf01 dobetonávka: " (0,08*9,49)*((18,2/6,0)/1000)*2,0*1,2</t>
  </si>
  <si>
    <t>"Pcf02 dobetonávka: " (0,13*7,74)*((18,2/6,0)/1000)*2,0*1,2</t>
  </si>
  <si>
    <t>"Pcf03 dobetonávka: " (0,13*9,74)*((18,2/6,0)/1000)*2,0*1,2</t>
  </si>
  <si>
    <t>65</t>
  </si>
  <si>
    <t>417321414</t>
  </si>
  <si>
    <t>Ztužující pásy a věnce ze ŽB tř. C 20/25</t>
  </si>
  <si>
    <t>1246885778</t>
  </si>
  <si>
    <t>Ztužující pásy a věnce z betonu železového (bez výztuže) tř. C 20/25</t>
  </si>
  <si>
    <t>https://podminky.urs.cz/item/CS_URS_2024_01/417321414</t>
  </si>
  <si>
    <t>"Pv01 (001)-(002) v úrovni stropu: " 5,85+0,45</t>
  </si>
  <si>
    <t>"Pv02 (001) v úrovni stropu: " 0,27</t>
  </si>
  <si>
    <t>"Pv03 (001) v úrovni stropu: " 0,2</t>
  </si>
  <si>
    <t>"Pv04 (001), pod úrovní stropu: " 9,45</t>
  </si>
  <si>
    <t>"Zs01-Zs11 zálivka spár: " 2,6</t>
  </si>
  <si>
    <t>"Pcf01 dobetonávka: " 0,16</t>
  </si>
  <si>
    <t>"Pcf02 dobetonávka: " 0,23</t>
  </si>
  <si>
    <t>"Pcf03 dobetonávka: " 0,28</t>
  </si>
  <si>
    <t>66</t>
  </si>
  <si>
    <t>417351115</t>
  </si>
  <si>
    <t>Zřízení bednění ztužujících věnců</t>
  </si>
  <si>
    <t>-2020266463</t>
  </si>
  <si>
    <t>Bednění bočnic ztužujících pásů a věnců včetně vzpěr zřízení</t>
  </si>
  <si>
    <t>https://podminky.urs.cz/item/CS_URS_2024_01/417351115</t>
  </si>
  <si>
    <t>"Pv01 (001)-(002) v úrovni stropu: " 0,25*(14,35+2,0+5,5+25,85+9,85+4,75+9,75+16,4+0,4+0,3+0,4+6,1+0,25+0,3)</t>
  </si>
  <si>
    <t>"Pv02 (001) v úrovni stropu: " 0,0</t>
  </si>
  <si>
    <t>"Pv03 (001) v úrovni stropu: " 0,0</t>
  </si>
  <si>
    <t>"Pv04 (001), pod úrovní stropu: " 0,25*(14,35+2,0+5,5+25,85+9,85+4,75+9,75+16,4+0,4+0,3+0,4+6,099+0,25+0,3)</t>
  </si>
  <si>
    <t>(0,25*(13,5+2,0+5,5+7,5+19,0+9,5))+(0,25*(12,7*2,0+9,45*2,0))+(0,25*(9,25*2,0+17,45*2,0))</t>
  </si>
  <si>
    <t>67</t>
  </si>
  <si>
    <t>417351116</t>
  </si>
  <si>
    <t>Odstranění bednění ztužujících věnců</t>
  </si>
  <si>
    <t>752073685</t>
  </si>
  <si>
    <t>Bednění bočnic ztužujících pásů a věnců včetně vzpěr odstranění</t>
  </si>
  <si>
    <t>https://podminky.urs.cz/item/CS_URS_2024_01/417351116</t>
  </si>
  <si>
    <t>68</t>
  </si>
  <si>
    <t>417361821</t>
  </si>
  <si>
    <t>Výztuž ztužujících pásů a věnců betonářskou ocelí 10 505</t>
  </si>
  <si>
    <t>1577721052</t>
  </si>
  <si>
    <t>Výztuž ztužujících pásů a věnců z betonářské oceli 10 505 (R) nebo BSt 500</t>
  </si>
  <si>
    <t>https://podminky.urs.cz/item/CS_URS_2024_01/417361821</t>
  </si>
  <si>
    <t>Pv01 (001)-(002) v úrovni stropu, ztratné 20 %</t>
  </si>
  <si>
    <t>4x pr. 10 mm (0,617 kg/m); pr. 6 (0,222 kg/m) á 250 mm, proměnná šířka věnce</t>
  </si>
  <si>
    <t>"vodorovná: " (14,35+2,0+5,5+25,85+9,85+4,75+9,75+16,4+0,4+6,1+9,5)*4,0*(0,617/1000)*1,2</t>
  </si>
  <si>
    <t>"třmínky: " (((14,35+2,0+5,5+25,85+9,85+4,75+9,75+16,4+0,4+6,1+9,5)/0,25)+1,0)*(2,0*0,3+2,0*0,25)*(0,222/1000)*1,2</t>
  </si>
  <si>
    <t>Pv02 (001), Pv03 (001) v úrovni stropu, ztratné 20 %</t>
  </si>
  <si>
    <t>2x pr. 12 mm (0,888 kg/m, proměnná š. věnce</t>
  </si>
  <si>
    <t>"vodorovná: " (9,6+12,75)*2,0*(0,888/1000)*1,2</t>
  </si>
  <si>
    <t>Pv04 (001), pod úrovní stropu:</t>
  </si>
  <si>
    <t>"vodorovná: " (19,0+12,7)*4,0*(0,617/1000)*1,2</t>
  </si>
  <si>
    <t>"třmínky: " (((19,0+12,7)/0,25)+1,0)*(2,0*0,3+2,0*0,25)*(0,222/1000)*1,2</t>
  </si>
  <si>
    <t>Komunikace pozemní</t>
  </si>
  <si>
    <t>69</t>
  </si>
  <si>
    <t>564851011</t>
  </si>
  <si>
    <t>Podklad ze štěrkodrtě ŠD plochy do 100 m2 tl 150 mm</t>
  </si>
  <si>
    <t>1141807388</t>
  </si>
  <si>
    <t>Podklad ze štěrkodrti ŠD s rozprostřením a zhutněním plochy jednotlivě do 100 m2, po zhutnění tl. 150 mm</t>
  </si>
  <si>
    <t>https://podminky.urs.cz/item/CS_URS_2024_01/564851011</t>
  </si>
  <si>
    <t>"Sa136.A - zapravení po bourání: " 200,12*1,1</t>
  </si>
  <si>
    <t>220,132*2 'Přepočtené koeficientem množství</t>
  </si>
  <si>
    <t>70</t>
  </si>
  <si>
    <t>564861011</t>
  </si>
  <si>
    <t>Podklad ze štěrkodrtě ŠD plochy do 100 m2 tl 200 mm</t>
  </si>
  <si>
    <t>-2102469116</t>
  </si>
  <si>
    <t>Podklad ze štěrkodrti ŠD s rozprostřením a zhutněním plochy jednotlivě do 100 m2, po zhutnění tl. 200 mm</t>
  </si>
  <si>
    <t>https://podminky.urs.cz/item/CS_URS_2024_01/564861011</t>
  </si>
  <si>
    <t>"Sa206.A - zapravení: " 22,85*1,2</t>
  </si>
  <si>
    <t>71</t>
  </si>
  <si>
    <t>565135101</t>
  </si>
  <si>
    <t>Asfaltový beton vrstva podkladní ACP 16 (obalované kamenivo OKS) tl 50 mm š do 1,5 m</t>
  </si>
  <si>
    <t>-169293017</t>
  </si>
  <si>
    <t>Asfaltový beton vrstva podkladní ACP 16 (obalované kamenivo střednězrnné - OKS) s rozprostřením a zhutněním v pruhu šířky do 1,5 m, po zhutnění tl. 50 mm</t>
  </si>
  <si>
    <t>https://podminky.urs.cz/item/CS_URS_2024_01/565135101</t>
  </si>
  <si>
    <t>72</t>
  </si>
  <si>
    <t>577134111</t>
  </si>
  <si>
    <t>Asfaltový beton vrstva obrusná ACO 11+ (ABS) tř. I tl 40 mm š do 3 m z nemodifikovaného asfaltu</t>
  </si>
  <si>
    <t>-343815980</t>
  </si>
  <si>
    <t>Asfaltový beton vrstva obrusná ACO 11 (ABS) s rozprostřením a se zhutněním z nemodifikovaného asfaltu v pruhu šířky do 3 m tř. I (ACO 11+), po zhutnění tl. 40 mm</t>
  </si>
  <si>
    <t>https://podminky.urs.cz/item/CS_URS_2024_01/577134111</t>
  </si>
  <si>
    <t>73</t>
  </si>
  <si>
    <t>596212210</t>
  </si>
  <si>
    <t>Kladení zámkové dlažby pozemních komunikací ručně tl 80 mm skupiny A pl do 50 m2</t>
  </si>
  <si>
    <t>-1509743490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</si>
  <si>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</si>
  <si>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https://podminky.urs.cz/item/CS_URS_2024_01/596212210</t>
  </si>
  <si>
    <t>74</t>
  </si>
  <si>
    <t>59245020</t>
  </si>
  <si>
    <t>dlažba skladebná betonová 200x100mm tl 80mm přírodní</t>
  </si>
  <si>
    <t>140595373</t>
  </si>
  <si>
    <t>27,42*1,03 'Přepočtené koeficientem množství</t>
  </si>
  <si>
    <t>Úpravy povrchů, podlahy a osazování výplní</t>
  </si>
  <si>
    <t>75</t>
  </si>
  <si>
    <t>612131101</t>
  </si>
  <si>
    <t>Cementový postřik vnitřních stěn nanášený celoplošně ručně</t>
  </si>
  <si>
    <t>1694710021</t>
  </si>
  <si>
    <t>Podkladní a spojovací vrstva vnitřních omítaných ploch cementový postřik nanášený ručně celoplošně stěn</t>
  </si>
  <si>
    <t>https://podminky.urs.cz/item/CS_URS_2024_01/612131101</t>
  </si>
  <si>
    <t>76</t>
  </si>
  <si>
    <t>612181001</t>
  </si>
  <si>
    <t>Sádrová stěrka tl.do 3 mm vnitřních stěn</t>
  </si>
  <si>
    <t>-2095709288</t>
  </si>
  <si>
    <t>Sádrová stěrka vnitřních povrchů tloušťky do 3 mm bez penetrace, včetně následného přebroušení svislých konstrukcí stěn v podlaží i na schodišti</t>
  </si>
  <si>
    <t>https://podminky.urs.cz/item/CS_URS_2024_01/612181001</t>
  </si>
  <si>
    <t>77</t>
  </si>
  <si>
    <t>612321121</t>
  </si>
  <si>
    <t>Vápenocementová omítka hladká jednovrstvá vnitřních stěn nanášená ručně</t>
  </si>
  <si>
    <t>-137252793</t>
  </si>
  <si>
    <t>Omítka vápenocementová vnitřních ploch nanášená ručně jednovrstvá, tloušťky do 10 mm hladká svislých konstrukcí stěn</t>
  </si>
  <si>
    <t>https://podminky.urs.cz/item/CS_URS_2024_01/612321121</t>
  </si>
  <si>
    <t>"m.č. 1.01: " (2,32+0,97+2,460+1,110)*3,97</t>
  </si>
  <si>
    <t>78</t>
  </si>
  <si>
    <t>621221041</t>
  </si>
  <si>
    <t>Montáž kontaktního zateplení vnějších podhledů lepením a mechanickým kotvením TI z minerální vlny s podélnou orientací do betonu a zdiva tl přes 160 do 200 mm</t>
  </si>
  <si>
    <t>-1393561979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</si>
  <si>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</t>
  </si>
  <si>
    <t>https://podminky.urs.cz/item/CS_URS_2024_01/621221041</t>
  </si>
  <si>
    <t>"Ssw02.B+Gzs24.B, KZS+LOP, pohled S: " 21,53+40,67</t>
  </si>
  <si>
    <t>"Ssw02.B+Gzs24.A, KZS+omítka, pohled S: " 5,63</t>
  </si>
  <si>
    <t>"Ssw02.B+Gzs24.B, KZS+LOP, pohled J: " 9,86+95,95</t>
  </si>
  <si>
    <t>"Ssw02.B+Gzs24.A, KZS+omítka, pohled j: " 11,41</t>
  </si>
  <si>
    <t>"Ssw02.B+Gzs24.B, KZS+LOP, pohled V: " 33,41+28,52</t>
  </si>
  <si>
    <t>"Ssw02.B+Gzs24.A, KZS+omítka, pohled V: " 0,0</t>
  </si>
  <si>
    <t>"Ssw02.B+Gzs24.B, KZS+LOP, pohled Z: " 40,26+24,17</t>
  </si>
  <si>
    <t>"Ssw02.B+Gzs24.A, KZS+omítka, pohled Z: " 7,28</t>
  </si>
  <si>
    <t>79</t>
  </si>
  <si>
    <t>63142031</t>
  </si>
  <si>
    <t>deska tepelně izolační minerální kontaktních fasád podélné vlákno λ=0,035-0,036 tl 200mm</t>
  </si>
  <si>
    <t>1048617294</t>
  </si>
  <si>
    <t>318,69*1,05 'Přepočtené koeficientem množství</t>
  </si>
  <si>
    <t>80</t>
  </si>
  <si>
    <t>622142001</t>
  </si>
  <si>
    <t>Sklovláknité pletivo vnějších stěn vtlačené do tmelu</t>
  </si>
  <si>
    <t>-1087524509</t>
  </si>
  <si>
    <t>Pletivo vnějších ploch v ploše nebo pruzích, na plném podkladu sklovláknité vtlačené do tmelu stěn</t>
  </si>
  <si>
    <t>https://podminky.urs.cz/item/CS_URS_2024_01/622142001</t>
  </si>
  <si>
    <t>"pol. 622 213 041, XPS sokl a zemina: " 152,39</t>
  </si>
  <si>
    <t>"soklová čás: "</t>
  </si>
  <si>
    <t>"S: " 2,49+7,07</t>
  </si>
  <si>
    <t>"J: " 1,31+19,32</t>
  </si>
  <si>
    <t>"V: " 0,81+0,34+2,09+0,24+0,34+2,58</t>
  </si>
  <si>
    <t>"Z: " 10,36</t>
  </si>
  <si>
    <t>81</t>
  </si>
  <si>
    <t>622151011</t>
  </si>
  <si>
    <t>Penetrační silikátový nátěr vnějších pastovitých tenkovrstvých omítek stěn</t>
  </si>
  <si>
    <t>-608974052</t>
  </si>
  <si>
    <t>Penetrační nátěr vnějších pastovitých tenkovrstvých omítek silikátový stěn</t>
  </si>
  <si>
    <t>https://podminky.urs.cz/item/CS_URS_2024_01/622151011</t>
  </si>
  <si>
    <t>omítkové pásy kolem oken</t>
  </si>
  <si>
    <t>82</t>
  </si>
  <si>
    <t>622213021</t>
  </si>
  <si>
    <t>Montáž kontaktního zateplení vnějších stěn polystyrénových desek lepením na beton a zdivo tl přes 80 do 120 mm</t>
  </si>
  <si>
    <t>1018547629</t>
  </si>
  <si>
    <t>Montáž kontaktního zateplení lepením na vnější stěny, na podklad betonový nebo z tvárnic keramických nebo vápenopískových, z desek polystyrenových (dodávka ve specifikaci), tloušťky desek přes 80 do 120 mm</t>
  </si>
  <si>
    <t>https://podminky.urs.cz/item/CS_URS_2024_01/622213021</t>
  </si>
  <si>
    <t>svislá izolace</t>
  </si>
  <si>
    <t>" Ssw02.D+Gzs24.B+Gzs25.A, atiky: " (13,25+2,0+5,5+25,25+9,25+4,75+9,75+15,5)*0,65</t>
  </si>
  <si>
    <t>"zvýšená část: " (0,8+0,9+0,7)*0,85</t>
  </si>
  <si>
    <t>"napojení na stávající budovu: " 6,1*0,7</t>
  </si>
  <si>
    <t>83</t>
  </si>
  <si>
    <t>28375914</t>
  </si>
  <si>
    <t>deska EPS 150 pro konstrukce s vysokým zatížením λ=0,035 tl 100mm</t>
  </si>
  <si>
    <t>1735733236</t>
  </si>
  <si>
    <t>61,7225*1,05 'Přepočtené koeficientem množství</t>
  </si>
  <si>
    <t>84</t>
  </si>
  <si>
    <t>622213041</t>
  </si>
  <si>
    <t>Montáž kontaktního zateplení vnějších stěn polystyrénových desek lepením na beton a zdivo tl přes 160 do 200 mm</t>
  </si>
  <si>
    <t>-996105364</t>
  </si>
  <si>
    <t>Montáž kontaktního zateplení lepením na vnější stěny, na podklad betonový nebo z tvárnic keramických nebo vápenopískových, z desek polystyrenových (dodávka ve specifikaci), tloušťky desek přes 160 do 200 mm</t>
  </si>
  <si>
    <t>https://podminky.urs.cz/item/CS_URS_2024_01/622213041</t>
  </si>
  <si>
    <t>"Gzs26.A - XPS, (001)-(028): " 29,70+12,86+4,61+15,81+10,95+28,75+9,95+18,16+6,34+2,7+1,13+0,85+1,28+9,3</t>
  </si>
  <si>
    <t>85</t>
  </si>
  <si>
    <t>28376443</t>
  </si>
  <si>
    <t>deska XPS hrana rovná a strukturovaný povrch 300kPA λ=0,035 tl 100mm</t>
  </si>
  <si>
    <t>1073624180</t>
  </si>
  <si>
    <t>152,39*2,01 'Přepočtené koeficientem množství</t>
  </si>
  <si>
    <t>86</t>
  </si>
  <si>
    <t>622231111</t>
  </si>
  <si>
    <t>Montáž kontaktního zateplení vnějších stěn lepením a mechanickým kotvením desek z fenolické pěny tl přes 40 do 80 mm</t>
  </si>
  <si>
    <t>492152438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</si>
  <si>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</si>
  <si>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https://podminky.urs.cz/item/CS_URS_2024_01/622231111</t>
  </si>
  <si>
    <t>Ssw02.B+Gzs24.B, KZS+LOP</t>
  </si>
  <si>
    <t>Ssw02.B+Gzs24.A, KZS+omítka</t>
  </si>
  <si>
    <t xml:space="preserve">"izolace v místě žaluzií: " </t>
  </si>
  <si>
    <t>"Oz01: " 5,25*0,4*4,0</t>
  </si>
  <si>
    <t>"Oz02: " 3,75*0,4*4,0</t>
  </si>
  <si>
    <t>"Oz03: " 3,0*0,4*2,0</t>
  </si>
  <si>
    <t>87</t>
  </si>
  <si>
    <t>28376804</t>
  </si>
  <si>
    <t>deska fenolická tepelně izolační fasádní λ=0,020 tl 60mm</t>
  </si>
  <si>
    <t>1613604436</t>
  </si>
  <si>
    <t>16,8*1,05 'Přepočtené koeficientem množství</t>
  </si>
  <si>
    <t>88</t>
  </si>
  <si>
    <t>622252001</t>
  </si>
  <si>
    <t>Montáž profilů kontaktního zateplení připevněných mechanicky</t>
  </si>
  <si>
    <t>825234307</t>
  </si>
  <si>
    <t>Montáž profilů kontaktního zateplení zakládacích soklových připevněných hmoždinkami</t>
  </si>
  <si>
    <t>https://podminky.urs.cz/item/CS_URS_2024_01/622252001</t>
  </si>
  <si>
    <t>"obvod budovy: " 16,4+9,75+4,75+10,508+25,508+5,5+2,0+14,68</t>
  </si>
  <si>
    <t>89</t>
  </si>
  <si>
    <t>59051657</t>
  </si>
  <si>
    <t>profil zakládací Al tl 0,7mm pro ETICS pro izolant tl 200mm</t>
  </si>
  <si>
    <t>-1064995934</t>
  </si>
  <si>
    <t>89,096*1,05 'Přepočtené koeficientem množství</t>
  </si>
  <si>
    <t>90</t>
  </si>
  <si>
    <t>622273001</t>
  </si>
  <si>
    <t>Montáž odvětrávané fasády stěn nýtováním na hliníkový rošt bez tepelné izolace</t>
  </si>
  <si>
    <t>-1141223137</t>
  </si>
  <si>
    <t>Montáž zavěšené odvětrávané fasády na hliníkové nosné konstrukci z fasádních desek na jednosměrné nosné konstrukci opláštění připevněné mechanickým viditelným spojem (nýty) stěn bez tepelné izolace</t>
  </si>
  <si>
    <t>https://podminky.urs.cz/item/CS_URS_2024_01/622273001</t>
  </si>
  <si>
    <t xml:space="preserve">Poznámka k položce:_x000d_
VLÁKNOCEMENTOVÉ VELKOFORMÁTOVÉ DESKY S PROBARVENÝM JÁDREM A BROUŠENÝM POVRCHEM, HYDROFOBIZOVANÉ. BRUS VEDENV V PODÉLNÉM SMĚRU. BARVA P070  FLINT (ČERNÁ, TMAVĚ ŠEDÁ). NA OCELOVOU KONSTRUKCI, VZDUCHOVÁ MEZERA VČETNĚ DESEK 100 mm, MIN.  TL. VZDUCHOVÉ MEZERY PŘI VÝŠCE OBKLADU &lt;6 m je 20 mm, 6-30 m je 30 mm.  NASÁVÁNÍ A VÝDECH VZDUCHU V OBLASTI SOKLU (NA Š. MEZERY), POD OPLECHOVÁNÍM PARAPETŮ (MIN. 25 mm), V NADPRAŽÍ OKEN (NA Š. MEZERY), POD OPLECHOVÁNÍM ATIKY (≥ 60 mm) - KRÝT MŘÍŽKOU. SOUČÁSTÍ JE OBKLAD OSTĚNÍ DESKAMI. KOTVY S PŘERUŠENÍM TEPELNÉHO MOSTU._x000d_
Kompletní dodávka systému včetně doplňkových a montážních profilů, mřížek apod._x000d_
LOP01</t>
  </si>
  <si>
    <t>"LOP01, (001)-(009): " 0,25+45,34+29,6+21,5+34,1+100,39+23,45+9,82+43,28</t>
  </si>
  <si>
    <t>Soklová část systémové ukočený fasádní deskou na XPS</t>
  </si>
  <si>
    <t>ostění</t>
  </si>
  <si>
    <t>"Oz01(001)-(003): " 6,0*(1,5*0,25*2,0)</t>
  </si>
  <si>
    <t>"Oz02(001)-(004): " 4,0*(1,5*0,25*2,0)</t>
  </si>
  <si>
    <t>"Oz03(001)-(003): " 3,0*(1,5*0,25*2,0)</t>
  </si>
  <si>
    <t>"Dz01(001), (002): " 2,0*(2,45*0,25*2,0)</t>
  </si>
  <si>
    <t>"Vrata EXT D01(001), (002): " 2,0*(3,47*0,55*2,0)</t>
  </si>
  <si>
    <t>91</t>
  </si>
  <si>
    <t>59155110</t>
  </si>
  <si>
    <t>deska cementovláknitá fasádní s hydrofobujicí vrstvou povrch broušený tl 8mm</t>
  </si>
  <si>
    <t>-1195495170</t>
  </si>
  <si>
    <t>374,514*1,25 'Přepočtené koeficientem množství</t>
  </si>
  <si>
    <t>92</t>
  </si>
  <si>
    <t>28329036</t>
  </si>
  <si>
    <t>fólie kontaktní difuzně propustná pro doplňkovou hydroizolační vrstvu, třívrstvá mikroporézní PP 150g/m2 s integrovanou samolepící páskou</t>
  </si>
  <si>
    <t>-87278103</t>
  </si>
  <si>
    <t>pol. 622 273 001</t>
  </si>
  <si>
    <t>307,73*1,1 'Přepočtené koeficientem množství</t>
  </si>
  <si>
    <t>93</t>
  </si>
  <si>
    <t>622274011</t>
  </si>
  <si>
    <t>Montáž profilů rohových nebo do spár odvětrávané fasády na kovový rošt</t>
  </si>
  <si>
    <t>1392828381</t>
  </si>
  <si>
    <t>Montáž profilů zavěšené odvětrávané fasády rohových nebo do spár, na rošt kovový</t>
  </si>
  <si>
    <t>https://podminky.urs.cz/item/CS_URS_2024_01/622274011</t>
  </si>
  <si>
    <t>malý profil pro vnější roh, "čtverec", systémový profil</t>
  </si>
  <si>
    <t>"LOP01, (001)-(009): " 5,0*5,0</t>
  </si>
  <si>
    <t>malý profil pro vnitřní roh "W", systémový profil</t>
  </si>
  <si>
    <t>"LOP01, (001)-(009): " 3,0*5,0</t>
  </si>
  <si>
    <t>94</t>
  </si>
  <si>
    <t>59155001</t>
  </si>
  <si>
    <t>profil rohový vnější Al dl 3m</t>
  </si>
  <si>
    <t>-780708021</t>
  </si>
  <si>
    <t>25*1,05 'Přepočtené koeficientem množství</t>
  </si>
  <si>
    <t>95</t>
  </si>
  <si>
    <t>59155002</t>
  </si>
  <si>
    <t>profil rohový vnitřní Al dl 3m</t>
  </si>
  <si>
    <t>1836407197</t>
  </si>
  <si>
    <t>15*1,05 'Přepočtené koeficientem množství</t>
  </si>
  <si>
    <t>96</t>
  </si>
  <si>
    <t>622331321</t>
  </si>
  <si>
    <t>Cementová omítka hladká jednovrstvá vnějších stěn nanášená strojně</t>
  </si>
  <si>
    <t>779857536</t>
  </si>
  <si>
    <t>Omítka cementová vnějších ploch nanášená strojně jednovrstvá, tloušťky do 15 mm hladká stěn</t>
  </si>
  <si>
    <t>https://podminky.urs.cz/item/CS_URS_2024_01/622331321</t>
  </si>
  <si>
    <t>Ssw02.B+Gzs24.B, KZS+LOP, pohled S</t>
  </si>
  <si>
    <t>Ssw02.B+Gzs24.A, KZS+omítka, pohled S</t>
  </si>
  <si>
    <t>"pol. 621 221 041: " 318,69</t>
  </si>
  <si>
    <t>Gzs26.A - XPS, (001)-(028):</t>
  </si>
  <si>
    <t>"pol.622 213 041: " 152,39</t>
  </si>
  <si>
    <t>97</t>
  </si>
  <si>
    <t>622521022</t>
  </si>
  <si>
    <t>Tenkovrstvá silikátová zatíraná omítka zrnitost 2,0 mm vnějších stěn</t>
  </si>
  <si>
    <t>3727800</t>
  </si>
  <si>
    <t>Omítka tenkovrstvá silikátová vnějších ploch probarvená bez penetrace zatíraná (škrábaná ), zrnitost 2,0 mm stěn</t>
  </si>
  <si>
    <t>https://podminky.urs.cz/item/CS_URS_2024_01/622521022</t>
  </si>
  <si>
    <t>98</t>
  </si>
  <si>
    <t>631311136</t>
  </si>
  <si>
    <t>Mazanina tl přes 120 do 240 mm z betonu prostého bez zvýšených nároků na prostředí tř. C 25/30</t>
  </si>
  <si>
    <t>-332782676</t>
  </si>
  <si>
    <t>Mazanina z betonu prostého bez zvýšených nároků na prostředí tl. přes 120 do 240 mm tř. C 25/30</t>
  </si>
  <si>
    <t>https://podminky.urs.cz/item/CS_URS_2024_01/631311136</t>
  </si>
  <si>
    <t>"Bsf01, napojení střechy na stávající: " 0,7</t>
  </si>
  <si>
    <t>99</t>
  </si>
  <si>
    <t>631311137</t>
  </si>
  <si>
    <t>Mazanina tl přes 120 do 240 mm z betonu prostého bez zvýšených nároků na prostředí tř. C 30/37</t>
  </si>
  <si>
    <t>827529141</t>
  </si>
  <si>
    <t>Mazanina z betonu prostého bez zvýšených nároků na prostředí tl. přes 120 do 240 mm tř. C 30/37</t>
  </si>
  <si>
    <t>https://podminky.urs.cz/item/CS_URS_2024_01/631311137</t>
  </si>
  <si>
    <t>"Sf01.A, pol. 713 141 131, XPS 700 kPa: " (452,6*0,21)*1,05</t>
  </si>
  <si>
    <t>"Sf01.B, pol. 713 141 131, XPS 700 kPa: " (1,97*0,15)*1,05</t>
  </si>
  <si>
    <t>100</t>
  </si>
  <si>
    <t>631319023</t>
  </si>
  <si>
    <t>Příplatek k mazanině tl přes 120 do 240 mm za přehlazení s poprášením cementem</t>
  </si>
  <si>
    <t>328001599</t>
  </si>
  <si>
    <t>Příplatek k cenám mazanin za úpravu povrchu mazaniny přehlazením s poprášením cementem pro konečnou úpravu, mazanina tl. přes 120 do 240 mm (10 kg/m3)</t>
  </si>
  <si>
    <t>https://podminky.urs.cz/item/CS_URS_2024_01/631319023</t>
  </si>
  <si>
    <t>101</t>
  </si>
  <si>
    <t>631319204</t>
  </si>
  <si>
    <t>Příplatek k mazaninám za přidání ocelových vláken (drátkobeton) pro objemové vyztužení 30 kg/m3</t>
  </si>
  <si>
    <t>1077451761</t>
  </si>
  <si>
    <t>Příplatek k cenám betonových mazanin za vyztužení ocelovými vlákny (drátkobeton) objemové vyztužení 30 kg/m3</t>
  </si>
  <si>
    <t>https://podminky.urs.cz/item/CS_URS_2024_01/631319204</t>
  </si>
  <si>
    <t>102</t>
  </si>
  <si>
    <t>631362021</t>
  </si>
  <si>
    <t>Výztuž mazanin svařovanými sítěmi Kari</t>
  </si>
  <si>
    <t>-1308697160</t>
  </si>
  <si>
    <t>Výztuž mazanin ze svařovaných sítí z drátů typu KARI</t>
  </si>
  <si>
    <t>https://podminky.urs.cz/item/CS_URS_2024_01/631362021</t>
  </si>
  <si>
    <t xml:space="preserve">"Bsf01, napojení střechy na stávající: " </t>
  </si>
  <si>
    <t>"KARI 8/150 x 8/150: " 3,7*((32,39/(3,0*2,0))/1000)*1,2</t>
  </si>
  <si>
    <t>103</t>
  </si>
  <si>
    <t>632450123</t>
  </si>
  <si>
    <t>Vyrovnávací cementový potěr tl přes 30 do 40 mm ze suchých směsí provedený v pásu</t>
  </si>
  <si>
    <t>742886952</t>
  </si>
  <si>
    <t>Potěr cementový vyrovnávací ze suchých směsí v pásu o průměrné (střední) tl. přes 30 do 40 mm</t>
  </si>
  <si>
    <t>https://podminky.urs.cz/item/CS_URS_2024_01/632450123</t>
  </si>
  <si>
    <t>úprava vnitřních parapetů</t>
  </si>
  <si>
    <t>"Oz01(001)-(003): " 6,0*3,75*0,23</t>
  </si>
  <si>
    <t>"Oz02(001)-(004): " 4,0*2,25*0,23</t>
  </si>
  <si>
    <t>"Oz03(001)-(003): " 3,0*1,5*0,23</t>
  </si>
  <si>
    <t>104</t>
  </si>
  <si>
    <t>634663114</t>
  </si>
  <si>
    <t>Výplň dilatačních spar šířky přes 20 do 30 mm v mazaninách polyuretovou samonivelační hmotou</t>
  </si>
  <si>
    <t>-1391974243</t>
  </si>
  <si>
    <t>Výplň dilatačních spar mazanin polyuretanovou samonivelační hmotou, šířka spáry přes 20 do 30 mm</t>
  </si>
  <si>
    <t>https://podminky.urs.cz/item/CS_URS_2024_01/634663114</t>
  </si>
  <si>
    <t>"napojení na stávající objekt: " 8,0</t>
  </si>
  <si>
    <t>105</t>
  </si>
  <si>
    <t>634911124</t>
  </si>
  <si>
    <t>Řezání dilatačních spár š 10 mm hl přes 50 do 80 mm v čerstvé betonové mazanině</t>
  </si>
  <si>
    <t>1324173838</t>
  </si>
  <si>
    <t>Řezání dilatačních nebo smršťovacích spár v čerstvé betonové mazanině nebo potěru šířky přes 5 do 10 mm, hloubky přes 50 do 80 mm</t>
  </si>
  <si>
    <t>https://podminky.urs.cz/item/CS_URS_2024_01/634911124</t>
  </si>
  <si>
    <t>m.č. 1.02, 9,5×13,5 m, 7,5×5,5 m</t>
  </si>
  <si>
    <t>((9,5/3,0)+1,0)*13,5</t>
  </si>
  <si>
    <t>((13,5/3,0)+1,0)*9,5</t>
  </si>
  <si>
    <t>((7,5/3,0)+1,0)*5,5</t>
  </si>
  <si>
    <t>((5,5/3,0)+1,0)*7,5</t>
  </si>
  <si>
    <t>"m.č. 1.04, 12,7×9,45 m</t>
  </si>
  <si>
    <t>((12,7/3,0)+1,0)*9,45</t>
  </si>
  <si>
    <t>((9,45/3,0)+1,0)*12,7</t>
  </si>
  <si>
    <t>m.č. 1.06, 9,25×17,45 m</t>
  </si>
  <si>
    <t>((9,25/3,0)+1,0)*17,45</t>
  </si>
  <si>
    <t>((17,45/3,0)+1,0)*9,25</t>
  </si>
  <si>
    <t>106</t>
  </si>
  <si>
    <t>637211124</t>
  </si>
  <si>
    <t>Okapový chodník z betonových dlaždic tl 50 mm kladených do písku se zalitím spár MC</t>
  </si>
  <si>
    <t>2134887554</t>
  </si>
  <si>
    <t>Okapový chodník z dlaždic betonových do písku se zalitím spár cementovou maltou, tl. dlaždic 50 mm</t>
  </si>
  <si>
    <t>https://podminky.urs.cz/item/CS_URS_2024_01/637211124</t>
  </si>
  <si>
    <t>"Sa208.A: " 24,16*1,1</t>
  </si>
  <si>
    <t>107</t>
  </si>
  <si>
    <t>9/001</t>
  </si>
  <si>
    <t>D+M těsnění prostupu přívodního kabelu AYKY 3x240+120 mm2 o průměru 56 mm</t>
  </si>
  <si>
    <t>-1418190878</t>
  </si>
  <si>
    <t>108</t>
  </si>
  <si>
    <t>9/002</t>
  </si>
  <si>
    <t>D+M těsnění prostupu kabelů FVE do prostoru dílny</t>
  </si>
  <si>
    <t>1421865516</t>
  </si>
  <si>
    <t>109</t>
  </si>
  <si>
    <t>9/003</t>
  </si>
  <si>
    <t>D+M tabulka únikový východ ve fotoluminiscenčním provedení</t>
  </si>
  <si>
    <t>702057807</t>
  </si>
  <si>
    <t>110</t>
  </si>
  <si>
    <t>9/004</t>
  </si>
  <si>
    <t>D+M FVE na střeše objektu</t>
  </si>
  <si>
    <t>1700928599</t>
  </si>
  <si>
    <t>111</t>
  </si>
  <si>
    <t>9/005</t>
  </si>
  <si>
    <t>D+M tabulka central stop – FVE</t>
  </si>
  <si>
    <t>284079516</t>
  </si>
  <si>
    <t>112</t>
  </si>
  <si>
    <t>9/006</t>
  </si>
  <si>
    <t>D+M tabulka total stop</t>
  </si>
  <si>
    <t>-28335705</t>
  </si>
  <si>
    <t>Poznámka k položce:_x000d_
Umístit na dveře stávající dílny a k vlastnímu vypínacímu prvku</t>
  </si>
  <si>
    <t>113</t>
  </si>
  <si>
    <t>9/007</t>
  </si>
  <si>
    <t>D+M kombinace el. zařízení, nehas vodou ani pěnovými přístroji</t>
  </si>
  <si>
    <t>24717021</t>
  </si>
  <si>
    <t>4,0*2,0</t>
  </si>
  <si>
    <t>114</t>
  </si>
  <si>
    <t>916131213</t>
  </si>
  <si>
    <t>Osazení silničního obrubníku betonového stojatého s boční opěrou do lože z betonu prostého</t>
  </si>
  <si>
    <t>-329478019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</si>
  <si>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</si>
  <si>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</si>
  <si>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"Z zarážka: " 13,5</t>
  </si>
  <si>
    <t>115</t>
  </si>
  <si>
    <t>59217031</t>
  </si>
  <si>
    <t>obrubník silniční betonový 1000x150x250mm</t>
  </si>
  <si>
    <t>-1301864811</t>
  </si>
  <si>
    <t>13,5*1,02 'Přepočtené koeficientem množství</t>
  </si>
  <si>
    <t>116</t>
  </si>
  <si>
    <t>916331112</t>
  </si>
  <si>
    <t>Osazení zahradního obrubníku betonového do lože z betonu s boční opěrou</t>
  </si>
  <si>
    <t>-308141401</t>
  </si>
  <si>
    <t>Osazení zahradního obrubníku betonového s ložem tl. od 50 do 100 mm z betonu prostého tř. C 12/15 s boční opěrou z betonu prostého tř. C 12/15</t>
  </si>
  <si>
    <t>https://podminky.urs.cz/item/CS_URS_2024_01/916331112</t>
  </si>
  <si>
    <t>"Sa208.A(001), (002): " (1,4+3,9)+(27,0+0,25+3,0)</t>
  </si>
  <si>
    <t>117</t>
  </si>
  <si>
    <t>59217001</t>
  </si>
  <si>
    <t>obrubník zahradní betonový 1000x50x250mm</t>
  </si>
  <si>
    <t>-1212122144</t>
  </si>
  <si>
    <t>118</t>
  </si>
  <si>
    <t>916991121</t>
  </si>
  <si>
    <t>Lože pod obrubníky, krajníky nebo obruby z dlažebních kostek z betonu prostého</t>
  </si>
  <si>
    <t>-1562602429</t>
  </si>
  <si>
    <t>https://podminky.urs.cz/item/CS_URS_2024_01/916991121</t>
  </si>
  <si>
    <t>"Bg02.A(001): " 5,7*0,07</t>
  </si>
  <si>
    <t>"Bg02.A(002): " 6,25*0,07</t>
  </si>
  <si>
    <t>119</t>
  </si>
  <si>
    <t>919726122</t>
  </si>
  <si>
    <t>Geotextilie pro ochranu, separaci a filtraci netkaná měrná hm přes 200 do 300 g/m2</t>
  </si>
  <si>
    <t>707104978</t>
  </si>
  <si>
    <t>Geotextilie netkaná pro ochranu, separaci nebo filtraci měrná hmotnost přes 200 do 300 g/m2</t>
  </si>
  <si>
    <t>https://podminky.urs.cz/item/CS_URS_2024_01/919726122</t>
  </si>
  <si>
    <t>"pol. 712 363 001: "</t>
  </si>
  <si>
    <t>"Sr01.A hlavní plocha: " 575,87*1,1</t>
  </si>
  <si>
    <t>"Sr02.A plocha napojení na stávající budovu: " 4,56*1,1</t>
  </si>
  <si>
    <t>"Sr03.A koruna atiky: " 66,77*1,1</t>
  </si>
  <si>
    <t>"atiky boky: " 91,552*0,3</t>
  </si>
  <si>
    <t>120</t>
  </si>
  <si>
    <t>931994142</t>
  </si>
  <si>
    <t>Těsnění dilatační spáry betonové konstrukce polyuretanovým tmelem do pl 4,0 cm2</t>
  </si>
  <si>
    <t>1302179793</t>
  </si>
  <si>
    <t>Těsnění spáry betonové konstrukce pásy, profily, tmely tmelem polyuretanovým spáry dilatační do 4,0 cm2</t>
  </si>
  <si>
    <t>https://podminky.urs.cz/item/CS_URS_2024_01/931994142</t>
  </si>
  <si>
    <t>121</t>
  </si>
  <si>
    <t>935112211</t>
  </si>
  <si>
    <t>Osazení příkopového žlabu do betonu tl 100 mm z betonových tvárnic š 800 mm</t>
  </si>
  <si>
    <t>342206271</t>
  </si>
  <si>
    <t>Osazení betonového příkopového žlabu s vyplněním a zatřením spár cementovou maltou s ložem tl. 100 mm z betonu prostého z betonových příkopových tvárnic šířky přes 500 do 800 mm</t>
  </si>
  <si>
    <t>https://podminky.urs.cz/item/CS_URS_2024_01/935112211</t>
  </si>
  <si>
    <t>"žlab se širokým profilem: " 16,5</t>
  </si>
  <si>
    <t>122</t>
  </si>
  <si>
    <t>59227723</t>
  </si>
  <si>
    <t>žlab dvouvrstvý vibrolisovaný pro povrchové odvodnění betonový 80x330x590/669mm</t>
  </si>
  <si>
    <t>-139700330</t>
  </si>
  <si>
    <t>"pol. 935 112 211: " 16,5/0,33</t>
  </si>
  <si>
    <t>123</t>
  </si>
  <si>
    <t>935113112</t>
  </si>
  <si>
    <t>Osazení odvodňovacího polymerbetonového žlabu s krycím roštem šířky přes 200 mm</t>
  </si>
  <si>
    <t>-824444055</t>
  </si>
  <si>
    <t>Osazení odvodňovacího žlabu s krycím roštem polymerbetonového šířky přes 200 mm</t>
  </si>
  <si>
    <t>https://podminky.urs.cz/item/CS_URS_2024_01/935113112</t>
  </si>
  <si>
    <t>"Bg02.A(001): " 5,7</t>
  </si>
  <si>
    <t>"Bg02.A(002): " 6,25</t>
  </si>
  <si>
    <t>124</t>
  </si>
  <si>
    <t>56241036</t>
  </si>
  <si>
    <t>rošt můstkový E600 litina pro žlab š 200mm</t>
  </si>
  <si>
    <t>880110261</t>
  </si>
  <si>
    <t>125</t>
  </si>
  <si>
    <t>59227127</t>
  </si>
  <si>
    <t>žlab odvodňovací s roštem bez spádu dna monolitický z polymerbetonu pro vysoké zatížení š 200mm</t>
  </si>
  <si>
    <t>-480754328</t>
  </si>
  <si>
    <t>126</t>
  </si>
  <si>
    <t>935923218</t>
  </si>
  <si>
    <t>Osazení vpusti pro odvodňovací žlab betonový nebo polymerbetonový s krycím roštem šířky přes 200 mm</t>
  </si>
  <si>
    <t>280931952</t>
  </si>
  <si>
    <t>Osazení odvodňovacího žlabu s krycím roštem vpusti pro žlab šířky přes 200 mm</t>
  </si>
  <si>
    <t>https://podminky.urs.cz/item/CS_URS_2024_01/935923218</t>
  </si>
  <si>
    <t>127</t>
  </si>
  <si>
    <t>59223080</t>
  </si>
  <si>
    <t>vpusť odtoková polymerbetonová s integrovaným těsněním a můstkovým litinovým roštem pro horizontální připojení potrubí horní díl 750x400x625</t>
  </si>
  <si>
    <t>-1839371227</t>
  </si>
  <si>
    <t>128</t>
  </si>
  <si>
    <t>941111121</t>
  </si>
  <si>
    <t>Montáž lešení řadového trubkového lehkého s podlahami zatížení do 200 kg/m2 š od 0,9 do 1,2 m v do 10 m</t>
  </si>
  <si>
    <t>1875405327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</si>
  <si>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</si>
  <si>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</si>
  <si>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>"S: " (16,4+1,0+4,75+1,0)*(4,0+1,0)</t>
  </si>
  <si>
    <t>"J: " (1,0+26,5+1,0)*(6,0+1,0)</t>
  </si>
  <si>
    <t>"V: " (5,7)*(5,0+1,0)</t>
  </si>
  <si>
    <t>"V: " (9,75-5,7)*(((5,0+4,0)/2,0)+1,0)</t>
  </si>
  <si>
    <t>"Z: " 14,7*(4,5+1,0)</t>
  </si>
  <si>
    <t>"Z: " 3,5*(5,5+1,0)</t>
  </si>
  <si>
    <t>129</t>
  </si>
  <si>
    <t>941111221</t>
  </si>
  <si>
    <t>Příplatek k lešení řadovému trubkovému lehkému s podlahami do 200 kg/m2 š od 0,9 do 1,2 m v 10 m za každý den použití</t>
  </si>
  <si>
    <t>-1722750691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</si>
  <si>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</si>
  <si>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</si>
  <si>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475,325*150 'Přepočtené koeficientem množství</t>
  </si>
  <si>
    <t>130</t>
  </si>
  <si>
    <t>941111821</t>
  </si>
  <si>
    <t>Demontáž lešení řadového trubkového lehkého s podlahami zatížení do 200 kg/m2 š od 0,9 do 1,2 m v do 10 m</t>
  </si>
  <si>
    <t>-186563072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</si>
  <si>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</si>
  <si>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</si>
  <si>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131</t>
  </si>
  <si>
    <t>944511111</t>
  </si>
  <si>
    <t>Montáž ochranné sítě z textilie z umělých vláken</t>
  </si>
  <si>
    <t>2036818293</t>
  </si>
  <si>
    <t>Síť ochranná zavěšená na konstrukci lešení z textilie z umělých vláken montáž</t>
  </si>
  <si>
    <t>https://podminky.urs.cz/item/CS_URS_2024_01/944511111</t>
  </si>
  <si>
    <t>132</t>
  </si>
  <si>
    <t>944511211</t>
  </si>
  <si>
    <t>Příplatek k ochranné síti za každý den použití</t>
  </si>
  <si>
    <t>52105202</t>
  </si>
  <si>
    <t>Síť ochranná zavěšená na konstrukci lešení z textilie z umělých vláken příplatek k ceně za každý den použití</t>
  </si>
  <si>
    <t>https://podminky.urs.cz/item/CS_URS_2024_01/944511211</t>
  </si>
  <si>
    <t>133</t>
  </si>
  <si>
    <t>944511811</t>
  </si>
  <si>
    <t>Demontáž ochranné sítě z textilie z umělých vláken</t>
  </si>
  <si>
    <t>1808149196</t>
  </si>
  <si>
    <t>Síť ochranná zavěšená na konstrukci lešení z textilie z umělých vláken demontáž</t>
  </si>
  <si>
    <t>https://podminky.urs.cz/item/CS_URS_2024_01/944511811</t>
  </si>
  <si>
    <t>134</t>
  </si>
  <si>
    <t>949101112</t>
  </si>
  <si>
    <t>Lešení pomocné pro objekty pozemních staveb s lešeňovou podlahou v přes 1,9 do 3,5 m zatížení do 150 kg/m2</t>
  </si>
  <si>
    <t>57220972</t>
  </si>
  <si>
    <t>Lešení pomocné pracovní pro objekty pozemních staveb pro zatížení do 150 kg/m2, o výšce lešeňové podlahy přes 1,9 do 3,5 m</t>
  </si>
  <si>
    <t>https://podminky.urs.cz/item/CS_URS_2024_01/949101112</t>
  </si>
  <si>
    <t>"plocha stropů</t>
  </si>
  <si>
    <t>"pol. 777 131 103, penetrace expoxidová podlaha: " 450,842</t>
  </si>
  <si>
    <t>135</t>
  </si>
  <si>
    <t>952901111</t>
  </si>
  <si>
    <t>Vyčištění budov bytové a občanské výstavby při výšce podlaží do 4 m</t>
  </si>
  <si>
    <t>-934669442</t>
  </si>
  <si>
    <t>Vyčištění budov nebo objektů před předáním do užívání budov bytové nebo občanské výstavby, světlé výšky podlaží do 4 m</t>
  </si>
  <si>
    <t>https://podminky.urs.cz/item/CS_URS_2024_01/952901111</t>
  </si>
  <si>
    <t>136</t>
  </si>
  <si>
    <t>953171024</t>
  </si>
  <si>
    <t>Osazování poklopů litinových nebo ocelových hmotnosti přes 150 kg</t>
  </si>
  <si>
    <t>556268830</t>
  </si>
  <si>
    <t>Osazování kovových předmětů poklopů litinových nebo ocelových včetně rámů, hmotnosti přes 150 kg</t>
  </si>
  <si>
    <t>https://podminky.urs.cz/item/CS_URS_2024_01/953171024</t>
  </si>
  <si>
    <t>"poklop Z04(001): "1,0</t>
  </si>
  <si>
    <t>"pro napojení na SO02 je možné, že bude třeba zřídit vstup, poklop se použije podle skutečných možností napojení po odhalení konstrukcí: " 1,0</t>
  </si>
  <si>
    <t>137</t>
  </si>
  <si>
    <t>55241021.a</t>
  </si>
  <si>
    <t>poklop E600, vodotěsný, litinový 1000×1000 mm</t>
  </si>
  <si>
    <t>9919559</t>
  </si>
  <si>
    <t>Poznámka k položce:_x000d_
EXTERIÉROVÝ POJEZDOVÝ POKLOP E600 VODOTĚSNÝ, ČTVERCOVÝ LITINOVÝ, 1000×1000 mm. INTEGROVANÁ PUR TLUMÍCÍ VLOŽKA.</t>
  </si>
  <si>
    <t>138</t>
  </si>
  <si>
    <t>953312115</t>
  </si>
  <si>
    <t>Vložky do svislých dilatačních spár z fasádních polystyrénových desek tl. přes 30 do 50 mm</t>
  </si>
  <si>
    <t>5997107</t>
  </si>
  <si>
    <t>Vložky svislé do dilatačních spár z polystyrenových desek fasádních včetně dodání a osazení, v jakémkoliv zdivu přes 30 do 50 mm</t>
  </si>
  <si>
    <t>https://podminky.urs.cz/item/CS_URS_2024_01/953312115</t>
  </si>
  <si>
    <t>"napojení na stávající budovuu podlaha: " (0,71+0,43+0,12+0,19)*1,2</t>
  </si>
  <si>
    <t>"napojení na stávající budovu strop: " 6,74*0,355</t>
  </si>
  <si>
    <t>139</t>
  </si>
  <si>
    <t>953942425</t>
  </si>
  <si>
    <t>Osazování rámů litinových poklopů kouřových kanálů</t>
  </si>
  <si>
    <t>1533274128</t>
  </si>
  <si>
    <t>Osazování drobných kovových předmětů se zalitím maltou cementovou, do vysekaných kapes nebo připravených otvorů rámů litinových poklopů v podlahách nebo čisticích dvířek v kouřových kanálech</t>
  </si>
  <si>
    <t>https://podminky.urs.cz/item/CS_URS_2024_01/953942425</t>
  </si>
  <si>
    <t>"Z05(001): " 1,0</t>
  </si>
  <si>
    <t>"Z06(001): v SO01 kanalizace"</t>
  </si>
  <si>
    <t>140</t>
  </si>
  <si>
    <t>55341468.a</t>
  </si>
  <si>
    <t>poklop šachtový AL zadlažďovací s výztuží s těsněním zatížení A15 v 75mm rám *1115x1115mm vstup *1000x1000mm</t>
  </si>
  <si>
    <t>-767397538</t>
  </si>
  <si>
    <t>141</t>
  </si>
  <si>
    <t>953942841</t>
  </si>
  <si>
    <t>Osazování stoliček pro komínové lávky</t>
  </si>
  <si>
    <t>-884714499</t>
  </si>
  <si>
    <t>Osazování drobných kovových předmětů se zalitím maltou cementovou, do vysekaných kapes nebo připravených otvorů stoliček pro komínové lávky, stupadel apod., prováděné současně při zdění</t>
  </si>
  <si>
    <t>https://podminky.urs.cz/item/CS_URS_2024_01/953942841</t>
  </si>
  <si>
    <t>"EXT vstup energokanál: " 8,0</t>
  </si>
  <si>
    <t>142</t>
  </si>
  <si>
    <t>55243808</t>
  </si>
  <si>
    <t>stupadlo ocelové s PE povlakem forma A - MSS P162mm</t>
  </si>
  <si>
    <t>-1987580004</t>
  </si>
  <si>
    <t>143</t>
  </si>
  <si>
    <t>953961116</t>
  </si>
  <si>
    <t>Kotva chemickým tmelem M 24 hl 210 mm do betonu, ŽB nebo kamene s vyvrtáním otvoru</t>
  </si>
  <si>
    <t>219361081</t>
  </si>
  <si>
    <t>Kotva chemická s vyvrtáním otvoru do betonu, železobetonu nebo tvrdého kamene tmel, velikost M 24, hloubka 210 mm</t>
  </si>
  <si>
    <t>https://podminky.urs.cz/item/CS_URS_2024_01/953961116</t>
  </si>
  <si>
    <t>"napojení střechy na stávající: " (7,3/0,75)+1,0</t>
  </si>
  <si>
    <t>144</t>
  </si>
  <si>
    <t>953965122</t>
  </si>
  <si>
    <t>Kotevní šroub pro chemické kotvy M 12 dl 220 mm</t>
  </si>
  <si>
    <t>1099874549</t>
  </si>
  <si>
    <t>Kotva chemická s vyvrtáním otvoru kotevní šrouby pro chemické kotvy, velikost M 12, délka 220 mm</t>
  </si>
  <si>
    <t>https://podminky.urs.cz/item/CS_URS_2024_01/953965122</t>
  </si>
  <si>
    <t>145</t>
  </si>
  <si>
    <t>956000R06</t>
  </si>
  <si>
    <t>D+M přenosný hasící přístroj práškový 6 kg, 21A</t>
  </si>
  <si>
    <t>-16728413</t>
  </si>
  <si>
    <t>146</t>
  </si>
  <si>
    <t>985331211</t>
  </si>
  <si>
    <t>Dodatečné vlepování betonářské výztuže D 8 mm do chemické malty včetně vyvrtání otvoru</t>
  </si>
  <si>
    <t>-1880374522</t>
  </si>
  <si>
    <t>Dodatečné vlepování betonářské výztuže včetně vyvrtání a vyčištění otvoru chemickou maltou průměr výztuže 8 mm</t>
  </si>
  <si>
    <t>https://podminky.urs.cz/item/CS_URS_2024_01/985331211</t>
  </si>
  <si>
    <t>"stykování s opěrnou stěnou, pr. 8 (0,365 kg/m) dl. 300 mm, 8 kus/m2; (001), (002): " ((((1,95*0,4)/1,0)*8,0)+1,0)*0,3*1,2</t>
  </si>
  <si>
    <t>147</t>
  </si>
  <si>
    <t>13021011</t>
  </si>
  <si>
    <t>tyč ocelová kruhová žebírková DIN 488 jakost B500B (10 505) výztuž do betonu D 8mm</t>
  </si>
  <si>
    <t>-1541249379</t>
  </si>
  <si>
    <t>2,606*0,00064 'Přepočtené koeficientem množství</t>
  </si>
  <si>
    <t>148</t>
  </si>
  <si>
    <t>985331212</t>
  </si>
  <si>
    <t>Dodatečné vlepování betonářské výztuže D 10 mm do chemické malty včetně vyvrtání otvoru</t>
  </si>
  <si>
    <t>1378102840</t>
  </si>
  <si>
    <t>Dodatečné vlepování betonářské výztuže včetně vyvrtání a vyčištění otvoru chemickou maltou průměr výztuže 10 mm</t>
  </si>
  <si>
    <t>https://podminky.urs.cz/item/CS_URS_2024_01/985331212</t>
  </si>
  <si>
    <t>"stykování se zdivem dílny, pr. 10 mm (0,617 kg/m) dl. 500 mm, 6 kusů: " 6,0*0,5*1,2</t>
  </si>
  <si>
    <t>"stykování s opěrnou stěnou+oplocením, pr. 10 (0,617 kg/m) dl. 300 mm, 8 kus/m2: " ((((1,8*0,25)/1,0)*8,0)+1,0)*0,3*2,0*1,2</t>
  </si>
  <si>
    <t>149</t>
  </si>
  <si>
    <t>13021012</t>
  </si>
  <si>
    <t>tyč ocelová kruhová žebírková DIN 488 jakost B500B (10 505) výztuž do betonu D 10mm</t>
  </si>
  <si>
    <t>691617238</t>
  </si>
  <si>
    <t>6,912*0,00064 'Přepočtené koeficientem množství</t>
  </si>
  <si>
    <t>150</t>
  </si>
  <si>
    <t>998011001</t>
  </si>
  <si>
    <t>Přesun hmot pro budovy zděné v do 6 m</t>
  </si>
  <si>
    <t>-669479278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</si>
  <si>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</si>
  <si>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</si>
  <si>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</si>
  <si>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</si>
  <si>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151</t>
  </si>
  <si>
    <t>711111001</t>
  </si>
  <si>
    <t>Provedení izolace proti zemní vlhkosti vodorovné za studena nátěrem penetračním</t>
  </si>
  <si>
    <t>-1476641194</t>
  </si>
  <si>
    <t>Provedení izolace proti zemní vlhkosti natěradly a tmely za studena na ploše vodorovné V nátěrem penetračním</t>
  </si>
  <si>
    <t>https://podminky.urs.cz/item/CS_URS_2024_01/711111001</t>
  </si>
  <si>
    <t>"(001): " 490,0</t>
  </si>
  <si>
    <t>"Brf02 : " 1,97</t>
  </si>
  <si>
    <t>152</t>
  </si>
  <si>
    <t>11163153</t>
  </si>
  <si>
    <t>emulze asfaltová penetrační</t>
  </si>
  <si>
    <t>litr</t>
  </si>
  <si>
    <t>1203305229</t>
  </si>
  <si>
    <t>"pol. 711 111 001, spotřeba 0,3 l/m2: "491,97*0,3</t>
  </si>
  <si>
    <t>153</t>
  </si>
  <si>
    <t>711112001</t>
  </si>
  <si>
    <t>Provedení izolace proti zemní vlhkosti svislé za studena nátěrem penetračním</t>
  </si>
  <si>
    <t>-824979283</t>
  </si>
  <si>
    <t>Provedení izolace proti zemní vlhkosti natěradly a tmely za studena na ploše svislé S nátěrem penetračním</t>
  </si>
  <si>
    <t>https://podminky.urs.cz/item/CS_URS_2024_01/711112001</t>
  </si>
  <si>
    <t>"Gzs26.A - XPS, (001)-(027): " 29,70+12,86+4,61+15,81+10,95+28,75+9,95+18,16+6,34+2,7+1,13+0,85+1,28+9,3</t>
  </si>
  <si>
    <t>154</t>
  </si>
  <si>
    <t>142496958</t>
  </si>
  <si>
    <t>"pol. 711 112 001, spotřeba 0,3 l/m2: " 143,09*0,3</t>
  </si>
  <si>
    <t>155</t>
  </si>
  <si>
    <t>711141559</t>
  </si>
  <si>
    <t>Provedení izolace proti zemní vlhkosti pásy přitavením vodorovné NAIP</t>
  </si>
  <si>
    <t>1874484626</t>
  </si>
  <si>
    <t>Provedení izolace proti zemní vlhkosti pásy přitavením NAIP na ploše vodorovné V</t>
  </si>
  <si>
    <t>https://podminky.urs.cz/item/CS_URS_2024_01/711141559</t>
  </si>
  <si>
    <t>156</t>
  </si>
  <si>
    <t>62853004</t>
  </si>
  <si>
    <t>pás asfaltový natavitelný modifikovaný SBS s vložkou ze skleněné tkaniny a spalitelnou PE fólií nebo jemnozrnným minerálním posypem na horním povrchu tl 4,0mm</t>
  </si>
  <si>
    <t>923045492</t>
  </si>
  <si>
    <t>491,97*1,1655 'Přepočtené koeficientem množství</t>
  </si>
  <si>
    <t>157</t>
  </si>
  <si>
    <t>62855001</t>
  </si>
  <si>
    <t>pás asfaltový natavitelný modifikovaný SBS s vložkou z polyesterové rohože a spalitelnou PE fólií nebo jemnozrnným minerálním posypem na horním povrchu tl 4,0mm</t>
  </si>
  <si>
    <t>-372765479</t>
  </si>
  <si>
    <t>158</t>
  </si>
  <si>
    <t>711142559</t>
  </si>
  <si>
    <t>Provedení izolace proti zemní vlhkosti pásy přitavením svislé NAIP</t>
  </si>
  <si>
    <t>459103674</t>
  </si>
  <si>
    <t>Provedení izolace proti zemní vlhkosti pásy přitavením NAIP na ploše svislé S</t>
  </si>
  <si>
    <t>https://podminky.urs.cz/item/CS_URS_2024_01/711142559</t>
  </si>
  <si>
    <t>159</t>
  </si>
  <si>
    <t>527216155</t>
  </si>
  <si>
    <t>152,39*1,221 'Přepočtené koeficientem množství</t>
  </si>
  <si>
    <t>160</t>
  </si>
  <si>
    <t>-146507880</t>
  </si>
  <si>
    <t>161</t>
  </si>
  <si>
    <t>711161215</t>
  </si>
  <si>
    <t>Izolace proti zemní vlhkosti nopovou fólií svislá, nopek v 20,0 mm, tl do 1,0 mm</t>
  </si>
  <si>
    <t>1725876149</t>
  </si>
  <si>
    <t>Izolace proti zemní vlhkosti a beztlakové vodě nopovými fóliemi na ploše svislé S vrstva ochranná, odvětrávací a drenážní výška nopku 20,0 mm, tl. fólie do 1,0 mm</t>
  </si>
  <si>
    <t>https://podminky.urs.cz/item/CS_URS_2024_01/711161215</t>
  </si>
  <si>
    <t>"opočet nadsoklové části: "</t>
  </si>
  <si>
    <t>"S: " -(2,49+7,07)</t>
  </si>
  <si>
    <t>"J: " -(1,31+19,32)</t>
  </si>
  <si>
    <t>"V: " -(0,81+0,34+2,09+0,24+0,34+2,58)</t>
  </si>
  <si>
    <t>"Z: " -(10,36)</t>
  </si>
  <si>
    <t>162</t>
  </si>
  <si>
    <t>711161383</t>
  </si>
  <si>
    <t>Izolace proti zemní vlhkosti nopovou fólií ukončení horní lištou</t>
  </si>
  <si>
    <t>955625670</t>
  </si>
  <si>
    <t>Izolace proti zemní vlhkosti a beztlakové vodě nopovými fóliemi ostatní ukončení izolace lištou</t>
  </si>
  <si>
    <t>https://podminky.urs.cz/item/CS_URS_2024_01/711161383</t>
  </si>
  <si>
    <t>"Gzs26.A - XPS, (001)-(028): " 14,6+2,0+5,5+26,35+10,35+4,75+9,75+16,4+0,15+0,15+5,4</t>
  </si>
  <si>
    <t>163</t>
  </si>
  <si>
    <t>711161385</t>
  </si>
  <si>
    <t>Izolace proti zemní vlhkosti nopovou fólií připevnění koutové tvarovky</t>
  </si>
  <si>
    <t>-543128590</t>
  </si>
  <si>
    <t>Izolace proti zemní vlhkosti a beztlakové vodě nopovými fóliemi ostatní tvarovka připevněná k fóliím samolepící páskou, koutová</t>
  </si>
  <si>
    <t>https://podminky.urs.cz/item/CS_URS_2024_01/711161385</t>
  </si>
  <si>
    <t>"Gzs26.A - XPS, (001)-(028): " 1,0+1,0+1,0+1,0</t>
  </si>
  <si>
    <t>164</t>
  </si>
  <si>
    <t>711161386</t>
  </si>
  <si>
    <t>Izolace proti zemní vlhkosti nopovou fólií připevnění rohové tvarovky</t>
  </si>
  <si>
    <t>-923461665</t>
  </si>
  <si>
    <t>Izolace proti zemní vlhkosti a beztlakové vodě nopovými fóliemi ostatní tvarovka připevněná k fóliím samolepící páskou, rohová</t>
  </si>
  <si>
    <t>https://podminky.urs.cz/item/CS_URS_2024_01/711161386</t>
  </si>
  <si>
    <t>"Gzs26.A - XPS, (001)-(028): " 1,0+1,0+1,0+1,0+1,0</t>
  </si>
  <si>
    <t>165</t>
  </si>
  <si>
    <t>711161389</t>
  </si>
  <si>
    <t>Izolace proti zemní vlhkosti nopovou fólií utěsnění spár tmelem elastickým</t>
  </si>
  <si>
    <t>568786898</t>
  </si>
  <si>
    <t>Izolace proti zemní vlhkosti a beztlakové vodě nopovými fóliemi ostatní utěsnění spár tmelem elastickým</t>
  </si>
  <si>
    <t>https://podminky.urs.cz/item/CS_URS_2024_01/711161389</t>
  </si>
  <si>
    <t>"Gzs26.A - XPS, (001)-(028), prořez 20 %: " (((14,6+2,0+5,5+26,35+10,35+4,75+9,75+16,4+0,15+0,15+5,4)/2,5)+1,0)*1,2</t>
  </si>
  <si>
    <t>166</t>
  </si>
  <si>
    <t>711161391</t>
  </si>
  <si>
    <t>Izolace proti zemní vlhkosti připevnění folie hřeby</t>
  </si>
  <si>
    <t>2029675144</t>
  </si>
  <si>
    <t>Izolace proti zemní vlhkosti a beztlakové vodě nopovými fóliemi ostatní připevnění fólie hřeby pevnostními</t>
  </si>
  <si>
    <t>https://podminky.urs.cz/item/CS_URS_2024_01/711161391</t>
  </si>
  <si>
    <t>Poznámka k položce:_x000d_
Kotva do XPS, hlavu podtmelit.</t>
  </si>
  <si>
    <t>"pol. 711 161 215, nopová fólie, odhad: " 105,44*4,0</t>
  </si>
  <si>
    <t>167</t>
  </si>
  <si>
    <t>998711101</t>
  </si>
  <si>
    <t>Přesun hmot tonážní pro izolace proti vodě, vlhkosti a plynům v objektech v do 6 m</t>
  </si>
  <si>
    <t>1479427340</t>
  </si>
  <si>
    <t>Přesun hmot pro izolace proti vodě, vlhkosti a plynům stanovený z hmotnosti přesunovaného materiálu vodorovná dopravní vzdálenost do 50 m základní v objektech výšky do 6 m</t>
  </si>
  <si>
    <t>https://podminky.urs.cz/item/CS_URS_2024_01/998711101</t>
  </si>
  <si>
    <t>712</t>
  </si>
  <si>
    <t>Povlakové krytiny</t>
  </si>
  <si>
    <t>168</t>
  </si>
  <si>
    <t>712311101</t>
  </si>
  <si>
    <t>Provedení povlakové krytiny střech do 10° za studena lakem penetračním nebo asfaltovým</t>
  </si>
  <si>
    <t>1865727248</t>
  </si>
  <si>
    <t>Provedení povlakové krytiny střech plochých do 10° natěradly a tmely za studena nátěrem lakem penetračním nebo asfaltovým</t>
  </si>
  <si>
    <t>https://podminky.urs.cz/item/CS_URS_2024_01/712311101</t>
  </si>
  <si>
    <t>"plocha střechy: " 464,62*1,1</t>
  </si>
  <si>
    <t xml:space="preserve">"svislá část atik: " </t>
  </si>
  <si>
    <t>"atikové koruny: " (13,25+2,0+5,5+25,25+9,25+4,75+9,75+15,5)*0,3+(0,8+0,9+0,7)*0,3</t>
  </si>
  <si>
    <t>169</t>
  </si>
  <si>
    <t>-815938310</t>
  </si>
  <si>
    <t>"pol. 711 111 001, spotřeba 0,3 l/m2: " 511,082*0,3</t>
  </si>
  <si>
    <t>170</t>
  </si>
  <si>
    <t>712341559</t>
  </si>
  <si>
    <t>Provedení povlakové krytiny střech do 10° pásy NAIP přitavením v plné ploše</t>
  </si>
  <si>
    <t>1204921130</t>
  </si>
  <si>
    <t>Provedení povlakové krytiny střech plochých do 10° pásy přitavením NAIP v plné ploše</t>
  </si>
  <si>
    <t>https://podminky.urs.cz/item/CS_URS_2024_01/712341559</t>
  </si>
  <si>
    <t>"pol. 712 311 101: " 599,100</t>
  </si>
  <si>
    <t>171</t>
  </si>
  <si>
    <t>1369056147</t>
  </si>
  <si>
    <t>599,1*1,1655 'Přepočtené koeficientem množství</t>
  </si>
  <si>
    <t>172</t>
  </si>
  <si>
    <t>712363604</t>
  </si>
  <si>
    <t>Provedení povlak krytiny mechanicky kotvenou do betonu TI tl přes 240 mm vnitřní pole, budova v do 18 m</t>
  </si>
  <si>
    <t>134707819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</si>
  <si>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</si>
  <si>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https://podminky.urs.cz/item/CS_URS_2024_01/712363604</t>
  </si>
  <si>
    <t>Poznámka k položce:_x000d_
Včetně systémových tvarovek, izolací prostupů apod.</t>
  </si>
  <si>
    <t xml:space="preserve">"Sr01.A hlavní plocha: "  575,87*1,1</t>
  </si>
  <si>
    <t>"pol. 712 363 605: " -(59,75)</t>
  </si>
  <si>
    <t>"pol. 712 363 606: " -(40,25)</t>
  </si>
  <si>
    <t>173</t>
  </si>
  <si>
    <t>712363605</t>
  </si>
  <si>
    <t>Provedení povlak krytiny mechanicky kotvenou do betonu TI tl přes 240 mm krajní pole, budova v do 18 m</t>
  </si>
  <si>
    <t>677027760</t>
  </si>
  <si>
    <t>Provedení povlakové krytiny střech plochých do 10° z mechanicky kotvených hydroizolačních fólií včetně položení fólie a horkovzdušného svaření tl. tepelné izolace přes 240 mm budovy výšky do 18 m, kotvené do betonu krajní pole</t>
  </si>
  <si>
    <t>https://podminky.urs.cz/item/CS_URS_2024_01/712363605</t>
  </si>
  <si>
    <t>"krajní pole G: " 19,05+5,98+3,81+22,21+8,70</t>
  </si>
  <si>
    <t>174</t>
  </si>
  <si>
    <t>712363606</t>
  </si>
  <si>
    <t>Provedení povlak krytiny mechanicky kotvenou do betonu TI tl přes 240 mm rohové pole, budova v do 18 m</t>
  </si>
  <si>
    <t>766717964</t>
  </si>
  <si>
    <t>Provedení povlakové krytiny střech plochých do 10° z mechanicky kotvených hydroizolačních fólií včetně položení fólie a horkovzdušného svaření tl. tepelné izolace přes 240 mm budovy výšky do 18 m, kotvené do betonu rohové pole</t>
  </si>
  <si>
    <t>https://podminky.urs.cz/item/CS_URS_2024_01/712363606</t>
  </si>
  <si>
    <t>"rohové pole F: " 5,23+5,23+10,70+5,23+13,86</t>
  </si>
  <si>
    <t>175</t>
  </si>
  <si>
    <t>28322011</t>
  </si>
  <si>
    <t>fólie hydroizolační střešní mPVC mechanicky kotvená šedá tl 1,8mm</t>
  </si>
  <si>
    <t>-884354992</t>
  </si>
  <si>
    <t>739,3856*1,1655 'Přepočtené koeficientem množství</t>
  </si>
  <si>
    <t>176</t>
  </si>
  <si>
    <t>712363673</t>
  </si>
  <si>
    <t>Provedení povlakové krytiny mechanicky kotvené profily rš do 200 mm do betonu</t>
  </si>
  <si>
    <t>537288168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</si>
  <si>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</si>
  <si>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https://podminky.urs.cz/item/CS_URS_2024_01/712363673</t>
  </si>
  <si>
    <t xml:space="preserve">"pol. 553 445 02: " </t>
  </si>
  <si>
    <t>"Koruna atiky, závětrná lišta: " 90,48*1,1</t>
  </si>
  <si>
    <t xml:space="preserve">"pol. 553 440 05: " </t>
  </si>
  <si>
    <t>vodorovné</t>
  </si>
  <si>
    <t>"koruna atiky pod PVC: " 91,552</t>
  </si>
  <si>
    <t xml:space="preserve">"pol. 553 440 06: " </t>
  </si>
  <si>
    <t>"pata atiky pod TI: " 91,552</t>
  </si>
  <si>
    <t>"pata atiky pod PVC: " 91,552</t>
  </si>
  <si>
    <t>177</t>
  </si>
  <si>
    <t>55344502</t>
  </si>
  <si>
    <t>lišta závětrná z poplastovaného plechu (PVC-P) rš 300mm</t>
  </si>
  <si>
    <t>1476632256</t>
  </si>
  <si>
    <t>178</t>
  </si>
  <si>
    <t>55344005</t>
  </si>
  <si>
    <t>lišta L rohová vnější z poplastovaného plechu (PVC-P) rš 100mm</t>
  </si>
  <si>
    <t>-1293465927</t>
  </si>
  <si>
    <t>91,552*1,1 'Přepočtené koeficientem množství</t>
  </si>
  <si>
    <t>179</t>
  </si>
  <si>
    <t>55344006</t>
  </si>
  <si>
    <t>lišta L koutová vnitřní z poplastovaného plechu (PVC-P) rš 100mm</t>
  </si>
  <si>
    <t>-256145580</t>
  </si>
  <si>
    <t>183,104*1,1 'Přepočtené koeficientem množství</t>
  </si>
  <si>
    <t>180</t>
  </si>
  <si>
    <t>712998202</t>
  </si>
  <si>
    <t>Montáž bezpečnostního přepadu z PVC DN 125</t>
  </si>
  <si>
    <t>-731529791</t>
  </si>
  <si>
    <t>Provedení povlakové krytiny střech - ostatní práce montáž odvodňovacího prvku nouzového atikového přepadu z PVC na dešťovou vodu DN 125</t>
  </si>
  <si>
    <t>https://podminky.urs.cz/item/CS_URS_2024_01/712998202</t>
  </si>
  <si>
    <t>181</t>
  </si>
  <si>
    <t>28342470</t>
  </si>
  <si>
    <t>chrlič atikový DN 110 s manžetou pro hydroizolaci z PVC-P</t>
  </si>
  <si>
    <t>-1432251973</t>
  </si>
  <si>
    <t>182</t>
  </si>
  <si>
    <t>998712101</t>
  </si>
  <si>
    <t>Přesun hmot tonážní pro krytiny povlakové v objektech v do 6 m</t>
  </si>
  <si>
    <t>245781672</t>
  </si>
  <si>
    <t>Přesun hmot pro povlakové krytiny stanovený z hmotnosti přesunovaného materiálu vodorovná dopravní vzdálenost do 50 m základní v objektech výšky do 6 m</t>
  </si>
  <si>
    <t>https://podminky.urs.cz/item/CS_URS_2024_01/998712101</t>
  </si>
  <si>
    <t>183</t>
  </si>
  <si>
    <t>713121211</t>
  </si>
  <si>
    <t>Montáž izolace tepelné podlah volně kladenými okrajovými pásky</t>
  </si>
  <si>
    <t>1483745383</t>
  </si>
  <si>
    <t>Montáž tepelné izolace podlah okrajovými pásky kladenými volně</t>
  </si>
  <si>
    <t>https://podminky.urs.cz/item/CS_URS_2024_01/713121211</t>
  </si>
  <si>
    <t>"M.Č. 1.01: " 6,136</t>
  </si>
  <si>
    <t>"m.č. 1.02+1.03: " 57,0</t>
  </si>
  <si>
    <t>"m.č. 1.04+1.05: " 44,3</t>
  </si>
  <si>
    <t>"m.č. 1.06+1.07: " 53,4</t>
  </si>
  <si>
    <t>184</t>
  </si>
  <si>
    <t>63152004</t>
  </si>
  <si>
    <t>pásek izolační minerální podlahový λ=0,036 15x100x1000mm</t>
  </si>
  <si>
    <t>549998962</t>
  </si>
  <si>
    <t>160,836*2,1 'Přepočtené koeficientem množství</t>
  </si>
  <si>
    <t>185</t>
  </si>
  <si>
    <t>713141131</t>
  </si>
  <si>
    <t>Montáž izolace tepelné střech plochých lepené za studena plně 1 vrstva rohoží, pásů, dílců, desek</t>
  </si>
  <si>
    <t>-1755238427</t>
  </si>
  <si>
    <t>Montáž tepelné izolace střech plochých rohožemi, pásy, deskami, dílci, bloky (izolační materiál ve specifikaci) přilepenými za studena jednovrstvá zplna</t>
  </si>
  <si>
    <t>https://podminky.urs.cz/item/CS_URS_2024_01/713141131</t>
  </si>
  <si>
    <t>Poznámka k položce:_x000d_
Izolace podlahy.</t>
  </si>
  <si>
    <t>"Sf01.A podlaha dílen: " 120,04+169,99+162,57</t>
  </si>
  <si>
    <t>"Sf01.B, pol. 713 141 131, XPS 700 kPa: " 1,97</t>
  </si>
  <si>
    <t>186</t>
  </si>
  <si>
    <t>28376463</t>
  </si>
  <si>
    <t>deska XPS hrana polodrážková a hladký povrch 700kPA λ=0,035 tl 80mm</t>
  </si>
  <si>
    <t>48758764</t>
  </si>
  <si>
    <t>454,57*1,05 'Přepočtené koeficientem množství</t>
  </si>
  <si>
    <t>187</t>
  </si>
  <si>
    <t>713141140</t>
  </si>
  <si>
    <t>Montáž izolace tepelné střech plochých lepené za studena nízkoexpanzní (PUR) pěnou 3 vrstvy rohoží, pásů, dílců, desek</t>
  </si>
  <si>
    <t>1051952794</t>
  </si>
  <si>
    <t>Montáž tepelné izolace střech plochých rohožemi, pásy, deskami, dílci, bloky (izolační materiál ve specifikaci) přilepenými za studena třívrstvá nízkoexpanzní (PUR) pěnou</t>
  </si>
  <si>
    <t>https://podminky.urs.cz/item/CS_URS_2024_01/713141140</t>
  </si>
  <si>
    <t>pol. 283 759 14</t>
  </si>
  <si>
    <t>"Sr01.A hlavní plocha: " 427,28*1,1</t>
  </si>
  <si>
    <t>pol. 283 759 93</t>
  </si>
  <si>
    <t>"Sr02.A plocha napojení na stávající budovu: " 3,54*1,1</t>
  </si>
  <si>
    <t>188</t>
  </si>
  <si>
    <t>28375909</t>
  </si>
  <si>
    <t>deska EPS 150 pro konstrukce s vysokým zatížením λ=0,035 tl 50mm</t>
  </si>
  <si>
    <t>850164416</t>
  </si>
  <si>
    <t>"napojení na stávající budovu: " 4,82*1,1</t>
  </si>
  <si>
    <t>189</t>
  </si>
  <si>
    <t>28375912</t>
  </si>
  <si>
    <t>deska EPS 150 pro konstrukce s vysokým zatížením λ=0,035 tl 80mm</t>
  </si>
  <si>
    <t>612774306</t>
  </si>
  <si>
    <t>470,008*1,05 'Přepočtené koeficientem množství</t>
  </si>
  <si>
    <t>190</t>
  </si>
  <si>
    <t>-967004978</t>
  </si>
  <si>
    <t>191</t>
  </si>
  <si>
    <t>28375993</t>
  </si>
  <si>
    <t>deska EPS 150 pro konstrukce s vysokým zatížením λ=0,035 tl 200mm</t>
  </si>
  <si>
    <t>-1022350055</t>
  </si>
  <si>
    <t>5,016*1,05 'Přepočtené koeficientem množství</t>
  </si>
  <si>
    <t>192</t>
  </si>
  <si>
    <t>713141336</t>
  </si>
  <si>
    <t>Montáž izolace tepelné střech plochých lepené za studena nízkoexpanzní (PUR) pěnou, spádová vrstva</t>
  </si>
  <si>
    <t>-692020006</t>
  </si>
  <si>
    <t>Montáž tepelné izolace střech plochých spádovými klíny v ploše přilepenými za studena nízkoexpanzní (PUR) pěnou</t>
  </si>
  <si>
    <t>https://podminky.urs.cz/item/CS_URS_2024_01/713141336</t>
  </si>
  <si>
    <t>193</t>
  </si>
  <si>
    <t>28376142</t>
  </si>
  <si>
    <t>klín izolační spád do 5% EPS 150</t>
  </si>
  <si>
    <t>-1694707589</t>
  </si>
  <si>
    <t>"Sr01.A hlavní plocha: " 71,15*1,1</t>
  </si>
  <si>
    <t>"Sr02.A plocha napojení na stávající budovu: " 0,73*1,1</t>
  </si>
  <si>
    <t>194</t>
  </si>
  <si>
    <t>713141351</t>
  </si>
  <si>
    <t>Montáž spádové izolace na zhlaví atiky š do 500 mm lepené za studena zplna</t>
  </si>
  <si>
    <t>1330934148</t>
  </si>
  <si>
    <t>Montáž tepelné izolace střech plochých spádovými klíny na zhlaví atiky šířky do 500 mm přilepenými za studena zplna</t>
  </si>
  <si>
    <t>https://podminky.urs.cz/item/CS_URS_2024_01/713141351</t>
  </si>
  <si>
    <t>195</t>
  </si>
  <si>
    <t>-1006627445</t>
  </si>
  <si>
    <t>"Koruna atiky, závětrná lišta: "2,06*1,1</t>
  </si>
  <si>
    <t>196</t>
  </si>
  <si>
    <t>24617150</t>
  </si>
  <si>
    <t>nátěr hydroizolační na bázi asfaltu a plastu do spodní stavby</t>
  </si>
  <si>
    <t>-1588683571</t>
  </si>
  <si>
    <t>Poznámka k položce:_x000d_
Lepení XPS 700 kPa k podkladu. Dvousložková lepicí hmota na bázi bitumenu, s polystyrenovým plnivem a cementem k lepení XPS.</t>
  </si>
  <si>
    <t>spotřeba při lepení XPS cca 2 kg/m2</t>
  </si>
  <si>
    <t>"pol. 713 141 131: " 452,6*2,0</t>
  </si>
  <si>
    <t>197</t>
  </si>
  <si>
    <t>998713101</t>
  </si>
  <si>
    <t>Přesun hmot tonážní pro izolace tepelné v objektech v do 6 m</t>
  </si>
  <si>
    <t>808411743</t>
  </si>
  <si>
    <t>Přesun hmot pro izolace tepelné stanovený z hmotnosti přesunovaného materiálu vodorovná dopravní vzdálenost do 50 m s užitím mechanizace v objektech výšky do 6 m</t>
  </si>
  <si>
    <t>https://podminky.urs.cz/item/CS_URS_2024_01/998713101</t>
  </si>
  <si>
    <t>198</t>
  </si>
  <si>
    <t>762361322</t>
  </si>
  <si>
    <t>Konstrukční a vyrovnávací vrstva pod klempířské prvky (atiky) z desek cementotřískových tl 22 mm</t>
  </si>
  <si>
    <t>1935092022</t>
  </si>
  <si>
    <t>Konstrukční vrstva pod klempířské prvky pro oplechování horních ploch zdí a nadezdívek (atik) z desek cementotřískových šroubovaných do podkladu, tloušťky desky 22 mm</t>
  </si>
  <si>
    <t>https://podminky.urs.cz/item/CS_URS_2024_01/762361322</t>
  </si>
  <si>
    <t>"Koruna atiky, závětrná lišta, š. bednění 750 mm: " (90,48*1,1)*0,75</t>
  </si>
  <si>
    <t>199</t>
  </si>
  <si>
    <t>998762101</t>
  </si>
  <si>
    <t>Přesun hmot tonážní pro kce tesařské v objektech v do 6 m</t>
  </si>
  <si>
    <t>-130878598</t>
  </si>
  <si>
    <t>Přesun hmot pro konstrukce tesařské stanovený z hmotnosti přesunovaného materiálu vodorovná dopravní vzdálenost do 50 m základní v objektech výšky do 6 m</t>
  </si>
  <si>
    <t>https://podminky.urs.cz/item/CS_URS_2024_01/998762101</t>
  </si>
  <si>
    <t>200</t>
  </si>
  <si>
    <t>763/001</t>
  </si>
  <si>
    <t xml:space="preserve">D+M Ves01 průmyslového vestavku </t>
  </si>
  <si>
    <t>924817268</t>
  </si>
  <si>
    <t>Poznámka k položce:_x000d_
stěna: AL PROFILY KOMAXIT RAL ČERNÁ. 2× DTD DESKA S HPL POVRCHEM FUNDERMAX ŠEDÁ (0075 AP GREY)_x000d_
okna: BEZPEČNOSTNÍ SKLO LEPENÉ ČIRÉ 2× VSG 33.1 BEZ POLEPU A BEZ ŽALUZIE._x000d_
dveře: DVEŘE JEDNOKŘÍDLÉ OTEVÍRAVÉ ČÁSTEČNĚ PROSKLENÉ V AL RÁMU. ZASKLENÍ BEZPEČNOSTNÍ LEPENÉ ČIRÉ ESG4_VSG 33.1. AL SYSTÉMOVÁ ZÁRUBEŇ. K/K FSB 12 1289 ASL Pure Aluminium. ZÁMEK SSF S CYLINDRICKOU VLOŽKOU. PANTY JUST 3D, PADACÍ LIŠTA, DVEŘNÍ ZARÁŽKA._x000d_
podhled: ZÁKLOP Z DŘEVOŠTĚPKOVÝCH DESEK OSB TL. 15 mm. NOSNÁ KONSTRUKCE UA 75 S MINERÁLNÍ IZOLACÍ 60 mm. MINERÁLNÍ PODHLED 600×600×12 BÍLÝ FLÍS, NEZAPUŠTĚNÝ. ZVUKOVÁ POHLTIVOST B. REAKCE NA OHEŇ A1. KOEFICIENTY ZVUKOVÉ POHLTIVOSTI 125 Hz - 0,4; 250 hz - 0,8; 500 Hz - 0,85; 1000 Hz - 0,75; 2000 Hz - 0,8; 4000 - 0,8 Hz. NEPOCHOZÍ.</t>
  </si>
  <si>
    <t>201</t>
  </si>
  <si>
    <t>763/002</t>
  </si>
  <si>
    <t>D+M Ves02 průmyslového vestavku</t>
  </si>
  <si>
    <t>-194589482</t>
  </si>
  <si>
    <t>Poznámka k položce:_x000d_
stěna: AL PROFILY KOMAXIT RAL ČERNÁ. 2× DTD DESKA S HPL POVRCHEM FUNDERMAX ŠEDÁ (0075 AP GREY)_x000d_
okno: BEZPEČNOSTNÍ SKLO LEPENÉ ČIRÉ 2× VSG 33.1 BEZ POLEPU A BEZ ŽALUZIE._x000d_
dveře: DVEŘE JEDNOKŘÍDLÉ OTEVÍRAVÉ ČÁSTEČNĚ PROSKLENÉ V AL RÁMU. ZASKLENÍ BEZPEČNOSTNÍ LEPENÉ ČIRÉ ESG4_VSG 33.1. AL SYSTÉMOVÁ ZÁRUBEŇ. K/K FSB 12 1289 ASL Pure Aluminium. ZÁMEK SSF S CYLINDRICKOU VLOŽKOU. PANTY JUST 3D, PADACÍ LIŠTA, DVEŘNÍ ZARÁŽKA._x000d_
podhled: BEZPEČNOSTNÍ SKLO LEPENÉ ČIRÉ 2× VSG 33.1 BEZ POLEPU A BEZ ŽALUZIE.</t>
  </si>
  <si>
    <t>202</t>
  </si>
  <si>
    <t>763/003</t>
  </si>
  <si>
    <t>D+M Ves03 průmyslového vestavku</t>
  </si>
  <si>
    <t>1431724634</t>
  </si>
  <si>
    <t>Poznámka k položce:_x000d_
stěna: AL PROFILY KOMAXIT RAL ČERNÁ. 2× DTD DESKA S HPL POVRCHEM FUNDERMAX ŠEDÁ (0075 AP GREY)_x000d_
okno: BEZPEČNOSTNÍ SKLO LEPENÉ ČIRÉ 2× VSG 33.1 BEZ POLEPU A BEZ ŽALUZIE._x000d_
dveře:DVEŘE JEDNOKŘÍDLÉ OTEVÍRAVÉ ČÁSTEČNĚ PROSKLENÉ V AL RÁMU. ZASKLENÍ BEZPEČNOSTNÍ LEPENÉ ČIRÉ ESG4_VSG 33.1. AL SYSTÉMOVÁ ZÁRUBEŇ. K/K FSB 12 1289 ASL Pure Aluminium. ZÁMEK SSF S CYLINDRICKOU VLOŽKOU. PANTY JUST 3D, PADACÍ LIŠTA, DVEŘNÍ ZARÁŽKA._x000d_
podhled: ZÁKLOP Z DŘEVOŠTĚPKOVÝCH DESEK OSB TL. 15 mm. NOSNÁ KONSTRUKCE UA 75 S MINERÁLNÍ IZOLACÍ 60 mm. MINERÁLNÍ PODHLED 600×600×12 BÍLÝ FLÍS, NEZAPUŠTĚNÝ. ZVUKOVÁ POHLTIVOST B. REAKCE NA OHEŇ A1. KOEFICIENTY ZVUKOVÉ POHLTIVOSTI 125 Hz - 0,4; 250 hz - 0,8; 500 Hz - 0,85; 1000 Hz - 0,75; 2000 Hz - 0,8; 4000 - 0,8 Hz. NEPOCHOZÍ.</t>
  </si>
  <si>
    <t>203</t>
  </si>
  <si>
    <t>763111761</t>
  </si>
  <si>
    <t>Příplatek k SDK příčce s jednoduchou nosnou konstrukcí za zahuštění profilů na vzdálenost 31 mm</t>
  </si>
  <si>
    <t>43218570</t>
  </si>
  <si>
    <t>Příčka ze sádrokartonových desek Příplatek k cenám za zahuštění profilů u příček s nosnou konstrukcí z jednoduchých profilů na vzdálenost 31 cm</t>
  </si>
  <si>
    <t>https://podminky.urs.cz/item/CS_URS_2024_01/763111761</t>
  </si>
  <si>
    <t>204</t>
  </si>
  <si>
    <t>763121457</t>
  </si>
  <si>
    <t>SDK stěna předsazená tl 87,5 mm profil CW+UW 75 deska s vysokou mechanickou odolností 1xDFRIH2 12,5 s izolací EI 30 Rw do 15 dB</t>
  </si>
  <si>
    <t>-1370853678</t>
  </si>
  <si>
    <t>Stěna předsazená ze sádrokartonových desek s nosnou konstrukcí z ocelových profilů CW, UW jednoduše opláštěná deskou vysokopevnostní protipožární impregnovanou s vysokou mechanickou odolností DFRIH2 tl. 12,5 mm s izolací, EI 30, Rw do 15 dB, stěna tl. 87,</t>
  </si>
  <si>
    <t>https://podminky.urs.cz/item/CS_URS_2024_01/763121457</t>
  </si>
  <si>
    <t>"m.č. 1.01: " 0,95*2,65</t>
  </si>
  <si>
    <t>"napojení na stávající budovu: " 2,0*0,4*2,35</t>
  </si>
  <si>
    <t>205</t>
  </si>
  <si>
    <t>763121714</t>
  </si>
  <si>
    <t>SDK stěna předsazená základní penetrační nátěr</t>
  </si>
  <si>
    <t>-1919305096</t>
  </si>
  <si>
    <t>Stěna předsazená ze sádrokartonových desek ostatní konstrukce a práce na předsazených stěnách ze sádrokartonových desek základní penetrační nátěr</t>
  </si>
  <si>
    <t>https://podminky.urs.cz/item/CS_URS_2024_01/763121714</t>
  </si>
  <si>
    <t>206</t>
  </si>
  <si>
    <t>763121715</t>
  </si>
  <si>
    <t>SDK stěna předsazená úprava styku stěny a podhledu separační páskou a akrylátem</t>
  </si>
  <si>
    <t>798050339</t>
  </si>
  <si>
    <t>Stěna předsazená ze sádrokartonových desek ostatní konstrukce a práce na předsazených stěnách ze sádrokartonových desek úprava styku stěny a podhledu separační páskou s akrylátem</t>
  </si>
  <si>
    <t>https://podminky.urs.cz/item/CS_URS_2024_01/763121715</t>
  </si>
  <si>
    <t>"m.č. 1.01: " 0,95</t>
  </si>
  <si>
    <t>"napojení na stávající budovu: " 2,0*0,4</t>
  </si>
  <si>
    <t>207</t>
  </si>
  <si>
    <t>763121751</t>
  </si>
  <si>
    <t>Příplatek k SDK stěně předsazené za plochu do 6 m2 jednotlivě</t>
  </si>
  <si>
    <t>-806203316</t>
  </si>
  <si>
    <t>Stěna předsazená ze sádrokartonových desek Příplatek k cenám za plochu do 6 m2 jednotlivě</t>
  </si>
  <si>
    <t>https://podminky.urs.cz/item/CS_URS_2024_01/763121751</t>
  </si>
  <si>
    <t>208</t>
  </si>
  <si>
    <t>763131558</t>
  </si>
  <si>
    <t>SDK podhled deska s vysokou mechanickou odolností 1xDFRIH2 12,5 bez izolace jednovrstvá spodní kce profil CD+UD EI do 15</t>
  </si>
  <si>
    <t>-737802049</t>
  </si>
  <si>
    <t>Podhled ze sádrokartonových desek jednovrstvá zavěšená spodní konstrukce z ocelových profilů CD, UD jednoduše opláštěná deskou vysokopevnostní protipožární impregnovanou s vysokou mechanickou odolností DFRIH2, tl. 12,5 mm, bez izolace, EI do 15</t>
  </si>
  <si>
    <t>https://podminky.urs.cz/item/CS_URS_2024_01/763131558</t>
  </si>
  <si>
    <t>"m.č. 1.01: " 2,01</t>
  </si>
  <si>
    <t>"napojení na stávající budovu: "0,4*1,78</t>
  </si>
  <si>
    <t>209</t>
  </si>
  <si>
    <t>763131761</t>
  </si>
  <si>
    <t>Příplatek k SDK podhledu za plochu do 3 m2 jednotlivě</t>
  </si>
  <si>
    <t>1061326134</t>
  </si>
  <si>
    <t>Podhled ze sádrokartonových desek Příplatek k cenám za plochu do 3 m2 jednotlivě</t>
  </si>
  <si>
    <t>https://podminky.urs.cz/item/CS_URS_2024_01/763131761</t>
  </si>
  <si>
    <t>210</t>
  </si>
  <si>
    <t>763264761.a</t>
  </si>
  <si>
    <t>Sádrovláknitý obklad tvaru U š přes 0,75 m do 1 m pro ocelový nosník deskou *cementotřískovou tl 12,5 mm</t>
  </si>
  <si>
    <t>-873462287</t>
  </si>
  <si>
    <t>Obklad ocelových nosníků *cementotřískovými deskami bez spodní konstrukce tvaru U rozvinuté šíře přes 0,75 m do 1 m, opláštění deskou *cementotřískovou tl. 12,5 mm</t>
  </si>
  <si>
    <t>"Zvi01 (001)-(002), vnitřní dveře: " 1,5</t>
  </si>
  <si>
    <t>"Zvi01 (003)-(004), vnitřní dveře: " 1,5</t>
  </si>
  <si>
    <t>"Zvi02 (001)-(002), okno S: " 2,0</t>
  </si>
  <si>
    <t>"Zvi03 (001)-(002), dveře V: " 1,75</t>
  </si>
  <si>
    <t>"Zvi03 (003)-(004), dveře V: " 1,75</t>
  </si>
  <si>
    <t>"Zvi04 (001)-(002), okno V: " 2,0</t>
  </si>
  <si>
    <t>"Zvi04 (003)-(004), okno V: " 2,0</t>
  </si>
  <si>
    <t>"Zvi05 (001)-(002), vrata V: " 3,5</t>
  </si>
  <si>
    <t>"Zvi05 (003)-(004), vata V: " 3,5</t>
  </si>
  <si>
    <t>"Zvi06 (001)-(002), okno Z: " 2,75</t>
  </si>
  <si>
    <t>"Zvi06 (003)-(004), okno Z: " 2,75</t>
  </si>
  <si>
    <t>"Zvi06 (005)-(006), okno Z: " 2,75</t>
  </si>
  <si>
    <t>"Zvi06 (007)-(008), okno Z: " 2,75</t>
  </si>
  <si>
    <t>"Zvi07 (001)-(002), vtata INT: " 3,5</t>
  </si>
  <si>
    <t>"Zvi08 (001)-(002), okno S: " 4,25</t>
  </si>
  <si>
    <t>"Zvi08 (003)-(004, okno S): " 4,25</t>
  </si>
  <si>
    <t>"Zvi08 (005)-(006, okno S): " 4,25</t>
  </si>
  <si>
    <t>"Zvi08 (007)-(008), okno S: " 4,25</t>
  </si>
  <si>
    <t>"Zvi08 (009)-(010), okno S: " 4,25</t>
  </si>
  <si>
    <t>"Zvi08 (011)-(012), okno S: " 4,25</t>
  </si>
  <si>
    <t>211</t>
  </si>
  <si>
    <t>28376294.a</t>
  </si>
  <si>
    <t>profil podkladový *z tvrzené polyuretanové pěny š 80mm v 240mm</t>
  </si>
  <si>
    <t>1199041577</t>
  </si>
  <si>
    <t>Poznámka k položce:_x000d_
purenit</t>
  </si>
  <si>
    <t>"Zvi01 (001)-(002), vnitřní dveře: " 0,0</t>
  </si>
  <si>
    <t>"Zvi01 (003)-(004), vnitřní dveře: " 0,0</t>
  </si>
  <si>
    <t>"Zvi07 (001)-(002), vtata INT: " 0,0</t>
  </si>
  <si>
    <t>212</t>
  </si>
  <si>
    <t>998763301</t>
  </si>
  <si>
    <t>Přesun hmot tonážní pro konstrukce montované z desek v objektech v do 6 m</t>
  </si>
  <si>
    <t>-998947106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</si>
  <si>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</si>
  <si>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https://podminky.urs.cz/item/CS_URS_2024_01/998763301</t>
  </si>
  <si>
    <t>213</t>
  </si>
  <si>
    <t>764217646</t>
  </si>
  <si>
    <t>Oplechování oblých parapetů nebo ze segmentů celoplošně lepené z Pz s povrch úpravou rš 500 mm</t>
  </si>
  <si>
    <t>617648494</t>
  </si>
  <si>
    <t>Oplechování parapetů z pozinkovaného plechu s povrchovou úpravou oblých nebo ze segmentů, včetně rohů celoplošně lepené rš 500 mm</t>
  </si>
  <si>
    <t>https://podminky.urs.cz/item/CS_URS_2024_01/764217646</t>
  </si>
  <si>
    <t>"Oz01(001)-(003): " 6,0*3,75</t>
  </si>
  <si>
    <t>"Oz02(001)-(004): " 4,0*2,25</t>
  </si>
  <si>
    <t>"Oz03(001)-(003): " 3,0*1,5</t>
  </si>
  <si>
    <t>214</t>
  </si>
  <si>
    <t>998764101</t>
  </si>
  <si>
    <t>Přesun hmot tonážní pro konstrukce klempířské v objektech v do 6 m</t>
  </si>
  <si>
    <t>-1262689396</t>
  </si>
  <si>
    <t>Přesun hmot pro konstrukce klempířské stanovený z hmotnosti přesunovaného materiálu vodorovná dopravní vzdálenost do 50 m základní v objektech výšky do 6 m</t>
  </si>
  <si>
    <t>https://podminky.urs.cz/item/CS_URS_2024_01/998764101</t>
  </si>
  <si>
    <t>215</t>
  </si>
  <si>
    <t>766/002</t>
  </si>
  <si>
    <t>D+M střešní světlík se zaobleným sklem</t>
  </si>
  <si>
    <t>1674030114</t>
  </si>
  <si>
    <t xml:space="preserve">Poznámka k položce:_x000d_
1× ZVEDACÍ RÁM S NÁBĚHEM, 3× ZVEDACÍ RÁM BEZ NÁBĚHU, MONTÁŽNÍ LIŠTY A PAROTĚSNÁ FÓLIE, SYSTÉMOVÉ PVC OSTĚNÍ V BÍLÉ BARVĚ. ZASKLENÍ TROJSKLO ČIRÉ Urc,ref300 = 0,55 W/m2K, g = 0,49. PROPUSTNOST VZDUCHU 4. ELEKTRICKY OVLÁDANÁ ZÁKLADNA. VENKOVNÍ MARKÝZA S OCHRANNOU PŘED HORKEM SE SOLÁRNÍM NAPÁJENÍM._x000d_
Designový světlík se zaobleným sklem umožňující odvod deš'tové vody i při sklonu střechy 0°. Kompletní dodávka včetně všech doplňků, systémové řešení,  zejména v napojení na hydroizolaci a parozábranu střechy, přerušení tepelných mostů apod. Zvýšená odolnost proti větru, sněhu a krupobití. Tvrzené venkovní sklo.</t>
  </si>
  <si>
    <t>"O01: " 11,0</t>
  </si>
  <si>
    <t>216</t>
  </si>
  <si>
    <t>766/003</t>
  </si>
  <si>
    <t>D+M Dt01(001) dveře vnitřní otočné plné HPL vč. zárubně a kování</t>
  </si>
  <si>
    <t>-900239623</t>
  </si>
  <si>
    <t>217</t>
  </si>
  <si>
    <t>766/004</t>
  </si>
  <si>
    <t>D+M Dt02(001) dveře vnitřní otočné plné HPL vč. zárubně a kování</t>
  </si>
  <si>
    <t>1605209189</t>
  </si>
  <si>
    <t>218</t>
  </si>
  <si>
    <t>766/005</t>
  </si>
  <si>
    <t>D+M Dt03(001) dveře vnitřní otočné plné HPL vč. zárubně a kování, EW 15 DP3</t>
  </si>
  <si>
    <t>1518824311</t>
  </si>
  <si>
    <t>219</t>
  </si>
  <si>
    <t>766691610</t>
  </si>
  <si>
    <t>Lišty krycí venkovní dřevěné a hliníkové pro překrytí spojů s podtmelením</t>
  </si>
  <si>
    <t>2075683025</t>
  </si>
  <si>
    <t>Montáž ostatních truhlářských konstrukcí venkovní krycí lišty dřevěné nebo hliníkové pro překrytí spojů mezi oknem a balkónovými dveřmi s podtmelením</t>
  </si>
  <si>
    <t>https://podminky.urs.cz/item/CS_URS_2024_01/766691610</t>
  </si>
  <si>
    <t>Lišta připojovací spáry oken</t>
  </si>
  <si>
    <t>"Oz01(001)-(003): " 6,0*(3,75+1,5*2,0)</t>
  </si>
  <si>
    <t>"Oz02(001)-(004): " 4,0*(2,25+1,5*2,0)</t>
  </si>
  <si>
    <t>"Oz03(001)-(003): " 3,0*(1,5+1,5*2,0)</t>
  </si>
  <si>
    <t>"Dz01(001), (002): " 2,0*(1,25+2,45*2,0)</t>
  </si>
  <si>
    <t>220</t>
  </si>
  <si>
    <t>766/001</t>
  </si>
  <si>
    <t>hliníková L lišta lepená jednostraně (kluznost) k zakrytí připojovací spáry v barvě okna</t>
  </si>
  <si>
    <t>1654306291</t>
  </si>
  <si>
    <t>87,3*1,1 'Přepočtené koeficientem množství</t>
  </si>
  <si>
    <t>221</t>
  </si>
  <si>
    <t>766694116</t>
  </si>
  <si>
    <t>Montáž parapetních desek dřevěných nebo plastových š do 30 cm</t>
  </si>
  <si>
    <t>-1609813915</t>
  </si>
  <si>
    <t>Montáž ostatních truhlářských konstrukcí parapetních desek dřevěných nebo plastových šířky do 300 mm</t>
  </si>
  <si>
    <t>https://podminky.urs.cz/item/CS_URS_2024_01/766694116</t>
  </si>
  <si>
    <t>Poznámka k položce:_x000d_
Sladit se stěnami, dveřmi, okny.</t>
  </si>
  <si>
    <t>222</t>
  </si>
  <si>
    <t>60794102.a</t>
  </si>
  <si>
    <t>parapet PEFC s HPL š. 230 s nosem, barva metalic AL (světle šedá), ABS hrana oboustranná</t>
  </si>
  <si>
    <t>842162372</t>
  </si>
  <si>
    <t>36*1,05 'Přepočtené koeficientem množství</t>
  </si>
  <si>
    <t>223</t>
  </si>
  <si>
    <t>998766101</t>
  </si>
  <si>
    <t>Přesun hmot tonážní pro kce truhlářské v objektech v do 6 m</t>
  </si>
  <si>
    <t>-599927948</t>
  </si>
  <si>
    <t>Přesun hmot pro konstrukce truhlářské stanovený z hmotnosti přesunovaného materiálu vodorovná dopravní vzdálenost do 50 m základní v objektech výšky do 6 m</t>
  </si>
  <si>
    <t>https://podminky.urs.cz/item/CS_URS_2024_01/998766101</t>
  </si>
  <si>
    <t>224</t>
  </si>
  <si>
    <t>767163121</t>
  </si>
  <si>
    <t>Montáž přímého kovového zábradlí z dílců do betonu v rovině</t>
  </si>
  <si>
    <t>1858802002</t>
  </si>
  <si>
    <t>Montáž kompletního kovového zábradlí přímého z dílců v rovině (na rovné ploše) kotveného do betonu</t>
  </si>
  <si>
    <t>https://podminky.urs.cz/item/CS_URS_2024_01/767163121</t>
  </si>
  <si>
    <t>"Z01(001): " 1,7+1,065+1,55</t>
  </si>
  <si>
    <t>225</t>
  </si>
  <si>
    <t>55342284.a</t>
  </si>
  <si>
    <t>zábradlí s hranatým sloupkem a hranatými pruty pozinkované</t>
  </si>
  <si>
    <t>-1757125088</t>
  </si>
  <si>
    <t>Poznámka k položce:_x000d_
Výstup ze žebříku na střechu.</t>
  </si>
  <si>
    <t>226</t>
  </si>
  <si>
    <t>767211312</t>
  </si>
  <si>
    <t>Montáž venkovního kovového schodiště rovného kotveného na ocelovou konstrukci</t>
  </si>
  <si>
    <t>-864421236</t>
  </si>
  <si>
    <t>Montáž kovového venkovního schodiště bez zábradlí a podesty, pro šířku stupně do 1 200 mm rovného, kotveného na ocelovou konstrukci</t>
  </si>
  <si>
    <t>https://podminky.urs.cz/item/CS_URS_2024_01/767211312</t>
  </si>
  <si>
    <t>227</t>
  </si>
  <si>
    <t>55342017.A</t>
  </si>
  <si>
    <t>schodiště Z02</t>
  </si>
  <si>
    <t>1333895782</t>
  </si>
  <si>
    <t>Poznámka k položce:_x000d_
TYPIZOVANÝ SCHODIŠŤOVÝ STUPEŇ 1200×300×72 mm Z TAHOKOVU FILS 20 45×11,4 - 3,3×2,5; STUPEŇ GAMMA, ŠROUB M10. PODESTA GAMMA ATYP 1200×790×50 mm Z TAHOKOVU FILS 20 45×11,4 - 3,3×2,5. ZTUŽUJÍCÍ ROZPĚRA SCHODNIC 2× U 120. PATNÍ DESKA P10 4× ZÁVITOVÁ TYČ M12/175 mm NA CHEMICKOU KOTVU. PATNÍ DESKA DO ZDIVA P10 4× ZÁVITOVÁ TYČ M12/175 mm NA CHEMICKOU KOTVU. ZÁBRADLÍ UZAVŘENÝ PROFIL - MADLO 40×20×2 mm; SLOUPKY 20×20×1,5 á 120 mm Z BOKU SCHODNICE. SCHODNICE PLO 200×10 mm. ŽÁROVĚ ZINKOVANÁ KONSTRUKCE + ČERNÝ NÁTĚR (SLADIT S HRANOU DVEŘÍ, KAUČUKOVOU IZOLACÍ, NÁTĚREM U UMYVADEL).</t>
  </si>
  <si>
    <t>228</t>
  </si>
  <si>
    <t>767620363</t>
  </si>
  <si>
    <t>Montáž oken kovových s izolačními trojskly otevíravých do betonu plochy přes 1,5 do 2,5 m2</t>
  </si>
  <si>
    <t>-1489070000</t>
  </si>
  <si>
    <t>Montáž oken s izolačními skly z hliníkových nebo ocelových profilů na polyuretanovou pěnu s trojskly otevíravých do betonu, plochy přes 1,5 do 2,5 m2</t>
  </si>
  <si>
    <t>https://podminky.urs.cz/item/CS_URS_2024_01/767620363</t>
  </si>
  <si>
    <t>"Oz03(001)-(003): " 3,0*1,5*1,5</t>
  </si>
  <si>
    <t>229</t>
  </si>
  <si>
    <t>767620364</t>
  </si>
  <si>
    <t>Montáž oken kovových s izolačními trojskly otevíravých do betonu plochy přes 2,5 do 6 m2</t>
  </si>
  <si>
    <t>-362969588</t>
  </si>
  <si>
    <t>Montáž oken s izolačními skly z hliníkových nebo ocelových profilů na polyuretanovou pěnu s trojskly otevíravých do betonu, plochy přes 2,5 do 6 m2</t>
  </si>
  <si>
    <t>https://podminky.urs.cz/item/CS_URS_2024_01/767620364</t>
  </si>
  <si>
    <t>"Oz01(001)-(003): " 6,0*3,75*1,5</t>
  </si>
  <si>
    <t>"Oz02(001)-(004): " 4,0*2,25*1,5</t>
  </si>
  <si>
    <t>230</t>
  </si>
  <si>
    <t>55341011</t>
  </si>
  <si>
    <t>okno Al otevíravé/sklopné trojsklo přes plochu 1m2 do v 1,5m</t>
  </si>
  <si>
    <t>790597856</t>
  </si>
  <si>
    <t>Poznámka k položce:_x000d_
Včetně podkladního profilu.</t>
  </si>
  <si>
    <t>231</t>
  </si>
  <si>
    <t>767627307</t>
  </si>
  <si>
    <t>Připojovací spára oken a stěn paropropustnou páskou exteriérovou</t>
  </si>
  <si>
    <t>-2105695448</t>
  </si>
  <si>
    <t>Ostatní práce a doplňky při montáži oken a stěn připojovací spára oken a stěn mezi ostěním a rámem venkovní paropropustna páska</t>
  </si>
  <si>
    <t>https://podminky.urs.cz/item/CS_URS_2024_01/767627307</t>
  </si>
  <si>
    <t>"Oz01(001)-(003): " 6,0*(3,75*2,0)</t>
  </si>
  <si>
    <t>"Oz02(001)-(004): " 4,0*(2,25*2,0)</t>
  </si>
  <si>
    <t>"Oz03(001)-(003): " 3,0*(1,5*2,0)</t>
  </si>
  <si>
    <t>"Dz01(001), (002): " 2,0*(1,25*2,0)</t>
  </si>
  <si>
    <t>232</t>
  </si>
  <si>
    <t>59071093</t>
  </si>
  <si>
    <t>fólie okenní těsnící univerzální klimaticky aktivní omítatelná 100mm s butylem</t>
  </si>
  <si>
    <t>824395692</t>
  </si>
  <si>
    <t>Poznámka k položce:_x000d_
Univerzální pro ext i int. Oboustranné provedení v míste parapetu spřesahy na ostění.</t>
  </si>
  <si>
    <t>77*1,1 'Přepočtené koeficientem množství</t>
  </si>
  <si>
    <t>233</t>
  </si>
  <si>
    <t>767627310</t>
  </si>
  <si>
    <t>Připojovací spára oken a stěn kompletní komprimační impregnovanou páskou</t>
  </si>
  <si>
    <t>-608092184</t>
  </si>
  <si>
    <t>Ostatní práce a doplňky při montáži oken a stěn připojovací spára oken a stěn mezi ostěním a rámem kompletní impregnovaná komprimační páska</t>
  </si>
  <si>
    <t>https://podminky.urs.cz/item/CS_URS_2024_01/767627310</t>
  </si>
  <si>
    <t>234</t>
  </si>
  <si>
    <t>59071038</t>
  </si>
  <si>
    <t>páska okenní těsnící měkčený pěnový PUR impregnovaná s integrovanou páskou 8-33x88mm</t>
  </si>
  <si>
    <t>-1244096508</t>
  </si>
  <si>
    <t>Poznámka k položce:_x000d_
Na celoušířku rámu okna, parotěsnící i paropropusná. Ostění a nadpraží. V dolní části ostění překryý s parapetní fólií.</t>
  </si>
  <si>
    <t>235</t>
  </si>
  <si>
    <t>767640112</t>
  </si>
  <si>
    <t>Montáž dveří ocelových nebo hliníkových vchodových jednokřídlových s nadsvětlíkem</t>
  </si>
  <si>
    <t>625315384</t>
  </si>
  <si>
    <t>https://podminky.urs.cz/item/CS_URS_2024_01/767640112</t>
  </si>
  <si>
    <t>"Dz01(001), (002): " 1,0+1,0</t>
  </si>
  <si>
    <t>236</t>
  </si>
  <si>
    <t>55341336</t>
  </si>
  <si>
    <t>dveře jednokřídlé Al plné s nadsvětlíkem max rozměru otvoru 3,3m2 bezpečnostní třídy RC2</t>
  </si>
  <si>
    <t>-2033748965</t>
  </si>
  <si>
    <t>"Dz01(001), (002): " 2,0*1,25*2,45</t>
  </si>
  <si>
    <t>237</t>
  </si>
  <si>
    <t>767651113</t>
  </si>
  <si>
    <t>Montáž vrat garážových sekčních zajížděcích pod strop pl přes 9 do 13 m2</t>
  </si>
  <si>
    <t>332144743</t>
  </si>
  <si>
    <t>Montáž vrat garážových nebo průmyslových sekčních zajížděcích pod strop, plochy přes 9 do 13 m2</t>
  </si>
  <si>
    <t>https://podminky.urs.cz/item/CS_URS_2024_01/767651113</t>
  </si>
  <si>
    <t>"Vrata EXT D01(001), (002): " 1,0+1,0</t>
  </si>
  <si>
    <t>"Vrata INt s dveřmi D02(001): " 1,0</t>
  </si>
  <si>
    <t>238</t>
  </si>
  <si>
    <t>55345802</t>
  </si>
  <si>
    <t>vrata průmyslová sekční z ocelových lamel, zateplená PUR tl 67mm</t>
  </si>
  <si>
    <t>2082651123</t>
  </si>
  <si>
    <t>"Vrata EXT D01(001), (002): " 2,0*3,0*3,47</t>
  </si>
  <si>
    <t>239</t>
  </si>
  <si>
    <t>55345801.a</t>
  </si>
  <si>
    <t>vrata průmyslová sekční z ocelových lamel, zateplená PUR tl 42mm s integrovanými dveřmi</t>
  </si>
  <si>
    <t>65351396</t>
  </si>
  <si>
    <t>"Vrata INt s dveřmi D02(001): " 1,0*3,0*3,47</t>
  </si>
  <si>
    <t>240</t>
  </si>
  <si>
    <t>767832122</t>
  </si>
  <si>
    <t>Montáž venkovních požárních žebříků do betonu bez suchovodu</t>
  </si>
  <si>
    <t>468626310</t>
  </si>
  <si>
    <t>https://podminky.urs.cz/item/CS_URS_2024_01/767832122</t>
  </si>
  <si>
    <t>"Z01(001): " 6,85</t>
  </si>
  <si>
    <t>241</t>
  </si>
  <si>
    <t>44983047</t>
  </si>
  <si>
    <t>žebřík venkovní s přímým výstupem a ochranným košem bez suchovodu z pozinkované oceli celkem dl 6,1-8,5m</t>
  </si>
  <si>
    <t>-173731214</t>
  </si>
  <si>
    <t>242</t>
  </si>
  <si>
    <t>767881115</t>
  </si>
  <si>
    <t>Montáž bodů záchytného systému do dutinového panelu expanzní kotvou, mechanickým kotvením</t>
  </si>
  <si>
    <t>1093013417</t>
  </si>
  <si>
    <t>Montáž záchytného systému proti pádu bodů samostatných nebo v systému s poddajným kotvícím vedením do dutinového panelu expanzní kotvou, mechanickým kotvením</t>
  </si>
  <si>
    <t>https://podminky.urs.cz/item/CS_URS_2024_01/767881115</t>
  </si>
  <si>
    <t>Poznámka k položce:_x000d_
Včetně revize a předání do užívání.</t>
  </si>
  <si>
    <t>"pol. 709 213 36: " 7,0</t>
  </si>
  <si>
    <t>"pol. 709 213 36.a: " 10,0</t>
  </si>
  <si>
    <t>243</t>
  </si>
  <si>
    <t>70921336</t>
  </si>
  <si>
    <t>kotvicí bod do prefabrikovaných dutinových panelů dl 600mm</t>
  </si>
  <si>
    <t>-1393108136</t>
  </si>
  <si>
    <t>"nerezový kotvící bod do panelů: " 7,0</t>
  </si>
  <si>
    <t>244</t>
  </si>
  <si>
    <t>70921336.a</t>
  </si>
  <si>
    <t>kotvicí bod do prefabrikovaných dutinových panelů dl 700mm</t>
  </si>
  <si>
    <t>-1175562659</t>
  </si>
  <si>
    <t>"nerezový kotvící bod do panelů: " 10</t>
  </si>
  <si>
    <t>245</t>
  </si>
  <si>
    <t>31452201</t>
  </si>
  <si>
    <t>nerezové lano určené pro systémy s požadavkem na permanentní kotvicí vedení tl 8mm</t>
  </si>
  <si>
    <t>-946972247</t>
  </si>
  <si>
    <t>246</t>
  </si>
  <si>
    <t>31452203</t>
  </si>
  <si>
    <t>koncovka k nerez lanu napínací pro systémy s požadavkem na permanentní kotvicí vedení lano tl 8mm</t>
  </si>
  <si>
    <t>-2128342286</t>
  </si>
  <si>
    <t>247</t>
  </si>
  <si>
    <t>314522xx.a</t>
  </si>
  <si>
    <t>identifikační štítek pro jednotlivý úsek nerezového lana</t>
  </si>
  <si>
    <t>1155269864</t>
  </si>
  <si>
    <t>248</t>
  </si>
  <si>
    <t>314522xx.b</t>
  </si>
  <si>
    <t>rohová a zlomová kladka min. tl. oceli 8 mm</t>
  </si>
  <si>
    <t>-1222316443</t>
  </si>
  <si>
    <t>249</t>
  </si>
  <si>
    <t>314522xx.c</t>
  </si>
  <si>
    <t>montážní lano dl. 23 m tl. 14 mm</t>
  </si>
  <si>
    <t>-1570783053</t>
  </si>
  <si>
    <t>250</t>
  </si>
  <si>
    <t>314522xx.d</t>
  </si>
  <si>
    <t>set pro údržbu - zachycovací postroj, spojovací lano 15m</t>
  </si>
  <si>
    <t>193689339</t>
  </si>
  <si>
    <t>251</t>
  </si>
  <si>
    <t>767995112</t>
  </si>
  <si>
    <t>Montáž atypických zámečnických konstrukcí hm přes 5 do 10 kg</t>
  </si>
  <si>
    <t>-1440647673</t>
  </si>
  <si>
    <t>Montáž ostatních atypických zámečnických konstrukcí hmotnosti přes 5 do 10 kg</t>
  </si>
  <si>
    <t>https://podminky.urs.cz/item/CS_URS_2024_01/767995112</t>
  </si>
  <si>
    <t>"napojení střechy na stávající: " 7,3*27,3</t>
  </si>
  <si>
    <t>252</t>
  </si>
  <si>
    <t>13431006</t>
  </si>
  <si>
    <t>úhelník ocelový rovnostranný jakost S235JR (11 375) 150x150x12mm</t>
  </si>
  <si>
    <t>-1604381086</t>
  </si>
  <si>
    <t>"napojení střechy na stávající: " 7,3*(27,3/1000)</t>
  </si>
  <si>
    <t>253</t>
  </si>
  <si>
    <t>998767101</t>
  </si>
  <si>
    <t>Přesun hmot tonážní pro zámečnické konstrukce v objektech v do 6 m</t>
  </si>
  <si>
    <t>-280125854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</si>
  <si>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</si>
  <si>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</si>
  <si>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777</t>
  </si>
  <si>
    <t>Podlahy lité</t>
  </si>
  <si>
    <t>254</t>
  </si>
  <si>
    <t>777111101</t>
  </si>
  <si>
    <t>Zametení podkladu před provedením lité podlahy</t>
  </si>
  <si>
    <t>-2131782095</t>
  </si>
  <si>
    <t>Příprava podkladu před provedením litých podlah zametení</t>
  </si>
  <si>
    <t>https://podminky.urs.cz/item/CS_URS_2024_01/777111101</t>
  </si>
  <si>
    <t>255</t>
  </si>
  <si>
    <t>777111111</t>
  </si>
  <si>
    <t>Vysátí podkladu před provedením lité podlahy</t>
  </si>
  <si>
    <t>1343895223</t>
  </si>
  <si>
    <t>Příprava podkladu před provedením litých podlah vysátí</t>
  </si>
  <si>
    <t>https://podminky.urs.cz/item/CS_URS_2024_01/777111111</t>
  </si>
  <si>
    <t>256</t>
  </si>
  <si>
    <t>777111121</t>
  </si>
  <si>
    <t>Ruční broušení podkladu před provedením lité podlahy</t>
  </si>
  <si>
    <t>899497906</t>
  </si>
  <si>
    <t>Příprava podkladu před provedením litých podlah obroušení ruční ( v místě styku se stěnou, v rozích apod.)</t>
  </si>
  <si>
    <t>https://podminky.urs.cz/item/CS_URS_2024_01/777111121</t>
  </si>
  <si>
    <t>"pol. 713 121 211: " 160,836*1,1</t>
  </si>
  <si>
    <t>257</t>
  </si>
  <si>
    <t>777111123</t>
  </si>
  <si>
    <t>Strojní broušení podkladu před provedením lité podlahy</t>
  </si>
  <si>
    <t>-2032196260</t>
  </si>
  <si>
    <t>Příprava podkladu před provedením litých podlah obroušení strojní</t>
  </si>
  <si>
    <t>https://podminky.urs.cz/item/CS_URS_2024_01/777111123</t>
  </si>
  <si>
    <t>258</t>
  </si>
  <si>
    <t>777111141</t>
  </si>
  <si>
    <t>Otryskání podkladu před provedením lité podlahy</t>
  </si>
  <si>
    <t>1357875000</t>
  </si>
  <si>
    <t>Příprava podkladu před provedením litých podlah otryskání</t>
  </si>
  <si>
    <t>https://podminky.urs.cz/item/CS_URS_2024_01/777111141</t>
  </si>
  <si>
    <t>259</t>
  </si>
  <si>
    <t>777131103</t>
  </si>
  <si>
    <t>Penetrační epoxidový nátěr podlahy na vlhký nebo nenasákavý podklad</t>
  </si>
  <si>
    <t>1441828157</t>
  </si>
  <si>
    <t>Penetrační nátěr podlahy epoxidový na podklad vlhký nebo s nízkou nasákavostí</t>
  </si>
  <si>
    <t>https://podminky.urs.cz/item/CS_URS_2024_01/777131103</t>
  </si>
  <si>
    <t>Gs06.a</t>
  </si>
  <si>
    <t>"m.č. 1.01: " 2,01*1,1</t>
  </si>
  <si>
    <t>"m.č. 1.02+1.03: " 166,7*1,1</t>
  </si>
  <si>
    <t>"m.č. 1.04+1.05: " 120,01*1,1</t>
  </si>
  <si>
    <t>"m.č. 1.06+1.07: " 161,41*1,1</t>
  </si>
  <si>
    <t>"podlaha napojení na stávající: " (0,4*1,78)*1,1</t>
  </si>
  <si>
    <t>260</t>
  </si>
  <si>
    <t>777131121</t>
  </si>
  <si>
    <t>Prosyp penetračních nátěrů podkladu podlahy pískem v množství do 0,5 kg/m2</t>
  </si>
  <si>
    <t>1783248492</t>
  </si>
  <si>
    <t>Penetrační nátěr prosyp penetračních nátěrů podlahy pískem do 0,5 kg/m2</t>
  </si>
  <si>
    <t>https://podminky.urs.cz/item/CS_URS_2024_01/777131121</t>
  </si>
  <si>
    <t>261</t>
  </si>
  <si>
    <t>777611153</t>
  </si>
  <si>
    <t>Nátěr epoxidový překlenující trhliny parkovacích ploch</t>
  </si>
  <si>
    <t>-394951777</t>
  </si>
  <si>
    <t>Krycí nátěr podlahy parkovacích ploch mezinátěr překlenující trhliny epoxidový</t>
  </si>
  <si>
    <t>https://podminky.urs.cz/item/CS_URS_2024_01/777611153</t>
  </si>
  <si>
    <t>262</t>
  </si>
  <si>
    <t>777911113</t>
  </si>
  <si>
    <t>Pohyblivé napojení lité podlahy na stěnu nebo sokl</t>
  </si>
  <si>
    <t>-209152987</t>
  </si>
  <si>
    <t>Napojení na stěnu nebo sokl fabionem z epoxidové stěrky plněné pískem a výplňovým spárovým profilem s trvale pružným tmelem pohyblivé</t>
  </si>
  <si>
    <t>https://podminky.urs.cz/item/CS_URS_2024_01/777911113</t>
  </si>
  <si>
    <t>263</t>
  </si>
  <si>
    <t>998777101</t>
  </si>
  <si>
    <t>Přesun hmot tonážní pro podlahy lité v objektech v do 6 m</t>
  </si>
  <si>
    <t>-295352267</t>
  </si>
  <si>
    <t>Přesun hmot pro podlahy lité stanovený z hmotnosti přesunovaného materiálu vodorovná dopravní vzdálenost do 50 m základní v objektech výšky do 6 m</t>
  </si>
  <si>
    <t>https://podminky.urs.cz/item/CS_URS_2024_01/998777101</t>
  </si>
  <si>
    <t>781</t>
  </si>
  <si>
    <t>Dokončovací práce - obklady</t>
  </si>
  <si>
    <t>264</t>
  </si>
  <si>
    <t>781492711</t>
  </si>
  <si>
    <t>Montáž profilů rohových lepených hydroizolačním polyuretanovým lepidlem</t>
  </si>
  <si>
    <t>1546855325</t>
  </si>
  <si>
    <t>Obklad - dokončující práce montáž profilu lepeného hydroizolačním polyuretanovým lepidlem rohového</t>
  </si>
  <si>
    <t>https://podminky.urs.cz/item/CS_URS_2024_01/781492711</t>
  </si>
  <si>
    <t>"viz pol. 777 111 121, napojení na stěnu fabionem, ukončení fabionu lištou: " 176,920</t>
  </si>
  <si>
    <t>265</t>
  </si>
  <si>
    <t>19416012</t>
  </si>
  <si>
    <t>lišta ukončovací nerezová 10mm</t>
  </si>
  <si>
    <t>2119541130</t>
  </si>
  <si>
    <t>176,92*1,05 'Přepočtené koeficientem množství</t>
  </si>
  <si>
    <t>266</t>
  </si>
  <si>
    <t>998781101</t>
  </si>
  <si>
    <t>Přesun hmot tonážní pro obklady keramické v objektech v do 6 m</t>
  </si>
  <si>
    <t>402860302</t>
  </si>
  <si>
    <t>Přesun hmot pro obklady keramické stanovený z hmotnosti přesunovaného materiálu vodorovná dopravní vzdálenost do 50 m základní v objektech výšky do 6 m</t>
  </si>
  <si>
    <t>https://podminky.urs.cz/item/CS_URS_2024_01/998781101</t>
  </si>
  <si>
    <t>784</t>
  </si>
  <si>
    <t>Dokončovací práce - malby a tapety</t>
  </si>
  <si>
    <t>267</t>
  </si>
  <si>
    <t>784111001</t>
  </si>
  <si>
    <t>Oprášení (ometení ) podkladu v místnostech v do 3,80 m</t>
  </si>
  <si>
    <t>-1535016026</t>
  </si>
  <si>
    <t>Oprášení (ometení) podkladu v místnostech výšky do 3,80 m</t>
  </si>
  <si>
    <t>https://podminky.urs.cz/item/CS_URS_2024_01/784111001</t>
  </si>
  <si>
    <t>"pol. 777 131 103, penetrace expoxidová podlaha: " 450,130</t>
  </si>
  <si>
    <t>"SDK vstup napojení na sousední budovu: " 0,375*1,78</t>
  </si>
  <si>
    <t>"světlík: " -(11,0*1,2*1,2)</t>
  </si>
  <si>
    <t>Stěny</t>
  </si>
  <si>
    <t>"m.č. 1.01: " ((2,0*2,12+2,0*0,95)*2,6)-(0,686*1,95)</t>
  </si>
  <si>
    <t>"m.č. 1.02: " ((2,0*19,0+2,0*9,45)*3,97)-(0,88*2,19+0,686*1,95+2,25*1,5*4,0+3,75*1,5+3,0*3,77+1,0*2,52)</t>
  </si>
  <si>
    <t>"m.č. 1.03: " 0,0</t>
  </si>
  <si>
    <t>"m.č. 1.04: " ((2,0*12,7+2,0*9,45)*3,97)-(3,75*1,5*2,0+1,5*1,5+3,0*3,37+1,25*2,75+1,0*2,52)</t>
  </si>
  <si>
    <t>"m.č. 1.05: " 0,0</t>
  </si>
  <si>
    <t>"m.č. 1.06: " ((2,0*17,450+2,0*2,950)*3,97)-(3,0*3,47+3,75*1,5*3,0+1,5*1,5+3,0*3,47+1,0*2,52)</t>
  </si>
  <si>
    <t>"m.č. 1.07: " 0,0</t>
  </si>
  <si>
    <t>"stěny Gs05.A: " 13,5</t>
  </si>
  <si>
    <t>268</t>
  </si>
  <si>
    <t>784181121</t>
  </si>
  <si>
    <t>Hloubková jednonásobná bezbarvá penetrace podkladu v místnostech v do 3,80 m</t>
  </si>
  <si>
    <t>-1855150391</t>
  </si>
  <si>
    <t>Penetrace podkladu jednonásobná hloubková akrylátová bezbarvá v místnostech výšky do 3,80 m</t>
  </si>
  <si>
    <t>https://podminky.urs.cz/item/CS_URS_2024_01/784181121</t>
  </si>
  <si>
    <t>269</t>
  </si>
  <si>
    <t>784191003</t>
  </si>
  <si>
    <t>Čištění vnitřních ploch oken dvojitých nebo zdvojených po provedení malířských prací</t>
  </si>
  <si>
    <t>1291803203</t>
  </si>
  <si>
    <t>Čištění vnitřních ploch hrubý úklid po provedení malířských prací omytím oken dvojitých nebo zdvojených</t>
  </si>
  <si>
    <t>https://podminky.urs.cz/item/CS_URS_2024_01/784191003</t>
  </si>
  <si>
    <t>"pol. 553 410 11, Al okna: " 54,0*2,0</t>
  </si>
  <si>
    <t>"pol. 553 413 36, Al dveře: " 6,125*2,0</t>
  </si>
  <si>
    <t>"pol. 553 458 02, vrata: " 20,82*2,0</t>
  </si>
  <si>
    <t>"pol. 440 458 01.a, vrata s dveřmi: " 10,41*2,0</t>
  </si>
  <si>
    <t>270</t>
  </si>
  <si>
    <t>784191007</t>
  </si>
  <si>
    <t>Čištění vnitřních ploch podlah po provedení malířských prací</t>
  </si>
  <si>
    <t>288350121</t>
  </si>
  <si>
    <t>Čištění vnitřních ploch hrubý úklid po provedení malířských prací omytím podlah</t>
  </si>
  <si>
    <t>https://podminky.urs.cz/item/CS_URS_2024_01/784191007</t>
  </si>
  <si>
    <t>271</t>
  </si>
  <si>
    <t>784211101</t>
  </si>
  <si>
    <t>Dvojnásobné bílé malby ze směsí za mokra výborně oděruvzdorných v místnostech v do 3,80 m</t>
  </si>
  <si>
    <t>-2104606953</t>
  </si>
  <si>
    <t>Malby z malířských směsí oděruvzdorných za mokra dvojnásobné, bílé za mokra oděruvzdorné výborně v místnostech výšky do 3,80 m</t>
  </si>
  <si>
    <t>https://podminky.urs.cz/item/CS_URS_2024_01/784211101</t>
  </si>
  <si>
    <t>786</t>
  </si>
  <si>
    <t>Dokončovací práce - čalounické úpravy</t>
  </si>
  <si>
    <t>272</t>
  </si>
  <si>
    <t>786623011</t>
  </si>
  <si>
    <t>Montáž venkovní žaluzie do okenního nebo dveřního otvoru na rám nebo do žaluziové schránky ovládané motorem pl do 4 m2</t>
  </si>
  <si>
    <t>-963454647</t>
  </si>
  <si>
    <t>Montáž venkovních žaluzií do okenního nebo dveřního otvoru ovládaných motorem, upevněných na rám nebo do žaluziově schránky, plochy do 4 m2</t>
  </si>
  <si>
    <t>https://podminky.urs.cz/item/CS_URS_2024_01/786623011</t>
  </si>
  <si>
    <t>"Zbd02(001)-(004): " 4,0</t>
  </si>
  <si>
    <t>"Zbd03(001)-(002): " 2,0</t>
  </si>
  <si>
    <t>273</t>
  </si>
  <si>
    <t>55342527</t>
  </si>
  <si>
    <t>žaluzie Z-90 ovládaná základním motorem včetně příslušenství plochy do 3,0m2</t>
  </si>
  <si>
    <t>1417444192</t>
  </si>
  <si>
    <t>"Zbd03(001)-(002): " 2,0*1,5*1,72</t>
  </si>
  <si>
    <t>274</t>
  </si>
  <si>
    <t>55342529</t>
  </si>
  <si>
    <t>žaluzie Z-90 ovládaná základním motorem včetně příslušenství plochy do 4,0m2</t>
  </si>
  <si>
    <t>1803817966</t>
  </si>
  <si>
    <t>"Zbd02(001)-(004): " 4,0*2,25*1,72</t>
  </si>
  <si>
    <t>275</t>
  </si>
  <si>
    <t>786623015</t>
  </si>
  <si>
    <t>Montáž venkovní žaluzie do okenního nebo dveřního otvoru na rám nebo do žaluziové schránky ovládané motorem pl přes 6 do 8 m2</t>
  </si>
  <si>
    <t>-1266787756</t>
  </si>
  <si>
    <t>Montáž venkovních žaluzií do okenního nebo dveřního otvoru ovládaných motorem, upevněných na rám nebo do žaluziově schránky, plochy přes 6 do 8 m2</t>
  </si>
  <si>
    <t>https://podminky.urs.cz/item/CS_URS_2024_01/786623015</t>
  </si>
  <si>
    <t>"Zbd01(001)-(004): " 4,0</t>
  </si>
  <si>
    <t>276</t>
  </si>
  <si>
    <t>55342532</t>
  </si>
  <si>
    <t>žaluzie Z-90 ovládaná základním motorem včetně příslušenství plochy do 7,0m2</t>
  </si>
  <si>
    <t>-835871974</t>
  </si>
  <si>
    <t>"Zbd01(001)-(004): " 4,0*3,75*1,72</t>
  </si>
  <si>
    <t>277</t>
  </si>
  <si>
    <t>786623041</t>
  </si>
  <si>
    <t>Montáž žaluziové schránky venkovní žaluzie osazené do okenního nebo dveřního otvoru dl přes 1300 do 2400 mm</t>
  </si>
  <si>
    <t>-1337461820</t>
  </si>
  <si>
    <t>Montáž venkovních žaluzií do okenního nebo dveřního otvoru žaluziové schránky, délky přes 1300 do 2400 mm</t>
  </si>
  <si>
    <t>https://podminky.urs.cz/item/CS_URS_2024_01/786623041</t>
  </si>
  <si>
    <t>pol. 283 767 24</t>
  </si>
  <si>
    <t>"pol. 283 767 19</t>
  </si>
  <si>
    <t>278</t>
  </si>
  <si>
    <t>28376719</t>
  </si>
  <si>
    <t>kryt podomítkový PUR s izolací XPS 30 mm včetně kotvení pro žaluzii plochy do 3,0m2 š do 2,0m</t>
  </si>
  <si>
    <t>-1382099930</t>
  </si>
  <si>
    <t>279</t>
  </si>
  <si>
    <t>28376724</t>
  </si>
  <si>
    <t>kryt podomítkový PUR s izolací XPS 30 mm včetně kotvení pro žaluzii plochy do 4,0m2 š do 3,0m</t>
  </si>
  <si>
    <t>-277891607</t>
  </si>
  <si>
    <t>280</t>
  </si>
  <si>
    <t>786623043</t>
  </si>
  <si>
    <t>Montáž žaluziové schránky venkovní žaluzie osazené do okenního nebo dveřního otvoru dl přes 2400 do 4000 mm</t>
  </si>
  <si>
    <t>689150632</t>
  </si>
  <si>
    <t>Montáž venkovních žaluzií do okenního nebo dveřního otvoru žaluziové schránky, délky přes 2400 do 4000 mm</t>
  </si>
  <si>
    <t>https://podminky.urs.cz/item/CS_URS_2024_01/786623043</t>
  </si>
  <si>
    <t>281</t>
  </si>
  <si>
    <t>28376737</t>
  </si>
  <si>
    <t>kryt podomítkový PUR s izolací XPS 30 mm včetně kotvení pro žaluzii plochy do 8,0m2 š do 4,0m</t>
  </si>
  <si>
    <t>-1298219648</t>
  </si>
  <si>
    <t>Vedlejší rozpočtové náklady</t>
  </si>
  <si>
    <t>VRN4</t>
  </si>
  <si>
    <t>Inženýrská činnost</t>
  </si>
  <si>
    <t>282</t>
  </si>
  <si>
    <t>043103000.a</t>
  </si>
  <si>
    <t>Zkoušky bez rozlišení - ověření únosnosti kotevního prvku tahovou zkouškou</t>
  </si>
  <si>
    <t>…</t>
  </si>
  <si>
    <t>1024</t>
  </si>
  <si>
    <t>-1063430182</t>
  </si>
  <si>
    <t>Poznámka k položce:_x000d_
Kotvení střešního pláště.</t>
  </si>
  <si>
    <t>04.02 - SO02 - NOVÝ STAV</t>
  </si>
  <si>
    <t>6 - Úpravy povrchů, podlahy a osazování výplní</t>
  </si>
  <si>
    <t>777 - Podlahy lité</t>
  </si>
  <si>
    <t>784 - Dokončovací práce - malby a tapety</t>
  </si>
  <si>
    <t>612135001</t>
  </si>
  <si>
    <t>Vyrovnání podkladu vnitřních stěn maltou vápenocementovou tl do 10 mm</t>
  </si>
  <si>
    <t>-2077041831</t>
  </si>
  <si>
    <t>Vyrovnání nerovností podkladu vnitřních omítaných ploch maltou, tloušťky do 10 mm vápenocementovou stěn</t>
  </si>
  <si>
    <t>https://podminky.urs.cz/item/CS_URS_2024_01/612135001</t>
  </si>
  <si>
    <t>viz otlučení stěn</t>
  </si>
  <si>
    <t>612135091</t>
  </si>
  <si>
    <t>Příplatek k vyrovnání vnitřních stěn maltou vápenocementovou za každých dalších 5 mm tl</t>
  </si>
  <si>
    <t>1224980148</t>
  </si>
  <si>
    <t>Vyrovnání nerovností podkladu vnitřních omítaných ploch Příplatek k ceně za každých dalších 5 mm tloušťky podkladní vrstvy přes 10 mm maltou vápenocementovou stěn</t>
  </si>
  <si>
    <t>https://podminky.urs.cz/item/CS_URS_2024_01/612135091</t>
  </si>
  <si>
    <t>119,511*2 'Přepočtené koeficientem množství</t>
  </si>
  <si>
    <t>612321141</t>
  </si>
  <si>
    <t>Vápenocementová omítka štuková dvouvrstvá vnitřních stěn nanášená ručně</t>
  </si>
  <si>
    <t>655459590</t>
  </si>
  <si>
    <t>Omítka vápenocementová vnitřních ploch nanášená ručně dvouvrstvá, tloušťky jádrové omítky do 10 mm a tloušťky štuku do 3 mm štuková svislých konstrukcí stěn</t>
  </si>
  <si>
    <t>https://podminky.urs.cz/item/CS_URS_2024_01/612321141</t>
  </si>
  <si>
    <t>Poznámka k položce:_x000d_
Včetně zapravení kolem otvorů.</t>
  </si>
  <si>
    <t>612335215</t>
  </si>
  <si>
    <t>Cementová hladká omítka malých ploch přes 1 do 4 m2 na stěnách</t>
  </si>
  <si>
    <t>1951717853</t>
  </si>
  <si>
    <t>Cementová omítka jednotlivých malých ploch hladká na stěnách, plochy jednotlivě přes 1 do 4 m2</t>
  </si>
  <si>
    <t>https://podminky.urs.cz/item/CS_URS_2024_01/612335215</t>
  </si>
  <si>
    <t>"zapravení okna: " ((1,965*1,765)-(1,965*1,05))/4,0</t>
  </si>
  <si>
    <t>"zaokrouhlení: " 1,0-0,351</t>
  </si>
  <si>
    <t>862028141</t>
  </si>
  <si>
    <t>"Oz04.001 okno kotelny: " 1,965*0,35</t>
  </si>
  <si>
    <t>632681117</t>
  </si>
  <si>
    <t>Vyspravení betonových podlah rychletuhnoucím polymerem vysprávka průměr přes 500 do 1000 mm tl do 100 mm</t>
  </si>
  <si>
    <t>1884520211</t>
  </si>
  <si>
    <t>Vyspravení betonových podlah rychletuhnoucím polymerem s možností okamžitého zatížení, průměr vysprávky přes 500 do 1000 mm a tl. do 100 mm</t>
  </si>
  <si>
    <t>https://podminky.urs.cz/item/CS_URS_2024_01/632681117</t>
  </si>
  <si>
    <t>m.č. 1.08 základy pod stroje, tloušťka 50 mm:</t>
  </si>
  <si>
    <t>"kotel: " (((1,3*0,94)*2,0)/1,0)/2,0</t>
  </si>
  <si>
    <t>"zaokrouhlení: " (2,5-2,444)/2,0</t>
  </si>
  <si>
    <t>((0,94*0,84)/1,0)/2,0</t>
  </si>
  <si>
    <t>"zaokrouhlení: " (1,0-0,79)/2,0</t>
  </si>
  <si>
    <t>642944221</t>
  </si>
  <si>
    <t>Osazování ocelových zárubní dodatečné pl přes 2,5 m2</t>
  </si>
  <si>
    <t>-1395367725</t>
  </si>
  <si>
    <t>Osazení ocelových dveřních zárubní lisovaných nebo z úhelníků dodatečně s vybetonováním prahu, plochy přes 2,5 m2</t>
  </si>
  <si>
    <t>https://podminky.urs.cz/item/CS_URS_2024_01/642944221</t>
  </si>
  <si>
    <t>55331714</t>
  </si>
  <si>
    <t>zárubeň dvoukřídlá ocelová pro dodatečnou montáž tl stěny 75-100mm rozměru 1450/1970, 2100mm</t>
  </si>
  <si>
    <t>-2051321423</t>
  </si>
  <si>
    <t>317452900</t>
  </si>
  <si>
    <t>998011008</t>
  </si>
  <si>
    <t>Přesun hmot pro budovy zděné s omezením mechanizace pro budovy v do 6 m</t>
  </si>
  <si>
    <t>-1085814948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</si>
  <si>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</si>
  <si>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https://podminky.urs.cz/item/CS_URS_2024_01/998011008</t>
  </si>
  <si>
    <t>763131431</t>
  </si>
  <si>
    <t>SDK podhled deska 1xDF 12,5 bez izolace dvouvrstvá spodní kce profil CD+UD REI do 90</t>
  </si>
  <si>
    <t>1762052630</t>
  </si>
  <si>
    <t>Podhled ze sádrokartonových desek dvouvrstvá zavěšená spodní konstrukce z ocelových profilů CD, UD jednoduše opláštěná deskou protipožární DF, tl. 12,5 mm, bez izolace, REI do 90</t>
  </si>
  <si>
    <t>https://podminky.urs.cz/item/CS_URS_2024_01/763131431</t>
  </si>
  <si>
    <t>"m.č. 1.08: " 5,45*6,745</t>
  </si>
  <si>
    <t>763131714</t>
  </si>
  <si>
    <t>SDK podhled základní penetrační nátěr</t>
  </si>
  <si>
    <t>-1828858510</t>
  </si>
  <si>
    <t>Podhled ze sádrokartonových desek ostatní práce a konstrukce na podhledech ze sádrokartonových desek základní penetrační nátěr</t>
  </si>
  <si>
    <t>https://podminky.urs.cz/item/CS_URS_2024_01/763131714</t>
  </si>
  <si>
    <t>763131766</t>
  </si>
  <si>
    <t>Příplatek k SDK podhledu za výšku zavěšení přes 1,0 do 1,5 m</t>
  </si>
  <si>
    <t>-746785881</t>
  </si>
  <si>
    <t>Podhled ze sádrokartonových desek Příplatek k cenám za výšku zavěšení přes 1,0 do 1,5 m</t>
  </si>
  <si>
    <t>https://podminky.urs.cz/item/CS_URS_2024_01/763131766</t>
  </si>
  <si>
    <t>998763321</t>
  </si>
  <si>
    <t>Přesun hmot tonážní pro konstrukce montované z desek s omezením mechanizace v objektech v do 6 m</t>
  </si>
  <si>
    <t>-1388171736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</si>
  <si>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</si>
  <si>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https://podminky.urs.cz/item/CS_URS_2024_01/998763321</t>
  </si>
  <si>
    <t>766660728</t>
  </si>
  <si>
    <t>Montáž dveřního interiérového kování - zámku</t>
  </si>
  <si>
    <t>1440269986</t>
  </si>
  <si>
    <t>Montáž dveřních doplňků dveřního kování interiérového zámku</t>
  </si>
  <si>
    <t>https://podminky.urs.cz/item/CS_URS_2024_01/766660728</t>
  </si>
  <si>
    <t>54964142</t>
  </si>
  <si>
    <t>vložka cylindrická 45+50</t>
  </si>
  <si>
    <t>2075427783</t>
  </si>
  <si>
    <t>54924012</t>
  </si>
  <si>
    <t>zámek zadlabací vložkový pravolevý rozteč 72x40mm</t>
  </si>
  <si>
    <t>1547397819</t>
  </si>
  <si>
    <t>766660729</t>
  </si>
  <si>
    <t>Montáž dveřního interiérového kování - štítku s klikou</t>
  </si>
  <si>
    <t>1662780905</t>
  </si>
  <si>
    <t>Montáž dveřních doplňků dveřního kování interiérového štítku s klikou</t>
  </si>
  <si>
    <t>https://podminky.urs.cz/item/CS_URS_2024_01/766660729</t>
  </si>
  <si>
    <t>54914123</t>
  </si>
  <si>
    <t>kování rozetové klika/klika</t>
  </si>
  <si>
    <t>-544388778</t>
  </si>
  <si>
    <t>-1527567262</t>
  </si>
  <si>
    <t>767/001</t>
  </si>
  <si>
    <t>D+M dveře dvoukřídlé plechové plné vč. zárubně a kování</t>
  </si>
  <si>
    <t>-644956803</t>
  </si>
  <si>
    <t>-1630832910</t>
  </si>
  <si>
    <t>"Oz04.001 okno kotelny: " 1,965*1,05</t>
  </si>
  <si>
    <t>-312696679</t>
  </si>
  <si>
    <t>-681238454</t>
  </si>
  <si>
    <t>"Oz04.001 okno kotelny: " 1,965*2,0</t>
  </si>
  <si>
    <t>496897946</t>
  </si>
  <si>
    <t>3,93*1,1 'Přepočtené koeficientem množství</t>
  </si>
  <si>
    <t>-1455565223</t>
  </si>
  <si>
    <t>"Oz04.001 okno kotelny: " 1,965+1,05*2,0</t>
  </si>
  <si>
    <t>1373511108</t>
  </si>
  <si>
    <t>4,065*1,1 'Přepočtené koeficientem množství</t>
  </si>
  <si>
    <t>767640322</t>
  </si>
  <si>
    <t>Montáž dveří ocelových nebo hliníkových vnitřních dvoukřídlových</t>
  </si>
  <si>
    <t>-1204625106</t>
  </si>
  <si>
    <t>https://podminky.urs.cz/item/CS_URS_2024_01/767640322</t>
  </si>
  <si>
    <t>55341326</t>
  </si>
  <si>
    <t>dveře dvoukřídlé ocelové interierové plné 1450x1970mm</t>
  </si>
  <si>
    <t>-1721719544</t>
  </si>
  <si>
    <t>-225012118</t>
  </si>
  <si>
    <t>-1652854636</t>
  </si>
  <si>
    <t>-501291511</t>
  </si>
  <si>
    <t>-744721183</t>
  </si>
  <si>
    <t>"m.č. 1.08: " 2,0*5,14+2,0*6,745</t>
  </si>
  <si>
    <t>-1213957288</t>
  </si>
  <si>
    <t>1718556728</t>
  </si>
  <si>
    <t>-1484531261</t>
  </si>
  <si>
    <t>"m.č. 1.08: " 32,3</t>
  </si>
  <si>
    <t>1749347240</t>
  </si>
  <si>
    <t>1280642131</t>
  </si>
  <si>
    <t>777911111</t>
  </si>
  <si>
    <t>Tuhé napojení lité podlahy na stěnu nebo sokl</t>
  </si>
  <si>
    <t>-27654866</t>
  </si>
  <si>
    <t>Napojení na stěnu nebo sokl fabionem z epoxidové stěrky plněné pískem tuhé</t>
  </si>
  <si>
    <t>https://podminky.urs.cz/item/CS_URS_2024_01/777911111</t>
  </si>
  <si>
    <t>1699782696</t>
  </si>
  <si>
    <t>1376885702</t>
  </si>
  <si>
    <t>"pol. 612 135 001, vyrovnání podkladu: " 77,001</t>
  </si>
  <si>
    <t>"pol. 763 131 431, SDK podhled: " 36,76</t>
  </si>
  <si>
    <t>-1414489035</t>
  </si>
  <si>
    <t>-834332944</t>
  </si>
  <si>
    <t>"pol. 553 410 11, Al dveře: " 2,063*2,0</t>
  </si>
  <si>
    <t>"pol. 553 413 26: " 1,45*1,97*2,0</t>
  </si>
  <si>
    <t>-397282906</t>
  </si>
  <si>
    <t>271926071</t>
  </si>
  <si>
    <t>05.02 - SO01 - KANALIZACE</t>
  </si>
  <si>
    <t>45332300-6</t>
  </si>
  <si>
    <t>3 - Svislé a kompletní konstrukce</t>
  </si>
  <si>
    <t>4 - Vodorovné konstrukce</t>
  </si>
  <si>
    <t>8 - Trubní vedení</t>
  </si>
  <si>
    <t>721 - Zdravotechnika - vnitřní kanalizace</t>
  </si>
  <si>
    <t>132251253</t>
  </si>
  <si>
    <t>Hloubení rýh nezapažených š do 2000 mm v hornině třídy těžitelnosti I skupiny 3 objem do 100 m3 strojně</t>
  </si>
  <si>
    <t>1535970810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</si>
  <si>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</si>
  <si>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https://podminky.urs.cz/item/CS_URS_2024_01/132251253</t>
  </si>
  <si>
    <t>Poznámka k položce:_x000d_
Hloubení rýh š do 2000 mm v hornině tř. 3 objemu do 1000 m3, s rozšířením pro šachty.</t>
  </si>
  <si>
    <t>Pol. 3.1; (35)</t>
  </si>
  <si>
    <t>"D.1.4.a-20, 21: " 107,4</t>
  </si>
  <si>
    <t>161151103</t>
  </si>
  <si>
    <t>Svislé přemístění výkopku z horniny třídy těžitelnosti I skupiny 1 až 3 hl výkopu přes 4 do 8 m</t>
  </si>
  <si>
    <t>1787214734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</si>
  <si>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</si>
  <si>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</si>
  <si>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Poznámka k položce:_x000d_
Svislé přemístění výkopku z horniny tř. 1 až 4 hl výkopu do 2,5 m._x000d_
Pol. 3.2; (36)_x000d_
D.1.4.a-20, 21</t>
  </si>
  <si>
    <t>167151101</t>
  </si>
  <si>
    <t>Nakládání výkopku z hornin třídy těžitelnosti I skupiny 1 až 3 do 100 m3</t>
  </si>
  <si>
    <t>452762632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</si>
  <si>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</si>
  <si>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</si>
  <si>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Poznámka k položce:_x000d_
Nakládání výkopku z hornin tř. 1 až 4 do 100 m3.</t>
  </si>
  <si>
    <t>Pol. 3.3; (37)</t>
  </si>
  <si>
    <t>"D.1.4.a-20, 21: " 53,12</t>
  </si>
  <si>
    <t>-1559833819</t>
  </si>
  <si>
    <t>Poznámka k položce:_x000d_
Vodorovné přemístění do 10 000 m výkopku z horniny tř. I skupiny 1 až 4._x000d_
Pol. 3.4; (38)_x000d_
D.1.4.a-20, 21</t>
  </si>
  <si>
    <t>171251201</t>
  </si>
  <si>
    <t>Uložení sypaniny na skládky nebo meziskládky</t>
  </si>
  <si>
    <t>314617965</t>
  </si>
  <si>
    <t>Uložení sypaniny na skládky nebo meziskládky bez hutnění s upravením uložené sypaniny do předepsaného tvaru</t>
  </si>
  <si>
    <t>https://podminky.urs.cz/item/CS_URS_2024_01/171251201</t>
  </si>
  <si>
    <t>Poznámka k položce:_x000d_
Uložení sypaniny na skládku, včetně poplatku za uložení._x000d_
Pol. 3.5; (39)_x000d_
D.1.4.a-20, 21</t>
  </si>
  <si>
    <t>174151101</t>
  </si>
  <si>
    <t>Zásyp jam, šachet rýh nebo kolem objektů sypaninou se zhutněním</t>
  </si>
  <si>
    <t>1190818514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</si>
  <si>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</si>
  <si>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</si>
  <si>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Poznámka k položce:_x000d_
Zásyp jam, šachet rýh nebo kolem objektů sypaninou se zhutněním.Podkladní desky z betonu C12/15.</t>
  </si>
  <si>
    <t>Pol. 3.6; (40)</t>
  </si>
  <si>
    <t>"D.1.4.a-20, 21: " 54,28</t>
  </si>
  <si>
    <t>175111101</t>
  </si>
  <si>
    <t>Obsypání potrubí ručně sypaninou bez prohození, uloženou do 3 m</t>
  </si>
  <si>
    <t>-1865243679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</si>
  <si>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</si>
  <si>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https://podminky.urs.cz/item/CS_URS_2024_01/175111101</t>
  </si>
  <si>
    <t>Poznámka k položce:_x000d_
Obsyp potrubí bez prohození sypaniny z hornin tř. 1 až 4 uloženým do 3 m od kraje výkopu.</t>
  </si>
  <si>
    <t>Pol. 3.7; (41)</t>
  </si>
  <si>
    <t>"D.1.4.a-20, 21: " 43,16</t>
  </si>
  <si>
    <t>175111109</t>
  </si>
  <si>
    <t>Příplatek k obsypání potrubí za ruční prohození sypaniny, uložené do 3 m</t>
  </si>
  <si>
    <t>2145351437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</si>
  <si>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</si>
  <si>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</si>
  <si>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Poznámka k položce:_x000d_
Obsyp potrubí bez prohození sypaniny z hornin tř. 1 až 4 uloženým do 3 m od kraje výkopu._x000d_
Pol. 3.7; (41)_x000d_
D.1.4.a-20, 21</t>
  </si>
  <si>
    <t>3/001</t>
  </si>
  <si>
    <t>Prefabrikovaná retenční nádrž o rozměrech 2800x6100x870mm, celkový objem 14,74m3</t>
  </si>
  <si>
    <t>-871582793</t>
  </si>
  <si>
    <t>Prefabrikovaná retenční nádrž o rozměrech 2800x6100x870mm, celkový objem 14,74m3, + zákrytová deska , prostupy v zákrytové stropní desce a stěnách nádrže - dle výkresové dokumentace.</t>
  </si>
  <si>
    <t>Pol. 4.1; (47)</t>
  </si>
  <si>
    <t>1,0</t>
  </si>
  <si>
    <t>3/002</t>
  </si>
  <si>
    <t>Autojeřáb pro kompletaci retenční nádrže v místě stavby (hmotnost RN=10,26t)</t>
  </si>
  <si>
    <t>676893424</t>
  </si>
  <si>
    <t>Poznámka k položce:_x000d_
Autojeřáb pro kompletaci retenční nádrže v místě stavby (hmotnost RN=10,26t)_x000d_
Pol. 4.12; (58)_x000d_
Retenční nádrž.</t>
  </si>
  <si>
    <t>3/003</t>
  </si>
  <si>
    <t>Uložení retenční nádrže do připravené stavební jámy jeřábem</t>
  </si>
  <si>
    <t>1721383526</t>
  </si>
  <si>
    <t>Poznámka k položce:_x000d_
Uložení retenční nádrže do připravené stavební jámy jeřábem_x000d_
Pol. 4.13; (59)</t>
  </si>
  <si>
    <t>3/004</t>
  </si>
  <si>
    <t>Kompletace retenční nádrže v místě stavby</t>
  </si>
  <si>
    <t>2074528770</t>
  </si>
  <si>
    <t>Poznámka k položce:_x000d_
Kompletace retenční nádrže v místě stavby_x000d_
Pol.4.14; (60)</t>
  </si>
  <si>
    <t>359901211</t>
  </si>
  <si>
    <t>Monitoring stoky jakékoli výšky na nové kanalizaci</t>
  </si>
  <si>
    <t>2007021961</t>
  </si>
  <si>
    <t>Monitoring stok (kamerový systém) jakékoli výšky nová kanalizace</t>
  </si>
  <si>
    <t>https://podminky.urs.cz/item/CS_URS_2024_01/359901211</t>
  </si>
  <si>
    <t>Poznámka k položce:_x000d_
Kamerová prohlídka svodného potrubí se záznamem</t>
  </si>
  <si>
    <t>Pol. 6.6; (85)</t>
  </si>
  <si>
    <t>166,0</t>
  </si>
  <si>
    <t>451541111</t>
  </si>
  <si>
    <t>Lože pod potrubí otevřený výkop ze štěrkodrtě</t>
  </si>
  <si>
    <t>234550297</t>
  </si>
  <si>
    <t>Lože pod potrubí, stoky a drobné objekty v otevřeném výkopu ze štěrkodrtě 0-63 mm</t>
  </si>
  <si>
    <t>https://podminky.urs.cz/item/CS_URS_2024_01/451541111</t>
  </si>
  <si>
    <t>Poznámka k položce:_x000d_
Lože pod objekty a drobné objekty ze štěrkodrtě 16-32 mm.</t>
  </si>
  <si>
    <t>Pol. 3.9; (43)</t>
  </si>
  <si>
    <t>"D.1.4.a-20, 21: " 5,4+3,0*0,15</t>
  </si>
  <si>
    <t>451572111</t>
  </si>
  <si>
    <t>Lože pod potrubí otevřený výkop z kameniva drobného těženého</t>
  </si>
  <si>
    <t>-1394038773</t>
  </si>
  <si>
    <t>Lože pod potrubí, stoky a drobné objekty v otevřeném výkopu z kameniva drobného těženého 0 až 4 mm</t>
  </si>
  <si>
    <t>https://podminky.urs.cz/item/CS_URS_2024_01/451572111</t>
  </si>
  <si>
    <t>Poznámka k položce:_x000d_
Lože pod potrubí otevřený výkop z kameniva drobného těženého.</t>
  </si>
  <si>
    <t>Pol. 3.8; (42)</t>
  </si>
  <si>
    <t>"D.1.4.a-20, 21: " 9,96</t>
  </si>
  <si>
    <t>452311131</t>
  </si>
  <si>
    <t>Podkladní desky z betonu prostého bez zvýšených nároků na prostředí tř. C 12/15 otevřený výkop</t>
  </si>
  <si>
    <t>-387905882</t>
  </si>
  <si>
    <t>Podkladní a zajišťovací konstrukce z betonu prostého v otevřeném výkopu bez zvýšených nároků na prostředí desky pod potrubí, stoky a drobné objekty z betonu tř. C 12/15</t>
  </si>
  <si>
    <t>https://podminky.urs.cz/item/CS_URS_2024_01/452311131</t>
  </si>
  <si>
    <t>Poznámka k položce:_x000d_
Podkladní desky z betonu C12/15.</t>
  </si>
  <si>
    <t>Pol. 3.10; (44)</t>
  </si>
  <si>
    <t>"D.1.4.a-20, 21: " 3,0*0,1</t>
  </si>
  <si>
    <t>452311192</t>
  </si>
  <si>
    <t>Příplatek ke zřizování podkladních desek z betonu prostého za práce ve štole</t>
  </si>
  <si>
    <t>-270143139</t>
  </si>
  <si>
    <t>Podkladní a zajišťovací konstrukce z betonu prostého v otevřeném výkopu Příplatek k cenám za práce ve štole pro desky</t>
  </si>
  <si>
    <t>https://podminky.urs.cz/item/CS_URS_2024_01/452311192</t>
  </si>
  <si>
    <t>Poznámka k položce:_x000d_
Podkladní desky z betonu C12/15._x000d_
Pol. 3.10; (44)_x000d_
D.1.4.a-20, 21</t>
  </si>
  <si>
    <t>452311161</t>
  </si>
  <si>
    <t>Podkladní desky z betonu prostého bez zvýšených nároků na prostředí tř. C 25/30 otevřený výkop</t>
  </si>
  <si>
    <t>979878869</t>
  </si>
  <si>
    <t>Podkladní a zajišťovací konstrukce z betonu prostého v otevřeném výkopu bez zvýšených nároků na prostředí desky pod potrubí, stoky a drobné objekty z betonu tř. C 25/30</t>
  </si>
  <si>
    <t>https://podminky.urs.cz/item/CS_URS_2024_01/452311161</t>
  </si>
  <si>
    <t>Poznámka k položce:_x000d_
Podkladní desky z betonu C25/30, výztuž horní a dolní, KARI síť profil oka 6mm, oka 100/100mm, s přesahy 400mm, příložky u okrajů desky - R8/250, délka ramene 800mm; při přípravě stavby posoudit statikem statické zajištění RN z hlediska opatření proti HPV.</t>
  </si>
  <si>
    <t>pol. 3.11; (45)</t>
  </si>
  <si>
    <t>"D.1.4.a-20, 21: " 26,98*0,2</t>
  </si>
  <si>
    <t>1659501257</t>
  </si>
  <si>
    <t>Poznámka k položce:_x000d_
Podkladní desky z betonu C25/30, výztuž horní a dolní, KARI síť profil oka 6mm, oka 100/100mm, s přesahy 400mm, příložky u okrajů desky - R8/250, délka ramene 800mm; při přípravě stavby posoudit statikem statické zajištění RN z hlediska opatření proti HPV._x000d_
pol. 3.11; (45)_x000d_
D.1.4.a-20, 21</t>
  </si>
  <si>
    <t>452351111</t>
  </si>
  <si>
    <t>Bednění podkladních desek nebo sedlového lože pod potrubí, stoky a drobné objekty otevřený výkop zřízení</t>
  </si>
  <si>
    <t>-1353823581</t>
  </si>
  <si>
    <t>Bednění podkladních a zajišťovacích konstrukcí v otevřeném výkopu desek nebo sedlových loží pod potrubí, stoky a drobné objekty zřízení</t>
  </si>
  <si>
    <t>https://podminky.urs.cz/item/CS_URS_2024_01/452351111</t>
  </si>
  <si>
    <t>Poznámka k položce:_x000d_
Bednění podkladních desek z betonu.</t>
  </si>
  <si>
    <t>Pol. 3.12; (46)</t>
  </si>
  <si>
    <t>"D.1.4.a-20, 21: " 21,8*0,2+3,0*(4,0*0,1)</t>
  </si>
  <si>
    <t>452351112</t>
  </si>
  <si>
    <t>Bednění podkladních desek nebo sedlového lože pod potrubí, stoky a drobné objekty otevřený výkop odstranění</t>
  </si>
  <si>
    <t>1018386578</t>
  </si>
  <si>
    <t>Bednění podkladních a zajišťovacích konstrukcí v otevřeném výkopu desek nebo sedlových loží pod potrubí, stoky a drobné objekty odstranění</t>
  </si>
  <si>
    <t>https://podminky.urs.cz/item/CS_URS_2024_01/452351112</t>
  </si>
  <si>
    <t>Poznámka k položce:_x000d_
Bednění podkladních desek z betonu._x000d_
Pol. 3.12; (46)_x000d_
D.1.4.a-20, 21</t>
  </si>
  <si>
    <t>452351192</t>
  </si>
  <si>
    <t>Příplatek za práce ve štole při bednění desek nebo bloků nebo sedlového lože</t>
  </si>
  <si>
    <t>-804745865</t>
  </si>
  <si>
    <t>Bednění podkladních a zajišťovacích konstrukcí v otevřeném výkopu Příplatek k ceně za práce ve štole</t>
  </si>
  <si>
    <t>https://podminky.urs.cz/item/CS_URS_2024_01/452351192</t>
  </si>
  <si>
    <t>452361192</t>
  </si>
  <si>
    <t>Příplatek za práce ve štole při zřizování výztuže podkladních desek nebo bloků nebo pražců</t>
  </si>
  <si>
    <t>270929430</t>
  </si>
  <si>
    <t>Výztuž podkladních desek, bloků nebo pražců Příplatek k ceně za práce ve štole</t>
  </si>
  <si>
    <t>https://podminky.urs.cz/item/CS_URS_2024_01/452361192</t>
  </si>
  <si>
    <t>Pol. 3.11; (45)</t>
  </si>
  <si>
    <t>"D.1.4.a-20, 21</t>
  </si>
  <si>
    <t>"pol. 452 368 113, ocelová výztuž: " 0,085</t>
  </si>
  <si>
    <t>"pol. 452 368 211, KARI: " 0,323</t>
  </si>
  <si>
    <t>452368113</t>
  </si>
  <si>
    <t>Výztuž podkladních desek nebo bloků nebo pražců otevřený výkop z betonářské oceli 10 505</t>
  </si>
  <si>
    <t>1847049291</t>
  </si>
  <si>
    <t>Výztuž podkladních desek, bloků nebo pražců v otevřeném výkopu z betonářské oceli 10 505 (R) nebo BSt 500</t>
  </si>
  <si>
    <t>https://podminky.urs.cz/item/CS_URS_2024_01/452368113</t>
  </si>
  <si>
    <t>"D.1.4.a-20, 21; Příložky, dl. 2× 800 mm + 200 mm, 10505 pr. 8 mm á 250 mm; 10% prořez: " ((26,98/0,25)+1,0)*1,8*(0,395/1000)*1,1</t>
  </si>
  <si>
    <t>452368211</t>
  </si>
  <si>
    <t>Výztuž podkladních desek nebo bloků nebo pražců otevřený výkop ze svařovaných sítí Kari</t>
  </si>
  <si>
    <t>1828146531</t>
  </si>
  <si>
    <t>Výztuž podkladních desek, bloků nebo pražců v otevřeném výkopu ze svařovaných sítí typu Kari</t>
  </si>
  <si>
    <t>https://podminky.urs.cz/item/CS_URS_2024_01/452368211</t>
  </si>
  <si>
    <t>"D.1.4.a-20, 21, KARI 6/100 × 6/100, přesah 400 mm -&gt; 35% prořez: " 2,0*(26,98*((26,64/1000)/(3,0*2,0)))*1,35</t>
  </si>
  <si>
    <t>Trubní vedení</t>
  </si>
  <si>
    <t>871313121</t>
  </si>
  <si>
    <t>Montáž kanalizačního potrubí hladkého plnostěnného SN 8 z PVC-U DN 160</t>
  </si>
  <si>
    <t>-1464184713</t>
  </si>
  <si>
    <t>Montáž kanalizačního potrubí z tvrdého PVC-U hladkého plnostěnného tuhost SN 8 DN 160</t>
  </si>
  <si>
    <t>https://podminky.urs.cz/item/CS_URS_2024_01/871313121</t>
  </si>
  <si>
    <t>Poznámka k položce:_x000d_
Svodné PVC-KG potrubí, SN8, včetně tvarovek, těsnění, a vazelíny, přímá trouba KG160, včetně prořezu 20%.</t>
  </si>
  <si>
    <t>Pol. 1.2.03a, 1.2.03b; (13), (14)</t>
  </si>
  <si>
    <t>"D.1.4.1-08, 09, 10: " (5,0+1,0+25,0+29,0)*1,2</t>
  </si>
  <si>
    <t>28611164</t>
  </si>
  <si>
    <t>trubka kanalizační PVC-U plnostěnná jednovrstvá DN 160x1000mm SN8</t>
  </si>
  <si>
    <t>710202443</t>
  </si>
  <si>
    <t>Poznámka k položce:_x000d_
Svodné PVC-KG potrubí, SN8, včetně tvarovek, těsnění, a vazelíny, přímá trouba KG160, včetně prořezu 20%._x000d_
Pol. 1.2.03a, 1.2.03b; (13), (14)</t>
  </si>
  <si>
    <t>72*1,03 'Přepočtené koeficientem množství</t>
  </si>
  <si>
    <t>871353121</t>
  </si>
  <si>
    <t>Montáž kanalizačního potrubí hladkého plnostěnného SN 8 z PVC-U DN 200</t>
  </si>
  <si>
    <t>1377353954</t>
  </si>
  <si>
    <t>Montáž kanalizačního potrubí z tvrdého PVC-U hladkého plnostěnného tuhost SN 8 DN 200</t>
  </si>
  <si>
    <t>https://podminky.urs.cz/item/CS_URS_2024_01/871353121</t>
  </si>
  <si>
    <t>Poznámka k položce:_x000d_
Svodné PVC-KG potrubí, SN8, včetně tvarovek, těsnění, a vazelíny, přímá trouba KG200, včetně prořezu 20%.</t>
  </si>
  <si>
    <t>Pol. 1.2.04a, 1.2.04b; (15), (16)</t>
  </si>
  <si>
    <t>"D.1.4.1-08, 09, 10: " 1,0+1,0+1,0</t>
  </si>
  <si>
    <t>28611167</t>
  </si>
  <si>
    <t>trubka kanalizační PVC-U plnostěnná jednovrstvá DN 200x1000mm SN8</t>
  </si>
  <si>
    <t>-889404551</t>
  </si>
  <si>
    <t>Poznámka k položce:_x000d_
Svodné PVC-KG potrubí, SN8, včetně tvarovek, těsnění, a vazelíny, přímá trouba KG200, včetně prořezu 20%._x000d_
Pol. 1.2.04a, 1.2.04b; (15), (16)</t>
  </si>
  <si>
    <t>3*1,03 'Přepočtené koeficientem množství</t>
  </si>
  <si>
    <t>871363121</t>
  </si>
  <si>
    <t>Montáž kanalizačního potrubí hladkého plnostěnného SN 8 z PVC-U DN 250</t>
  </si>
  <si>
    <t>-1432606227</t>
  </si>
  <si>
    <t>Montáž kanalizačního potrubí z tvrdého PVC-U hladkého plnostěnného tuhost SN 8 DN 250</t>
  </si>
  <si>
    <t>https://podminky.urs.cz/item/CS_URS_2024_01/871363121</t>
  </si>
  <si>
    <t>Poznámka k položce:_x000d_
Svodné PVC-KG potrubí, SN8, včetně tvarovek, těsnění, a vazelíny, přímá trouba KG250, včetně prořezu 20%.</t>
  </si>
  <si>
    <t>pol. 1.2.05a, 1.2.05b; (17), (18)</t>
  </si>
  <si>
    <t>"D.1.4.1-08, 09, 10: " 1,0</t>
  </si>
  <si>
    <t>28611152</t>
  </si>
  <si>
    <t>trubka kanalizační PVC-U plnostěnná jednovrstvá DN 250x1000mm SN8</t>
  </si>
  <si>
    <t>-2034405889</t>
  </si>
  <si>
    <t>Poznámka k položce:_x000d_
Svodné PVC-KG potrubí, SN8, včetně tvarovek, těsnění, a vazelíny, přímá trouba KG250, včetně prořezu 20%._x000d_
pol. 1.2.05a, 1.2.05b; (17), (18)</t>
  </si>
  <si>
    <t>1*1,03 'Přepočtené koeficientem množství</t>
  </si>
  <si>
    <t>891312631.a</t>
  </si>
  <si>
    <t>Montáž ventilů kanalizačních regulátor odtoku</t>
  </si>
  <si>
    <t>1078303805</t>
  </si>
  <si>
    <t>Montáž ventilů kanalizačních regulátor odtoku 0,5 l/s, DN25, odtok DN160.</t>
  </si>
  <si>
    <t>Poznámka k položce:_x000d_
Vírový ventil (regulátor odtoku), 0,50l/s, světlost DN25, odtok DN160, s T-kusem s nástavcem DN200 pro potrubí PVC-KG DN160, podkladní deska s těsněním pro připevnění ke stěně nádrže</t>
  </si>
  <si>
    <t>Pol. 4.2; (48)</t>
  </si>
  <si>
    <t>892271111</t>
  </si>
  <si>
    <t>Tlaková zkouška vodou potrubí DN 100 nebo 125</t>
  </si>
  <si>
    <t>-1851457284</t>
  </si>
  <si>
    <t>Tlakové zkoušky vodou na potrubí DN 100 nebo 125</t>
  </si>
  <si>
    <t>https://podminky.urs.cz/item/CS_URS_2024_01/892271111</t>
  </si>
  <si>
    <t>Poznámka k položce:_x000d_
Zkouška těsnosti kanalizace vodou do DN 125 (svodné potrubí v zemi)</t>
  </si>
  <si>
    <t>Pol. 6.4; (83)</t>
  </si>
  <si>
    <t>106,0</t>
  </si>
  <si>
    <t>892351111</t>
  </si>
  <si>
    <t>Tlaková zkouška vodou potrubí DN 150 nebo 200</t>
  </si>
  <si>
    <t>2093315459</t>
  </si>
  <si>
    <t>Tlakové zkoušky vodou na potrubí DN 150 nebo 200</t>
  </si>
  <si>
    <t>https://podminky.urs.cz/item/CS_URS_2024_01/892351111</t>
  </si>
  <si>
    <t xml:space="preserve">Poznámka k položce:_x000d_
Zkouška těsnosti kanalizace vodou do DN 160  (svodné potrubí v zemi)</t>
  </si>
  <si>
    <t>Pol. 6.5; (84)</t>
  </si>
  <si>
    <t>60,0</t>
  </si>
  <si>
    <t>892372111</t>
  </si>
  <si>
    <t>Zabezpečení konců potrubí DN do 300 při tlakových zkouškách vodou</t>
  </si>
  <si>
    <t>-1468933521</t>
  </si>
  <si>
    <t>Tlakové zkoušky vodou zabezpečení konců potrubí při tlakových zkouškách DN do 300</t>
  </si>
  <si>
    <t>https://podminky.urs.cz/item/CS_URS_2024_01/892372111</t>
  </si>
  <si>
    <t>"Odhad: " 4,0</t>
  </si>
  <si>
    <t>894410211</t>
  </si>
  <si>
    <t>Osazení betonových dílců pro kanalizační šachty DN 1000 skruž rovná výšky 250 mm</t>
  </si>
  <si>
    <t>-329720648</t>
  </si>
  <si>
    <t>Osazení betonových dílců šachet kanalizačních skruž rovná DN 1000, výšky 250 mm</t>
  </si>
  <si>
    <t>https://podminky.urs.cz/item/CS_URS_2024_01/894410211</t>
  </si>
  <si>
    <t>Poznámka k položce:_x000d_
Zřízení kanalizačních revizních šachet z betonových dílců výšky do 1,5 m, kruhové dno do DN 1000._x000d_
Retenční nádrž.</t>
  </si>
  <si>
    <t>Pol. 4.3; (49), počet šachet 2 kusy</t>
  </si>
  <si>
    <t>"pol. 592 240 66, betonová skruž; pol. 4.4; (50): " 2,0</t>
  </si>
  <si>
    <t>59224348</t>
  </si>
  <si>
    <t>těsnění elastomerové pro spojení šachetních dílů DN 1000</t>
  </si>
  <si>
    <t>993962836</t>
  </si>
  <si>
    <t>Poznámka k položce:_x000d_
Šachtové klínové těsnění DN 1000 SG 19._x000d_
Retenční nádrž.</t>
  </si>
  <si>
    <t>Pol. 4.6; (52)</t>
  </si>
  <si>
    <t>2,0</t>
  </si>
  <si>
    <t>59224066</t>
  </si>
  <si>
    <t>skruž betonová DN 1000x250 PS 100x25x12cm</t>
  </si>
  <si>
    <t>1234714183</t>
  </si>
  <si>
    <t>Poznámka k položce:_x000d_
Betonová skruž TBS-Q.1 1000/250/120 SP, h=250mm._x000d_
Retenční nádrž.</t>
  </si>
  <si>
    <t>Pol. 4.4; (50)</t>
  </si>
  <si>
    <t>894410232</t>
  </si>
  <si>
    <t>Osazení betonových dílců pro kanalizační šachty DN 1000 skruž přechodová (konus)</t>
  </si>
  <si>
    <t>-663091063</t>
  </si>
  <si>
    <t>Osazení betonových dílců šachet kanalizačních skruž přechodová (konus) DN 1000</t>
  </si>
  <si>
    <t>https://podminky.urs.cz/item/CS_URS_2024_01/894410232</t>
  </si>
  <si>
    <t>Poznámka k položce:_x000d_
Betonová zákrytová deska pro osazení poklopu, DN1000/600, h=250mm_x000d_
Retenční nádrž.</t>
  </si>
  <si>
    <t>"pol. 592 243 12,zákrytová deska; pol. 4.5; (51): " 2,0</t>
  </si>
  <si>
    <t>59224312</t>
  </si>
  <si>
    <t>konus betonové šachty DN 1000 kanalizační 100x62,5x58cm tl stěny 12 stupadla poplastovaná</t>
  </si>
  <si>
    <t>22371697</t>
  </si>
  <si>
    <t>Poznámka k položce:_x000d_
Betonová zákrytová deska pro osazení poklopu, DN1000/600, h=250mm._x000d_
Retenční nádrž.</t>
  </si>
  <si>
    <t>pol. 4.5; (51)</t>
  </si>
  <si>
    <t>894411111</t>
  </si>
  <si>
    <t>Zřízení šachet kanalizačních z betonových dílců na potrubí DN do 200 dno beton tř. C 25/30</t>
  </si>
  <si>
    <t>1302161149</t>
  </si>
  <si>
    <t>Zřízení šachet kanalizačních z betonových dílců výšky vstupu do 1,50 m s obložením dna betonem tř. C 25/30, na potrubí DN do 200</t>
  </si>
  <si>
    <t>https://podminky.urs.cz/item/CS_URS_2024_01/894411111</t>
  </si>
  <si>
    <t>Poznámka k položce:_x000d_
Zřízení kanalizačních šachet z betonových dílců na potrubí do DN 200, dno kruhové betonové, beton C25/30._x000d_
Revizní šachty</t>
  </si>
  <si>
    <t>Pol. 5.3; (53)</t>
  </si>
  <si>
    <t>3,0</t>
  </si>
  <si>
    <t>59224083</t>
  </si>
  <si>
    <t>dno betonové šachtové DN 1000 100x50x15cm kyneta 1/1 výtok 15-25cm</t>
  </si>
  <si>
    <t>-1772145218</t>
  </si>
  <si>
    <t>Poznámka k položce:_x000d_
Šachtové dno TBZ-Q.1 CAPITAN 150/500._x000d_
Revizní šachty</t>
  </si>
  <si>
    <t>Pol. 5.4; (64)</t>
  </si>
  <si>
    <t>-926642186</t>
  </si>
  <si>
    <t>Poznámka k položce:_x000d_
Skruž TBS-Q.1 1000/250/120 SP_x000d_
Revizní šachty</t>
  </si>
  <si>
    <t>Pol. 5.5; (65)</t>
  </si>
  <si>
    <t>-1458782454</t>
  </si>
  <si>
    <t>Poznámka k položce:_x000d_
Kónus TBR-Q.1 1000x625/600/120 SPK_x000d_
Revizní šachty</t>
  </si>
  <si>
    <t>Pol. 5.6; (66)</t>
  </si>
  <si>
    <t>59224187</t>
  </si>
  <si>
    <t>prstenec šachtový vyrovnávací betonový 625x120x100mm</t>
  </si>
  <si>
    <t>1447712902</t>
  </si>
  <si>
    <t>Poznámka k položce:_x000d_
Vyrovnávací prstenec TBW-Q.1 100/600/120._x000d_
Revizní šachty.</t>
  </si>
  <si>
    <t>Pol. 5.7; (67)</t>
  </si>
  <si>
    <t>59224176</t>
  </si>
  <si>
    <t>prstenec šachtový vyrovnávací betonový 625x120x80mm</t>
  </si>
  <si>
    <t>1548689296</t>
  </si>
  <si>
    <t>Poznámka k položce:_x000d_
Vyrovnávací prstenec TBW-Q.1 80/600/120._x000d_
Revizní šachty.</t>
  </si>
  <si>
    <t>Pol. 5.8; (68)</t>
  </si>
  <si>
    <t>59224185</t>
  </si>
  <si>
    <t>prstenec šachtový vyrovnávací betonový 625x120x60mm</t>
  </si>
  <si>
    <t>-1797067822</t>
  </si>
  <si>
    <t>Poznámka k položce:_x000d_
Vyrovnávací prstenec TBW-Q.1 60/600/120_x000d_
Revizní šachty.</t>
  </si>
  <si>
    <t>Pol. 5.9; (69)</t>
  </si>
  <si>
    <t>693406878</t>
  </si>
  <si>
    <t>Poznámka k položce:_x000d_
Šachtové klínové těsnění DN 1000_x000d_
Revizní šachty</t>
  </si>
  <si>
    <t>Pol. 5.10; (70)</t>
  </si>
  <si>
    <t>4,0</t>
  </si>
  <si>
    <t>28612250</t>
  </si>
  <si>
    <t>vložka šachtová kanalizační DN 160</t>
  </si>
  <si>
    <t>1996838698</t>
  </si>
  <si>
    <t>Poznámka k položce:_x000d_
Šachtová vložka DN 150 PVC-KG (hladké)_x000d_
Revizní šachty</t>
  </si>
  <si>
    <t>Pol. 5.11; (71)</t>
  </si>
  <si>
    <t>6,0</t>
  </si>
  <si>
    <t>894812312</t>
  </si>
  <si>
    <t>Revizní a čistící šachta z PP typ DN 600/160 šachtové dno průtočné 30°, 60°, 90°</t>
  </si>
  <si>
    <t>836447228</t>
  </si>
  <si>
    <t>Revizní a čistící šachta z polypropylenu PP pro hladké trouby DN 600 šachtové dno (DN šachty / DN trubního vedení) DN 600/160 průtočné 30°,60°,90°</t>
  </si>
  <si>
    <t>https://podminky.urs.cz/item/CS_URS_2024_01/894812312</t>
  </si>
  <si>
    <t>Poznámka k položce:_x000d_
Šachtové dno včetně těsnění, d600mm, pro KG DN160, průtočné, 90°_x000d_
Revizní šachty.</t>
  </si>
  <si>
    <t>Pol. 5.14, 5.16; (74), (76)</t>
  </si>
  <si>
    <t>894812331</t>
  </si>
  <si>
    <t>Revizní a čistící šachta z PP DN 600 šachtová roura korugovaná světlé hloubky 1000 mm</t>
  </si>
  <si>
    <t>314312159</t>
  </si>
  <si>
    <t>Revizní a čistící šachta z polypropylenu PP pro hladké trouby DN 600 roura šachtová korugovaná, světlé hloubky 1 000 mm</t>
  </si>
  <si>
    <t>https://podminky.urs.cz/item/CS_URS_2024_01/894812331</t>
  </si>
  <si>
    <t>Poznámka k položce:_x000d_
Šachtová korugovaná roura bez hrdla, 670(600)/1000mm, PP, vlnovec DN600_x000d_
Revizní šachty</t>
  </si>
  <si>
    <t>Pol. 5.14, 5.15; (74), (75)</t>
  </si>
  <si>
    <t>894812376</t>
  </si>
  <si>
    <t>Revizní a čistící šachta z PP DN 600 poklop litinový pro třídu zatížení D400 s betonovým prstencem</t>
  </si>
  <si>
    <t>1838475033</t>
  </si>
  <si>
    <t>Revizní a čistící šachta z polypropylenu PP pro hladké trouby DN 600 poklop (mříž) litinový pro třídu zatížení D400 s betonovým prstencem</t>
  </si>
  <si>
    <t>https://podminky.urs.cz/item/CS_URS_2024_01/894812376</t>
  </si>
  <si>
    <t>Poznámka k položce:_x000d_
Betonový roznášecí prstenec_x000d_
Litinový poklop D400/600/800, d600mm, zatížení D400, kulatý_x000d_
Revizní šachty.</t>
  </si>
  <si>
    <t>Pol. 5.14, 5.18, 5.19; (74), (78), (79)</t>
  </si>
  <si>
    <t>28655308</t>
  </si>
  <si>
    <t>kroužek těsnící profilový drenážního systému inženýrských liniových staveb SN 8 DN 600</t>
  </si>
  <si>
    <t>-2103514803</t>
  </si>
  <si>
    <t>Poznámka k položce:_x000d_
Těsnění ke korugované rouře DN600_x000d_
Revizní šachty</t>
  </si>
  <si>
    <t>Pol. 5.17; (77)</t>
  </si>
  <si>
    <t>899104112</t>
  </si>
  <si>
    <t>Osazení poklopů litinových, ocelových nebo železobetonových včetně rámů pro třídu zatížení D400, E600</t>
  </si>
  <si>
    <t>-1523068703</t>
  </si>
  <si>
    <t>https://podminky.urs.cz/item/CS_URS_2024_01/899104112</t>
  </si>
  <si>
    <t>Poznámka k položce:_x000d_
Osazení poklopů litinových včetně rámu pro tř. zatížení D400_x000d_
Revizní šachty.</t>
  </si>
  <si>
    <t>Pol. 5.12, 5.13; (72), (73)</t>
  </si>
  <si>
    <t>28661935</t>
  </si>
  <si>
    <t>poklop šachtový litinový DN 600 pro třídu zatížení D400</t>
  </si>
  <si>
    <t>-1629168439</t>
  </si>
  <si>
    <t>Poznámka k položce:_x000d_
Poklop kanalizační litinový bez odvětrání_x000d_
Pol. 5.12, 5.13; (72), (73)_x000d_
Revizní šachty</t>
  </si>
  <si>
    <t>-1545586943</t>
  </si>
  <si>
    <t>Poznámka k položce:_x000d_
Osazení poklopů litinových včetně rámu pro tř. zatížení D400._x000d_
Retenční nádrž.</t>
  </si>
  <si>
    <t>Pol. 4.7, 4.8; (53), (54)</t>
  </si>
  <si>
    <t>-764880677</t>
  </si>
  <si>
    <t>Poznámka k položce:_x000d_
Poklop kanalizační litinový D400 bez odvětrání_x000d_
Pol. 4.7, 4.8; (53), (54)_x000d_
Retenční nádrž.</t>
  </si>
  <si>
    <t>24633007</t>
  </si>
  <si>
    <t>pěna montážní PUR potrubí a studnařských skruží</t>
  </si>
  <si>
    <t>411815824</t>
  </si>
  <si>
    <t>Poznámka k položce:_x000d_
Studniční pěna, balení 750mm._x000d_
Retenční nádrž.</t>
  </si>
  <si>
    <t>Pol. 4.9; (55)</t>
  </si>
  <si>
    <t>2,0*0,75</t>
  </si>
  <si>
    <t>8/001</t>
  </si>
  <si>
    <t>Spojovací a těsnící materiál</t>
  </si>
  <si>
    <t>1275113621</t>
  </si>
  <si>
    <t>Poznámka k položce:_x000d_
Pol. 4.10; (56)._x000d_
Retenční nádrž.</t>
  </si>
  <si>
    <t>899722113</t>
  </si>
  <si>
    <t>Krytí potrubí z plastů výstražnou fólií z PVC přes 25 do 34cm</t>
  </si>
  <si>
    <t>27939877</t>
  </si>
  <si>
    <t>Krytí potrubí z plastů výstražnou fólií z PVC šířky přes 25 do 34 cm</t>
  </si>
  <si>
    <t>https://podminky.urs.cz/item/CS_URS_2024_01/899722113</t>
  </si>
  <si>
    <t>Poznámka k položce:_x000d_
Krytí potrubí z plastů výstražnou fólií z PVC 34cm</t>
  </si>
  <si>
    <t>Pol. 6.3; (82)</t>
  </si>
  <si>
    <t>-1385979759</t>
  </si>
  <si>
    <t>Poznámka k položce:_x000d_
Pochozí revizní poklop, rám i poklop z hliníku, světlost 300x300mm, vnější rozměry 415x415mm, pro zatížení 1,5t, pro vyplnění betonem a následné vložení dlažby - opracování dle typu podlahy.</t>
  </si>
  <si>
    <t>Po. 2.7a, 2.7b; (33), (34)</t>
  </si>
  <si>
    <t>953943123</t>
  </si>
  <si>
    <t>Osazování výrobků přes 5 do 15 kg/kus do betonu</t>
  </si>
  <si>
    <t>-1256599616</t>
  </si>
  <si>
    <t>Osazování drobných kovových předmětů výrobků ostatních jinde neuvedených do betonu se zajištěním polohy k bednění či k výztuži před zabetonováním hmotnosti přes 5 do 15 kg/kus</t>
  </si>
  <si>
    <t>https://podminky.urs.cz/item/CS_URS_2024_01/953943123</t>
  </si>
  <si>
    <t>Poznámka k položce:_x000d_
Pochozí revizní poklop, rám i poklop z hliníku, světlost 300x300mm, vnější rozměry 415x415mm, pro zatížení 1,5t, pro vyplnění betonem a následné vložení dlažby - opracování dle typu podlahy._x000d_
Po. 2.7a, 2.7b; (33), (34)</t>
  </si>
  <si>
    <t>55341462</t>
  </si>
  <si>
    <t>poklop šachtový AL zadlažďovací s výztuží s těsněním zatížení A15 v 75mm rám 420x420mm vstup 300x300mm</t>
  </si>
  <si>
    <t>-870549688</t>
  </si>
  <si>
    <t>977151125</t>
  </si>
  <si>
    <t>Jádrové vrty diamantovými korunkami do stavebních materiálů D přes 180 do 200 mm</t>
  </si>
  <si>
    <t>1622131874</t>
  </si>
  <si>
    <t>Jádrové vrty diamantovými korunkami do stavebních materiálů (železobetonu, betonu, cihel, obkladů, dlažeb, kamene) průměru přes 180 do 200 mm</t>
  </si>
  <si>
    <t>https://podminky.urs.cz/item/CS_URS_2024_01/977151125</t>
  </si>
  <si>
    <t>Poznámka k položce:_x000d_
Provedení vývrtu otvoru jádrovým vrtáním do stěny stávající betonové revizní šachty, tloušťka stěny 120mm, průměr vývrtu d=186mm._x000d_
Revizní šachta.</t>
  </si>
  <si>
    <t>Pol. 5.1; (61)</t>
  </si>
  <si>
    <t>2,0*0,12</t>
  </si>
  <si>
    <t>Kruhové pryžové těsnění pro utěsnění prostupu pro potrubí PVC-KG DN160</t>
  </si>
  <si>
    <t>1596830559</t>
  </si>
  <si>
    <t xml:space="preserve">Poznámka k položce:_x000d_
Kruhové pryžové těsnění pro utěsnění prostupu, pro potrubí PVC-KG DN160, do montážního otvoru d=186mm </t>
  </si>
  <si>
    <t>Pol. 5.2; (62)</t>
  </si>
  <si>
    <t>998276101</t>
  </si>
  <si>
    <t>Přesun hmot pro trubní vedení z trub z plastických hmot otevřený výkop</t>
  </si>
  <si>
    <t>862293666</t>
  </si>
  <si>
    <t>Přesun hmot pro trubní vedení hloubené z trub z plastických hmot nebo sklolaminátových pro vodovody, kanalizace, teplovody, produktovody v otevřeném výkopu dopravní vzdálenost do 15 m</t>
  </si>
  <si>
    <t>https://podminky.urs.cz/item/CS_URS_2024_01/998276101</t>
  </si>
  <si>
    <t>Poznámka k položce:_x000d_
Pol. 6.2; (81)</t>
  </si>
  <si>
    <t>998276124</t>
  </si>
  <si>
    <t>Příplatek k přesunu hmot pro trubní vedení z trub z plastických hmot za zvětšený přesun do 500 m</t>
  </si>
  <si>
    <t>-494675521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</si>
  <si>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</si>
  <si>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https://podminky.urs.cz/item/CS_URS_2024_01/998276124</t>
  </si>
  <si>
    <t>713463131</t>
  </si>
  <si>
    <t>Montáž izolace tepelné potrubí potrubními pouzdry bez úpravy slepenými 1x tl izolace do 25 mm</t>
  </si>
  <si>
    <t>1800963508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</si>
  <si>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</si>
  <si>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https://podminky.urs.cz/item/CS_URS_2024_01/713463131</t>
  </si>
  <si>
    <t>Poznámka k položce:_x000d_
Tepelná a akustická izolace z kaučuku,navlékací, tloušťka stěny izolace 13mm. Včetně tvarovek, armatur, součástí i pouzdra._x000d_
Pohledové provedení včetně tvarovek a pouzder</t>
  </si>
  <si>
    <t>Montáž tepelné izolace na potrubí. Pol. 2.5c; (30)</t>
  </si>
  <si>
    <t>"pol. 271 272 02 izolace plošná, Pol. 2.5a; (28): " 15,0</t>
  </si>
  <si>
    <t>"pol. 271 270 06 izolace pouzdro, Pol. 2.5b; (29): " 2,0</t>
  </si>
  <si>
    <t>27127202</t>
  </si>
  <si>
    <t>izolace plošná kaučuková samolepící tl 15mm</t>
  </si>
  <si>
    <t>1063817487</t>
  </si>
  <si>
    <t>Poznámka k položce:_x000d_
Tepelná a akustická izolace z kaučuku, na kan. potrubí DN110, navlékací, tloušťka stěny izolace 13mm. Včetně tvarovek, armatur, součástí i pouzdra._x000d_
Pohledové provedení včetně tvarovek a pouzder</t>
  </si>
  <si>
    <t>Pol.2.5a, 2.5c; (28), (30)</t>
  </si>
  <si>
    <t>"D.1.4.1-08, 09, 10: " 2*3,14*(0,11/2,0)*15,0</t>
  </si>
  <si>
    <t>27127006</t>
  </si>
  <si>
    <t>pouzdro izolační potrubní z EPDM kaučuku 35/13mm</t>
  </si>
  <si>
    <t>233157720</t>
  </si>
  <si>
    <t>Poznámka k položce:_x000d_
Tepelná a akustická izolace z kaučuku, na kan. potrubí DN32, navlékací, tloušťka stěny izolace 6mm._x000d_
Pohledové provedení včetně tvarovek a pouzder</t>
  </si>
  <si>
    <t>Pol.2.5b, 2.5c; (29), (30)</t>
  </si>
  <si>
    <t>"D.1.4.1-08, 09, 10: " 2,0</t>
  </si>
  <si>
    <t>1838524719</t>
  </si>
  <si>
    <t>721</t>
  </si>
  <si>
    <t>Zdravotechnika - vnitřní kanalizace</t>
  </si>
  <si>
    <t>721173401</t>
  </si>
  <si>
    <t>Potrubí kanalizační z PVC SN 4 svodné DN 110</t>
  </si>
  <si>
    <t>1284156285</t>
  </si>
  <si>
    <t>Potrubí z trub PVC SN4 svodné (ležaté) DN 110</t>
  </si>
  <si>
    <t>https://podminky.urs.cz/item/CS_URS_2024_01/721173401</t>
  </si>
  <si>
    <t>Poznámka k položce:_x000d_
Svodné PVC-KG potrubí, SN4, včetně tvarovek, těsnění, a vazelíny, přímá trouba KG110, včetně prořezu 20%.</t>
  </si>
  <si>
    <t>Pol. 1.2.01a, 1.2.01b; (9), (10)</t>
  </si>
  <si>
    <t>"D.1.4.1-08, 09, 10: " (11,0+37,0)*1,2</t>
  </si>
  <si>
    <t>721173402</t>
  </si>
  <si>
    <t>Potrubí kanalizační z PVC SN 4 svodné DN 125</t>
  </si>
  <si>
    <t>1800073857</t>
  </si>
  <si>
    <t>Potrubí z trub PVC SN4 svodné (ležaté) DN 125</t>
  </si>
  <si>
    <t>https://podminky.urs.cz/item/CS_URS_2024_01/721173402</t>
  </si>
  <si>
    <t>Poznámka k položce:_x000d_
Svodné PVC-KG potrubí, SN4, včetně tvarovek, těsnění, a vazelíny, přímá trouba KG125, včetně prořezu 20%.</t>
  </si>
  <si>
    <t>Pol. 1.2.02a. 1.2.02b; (11), (12)</t>
  </si>
  <si>
    <t>"D.1.4.1-08, 09, 10: " (26,0+32,0)*1,2</t>
  </si>
  <si>
    <t>721174041</t>
  </si>
  <si>
    <t>Potrubí kanalizační z PP připojovací DN 32</t>
  </si>
  <si>
    <t>32297678</t>
  </si>
  <si>
    <t>Potrubí z trub polypropylenových připojovací DN 32</t>
  </si>
  <si>
    <t>https://podminky.urs.cz/item/CS_URS_2024_01/721174041</t>
  </si>
  <si>
    <t>Poznámka k položce:_x000d_
Připojovacího a svodného PP HT potrubí; včetně tvarovek, těsnění, vazelíny a kotvících prvků - přímá trouba HT32, včetně prořezu 20%.</t>
  </si>
  <si>
    <t>pol. 1.1.01a, 1.1.01b; (1), (2)</t>
  </si>
  <si>
    <t>"D.1.4.1-08, 09, 10: " 2,0*1,2</t>
  </si>
  <si>
    <t>721174042</t>
  </si>
  <si>
    <t>Potrubí kanalizační z PP připojovací DN 40</t>
  </si>
  <si>
    <t>-1119274959</t>
  </si>
  <si>
    <t>Potrubí z trub polypropylenových připojovací DN 40</t>
  </si>
  <si>
    <t>https://podminky.urs.cz/item/CS_URS_2024_01/721174042</t>
  </si>
  <si>
    <t>Poznámka k položce:_x000d_
Připojovacího a svodného PP HT potrubí; včetně tvarovek, těsnění, vazelíny a kotvících prvků - přímá trouba HT40, včetně prořezu 20%.</t>
  </si>
  <si>
    <t>Pol. 1.1.02a, 1.1.02b; (3), (4)</t>
  </si>
  <si>
    <t>"D.1.4.1-08, 09, 10: " 4,0*1,2</t>
  </si>
  <si>
    <t>721174043</t>
  </si>
  <si>
    <t>Potrubí kanalizační z PP připojovací DN 50</t>
  </si>
  <si>
    <t>1800043323</t>
  </si>
  <si>
    <t>Potrubí z trub polypropylenových připojovací DN 50</t>
  </si>
  <si>
    <t>https://podminky.urs.cz/item/CS_URS_2024_01/721174043</t>
  </si>
  <si>
    <t>Poznámka k položce:_x000d_
Připojovacího a svodného PP HT potrubí; včetně tvarovek, těsnění, vazelíny a kotvících prvků - přímá trouba HT50, včetně prořezu 20%.</t>
  </si>
  <si>
    <t>Pol. 1.1.03a, 1.1.03b; (5), (6)</t>
  </si>
  <si>
    <t>"D.1.4.1-08, 09, 10: " 6,0*1,2</t>
  </si>
  <si>
    <t>721174045</t>
  </si>
  <si>
    <t>Potrubí kanalizační z PP připojovací DN 110</t>
  </si>
  <si>
    <t>-498425556</t>
  </si>
  <si>
    <t>Potrubí z trub polypropylenových připojovací DN 110</t>
  </si>
  <si>
    <t>https://podminky.urs.cz/item/CS_URS_2024_01/721174045</t>
  </si>
  <si>
    <t>Poznámka k položce:_x000d_
Připojovacího a svodného PP HT potrubí; včetně tvarovek, těsnění, vazelíny a kotvících prvků - přímá trouba HT110, včetně prořezu 20%.</t>
  </si>
  <si>
    <t>Pol. 1.1.04a, 1.1.04b; (7), (8)</t>
  </si>
  <si>
    <t>"D.1.4.1-08, 09, 10: " (1,0+4,0+4,0+4,0+3,0+3,0)*1,2</t>
  </si>
  <si>
    <t>721211421</t>
  </si>
  <si>
    <t>Vpusť podlahová se svislým odtokem DN 50/75/110 mřížka nerez 115x115</t>
  </si>
  <si>
    <t>-1397320383</t>
  </si>
  <si>
    <t>Podlahové vpusti se svislým odtokem DN 50/75/110 mřížka nerez 115x115</t>
  </si>
  <si>
    <t>https://podminky.urs.cz/item/CS_URS_2024_01/721211421</t>
  </si>
  <si>
    <t>Poznámka k položce:_x000d_
Plastová podlahová vpust s mřížkou z nerezové oceli, svislý odtok DN110, těsnost proti zápachu i bez vody v zápachové uzávěrce.</t>
  </si>
  <si>
    <t>Pol. 2.2a, 2.2b; (22), (23)</t>
  </si>
  <si>
    <t>"D.1.4.1-08, 09, 10, ozn. PV: " 1,0</t>
  </si>
  <si>
    <t>721211913</t>
  </si>
  <si>
    <t>Montáž vpustí podlahových DN 110 ostatní typ</t>
  </si>
  <si>
    <t>-889207322</t>
  </si>
  <si>
    <t>Podlahové vpusti montáž podlahových vpustí ostatních typů DN 110</t>
  </si>
  <si>
    <t>https://podminky.urs.cz/item/CS_URS_2024_01/721211913</t>
  </si>
  <si>
    <t>Poznámka k položce:_x000d_
Čistící tvarovka, k zabudování do podlahy, pro připojení na plastová potrubí s hrdlem, zatížení max. 1,5t, PP / nerezová ocel.</t>
  </si>
  <si>
    <t>Pol. 2.6a, 2.6b; (31), (32)</t>
  </si>
  <si>
    <t>HLE.HL98</t>
  </si>
  <si>
    <t>Čistící tvarovka s hladkým koncem DN110 na plastová potrubí</t>
  </si>
  <si>
    <t>1583694823</t>
  </si>
  <si>
    <t>Poznámka k položce:_x000d_
Čistící tvarovka, k zabudování do podlahy, pro připojení na plastová potrubí s hrdlem, zatížení max. 1,5t, PP / nerezová ocel._x000d_
Pol. 2.6a, 2.6b; (31), (32)</t>
  </si>
  <si>
    <t>721229111</t>
  </si>
  <si>
    <t>Montáž zápachové uzávěrky pro pračku a myčku do DN 50 ostatní typ</t>
  </si>
  <si>
    <t>-1450136238</t>
  </si>
  <si>
    <t>Zápachové uzávěrky montáž zápachových uzávěrek ostatních typů do DN 50</t>
  </si>
  <si>
    <t>https://podminky.urs.cz/item/CS_URS_2024_01/721229111</t>
  </si>
  <si>
    <t>Montáž zápachových uzávěrek z PP. Pol. 2.1c; (21)</t>
  </si>
  <si>
    <t>"pol. 551 620 04 kalich, Pol. 2.1.a; (19): " 6,0</t>
  </si>
  <si>
    <t>"pol. 6000023655 zápachová uzávěra, Pol. 2.1b; (20): " 1,0</t>
  </si>
  <si>
    <t>55161841</t>
  </si>
  <si>
    <t>vtok se zápachovou uzávěrkou DN 32</t>
  </si>
  <si>
    <t>-1299833299</t>
  </si>
  <si>
    <t>Poznámka k položce:_x000d_
Kalich pro úkapy se zápachovou uzávěrkou (kuličkou), PP, DN32.</t>
  </si>
  <si>
    <t>Pol. 2.1.a; (19)</t>
  </si>
  <si>
    <t>"D.1.4.1-08, 09, 10, ozn. KÚ: " 1,0+1,0+1,0+1,0+1,0+1,0</t>
  </si>
  <si>
    <t>6000023655</t>
  </si>
  <si>
    <t>Sifon pro odkapávající kondenzát HL136N s přídavnou mechanickou zápachovou uzávěrkou</t>
  </si>
  <si>
    <t>-1931515458</t>
  </si>
  <si>
    <t>Poznámka k položce:_x000d_
Vodní zápachová uzávěrka pro odvod kondenzátu, s přídavnou mechanickou zápachovou uzávěrkou (kuličkou), PP, DN32/40.</t>
  </si>
  <si>
    <t>Pol. 2.1b; (20)</t>
  </si>
  <si>
    <t>"D.1.4.1-08, 09, 10, ozn. ZU: " 1,0</t>
  </si>
  <si>
    <t>721239114</t>
  </si>
  <si>
    <t>Montáž střešního vtoku svislý odtok do DN 160 ostatní typ</t>
  </si>
  <si>
    <t>-1846007897</t>
  </si>
  <si>
    <t>Střešní vtoky (vpusti) montáž střešních vtoků ostatních typů se svislým odtokem do DN 160</t>
  </si>
  <si>
    <t>https://podminky.urs.cz/item/CS_URS_2024_01/721239114</t>
  </si>
  <si>
    <t>Poznámka k položce:_x000d_
Střešní vtok se svislým odtokem, DN110, včetně integrované PVC manžety pro napojení hydroizolace, samoregulační vyhřívání (dodávka elektro), ochranný koš proti nečistotám.</t>
  </si>
  <si>
    <t>Pol. 2.4a, 2.4b; (26), (27)</t>
  </si>
  <si>
    <t>1,0+1,0+1,0</t>
  </si>
  <si>
    <t>28656005</t>
  </si>
  <si>
    <t>nástavec střešní vpusti s integrovanou PVC manžetou pro výšku TI do 500mm</t>
  </si>
  <si>
    <t>1381089380</t>
  </si>
  <si>
    <t>Poznámka k položce:_x000d_
Střešní vtok se svislým odtokem, DN110, včetně integrované PVC manžety pro napojení hydroizolace, samoregulační vyhřívání (dodávka elektro), ochranný koš proti nečistotám._x000d_
Pol. 2.4a, 2.4b; (26), (27)</t>
  </si>
  <si>
    <t>56231112</t>
  </si>
  <si>
    <t>vtok střešní svislý pro PVC-P hydroizolaci plochých střech s vyhříváním DN 75, DN 110, DN 125, DN 160</t>
  </si>
  <si>
    <t>-1297625556</t>
  </si>
  <si>
    <t>721279153</t>
  </si>
  <si>
    <t>Montáž hlavice ventilační polypropylen PP DN 110 ostatní typ</t>
  </si>
  <si>
    <t>916547338</t>
  </si>
  <si>
    <t>Ventilační hlavice montáž ventilační hlavice z polypropylenu (PP) ostatních typů DN 110</t>
  </si>
  <si>
    <t>https://podminky.urs.cz/item/CS_URS_2024_01/721279153</t>
  </si>
  <si>
    <t xml:space="preserve">Poznámka k položce:_x000d_
Střešní odvětrávací hlavice pro odvětrání kanalizace, DN110, integrovaná PVC manžeta pro napojení hydroizolace._x000d_
</t>
  </si>
  <si>
    <t>Pol. 2.3a, 2.3b; (24), (25)</t>
  </si>
  <si>
    <t>"D.1.4.1-08, 09, 10, ozn. VH: " 1,0</t>
  </si>
  <si>
    <t>28342058</t>
  </si>
  <si>
    <t>odvětrání kanalizace ploché střechy s integrovanou manžetou z PVC DN 100</t>
  </si>
  <si>
    <t>1053905609</t>
  </si>
  <si>
    <t>Poznámka k položce:_x000d_
Střešní odvětrávací hlavice pro odvětrání kanalizace, DN110, integrovaná PVC manžeta pro napojení hydroizolace._x000d_
Pol. 2.3a, 2.3b; (24), (25)</t>
  </si>
  <si>
    <t>28342063</t>
  </si>
  <si>
    <t>prostup parozábranou s integrovanou manžetou z PVC DN 100</t>
  </si>
  <si>
    <t>-1665224847</t>
  </si>
  <si>
    <t>721290111</t>
  </si>
  <si>
    <t>Zkouška těsnosti potrubí kanalizace vodou DN do 125</t>
  </si>
  <si>
    <t>-779066834</t>
  </si>
  <si>
    <t>Zkouška těsnosti kanalizace v objektech vodou do DN 125</t>
  </si>
  <si>
    <t>https://podminky.urs.cz/item/CS_URS_2024_01/721290111</t>
  </si>
  <si>
    <t>Poznámka k položce:_x000d_
Zkouška vnitřní kanalizace dle ČSN 75 6760 (technická prohlídka, zkouška vodotěsnosti, plynotěsnosti, tlaková zkouška)</t>
  </si>
  <si>
    <t>Pol. 6.7; (86)</t>
  </si>
  <si>
    <t>"pol. 721 173 401, SN4 DN110: " 57,6</t>
  </si>
  <si>
    <t>"pol. 721 173 402, SN4 DN125: " 69,6</t>
  </si>
  <si>
    <t>"pol. 721 174 041, DN32: " 2,4</t>
  </si>
  <si>
    <t>"pol. 721 174 042, DN40: " 4,8</t>
  </si>
  <si>
    <t>"pol. 721 174 043, DN50: " 7,2</t>
  </si>
  <si>
    <t>"pol. 721 174 045, DN110 " 22,8</t>
  </si>
  <si>
    <t>998721101</t>
  </si>
  <si>
    <t>Přesun hmot tonážní pro vnitřní kanalizaci v objektech v do 6 m</t>
  </si>
  <si>
    <t>1095768336</t>
  </si>
  <si>
    <t>Přesun hmot pro vnitřní kanalizaci stanovený z hmotnosti přesunovaného materiálu vodorovná dopravní vzdálenost do 50 m základní v objektech výšky do 6 m</t>
  </si>
  <si>
    <t>https://podminky.urs.cz/item/CS_URS_2024_01/998721101</t>
  </si>
  <si>
    <t>Poznámka k položce:_x000d_
Pol. 6.1; (80)</t>
  </si>
  <si>
    <t>06.02 - SO01 - VODOVOD</t>
  </si>
  <si>
    <t>45332200-5</t>
  </si>
  <si>
    <t>722 - Zdravotechnika - vnitřní vodovod</t>
  </si>
  <si>
    <t>723 - Zdravotechnika - vnitřní plynovod</t>
  </si>
  <si>
    <t>725 - Zdravotechnika - zařizovací předměty</t>
  </si>
  <si>
    <t>734 - Ústřední vytápění - armatury</t>
  </si>
  <si>
    <t>612335111</t>
  </si>
  <si>
    <t>Cementová hladká omítka rýh ve stěnách š do 150 mm</t>
  </si>
  <si>
    <t>887772850</t>
  </si>
  <si>
    <t>Cementová omítka rýh hladká ve stěnách, šířky rýhy do 150 mm</t>
  </si>
  <si>
    <t>https://podminky.urs.cz/item/CS_URS_2024_01/612335111</t>
  </si>
  <si>
    <t>"pol. 974 031 154:" 63,0*0,15</t>
  </si>
  <si>
    <t>974031154</t>
  </si>
  <si>
    <t>Vysekání rýh ve zdivu cihelném hl do 100 mm š do 150 mm</t>
  </si>
  <si>
    <t>116423135</t>
  </si>
  <si>
    <t>Vysekání rýh ve zdivu cihelném na maltu vápennou nebo vápenocementovou do hl. 100 mm a šířky do 150 mm</t>
  </si>
  <si>
    <t>https://podminky.urs.cz/item/CS_URS_2024_01/974031154</t>
  </si>
  <si>
    <t>"svislá část: " (4,0*2,0)*6,0+15,0</t>
  </si>
  <si>
    <t>-1026148264</t>
  </si>
  <si>
    <t>-2008557298</t>
  </si>
  <si>
    <t>1,701*30 'Přepočtené koeficientem množství</t>
  </si>
  <si>
    <t>997013861</t>
  </si>
  <si>
    <t>Poplatek za uložení stavebního odpadu na recyklační skládce (skládkovné) z prostého betonu kód odpadu 17 01 01</t>
  </si>
  <si>
    <t>576742935</t>
  </si>
  <si>
    <t>Poplatek za uložení stavebního odpadu na recyklační skládce (skládkovné) z prostého betonu zatříděného do Katalogu odpadů pod kódem 17 01 01</t>
  </si>
  <si>
    <t>https://podminky.urs.cz/item/CS_URS_2024_01/997013861</t>
  </si>
  <si>
    <t>-195924585</t>
  </si>
  <si>
    <t>Poznámka k položce:_x000d_
Pohledové provedení včetně tvarovek a pouzder</t>
  </si>
  <si>
    <t>SV</t>
  </si>
  <si>
    <t>Pol. 2.1b; (8)</t>
  </si>
  <si>
    <t>"pol. 271 270 02, kaučuk 16/13: " 36,0</t>
  </si>
  <si>
    <t>Pol. 2.2b; (10)</t>
  </si>
  <si>
    <t>"pol. 271 270 04, kaučuk 22/13: " 52,8</t>
  </si>
  <si>
    <t>TV</t>
  </si>
  <si>
    <t>Pol. 4.1b; (16)</t>
  </si>
  <si>
    <t>"pol. 271 270 07, kaučuk 15/19: " 8,4</t>
  </si>
  <si>
    <t>27127002</t>
  </si>
  <si>
    <t>pouzdro izolační potrubní z EPDM kaučuku 16/13mm</t>
  </si>
  <si>
    <t>1769977374</t>
  </si>
  <si>
    <t>Poznámka k položce:_x000d_
kaučukové izolace pro potrubí DN15, tl.9 mm_x000d_
Pohledové provedení včetně tvarovek a pouzder</t>
  </si>
  <si>
    <t>Izolace pro potrubí studené vody</t>
  </si>
  <si>
    <t>Pol. 2.1a, 2.1b; (7), (8)</t>
  </si>
  <si>
    <t>"D.1.4.1-06: " 30,0*1,2</t>
  </si>
  <si>
    <t>27127007</t>
  </si>
  <si>
    <t>pouzdro izolační potrubní z EPDM kaučuku 15/19mm</t>
  </si>
  <si>
    <t>1265348235</t>
  </si>
  <si>
    <t>Poznámka k položce:_x000d_
 kaučukové izolace pro potrubí DN15, tl.20 mm_x000d_
Pohledové provedení včetně tvarovek a pouzder</t>
  </si>
  <si>
    <t xml:space="preserve">Izolace pro potrubí teplé vody </t>
  </si>
  <si>
    <t>Pol. 4.1a, 4.1b; (15), (16)</t>
  </si>
  <si>
    <t>"D.1.4.1-06: " 7,0*1,2</t>
  </si>
  <si>
    <t>27127004</t>
  </si>
  <si>
    <t>pouzdro izolační potrubní z EPDM kaučuku 22/13mm</t>
  </si>
  <si>
    <t>-903666241</t>
  </si>
  <si>
    <t>Poznámka k položce:_x000d_
dodávka kaučukové izolace pro potrubí DN20, tl.9 mm_x000d_
Pohledové provedení včetně tvarovek a pouzder</t>
  </si>
  <si>
    <t>Pol. 2.2a, 2.2b; (9), (10)</t>
  </si>
  <si>
    <t>"D.1.4.1-06: " 44,0*1,2</t>
  </si>
  <si>
    <t>713463311</t>
  </si>
  <si>
    <t>Montáž izolace tepelné potrubí potrubními pouzdry s Al fólií s přesahem Al páskou 1x D do 50 mm</t>
  </si>
  <si>
    <t>-1170453527</t>
  </si>
  <si>
    <t>Montáž izolace tepelné potrubí a ohybů tvarovkami nebo deskami potrubními pouzdry s povrchovou úpravou hliníkovou fólií se samolepícím přesahem (izolační materiál ve specifikaci) přelepenými samolepící hliníkovou páskou potrubí jednovrstvá D do 50 mm</t>
  </si>
  <si>
    <t>https://podminky.urs.cz/item/CS_URS_2024_01/713463311</t>
  </si>
  <si>
    <t>Poznámka k položce:_x000d_
 tepelné izolace z minerální vlny a AL folií pro potrubí DN25, tl.50mm_x000d_
Potrubí studené vody vedené v energokanále.</t>
  </si>
  <si>
    <t>Pol. 2.3a, 2.3b; (11), (12)</t>
  </si>
  <si>
    <t>"D.1.4.1-06: " 17,0*1,2</t>
  </si>
  <si>
    <t>63154601</t>
  </si>
  <si>
    <t>pouzdro izolační potrubní z minerální vlny s Al fólií max. 250/100°C 28/50mm</t>
  </si>
  <si>
    <t>1204860107</t>
  </si>
  <si>
    <t>416937851</t>
  </si>
  <si>
    <t>722</t>
  </si>
  <si>
    <t>Zdravotechnika - vnitřní vodovod</t>
  </si>
  <si>
    <t>722/001</t>
  </si>
  <si>
    <t>Zkušební nástavec 1/2"</t>
  </si>
  <si>
    <t>1541387578</t>
  </si>
  <si>
    <t xml:space="preserve">Poznámka k položce:_x000d_
Zkušební nástavec 1/2" </t>
  </si>
  <si>
    <t>Pol. 8.3a, 8.3b; (28), (29)</t>
  </si>
  <si>
    <t>"D.1.4.1-06: " 1,0+1,0+1,0+1,0+1,0+1,0</t>
  </si>
  <si>
    <t>Pol. 8.4a, 8.4b; (30), (31)</t>
  </si>
  <si>
    <t>722130233</t>
  </si>
  <si>
    <t>Potrubí vodovodní ocelové závitové pozinkované svařované běžné DN 25</t>
  </si>
  <si>
    <t>900647874</t>
  </si>
  <si>
    <t>Potrubí z ocelových trubek pozinkovaných závitových svařovaných běžných DN 25</t>
  </si>
  <si>
    <t>https://podminky.urs.cz/item/CS_URS_2024_01/722130233</t>
  </si>
  <si>
    <t>Poznámka k položce:_x000d_
Potrubí ocelové pozinkované pro rozvody požární vody, včetně tvarovek, kotvících prvků, kompenzace._x000d_
potrubí včetně tvarovek, 1" (DN25), vč.20% rezerva na prořez.</t>
  </si>
  <si>
    <t>Pol. 5.1a, 5.1b; (17), (18)</t>
  </si>
  <si>
    <t>"D.1.4.1-06: " 27,0*1,2</t>
  </si>
  <si>
    <t>722174022.a</t>
  </si>
  <si>
    <t>Potrubí vodovodní plastové PPR svar polyfúze PN *22 D 20x*2,3 mm</t>
  </si>
  <si>
    <t>-1709782103</t>
  </si>
  <si>
    <t>Potrubí z plastových trubek z polypropylenu PPR svařovaných polyfúzně PN *22 (SDR 6) D 20 x *2,3</t>
  </si>
  <si>
    <t>Poznámka k položce:_x000d_
Potrubí PP-RCT EVO včetně tvarovek, kotvících prvků, kompenzace.</t>
  </si>
  <si>
    <t>potrubí včetně tvarovek, PN22; 20x2,3mm, DN15, vč.20% rezerva na prořez.</t>
  </si>
  <si>
    <t>Pol. 1.1a, 1.1b; (1), (2)</t>
  </si>
  <si>
    <t>"D.1.4.1-06; SV: " 30,0*1,2</t>
  </si>
  <si>
    <t>Pol. 3.1a, 3.1b; (13), (14)</t>
  </si>
  <si>
    <t>"D.1.4.1-06; TV: " 7,0*1,2</t>
  </si>
  <si>
    <t>722174023.a</t>
  </si>
  <si>
    <t>Potrubí vodovodní plastové PPR svar polyfúze PN *22 D 25x*2,8 mm</t>
  </si>
  <si>
    <t>1733130476</t>
  </si>
  <si>
    <t>Poznámka k položce:_x000d_
potrubí včetně tvarovek, PN22; 25x2,8mm, DN20, vč.20% rezerva na prořez._x000d_
Potrubí PP-RCT EVO pro studenou vodu včetně tvarovek, kotvících prvků, kompenzace.</t>
  </si>
  <si>
    <t>Pol. 1.2a, 1.2b; (3), (4)</t>
  </si>
  <si>
    <t>722174024.a</t>
  </si>
  <si>
    <t>Potrubí vodovodní plastové PPR svar polyfúze PN *22 D 32x*3,6 mm</t>
  </si>
  <si>
    <t>-1947447418</t>
  </si>
  <si>
    <t>Potrubí z plastových trubek z polypropylenu PPR svařovaných polyfúzně PN *22 (SDR 6) D 32 x *3,6</t>
  </si>
  <si>
    <t>Poznámka k položce:_x000d_
potrubí včetně tvarovek, PN22; 32x3,6mm, DN25, vč.20% rezerva na prořez._x000d_
Potrubí PP-RCT EVO pro studenou vodu včetně tvarovek, kotvících prvků, kompenzace.</t>
  </si>
  <si>
    <t>Pol. 1.3a, 1.3b; (5), (6)</t>
  </si>
  <si>
    <t>722181221</t>
  </si>
  <si>
    <t>Ochrana vodovodního potrubí přilepenými termoizolačními trubicemi z PE tl přes 6 do 9 mm DN do 22 mm</t>
  </si>
  <si>
    <t>1353496289</t>
  </si>
  <si>
    <t>Ochrana potrubí termoizolačními trubicemi z pěnového polyetylenu PE přilepenými v příčných a podélných spojích, tloušťky izolace přes 6 do 9 mm, vnitřního průměru izolace DN do 22 mm</t>
  </si>
  <si>
    <t>https://podminky.urs.cz/item/CS_URS_2024_01/722181221</t>
  </si>
  <si>
    <t>Poznámka k položce:_x000d_
Izolace pro potrubí tl.9 mm; DN15, např. navlékací samolepící trubice</t>
  </si>
  <si>
    <t>Izolace požární vody</t>
  </si>
  <si>
    <t>Pol. 6.1a, 6.1b; (19), (20)</t>
  </si>
  <si>
    <t>722190901</t>
  </si>
  <si>
    <t>Uzavření nebo otevření vodovodního potrubí při opravách</t>
  </si>
  <si>
    <t>-1800759871</t>
  </si>
  <si>
    <t>Opravy ostatní uzavření nebo otevření vodovodního potrubí při opravách včetně vypuštění a napuštění</t>
  </si>
  <si>
    <t>https://podminky.urs.cz/item/CS_URS_2024_01/722190901</t>
  </si>
  <si>
    <t>Poznámka k položce:_x000d_
Vypuštění a napuštění systému</t>
  </si>
  <si>
    <t>Pol. 11.3; (51)</t>
  </si>
  <si>
    <t>125,0</t>
  </si>
  <si>
    <t>722224152</t>
  </si>
  <si>
    <t>Kulový kohout zahradní s vnějším závitem a páčkou PN 15, T 120°C G 1/2" - 3/4"</t>
  </si>
  <si>
    <t>CS ÚRS 2023 02</t>
  </si>
  <si>
    <t>-672540837</t>
  </si>
  <si>
    <t>Armatury s jedním závitem ventily kulové zahradní uzávěry PN 15 do 120° C G 1/2" - 3/4"</t>
  </si>
  <si>
    <t>https://podminky.urs.cz/item/CS_URS_2023_02/722224152</t>
  </si>
  <si>
    <t>Poznámka k položce:_x000d_
ozn. VKh_x000d_
Výtokový kulový kohout s nástavcem na hadici DN15 (1/2")</t>
  </si>
  <si>
    <t>Pol. 8.8a, 8.8b; (40), (41)</t>
  </si>
  <si>
    <t>"D.1.4.1-06: " 1,0+1,0+1,0</t>
  </si>
  <si>
    <t>722231072</t>
  </si>
  <si>
    <t>Ventil zpětný mosazný G 1/2" PN 10 do 110°C se dvěma závity</t>
  </si>
  <si>
    <t>-1681990051</t>
  </si>
  <si>
    <t>Armatury se dvěma závity ventily zpětné mosazné PN 10 do 110°C G 1/2"</t>
  </si>
  <si>
    <t>https://podminky.urs.cz/item/CS_URS_2024_01/722231072</t>
  </si>
  <si>
    <t>Poznámka k položce:_x000d_
Zpětná klapka 1/2"</t>
  </si>
  <si>
    <t>Pol. 8.2a, 8.2b; (26), (27)</t>
  </si>
  <si>
    <t>722231142</t>
  </si>
  <si>
    <t>Ventil závitový pojistný rohový G 3/4"</t>
  </si>
  <si>
    <t>1590590145</t>
  </si>
  <si>
    <t>Armatury se dvěma závity ventily pojistné rohové G 3/4"</t>
  </si>
  <si>
    <t>https://podminky.urs.cz/item/CS_URS_2024_01/722231142</t>
  </si>
  <si>
    <t xml:space="preserve">Poznámka k položce:_x000d_
Pojistný ventil 1/2", s nátrubkem na hadici </t>
  </si>
  <si>
    <t>Pol. 8.1a, 8.1b; (24), (25)</t>
  </si>
  <si>
    <t>722170942</t>
  </si>
  <si>
    <t>Oprava potrubí PE spojka Gebo BI nátrubkové G 1/2</t>
  </si>
  <si>
    <t>-2085162735</t>
  </si>
  <si>
    <t>Oprava vodovodního potrubí z plastových trub spojky pro trubky nátrubkové G 1/2</t>
  </si>
  <si>
    <t>https://podminky.urs.cz/item/CS_URS_2024_01/722170942</t>
  </si>
  <si>
    <t>Poznámka k položce:_x000d_
Pojistný ventil 1/2", s nátrubkem na hadici._x000d_
Pol. 8.1a, 8.1b; (24), (25)_x000d_
D.1.4.1-06</t>
  </si>
  <si>
    <t>722232043</t>
  </si>
  <si>
    <t>Kohout kulový přímý G 1/2" PN 42 do 185°C vnitřní závit</t>
  </si>
  <si>
    <t>991212704</t>
  </si>
  <si>
    <t>Armatury se dvěma závity kulové kohouty PN 42 do 185 °C přímé vnitřní závit G 1/2"</t>
  </si>
  <si>
    <t>https://podminky.urs.cz/item/CS_URS_2023_02/722232043</t>
  </si>
  <si>
    <t>Poznámka k položce:_x000d_
KK1/2"_x000d_
Kulový kohout DN15 (1/2")</t>
  </si>
  <si>
    <t>Pol. 8.7a, 8.7d; (36), (39)</t>
  </si>
  <si>
    <t>722232045</t>
  </si>
  <si>
    <t>Kohout kulový přímý G 1" PN 42 do 185°C vnitřní závit</t>
  </si>
  <si>
    <t>1662162551</t>
  </si>
  <si>
    <t>Armatury se dvěma závity kulové kohouty PN 42 do 185 °C přímé vnitřní závit G 1"</t>
  </si>
  <si>
    <t>https://podminky.urs.cz/item/CS_URS_2023_02/722232045</t>
  </si>
  <si>
    <t xml:space="preserve">Poznámka k položce:_x000d_
ozn. KK1"_x000d_
Kulový kohout DN25 (1") </t>
  </si>
  <si>
    <t>Pol. 8.7b, 8.7d; (37), (39)</t>
  </si>
  <si>
    <t>"D.1.4.1-06: " 1,0+1,0</t>
  </si>
  <si>
    <t>722232061</t>
  </si>
  <si>
    <t>Kohout kulový přímý G 1/2" PN 42 do 185°C vnitřní závit s vypouštěním</t>
  </si>
  <si>
    <t>909520326</t>
  </si>
  <si>
    <t>Armatury se dvěma závity kulové kohouty PN 42 do 185 °C přímé vnitřní závit s vypouštěním G 1/2"</t>
  </si>
  <si>
    <t>https://podminky.urs.cz/item/CS_URS_2023_02/722232061</t>
  </si>
  <si>
    <t xml:space="preserve">Poznámka k položce:_x000d_
Ventil vypouštěcí 1/2" </t>
  </si>
  <si>
    <t>Pol. 8.5a, 8.5b; (32), (33)</t>
  </si>
  <si>
    <t>"D.1.4.1-06: " 1,0+1,0+1,0+1,0+1,0+1,0+1,0</t>
  </si>
  <si>
    <t>722232063</t>
  </si>
  <si>
    <t>Kohout kulový přímý G 1" PN 42 do 185°C vnitřní závit s vypouštěním</t>
  </si>
  <si>
    <t>-882800454</t>
  </si>
  <si>
    <t>Armatury se dvěma závity kulové kohouty PN 42 do 185 °C přímé vnitřní závit s vypouštěním G 1"</t>
  </si>
  <si>
    <t>https://podminky.urs.cz/item/CS_URS_2023_02/722232063</t>
  </si>
  <si>
    <t xml:space="preserve">Poznámka k položce:_x000d_
ozn. KK1"_x000d_
Kulový kohout s vypouštěním DN25 (1") </t>
  </si>
  <si>
    <t>Pol. 8.7c, 8.7d; (38), (39)</t>
  </si>
  <si>
    <t>722250133.a</t>
  </si>
  <si>
    <t>Hydrantový systém s tvarově stálou hadicí D 25 x 30 m *celonerezový, šedý piktogram</t>
  </si>
  <si>
    <t>soubor</t>
  </si>
  <si>
    <t>-339830600</t>
  </si>
  <si>
    <t>Požární příslušenství a armatury hydrantový systém s tvarově stálou hadicí *celonerezový D 25 x 30 m, šedý piktogram</t>
  </si>
  <si>
    <t>Poznámka k položce:_x000d_
Dodávka nástěnné hydrantové skříně D25 s tvarově stálou hadicí délky 30m, pravé připojení.</t>
  </si>
  <si>
    <t>Pol. 8.9a, 8.9b; (42), (43)</t>
  </si>
  <si>
    <t>"D.1.4.1-06: " 1,0</t>
  </si>
  <si>
    <t>722290226</t>
  </si>
  <si>
    <t>Zkouška těsnosti vodovodního potrubí závitového DN do 50</t>
  </si>
  <si>
    <t>-2130899723</t>
  </si>
  <si>
    <t>Zkoušky, proplach a desinfekce vodovodního potrubí zkoušky těsnosti vodovodního potrubí závitového do DN 50</t>
  </si>
  <si>
    <t>https://podminky.urs.cz/item/CS_URS_2024_01/722290226</t>
  </si>
  <si>
    <t>Poznámka k položce:_x000d_
Tlaková zkouška těsnosti potrubí</t>
  </si>
  <si>
    <t>Pol. 11.2; (50)</t>
  </si>
  <si>
    <t>722290234</t>
  </si>
  <si>
    <t>Proplach a dezinfekce vodovodního potrubí DN do 80</t>
  </si>
  <si>
    <t>-1002860292</t>
  </si>
  <si>
    <t>Zkoušky, proplach a desinfekce vodovodního potrubí proplach a desinfekce vodovodního potrubí do DN 80</t>
  </si>
  <si>
    <t>https://podminky.urs.cz/item/CS_URS_2024_01/722290234</t>
  </si>
  <si>
    <t>Poznámka k položce:_x000d_
Proplach a desinfekce potrubí</t>
  </si>
  <si>
    <t>Pol. 11.1; (49)</t>
  </si>
  <si>
    <t>42975121</t>
  </si>
  <si>
    <t>páska těsnící protipožární zpěňující š. 10mm tl 2mm</t>
  </si>
  <si>
    <t>-944421833</t>
  </si>
  <si>
    <t>Poznámka k položce:_x000d_
Protipožární zpěňující páska na potrubí (10m).</t>
  </si>
  <si>
    <t>Pol. 11.5; (53)</t>
  </si>
  <si>
    <t>10,0</t>
  </si>
  <si>
    <t>HLT.2018780.a</t>
  </si>
  <si>
    <t xml:space="preserve">Protipožární malta </t>
  </si>
  <si>
    <t>-2042944416</t>
  </si>
  <si>
    <t>Protipožární malta</t>
  </si>
  <si>
    <t>Poznámka k položce:_x000d_
Protipožární malta (20kg)</t>
  </si>
  <si>
    <t>Pol. 11.6; (54)</t>
  </si>
  <si>
    <t>998722101</t>
  </si>
  <si>
    <t>Přesun hmot tonážní pro vnitřní vodovod v objektech v do 6 m</t>
  </si>
  <si>
    <t>1412450428</t>
  </si>
  <si>
    <t>Přesun hmot pro vnitřní vodovod stanovený z hmotnosti přesunovaného materiálu vodorovná dopravní vzdálenost do 50 m základní v objektech výšky do 6 m</t>
  </si>
  <si>
    <t>https://podminky.urs.cz/item/CS_URS_2024_01/998722101</t>
  </si>
  <si>
    <t>723</t>
  </si>
  <si>
    <t>Zdravotechnika - vnitřní plynovod</t>
  </si>
  <si>
    <t>723190907</t>
  </si>
  <si>
    <t>Odvzdušnění nebo napuštění plynovodního potrubí</t>
  </si>
  <si>
    <t>1110329122</t>
  </si>
  <si>
    <t>Opravy plynovodního potrubí odvzdušnění a napuštění potrubí</t>
  </si>
  <si>
    <t>https://podminky.urs.cz/item/CS_URS_2024_01/723190907</t>
  </si>
  <si>
    <t>Poznámka k položce:_x000d_
Odvzdušnění systému</t>
  </si>
  <si>
    <t>Pol. 11.4; (52)</t>
  </si>
  <si>
    <t>725</t>
  </si>
  <si>
    <t>Zdravotechnika - zařizovací předměty</t>
  </si>
  <si>
    <t>725531101</t>
  </si>
  <si>
    <t>Elektrický ohřívač zásobníkový přepadový beztlakový 5 l / 2 kW</t>
  </si>
  <si>
    <t>-1829567805</t>
  </si>
  <si>
    <t>Elektrické ohřívače zásobníkové beztlakové přepadové objem nádrže (příkon) 5 l (2,0 kW)</t>
  </si>
  <si>
    <t>https://podminky.urs.cz/item/CS_URS_2024_01/725531101</t>
  </si>
  <si>
    <t>Poznámka k položce:_x000d_
 elektrického zásobníkového ohřívače teplé vody o objemu 5l (230V, 2000W)</t>
  </si>
  <si>
    <t>Pol. 7.1a, 7.1c; (21), (23)</t>
  </si>
  <si>
    <t>"D.1.4.1-06, ozn. TUV: " 1,0+1,0+1,0+1,0+1,0</t>
  </si>
  <si>
    <t>725532102</t>
  </si>
  <si>
    <t>Elektrický ohřívač zásobníkový akumulační závěsný svislý 15 l / 2 kW</t>
  </si>
  <si>
    <t>-776008418</t>
  </si>
  <si>
    <t>Elektrické ohřívače zásobníkové beztlakové přepadové akumulační s pojistným ventilem závěsné svislé objem nádrže (příkon) 15 l (2,0 kW)</t>
  </si>
  <si>
    <t>https://podminky.urs.cz/item/CS_URS_2024_01/725532102</t>
  </si>
  <si>
    <t>Poznámka k položce:_x000d_
elektrického zásobníkového ohřívače teplé vody o objemu 15l (230V, 2000W)</t>
  </si>
  <si>
    <t>Pol. 7.1b, 7.1c; (22), (23)</t>
  </si>
  <si>
    <t>"D.1.4.1-06, ozn. TUV1: " 1,0</t>
  </si>
  <si>
    <t>734</t>
  </si>
  <si>
    <t>Ústřední vytápění - armatury</t>
  </si>
  <si>
    <t>734209115</t>
  </si>
  <si>
    <t>Montáž armatury závitové s dvěma závity G 1</t>
  </si>
  <si>
    <t>408803162</t>
  </si>
  <si>
    <t>Montáž závitových armatur se 2 závity G 1 (DN 25)</t>
  </si>
  <si>
    <t>https://podminky.urs.cz/item/CS_URS_2023_02/734209115</t>
  </si>
  <si>
    <t xml:space="preserve">Poznámka k položce:_x000d_
Zpětné armatura pro oddělení systému pitné a požární vody, G1" </t>
  </si>
  <si>
    <t>Pol. 8.6a, 8.6b; (34), (35)</t>
  </si>
  <si>
    <t>734/001</t>
  </si>
  <si>
    <t>bezpečnostní zpětná klapka 1” pro. oddělení pitné a topné vody</t>
  </si>
  <si>
    <t>-956153577</t>
  </si>
  <si>
    <t>Poznámka k položce:_x000d_
Bezpečnostní zpětná klapka zamezující kontaminaci._x000d_
Zpětná klapka je ochranné zařízení zabraňující vnikání znečištěné vody zpět do vodovodního řadu. Zpětná klapka instalovaná mezi veřejným řadem a místním rozvodem vytváří bezpečnostní oddělovací zónu, která zabraňuje styku mezi vodou v řadu a rozvodu._x000d_
 zpětné armatura pro oddělení systému pitné a požární vody, G1" _x000d_
Pol. 8.6a, 8.6b; (34), (35)_x000d_
D.1.4.1-06</t>
  </si>
  <si>
    <t>767995111</t>
  </si>
  <si>
    <t>Montáž atypických zámečnických konstrukcí hm do 5 kg</t>
  </si>
  <si>
    <t>341601481</t>
  </si>
  <si>
    <t>Montáž ostatních atypických zámečnických konstrukcí hmotnosti do 5 kg</t>
  </si>
  <si>
    <t>https://podminky.urs.cz/item/CS_URS_2023_02/767995111</t>
  </si>
  <si>
    <t>tyč závitová d10mm, pol. 9.1a, 9.1b; (44), (45)</t>
  </si>
  <si>
    <t>"pol. 311 970 03: " (0,45)*18,0</t>
  </si>
  <si>
    <t>Kotevní třmeny z kruhové oceli, pol. 9.2a, 9.2b; (46), (47)</t>
  </si>
  <si>
    <t>"pol. 423 915 03: " ((0,00005*1000))*125,0</t>
  </si>
  <si>
    <t>31197003</t>
  </si>
  <si>
    <t>tyč závitová Pz 4.6 M10</t>
  </si>
  <si>
    <t>-57607553</t>
  </si>
  <si>
    <t>"viz pol. 767 995 111: " 18,0</t>
  </si>
  <si>
    <t>42391503</t>
  </si>
  <si>
    <t>třmen kruhový DN 25</t>
  </si>
  <si>
    <t>-1999653176</t>
  </si>
  <si>
    <t>Poznámka k položce:_x000d_
Potrubní objímky s gumovou vložkou, DN dle potrubí</t>
  </si>
  <si>
    <t>"pol. 423 915 03: " 125,0</t>
  </si>
  <si>
    <t>-287426808</t>
  </si>
  <si>
    <t>07.02 - SO01 - ZAŘIZOVACÍ PŘEDMĚTY</t>
  </si>
  <si>
    <t>45330000-9</t>
  </si>
  <si>
    <t xml:space="preserve">    725 - Zdravotechnika - zařizovací předměty</t>
  </si>
  <si>
    <t xml:space="preserve">    726 - Zdravotechnika - předstěnové instalace</t>
  </si>
  <si>
    <t>725214114.a</t>
  </si>
  <si>
    <t>Umyvadlo nerezové se zadní stěnou bez výtokové armatury o rozměrech 595x435 mm připevněné na stěnu</t>
  </si>
  <si>
    <t>-1154052295</t>
  </si>
  <si>
    <t>Umyvadla nerezová připevněná na stěnu bez výtokové armatury, rozměry umyvadla 595x445 mm se zadní stěnou</t>
  </si>
  <si>
    <t>Poznámka k položce:_x000d_
Odolné, zakrytované, nerezové umyvadlo kompletně vyrobené z materiálu tl. 1,5 mm. Vnitřní kouty jsou kulaté.Chemicky odolný materiál AISI 316. S otvorem pro baterii. S přepadem, se soupraou pro upevnění.</t>
  </si>
  <si>
    <t>"Pol. 2.1: " 6,0</t>
  </si>
  <si>
    <t>725331111</t>
  </si>
  <si>
    <t>Výlevka bez výtokových armatur keramická se sklopnou plastovou mřížkou 500 mm</t>
  </si>
  <si>
    <t>1683852091</t>
  </si>
  <si>
    <t>Výlevky bez výtokových armatur a splachovací nádrže keramické se sklopnou plastovou mřížkou 425 mm</t>
  </si>
  <si>
    <t>https://podminky.urs.cz/item/CS_URS_2024_01/725331111</t>
  </si>
  <si>
    <t>Poznámka k položce:_x000d_
Závěsná výlevka, keramická, vodorovný odpad DN110, barva bílá, s plastovou mřížkou</t>
  </si>
  <si>
    <t>"Pol. 1.1: " 1,0</t>
  </si>
  <si>
    <t>725819401</t>
  </si>
  <si>
    <t>Montáž ventilů rohových G 1/2" s připojovací trubičkou</t>
  </si>
  <si>
    <t>-2011436338</t>
  </si>
  <si>
    <t>Ventily montáž ventilů ostatních typů rohových s připojovací trubičkou G 1/2"</t>
  </si>
  <si>
    <t>https://podminky.urs.cz/item/CS_URS_2024_01/725819401</t>
  </si>
  <si>
    <t>Poznámka k položce:_x000d_
Rohový ventil 1/2" x 3/8".</t>
  </si>
  <si>
    <t>"Pol. 2.4: " 6,0*2,0</t>
  </si>
  <si>
    <t>55141002</t>
  </si>
  <si>
    <t>ventil kulový rohový s filtrem 1/2"x3/8" s celokovovým kulatým designem</t>
  </si>
  <si>
    <t>1733117551</t>
  </si>
  <si>
    <t>Poznámka k položce:_x000d_
Rohový ventil 1/2" x 3/8"._x000d_
Pol. 2.4</t>
  </si>
  <si>
    <t>55190006</t>
  </si>
  <si>
    <t>hadice flexibilní sanitární 3/8"</t>
  </si>
  <si>
    <t>-972478557</t>
  </si>
  <si>
    <t>Poznámka k položce:_x000d_
Flexibilní připojovací hadice, l=500mm</t>
  </si>
  <si>
    <t>"Pol. 2.5: hadice 3/8 dl. 500 mm: " (6,0*2,0)*0,5</t>
  </si>
  <si>
    <t>725821312</t>
  </si>
  <si>
    <t>Baterie dřezová nástěnná páková s otáčivým kulatým ústím a délkou ramínka 300 mm</t>
  </si>
  <si>
    <t>-1828588513</t>
  </si>
  <si>
    <t>Baterie dřezové nástěnné pákové s otáčivým kulatým ústím a délkou ramínka 300 mm</t>
  </si>
  <si>
    <t>https://podminky.urs.cz/item/CS_URS_2024_01/725821312</t>
  </si>
  <si>
    <t>Poznámka k položce:_x000d_
Nástěnná dřezová směšovací baterie s prodlouženým ramínkem, páková, chrom. Průtok &lt; 6 l/s.</t>
  </si>
  <si>
    <t>"Pol. 1.6: " 1,0</t>
  </si>
  <si>
    <t>725829131</t>
  </si>
  <si>
    <t>Montáž baterie umyvadlové stojánkové G 1/2" ostatní typ</t>
  </si>
  <si>
    <t>-233103573</t>
  </si>
  <si>
    <t>Baterie umyvadlové montáž ostatních typů stojánkových G 1/2"</t>
  </si>
  <si>
    <t>https://podminky.urs.cz/item/CS_URS_2023_02/725829131</t>
  </si>
  <si>
    <t>Poznámka k položce:_x000d_
Umyvadlová stojánková směšovací baterie, páková, chrom._x000d_
Průtok &lt; 6 l/s. S prodlouženým ramínkem.</t>
  </si>
  <si>
    <t>"Pol. 2.3: " 6,0</t>
  </si>
  <si>
    <t>55143991.a</t>
  </si>
  <si>
    <t>Umyvadlová baterie bez výpusti chrom</t>
  </si>
  <si>
    <t>-1400677502</t>
  </si>
  <si>
    <t>725869101</t>
  </si>
  <si>
    <t>Montáž zápachových uzávěrek umyvadlových do DN 40</t>
  </si>
  <si>
    <t>534058265</t>
  </si>
  <si>
    <t>Zápachové uzávěrky zařizovacích předmětů montáž zápachových uzávěrek umyvadlových do DN 40</t>
  </si>
  <si>
    <t>https://podminky.urs.cz/item/CS_URS_2023_02/725869101</t>
  </si>
  <si>
    <t>Poznámka k položce:_x000d_
Zápachová uzávěrka (sifon) pro nerezová umyvadla, DN40, nerez, včetně propojovacího potrubí</t>
  </si>
  <si>
    <t>"Pol. 2.2: " 6,0</t>
  </si>
  <si>
    <t>55161007</t>
  </si>
  <si>
    <t>ventil odpadní umyvadlový celokovový CLICK/CLACK s přepadem a připojovacím závitem 5/4"</t>
  </si>
  <si>
    <t>613194631</t>
  </si>
  <si>
    <t>Poznámka k položce:_x000d_
Zápachová uzávěrka (sifon) pro nerezová umyvadla, DN40, nerez, včetně propojovacího potrubí_x000d_
Pol. 2.2</t>
  </si>
  <si>
    <t>55162001</t>
  </si>
  <si>
    <t>uzávěrka zápachová umyvadlová s celokovovým kulatým designem DN 32</t>
  </si>
  <si>
    <t>-1037823978</t>
  </si>
  <si>
    <t>998725101</t>
  </si>
  <si>
    <t>Přesun hmot tonážní pro zařizovací předměty v objektech v do 6 m</t>
  </si>
  <si>
    <t>668929573</t>
  </si>
  <si>
    <t>Přesun hmot pro zařizovací předměty stanovený z hmotnosti přesunovaného materiálu vodorovná dopravní vzdálenost do 50 m základní v objektech výšky do 6 m</t>
  </si>
  <si>
    <t>https://podminky.urs.cz/item/CS_URS_2024_01/998725101</t>
  </si>
  <si>
    <t>726</t>
  </si>
  <si>
    <t>Zdravotechnika - předstěnové instalace</t>
  </si>
  <si>
    <t>726131041</t>
  </si>
  <si>
    <t>Instalační předstěna pro klozet závěsný v 1120 mm s ovládáním zepředu do lehkých stěn s kovovou kcí</t>
  </si>
  <si>
    <t>-931135343</t>
  </si>
  <si>
    <t>Předstěnové instalační systémy do lehkých stěn s kovovou konstrukcí pro závěsné klozety ovládání zepředu, stavební výšky 1120 mm</t>
  </si>
  <si>
    <t>https://podminky.urs.cz/item/CS_URS_2024_01/726131041</t>
  </si>
  <si>
    <t>Poznámka k položce:_x000d_
Předstěnový instalační systém se splachovací nádržkou pro instalaci do SDK předstěny/přizdívky (typ upřesnit před realizací) včetně příslušenství - upevňovací materiál, odpadní koleno , roh. ventil pro přip. vody, splachovací tlačítko, apod.)</t>
  </si>
  <si>
    <t>"Pol. 1.2: " 1,0</t>
  </si>
  <si>
    <t>726191001</t>
  </si>
  <si>
    <t>Zvukoizolační souprava pro klozet a bidet</t>
  </si>
  <si>
    <t>-1911282998</t>
  </si>
  <si>
    <t>Ostatní příslušenství instalačních systémů zvukoizolační souprava pro WC a bidet</t>
  </si>
  <si>
    <t>https://podminky.urs.cz/item/CS_URS_2024_01/726191001</t>
  </si>
  <si>
    <t>Poznámka k položce:_x000d_
Souprava pro tlumení hluku pro závěsné WC</t>
  </si>
  <si>
    <t>"Pol. 1.4: " 1,0</t>
  </si>
  <si>
    <t>726191002</t>
  </si>
  <si>
    <t>Souprava pro předstěnovou montáž</t>
  </si>
  <si>
    <t>1401106910</t>
  </si>
  <si>
    <t>Ostatní příslušenství instalačních systémů souprava pro předstěnovou montáž</t>
  </si>
  <si>
    <t>https://podminky.urs.cz/item/CS_URS_2024_01/726191002</t>
  </si>
  <si>
    <t>726191011</t>
  </si>
  <si>
    <t>Ovládací tlačítko WC pro montáž do předstěnových konstrukcí</t>
  </si>
  <si>
    <t>-538395345</t>
  </si>
  <si>
    <t>Ostatní příslušenství instalačních systémů montáž ovládacích tlačítek k WC</t>
  </si>
  <si>
    <t>https://podminky.urs.cz/item/CS_URS_2024_01/726191011</t>
  </si>
  <si>
    <t>Poznámka k položce:_x000d_
Ovládací tlačítko, barva bílá</t>
  </si>
  <si>
    <t>"Pol. 1.5: " 1,0</t>
  </si>
  <si>
    <t>55281795</t>
  </si>
  <si>
    <t>tlačítko pro ovládání WC shora/zepředu plast dvě množství vody 213x142mm</t>
  </si>
  <si>
    <t>-1629196559</t>
  </si>
  <si>
    <t>Poznámka k položce:_x000d_
Ovládací tlačítko, barva bílá_x000d_
pol. 1.5</t>
  </si>
  <si>
    <t>998726111</t>
  </si>
  <si>
    <t>Přesun hmot tonážní pro instalační prefabrikáty v objektech v do 6 m</t>
  </si>
  <si>
    <t>1196476987</t>
  </si>
  <si>
    <t>Přesun hmot pro instalační prefabrikáty stanovený z hmotnosti přesunovaného materiálu vodorovná dopravní vzdálenost do 50 m základní v objektech výšky do 6 m</t>
  </si>
  <si>
    <t>https://podminky.urs.cz/item/CS_URS_2024_01/998726111</t>
  </si>
  <si>
    <t>08.02 - SO01 - STLAČENÝ VZDUCH</t>
  </si>
  <si>
    <t xml:space="preserve">    722 - Zdravotechnika - vnitřní vodovod</t>
  </si>
  <si>
    <t>M - Práce a dodávky M</t>
  </si>
  <si>
    <t xml:space="preserve">    23-M - Montáže potrubí</t>
  </si>
  <si>
    <t>437080214</t>
  </si>
  <si>
    <t>Poznámka k položce:_x000d_
potrubí včetně tvarovek, PN22; 20x2,3mm, DN15.</t>
  </si>
  <si>
    <t>Pol. 1, 2</t>
  </si>
  <si>
    <t>"D.1.4.4-02_Dispozice stlačeného vzduchu - SO01: " 16,0*2,0+4,0</t>
  </si>
  <si>
    <t>722174025.a</t>
  </si>
  <si>
    <t>Potrubí vodovodní plastové PPR svar polyfúze PN 20 D 40x*4,5 mm</t>
  </si>
  <si>
    <t>162444369</t>
  </si>
  <si>
    <t>Potrubí z plastových trubek z polypropylenu PPR svařovaných polyfúzně PN 20 (SDR 6) D 40 x *4,5</t>
  </si>
  <si>
    <t>Poznámka k položce:_x000d_
potrubí včetně tvarovek, PN22; 40x4,5mm, DN32.</t>
  </si>
  <si>
    <t>Pol. 3, 4</t>
  </si>
  <si>
    <t>"D.1.4.4-02_Dispozice stlačeného vzduchu - SO01: " 139,0+3,5+14,5</t>
  </si>
  <si>
    <t>722229101</t>
  </si>
  <si>
    <t>Montáž vodovodních armatur s jedním závitem G 1/2" ostatní typ</t>
  </si>
  <si>
    <t>513396546</t>
  </si>
  <si>
    <t>Armatury s jedním závitem montáž vodovodních armatur s jedním závitem ostatních typů G 1/2"</t>
  </si>
  <si>
    <t>https://podminky.urs.cz/item/CS_URS_2024_01/722229101</t>
  </si>
  <si>
    <t>Poznámka k položce:_x000d_
Rychlospojka na stlačený vzduch, se závitem 1/2"_x000d_
Pol. 11, 12</t>
  </si>
  <si>
    <t>722/002</t>
  </si>
  <si>
    <t>Rychlospojka na stlačený vzduch, se závitem 1/2"</t>
  </si>
  <si>
    <t>-2096404906</t>
  </si>
  <si>
    <t>Poznámka k položce:_x000d_
Rychlospojka na stlačený vzduch, se závitem 1/2"</t>
  </si>
  <si>
    <t>Pol. 11, 12</t>
  </si>
  <si>
    <t>"D.1.4.4-02_Dispozice stlačeného vzduchu - SO01: " 16,0*2,0</t>
  </si>
  <si>
    <t>1460437832</t>
  </si>
  <si>
    <t>https://podminky.urs.cz/item/CS_URS_2024_01/722232043</t>
  </si>
  <si>
    <t>Poznámka k položce:_x000d_
kulového kohoutu 1/2"</t>
  </si>
  <si>
    <t>Pol. 5, 6</t>
  </si>
  <si>
    <t>722232044</t>
  </si>
  <si>
    <t>Kohout kulový přímý G 3/4" PN 42 do 185°C vnitřní závit</t>
  </si>
  <si>
    <t>1536474501</t>
  </si>
  <si>
    <t>Armatury se dvěma závity kulové kohouty PN 42 do 185 °C přímé vnitřní závit G 3/4"</t>
  </si>
  <si>
    <t>https://podminky.urs.cz/item/CS_URS_2024_01/722232044</t>
  </si>
  <si>
    <t>Poznámka k položce:_x000d_
kulového kohoutu 3/4"</t>
  </si>
  <si>
    <t>Pol. 7, 8</t>
  </si>
  <si>
    <t>"D.1.4.4-02_Dispozice stlačeného vzduchu - SO01: " 1,0</t>
  </si>
  <si>
    <t>722232046</t>
  </si>
  <si>
    <t>Kohout kulový přímý G 5/4" PN 42 do 185°C vnitřní závit</t>
  </si>
  <si>
    <t>-2082256725</t>
  </si>
  <si>
    <t>Armatury se dvěma závity kulové kohouty PN 42 do 185 °C přímé vnitřní závit G 5/4"</t>
  </si>
  <si>
    <t>https://podminky.urs.cz/item/CS_URS_2024_01/722232046</t>
  </si>
  <si>
    <t>Poznámka k položce:_x000d_
kulového kohoutu 5/4"</t>
  </si>
  <si>
    <t>Pol. 9, 10</t>
  </si>
  <si>
    <t>392544740</t>
  </si>
  <si>
    <t>Pol. 17, 18</t>
  </si>
  <si>
    <t>"D.1.4.4-02_Dispozice stlačeného vzduchu - SO01: " 0,15*4,0</t>
  </si>
  <si>
    <t>403676813</t>
  </si>
  <si>
    <t>Pol. 19, 20</t>
  </si>
  <si>
    <t>-1284273459</t>
  </si>
  <si>
    <t>Poznámka k položce:_x000d_
Pol. 22</t>
  </si>
  <si>
    <t>-977535036</t>
  </si>
  <si>
    <t>tyč závitová d10mm, pol. 13, 14</t>
  </si>
  <si>
    <t>"pol. 311 970 03: " (0,45)*20,0</t>
  </si>
  <si>
    <t>Kotevní třmeny z kruhové oceli, pol. 15, 16</t>
  </si>
  <si>
    <t>"pol. 423 915 05: " ((0,00014*1000))*60,0</t>
  </si>
  <si>
    <t>-358191701</t>
  </si>
  <si>
    <t>"viz pol. 767 995 111: " 20,0</t>
  </si>
  <si>
    <t>42391505</t>
  </si>
  <si>
    <t>třmen kruhový DN 40</t>
  </si>
  <si>
    <t>-1319968486</t>
  </si>
  <si>
    <t>"pol. 423 915 03: " 60,0</t>
  </si>
  <si>
    <t>-430470870</t>
  </si>
  <si>
    <t>Práce a dodávky M</t>
  </si>
  <si>
    <t>23-M</t>
  </si>
  <si>
    <t>Montáže potrubí</t>
  </si>
  <si>
    <t>230170011</t>
  </si>
  <si>
    <t>Tlakové zkoušky těsnosti potrubí - zkouška DN do 40</t>
  </si>
  <si>
    <t>-349721831</t>
  </si>
  <si>
    <t>Zkouška těsnosti potrubí DN do 40</t>
  </si>
  <si>
    <t>https://podminky.urs.cz/item/CS_URS_2024_01/230170011</t>
  </si>
  <si>
    <t>Poznámka k položce:_x000d_
Tlaková zkouška potrubí DN 32</t>
  </si>
  <si>
    <t>"Pol. 21: " 193,0</t>
  </si>
  <si>
    <t>09.03 - SO01 - VYTÁPĚNÍ</t>
  </si>
  <si>
    <t>45331100-7</t>
  </si>
  <si>
    <t xml:space="preserve">    997 - Přesun sutě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</si>
  <si>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</si>
  <si>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</si>
  <si>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</si>
  <si>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-488370392</t>
  </si>
  <si>
    <t>-1722649179</t>
  </si>
  <si>
    <t>1,499*30 'Přepočtené koeficientem množství</t>
  </si>
  <si>
    <t>480758632</t>
  </si>
  <si>
    <t>713463132</t>
  </si>
  <si>
    <t>Montáž izolace tepelné potrubí potrubními pouzdry bez úpravy slepenými 1x tl izolace přes 25 do 50 mm</t>
  </si>
  <si>
    <t>182012508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</si>
  <si>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</si>
  <si>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https://podminky.urs.cz/item/CS_URS_2024_01/713463132</t>
  </si>
  <si>
    <t>izolace kaučuková na potrubí pr. 15mm, tl. 32 mm</t>
  </si>
  <si>
    <t>"pol. 147 012 888 4: " 70,0</t>
  </si>
  <si>
    <t>izolace kaučuková na potrubí pr. 18mm, tl. 32 mm</t>
  </si>
  <si>
    <t>"pol. 147 012 888 4: " 24,0</t>
  </si>
  <si>
    <t>izolace kaučuková na potrubí pr. 22mm, tl. 32 mm</t>
  </si>
  <si>
    <t>Pol. 21, 22</t>
  </si>
  <si>
    <t>"pol. 147 012 888 6: " 51,0</t>
  </si>
  <si>
    <t>izolace kaučuková na potrubí pr. 28mm, tl. 32 mm</t>
  </si>
  <si>
    <t>pol. 23, 25</t>
  </si>
  <si>
    <t>"pol. 147 012 888 8: " 81,0</t>
  </si>
  <si>
    <t>izolace kaučuková na potrubí pr. 42mm, tl. 32 mm</t>
  </si>
  <si>
    <t>Pol. 26, 28</t>
  </si>
  <si>
    <t>"pol. 147 012 889 2: " 84,0</t>
  </si>
  <si>
    <t>1470128884.a</t>
  </si>
  <si>
    <t>Tepelná izolace kaučuková černá 18/32 mm</t>
  </si>
  <si>
    <t>-897400757</t>
  </si>
  <si>
    <t>izolace kaučuková na potrubí 15mm, tl. 32 mm</t>
  </si>
  <si>
    <t>"D.1.4.2-02_Dispozice vytápění - SO01: " (6,5+17,7+3+3+1,3+3,5)*2,0</t>
  </si>
  <si>
    <t>izolace kaučuková na potrubí pr. Ř18mm, tl. 32 mm</t>
  </si>
  <si>
    <t>"D.1.4.2-02_Dispozice vytápění - SO01: " (10,6+1,4)*2,0</t>
  </si>
  <si>
    <t>1470128886.a</t>
  </si>
  <si>
    <t>Tepelná izolacekaučuková černá 22/32 mm</t>
  </si>
  <si>
    <t>1802063833</t>
  </si>
  <si>
    <t>Tepelná izolace kaučuková černá 22/32 mm</t>
  </si>
  <si>
    <t>izolace kaučuková na potrubí pr. Ř22mm, tl. 32 mm</t>
  </si>
  <si>
    <t>"D.1.4.2-02_Dispozice vytápění - SO01: " (23,1+2,4)*2,0</t>
  </si>
  <si>
    <t>1470128888.a</t>
  </si>
  <si>
    <t>Tepelná izolace kaučuková černá 28/32 mm</t>
  </si>
  <si>
    <t>-105792027</t>
  </si>
  <si>
    <t>Tepelná izolacekaučuková černá 28/32 mm</t>
  </si>
  <si>
    <t>"D.1.4.2-02_Dispozice vytápění - SO01: " (24+11,1+3,5+1,9)*2,0</t>
  </si>
  <si>
    <t>1470128892.a</t>
  </si>
  <si>
    <t>Tepelná izolace kaučuková černá 42/32 mm</t>
  </si>
  <si>
    <t>-487780024</t>
  </si>
  <si>
    <t xml:space="preserve"> izolace kaučuková na potrubí pr. 42mm, tl. 32 mm</t>
  </si>
  <si>
    <t>"D.1.4.2-02_Dispozice vytápění - SO01: " (34,1+4+1,5+2,4)*2,0</t>
  </si>
  <si>
    <t>-1153909423</t>
  </si>
  <si>
    <t>Poznámka k položce:_x000d_
izolace z minerální vlny s hliníkovou folií na potrubí ∅28mm, tl. 40 mm</t>
  </si>
  <si>
    <t>izolace z minerální vlny s hliníkovou folií na potrubí pr. 28mm, tl. 40 mm</t>
  </si>
  <si>
    <t>Pol. 24, 25</t>
  </si>
  <si>
    <t>"pol. 631 545 71: " (1,0+1,0)*2,0</t>
  </si>
  <si>
    <t>izolace z minerální vlny s hliníkovou folií na potrubí pr. 42mm, tl. 40 mm</t>
  </si>
  <si>
    <t>Pol. 27, 28</t>
  </si>
  <si>
    <t>"631 545 73: " (1,0+1,0)*2,0</t>
  </si>
  <si>
    <t>63154571</t>
  </si>
  <si>
    <t>pouzdro izolační potrubní z minerální vlny s Al fólií max. 250/100°C 28/40mm</t>
  </si>
  <si>
    <t>-1201843581</t>
  </si>
  <si>
    <t>Poznámka k položce:_x000d_
izolace z minerální vlny s hliníkovou folií na potrubí ∅28mm, tl. 40 mm_x000d_
Pol. 24, 25</t>
  </si>
  <si>
    <t>"D.1.4.2-02_Dispozice vytápění - SO01: " (1,0+1,0)*2,0</t>
  </si>
  <si>
    <t>63154573</t>
  </si>
  <si>
    <t>pouzdro izolační potrubní z minerální vlny s Al fólií max. 250/100°C 42/40mm</t>
  </si>
  <si>
    <t>16433839</t>
  </si>
  <si>
    <t>2061608210</t>
  </si>
  <si>
    <t>Poznámka k položce:_x000d_
pol. 56</t>
  </si>
  <si>
    <t>733</t>
  </si>
  <si>
    <t>Ústřední vytápění - rozvodné potrubí</t>
  </si>
  <si>
    <t>733120815</t>
  </si>
  <si>
    <t>Demontáž potrubí ocelového hladkého D do 38</t>
  </si>
  <si>
    <t>-577644032</t>
  </si>
  <si>
    <t>Demontáž potrubí z trubek ocelových hladkých Ø do 38</t>
  </si>
  <si>
    <t>https://podminky.urs.cz/item/CS_URS_2024_01/733120815</t>
  </si>
  <si>
    <t>Poznámka k položce:_x000d_
Demontáž ocelového potrubí do D38</t>
  </si>
  <si>
    <t>pol. 1</t>
  </si>
  <si>
    <t>"D.1.4.2-02_Dispozice vytápění - SO02: " 70,0+24,0+51,0+85,0</t>
  </si>
  <si>
    <t>733120819</t>
  </si>
  <si>
    <t>Demontáž potrubí ocelového hladkého D přes 38 do 60,3</t>
  </si>
  <si>
    <t>-75175679</t>
  </si>
  <si>
    <t>Demontáž potrubí z trubek ocelových hladkých Ø přes 38 do 60,3</t>
  </si>
  <si>
    <t>https://podminky.urs.cz/item/CS_URS_2024_01/733120819</t>
  </si>
  <si>
    <t>Poznámka k položce:_x000d_
Demontáž ocelového potrubí do D60,3</t>
  </si>
  <si>
    <t>Pol.2</t>
  </si>
  <si>
    <t>"D.1.4.2-02_Dispozice vytápění - SO02: " 88,0</t>
  </si>
  <si>
    <t>733222202</t>
  </si>
  <si>
    <t>Potrubí měděné polotvrdé spojované tvrdým pájením D 15x1 mm</t>
  </si>
  <si>
    <t>-973039452</t>
  </si>
  <si>
    <t>Potrubí z trubek měděných polotvrdých spojovaných tvrdým pájením Ø 15/1</t>
  </si>
  <si>
    <t>https://podminky.urs.cz/item/CS_URS_2024_01/733222202</t>
  </si>
  <si>
    <t>Poznámka k položce:_x000d_
měděného potrubí 15x1.0 vč. tvarovek a kotvení</t>
  </si>
  <si>
    <t>pol. 7, 8</t>
  </si>
  <si>
    <t>733222203</t>
  </si>
  <si>
    <t>Potrubí měděné polotvrdé spojované tvrdým pájením D 18x1 mm</t>
  </si>
  <si>
    <t>-1121522182</t>
  </si>
  <si>
    <t>Potrubí z trubek měděných polotvrdých spojovaných tvrdým pájením Ø 18/1</t>
  </si>
  <si>
    <t>https://podminky.urs.cz/item/CS_URS_2024_01/733222203</t>
  </si>
  <si>
    <t>Poznámka k položce:_x000d_
měděného potrubí 18x1.0 vč. tvarovek a kotvení</t>
  </si>
  <si>
    <t>733222204</t>
  </si>
  <si>
    <t>Potrubí měděné polotvrdé spojované tvrdým pájením D 22x1 mm</t>
  </si>
  <si>
    <t>498712604</t>
  </si>
  <si>
    <t>Potrubí z trubek měděných polotvrdých spojovaných tvrdým pájením Ø 22/1</t>
  </si>
  <si>
    <t>https://podminky.urs.cz/item/CS_URS_2024_01/733222204</t>
  </si>
  <si>
    <t>Poznámka k položce:_x000d_
měděného potrubí 22x1.0 vč. tvarovek a kotvení</t>
  </si>
  <si>
    <t>733223105</t>
  </si>
  <si>
    <t>Potrubí měděné tvrdé spojované měkkým pájením D 28x1,5 mm</t>
  </si>
  <si>
    <t>376466147</t>
  </si>
  <si>
    <t>Potrubí z trubek měděných tvrdých spojovaných měkkým pájením Ø 28/1,5</t>
  </si>
  <si>
    <t>https://podminky.urs.cz/item/CS_URS_2024_01/733223105</t>
  </si>
  <si>
    <t>Poznámka k položce:_x000d_
měděného potrubí 28x1.5 vč. tvarovek a kotvení</t>
  </si>
  <si>
    <t>Pol. 13, 14</t>
  </si>
  <si>
    <t>"D.1.4.2-02_Dispozice vytápění - SO01: " (24+11,1+3,5+3,9)*2,0</t>
  </si>
  <si>
    <t>733223107</t>
  </si>
  <si>
    <t>Potrubí měděné tvrdé spojované měkkým pájením D 42x1,5 mm</t>
  </si>
  <si>
    <t>-1044084822</t>
  </si>
  <si>
    <t>Potrubí z trubek měděných tvrdých spojovaných měkkým pájením Ø 42/1,5</t>
  </si>
  <si>
    <t>https://podminky.urs.cz/item/CS_URS_2024_01/733223107</t>
  </si>
  <si>
    <t>Poznámka k položce:_x000d_
měděného potrubí 42x1.5 vč. tvarovek a kotvení</t>
  </si>
  <si>
    <t>Pol. 15, 16</t>
  </si>
  <si>
    <t>"D.1.4.2-02_Dispozice vytápění - SO01: " (34,1+4+1,5+4,4)*2,0</t>
  </si>
  <si>
    <t>998733101</t>
  </si>
  <si>
    <t>Přesun hmot tonážní pro rozvody potrubí v objektech v do 6 m</t>
  </si>
  <si>
    <t>-434447236</t>
  </si>
  <si>
    <t>Přesun hmot pro rozvody potrubí stanovený z hmotnosti přesunovaného materiálu vodorovná dopravní vzdálenost do 50 m základní v objektech výšky do 6 m</t>
  </si>
  <si>
    <t>https://podminky.urs.cz/item/CS_URS_2024_01/998733101</t>
  </si>
  <si>
    <t>734221684</t>
  </si>
  <si>
    <t>Termostatická hlavice kapalinová PN 10 do 110°C pro veřejné prostory</t>
  </si>
  <si>
    <t>1888094651</t>
  </si>
  <si>
    <t>Ventily regulační závitové hlavice termostatické pro ovládání ventilů PN 10 do 110°C kapalinové pro veřejné prostory</t>
  </si>
  <si>
    <t>https://podminky.urs.cz/item/CS_URS_2024_01/734221684</t>
  </si>
  <si>
    <t>Poznámka k položce:_x000d_
Termostatická hlavice pro veřejné prostory se zajištěním proti sejmutí, s připojením M30x1,5 v bílé barvě, integrované čidlo, ochrana proti odcizení._x000d_
Teplota se nastavuje pomocí speciálního klíče, není třeba kryt hlavice sundavat. Krytem hlavice lze pak libovolně otáčet bez toho, anižby se přenastavila teplota._x000d_
Hlavice disponuje ochranou proti odcizení a je proto vhodná pro použití ve veřejných budovách - kanceláře, školy, úřady a další. Samozřejmostí je i ochrana proti mrazu.</t>
  </si>
  <si>
    <t>pol. 45, 46</t>
  </si>
  <si>
    <t>"D.1.4.2-02_Dispozice vytápění - SO01: " 3,0+5,0+3,0+2,0</t>
  </si>
  <si>
    <t>734261406</t>
  </si>
  <si>
    <t>Armatura připojovací přímá G 1/2x18 PN 10 do 110°C radiátorů typu VK</t>
  </si>
  <si>
    <t>-90133099</t>
  </si>
  <si>
    <t>Šroubení připojovací armatury radiátorů VK PN 10 do 110°C, regulační uzavíratelné přímé G 1/2 x 18</t>
  </si>
  <si>
    <t>https://podminky.urs.cz/item/CS_URS_2024_01/734261406</t>
  </si>
  <si>
    <t>Poznámka k položce:_x000d_
Kompaktní připojovací armatura přímá, rozteč 50mm, se svěrným šroubením pro měděné potrubí</t>
  </si>
  <si>
    <t>Těleso deskové typ 11, výšky 600 mm, délky 1000mm</t>
  </si>
  <si>
    <t>Pol. 34</t>
  </si>
  <si>
    <t>"D.1.4.2-02_Dispozice vytápění - SO01: " 3,0</t>
  </si>
  <si>
    <t>Těleso deskové typ 11, výšky 700 mm, délky 1600mm</t>
  </si>
  <si>
    <t>pol. 37</t>
  </si>
  <si>
    <t>"D.1.4.2-02_Dispozice vytápění - SO01: " 5,0</t>
  </si>
  <si>
    <t>D.1.4.2-02_Dispozice vytápění - SO01</t>
  </si>
  <si>
    <t>"pol. 40</t>
  </si>
  <si>
    <t>Těleso deskové typ 21, výšky 900 mm, délky 1600mm</t>
  </si>
  <si>
    <t>pol. 43</t>
  </si>
  <si>
    <t>"D.1.4.2-02_Dispozice vytápění - SO01: " 2,0</t>
  </si>
  <si>
    <t>734292725</t>
  </si>
  <si>
    <t>Kohout kulový přímý G 1 PN 42 do 185°C vnitřní závit s vypouštěním</t>
  </si>
  <si>
    <t>1204997827</t>
  </si>
  <si>
    <t>Ostatní armatury kulové kohouty PN 42 do 185°C přímé vnitřní závit s vypouštěním G 1</t>
  </si>
  <si>
    <t>https://podminky.urs.cz/item/CS_URS_2024_01/734292725</t>
  </si>
  <si>
    <t>Poznámka k položce:_x000d_
Kulový kohout s vypouštěním 1"</t>
  </si>
  <si>
    <t>Pol. 29, 30</t>
  </si>
  <si>
    <t>734292727</t>
  </si>
  <si>
    <t>Kohout kulový přímý G 6/4 PN 42 do 185°C vnitřní závit s vypouštěním</t>
  </si>
  <si>
    <t>1647428519</t>
  </si>
  <si>
    <t>Ostatní armatury kulové kohouty PN 42 do 185°C přímé vnitřní závit s vypouštěním G 6/4</t>
  </si>
  <si>
    <t>https://podminky.urs.cz/item/CS_URS_2024_01/734292727</t>
  </si>
  <si>
    <t>Poznámka k položce:_x000d_
Kulový kohout s vypouštěním 6/4"</t>
  </si>
  <si>
    <t>Pol. 31, 32</t>
  </si>
  <si>
    <t>998734101</t>
  </si>
  <si>
    <t>Přesun hmot tonážní pro armatury v objektech v do 6 m</t>
  </si>
  <si>
    <t>604886705</t>
  </si>
  <si>
    <t>Přesun hmot pro armatury stanovený z hmotnosti přesunovaného materiálu vodorovná dopravní vzdálenost do 50 m základní v objektech výšky do 6 m</t>
  </si>
  <si>
    <t>https://podminky.urs.cz/item/CS_URS_2024_01/998734101</t>
  </si>
  <si>
    <t>735</t>
  </si>
  <si>
    <t>Ústřední vytápění - otopná tělesa</t>
  </si>
  <si>
    <t>735/001</t>
  </si>
  <si>
    <t xml:space="preserve">D+M  Elektrický přímotop volně stojící, 2500W, pro vytápění stávající budov v době rekonstrukce kotelny</t>
  </si>
  <si>
    <t>-1567933984</t>
  </si>
  <si>
    <t>D+M Elektrický přímotop volně stojící, 2500W, pro vytápění stávající budov v době rekonstrukce kotelny</t>
  </si>
  <si>
    <t>Poznámka k položce:_x000d_
Elektrický přímotop volně stojící, 2500W, pro vytápění stávající budov v době rekonstrukce kotelny</t>
  </si>
  <si>
    <t>pol. 47</t>
  </si>
  <si>
    <t>"D.1.4.2-02_Dispozice vytápění - SO01: " 4,0+6,0</t>
  </si>
  <si>
    <t>735151821</t>
  </si>
  <si>
    <t>Demontáž otopného tělesa panelového dvouřadého dl do 1500 mm</t>
  </si>
  <si>
    <t>1210798152</t>
  </si>
  <si>
    <t>Demontáž otopných těles panelových dvouřadých stavební délky do 1500 mm</t>
  </si>
  <si>
    <t>https://podminky.urs.cz/item/CS_URS_2024_01/735151821</t>
  </si>
  <si>
    <t>Poznámka k položce:_x000d_
Demontáž otopných těles panelových dvouřadých, délky do 1500 mm  </t>
  </si>
  <si>
    <t>pol. 3</t>
  </si>
  <si>
    <t>"D.1.4.2-02_Dispozice vytápění - SO02: " 20,0</t>
  </si>
  <si>
    <t>735152277</t>
  </si>
  <si>
    <t>Otopné těleso panel VK jednodeskové 1 přídavná přestupní plocha výška/délka 600/1000 mm výkon 1002 W</t>
  </si>
  <si>
    <t>2025072024</t>
  </si>
  <si>
    <t>Otopná tělesa panelová VK jednodesková PN 1,0 MPa, T do 110°C s jednou přídavnou přestupní plochou výšky tělesa 600 mm stavební délky / výkonu 1000 mm / 1002 W</t>
  </si>
  <si>
    <t>https://podminky.urs.cz/item/CS_URS_2024_01/735152277</t>
  </si>
  <si>
    <t>Poznámka k položce:_x000d_
Těleso deskové typ 11, výšky 600 mm, délky 1000mm</t>
  </si>
  <si>
    <t>Pol. 33, 35</t>
  </si>
  <si>
    <t>735152301.a</t>
  </si>
  <si>
    <t>Otopné těleso panel VK jednodeskové 1 přídavná přestupní plocha výška/délka *700/1600 mm výkon *1398 W</t>
  </si>
  <si>
    <t>-1505225879</t>
  </si>
  <si>
    <t>Otopná tělesa panelová VK jednodesková PN 1,0 MPa, T do 110°C s jednou přídavnou přestupní plochou výšky tělesa *700 mm stavební délky / výkonu 1600 mm / *1398 W</t>
  </si>
  <si>
    <t>Poznámka k položce:_x000d_
Těleso deskové typ 11, výšky 700 mm, délky 1600mm</t>
  </si>
  <si>
    <t>Pol. 36, 38</t>
  </si>
  <si>
    <t>735152500.a</t>
  </si>
  <si>
    <t>Otopné těleso panelové VK dvoudeskové 1 přídavná přestupní plocha výška/délka *700/1400 mm výkon *1803 W</t>
  </si>
  <si>
    <t>-1725348865</t>
  </si>
  <si>
    <t>Otopná tělesa panelová VK dvoudesková PN 1,0 MPa, T do 110°C s jednou přídavnou přestupní plochou výšky tělesa *700 mm stavební délky / výkonu 1400 mm / *1803 W</t>
  </si>
  <si>
    <t>Poznámka k položce:_x000d_
Těleso deskové typ 21, výšky 700 mm, délky 1600mm</t>
  </si>
  <si>
    <t>pol. 39, 41</t>
  </si>
  <si>
    <t>735152500.b</t>
  </si>
  <si>
    <t>Otopné těleso panelové VK dvoudeskové 1 přídavná přestupní plocha výška/délka 900/*1600 mm výkon *2207 W</t>
  </si>
  <si>
    <t>-1583194596</t>
  </si>
  <si>
    <t>Otopná tělesa panelová VK dvoudesková PN 1,0 MPa, T do 110°C s jednou přídavnou přestupní plochou výšky tělesa 900 mm stavební délky / výkonu *1600 mm / *2207 W</t>
  </si>
  <si>
    <t>Poznámka k položce:_x000d_
Těleso deskové typ 21, výšky 900 mm, délky 1600mm</t>
  </si>
  <si>
    <t>Pol. 42, 44</t>
  </si>
  <si>
    <t>998735101</t>
  </si>
  <si>
    <t>Přesun hmot tonážní pro otopná tělesa v objektech v do 6 m</t>
  </si>
  <si>
    <t>-1706670188</t>
  </si>
  <si>
    <t>Přesun hmot pro otopná tělesa stanovený z hmotnosti přesunovaného materiálu vodorovná dopravní vzdálenost do 50 m základní v objektech výšky do 6 m</t>
  </si>
  <si>
    <t>https://podminky.urs.cz/item/CS_URS_2024_01/998735101</t>
  </si>
  <si>
    <t>-1511522249</t>
  </si>
  <si>
    <t>tyč závitová d10mm, pol. 48</t>
  </si>
  <si>
    <t>"pol. 311 970 03: " (0,45)*6,0</t>
  </si>
  <si>
    <t>Kotevní třmeny z kruhové oceli, pol. 49</t>
  </si>
  <si>
    <t>"pol. 423 915 05: " ((0,00014*1000))*18,0</t>
  </si>
  <si>
    <t>1344484640</t>
  </si>
  <si>
    <t>"viz pol. 767 995 111: " 6,0</t>
  </si>
  <si>
    <t>-1262060734</t>
  </si>
  <si>
    <t>"pol. 423 915 03: " 18,0</t>
  </si>
  <si>
    <t>1244608533</t>
  </si>
  <si>
    <t>Pol. 50, 51</t>
  </si>
  <si>
    <t>"D.1.4.2-02_Dispozice vytápění - SO01: " 0,8*4+0,8*4</t>
  </si>
  <si>
    <t>-361433767</t>
  </si>
  <si>
    <t>Pol. 52, 53</t>
  </si>
  <si>
    <t>"D.1.4.2-02_Dispozice vytápění - SO01: " (25,0+25,0)/20,0</t>
  </si>
  <si>
    <t>"zaokrouhlení na pytle: " 0,5</t>
  </si>
  <si>
    <t>2064759954</t>
  </si>
  <si>
    <t>Poznámka k položce:_x000d_
Pol. 56</t>
  </si>
  <si>
    <t>1825392284</t>
  </si>
  <si>
    <t>"Pol. 54, 55: "</t>
  </si>
  <si>
    <t xml:space="preserve">"Tlaková zkouška potrubí  do DN32: " 230,0</t>
  </si>
  <si>
    <t xml:space="preserve">"Tlaková zkouška potrubí  do DN40: " 88,0</t>
  </si>
  <si>
    <t>043002000.a</t>
  </si>
  <si>
    <t>Zkoušky a ostatní měření - topná zkouška</t>
  </si>
  <si>
    <t>hod.</t>
  </si>
  <si>
    <t>1878480911</t>
  </si>
  <si>
    <t>Poznámka k položce:_x000d_
Topná zkouška</t>
  </si>
  <si>
    <t>"pol. 57: " 72,0</t>
  </si>
  <si>
    <t>VRN4/001</t>
  </si>
  <si>
    <t>Napouštění systému</t>
  </si>
  <si>
    <t>...</t>
  </si>
  <si>
    <t>1895981473</t>
  </si>
  <si>
    <t>VRN4/002.a</t>
  </si>
  <si>
    <t>Propláchnutí potrubí</t>
  </si>
  <si>
    <t>1015047078</t>
  </si>
  <si>
    <t>VRN4/003</t>
  </si>
  <si>
    <t>Zaregulování systému</t>
  </si>
  <si>
    <t>-1585667020</t>
  </si>
  <si>
    <t>VRN4/004</t>
  </si>
  <si>
    <t>Odvzdušnení systému</t>
  </si>
  <si>
    <t>-1753558782</t>
  </si>
  <si>
    <t>Poznámka k položce:_x000d_
viz pol. VRN4/002, proplach_x000d_
(156)</t>
  </si>
  <si>
    <t>"pol. 58: " 318,0</t>
  </si>
  <si>
    <t>10.03 - SO01 - VZT</t>
  </si>
  <si>
    <t>45331200-8</t>
  </si>
  <si>
    <t xml:space="preserve">    751 - Vzduchotechnika</t>
  </si>
  <si>
    <t>HZS - Hodinové zúčtovací sazby</t>
  </si>
  <si>
    <t xml:space="preserve">    VRN1 - Průzkumné, geodetické a projektové práce</t>
  </si>
  <si>
    <t>713461132</t>
  </si>
  <si>
    <t>Montáž izolace tepelné přírub a ohybů skružemi na tmel za studena 2x</t>
  </si>
  <si>
    <t>1615905187</t>
  </si>
  <si>
    <t>Montáž izolace tepelné potrubí a ohybů tvarovkami nebo deskami bez povrchové úpravy skružemi z lehčených hmot (izolační materiál ve specifikaci) připevněnými na tmel za studena, s vyspárováním a provedením spodního nátěru lakem přírub dvouvrstvá</t>
  </si>
  <si>
    <t>https://podminky.urs.cz/item/CS_URS_2024_01/713461132</t>
  </si>
  <si>
    <t>Tepelná izolace tl. 60mm KAUČUK</t>
  </si>
  <si>
    <t>pol. 47, 48</t>
  </si>
  <si>
    <t>"pol. 147 012 861 2: " 40,0*2,0</t>
  </si>
  <si>
    <t>1470128612.a</t>
  </si>
  <si>
    <t>Samolepící páskaučukový černý, tloušťka 30 mm</t>
  </si>
  <si>
    <t>1537426815</t>
  </si>
  <si>
    <t>Samolepící páskaučukovýá černý , tloušťka 30 mm</t>
  </si>
  <si>
    <t>"D.1.4.3-02_Dispozice vzduchotechniky - SO01: " 40,0*2,0</t>
  </si>
  <si>
    <t>80*2,04 'Přepočtené koeficientem množství</t>
  </si>
  <si>
    <t>-682914373</t>
  </si>
  <si>
    <t>Poznámka k položce:_x000d_
Pol. 66</t>
  </si>
  <si>
    <t>751</t>
  </si>
  <si>
    <t>Vzduchotechnika</t>
  </si>
  <si>
    <t>751/002</t>
  </si>
  <si>
    <t>D+M podstropní jednotky 2480 m3 s el. ohřívačem</t>
  </si>
  <si>
    <t>-119070673</t>
  </si>
  <si>
    <t xml:space="preserve">Poznámka k položce:_x000d_
Měrný příkon ventilátoru 2,38 kW/m3s._x000d_
Výpočtový výkon 2,94 kW. Maximální možný výkon 3,0 kW._x000d_
Hmotnost 290 kg +/- 10 %._x000d_
Tepelná účinnost 88 %. tepelný zisk 25,79 kW. Kondenzát 10,16 l/h._x000d_
</t>
  </si>
  <si>
    <t>751/003</t>
  </si>
  <si>
    <t>D+M MaR podstropní jednotky</t>
  </si>
  <si>
    <t>-871074051</t>
  </si>
  <si>
    <t>Poznámka k položce:_x000d_
Ekabeláž integrovaná na jednotce z výroby._x000d_
Rozvaděč MaR, napájení 3x400V, odpovídající jističe, MODBUS RTU 485._x000d_
Nástěnný ovladač 4,3“, dotykový barevný, s řídící aplikací je připojen s dodaným 10m kabelem 4x0,5mm._x000d_
Diferenční manometr 50- 500 Pa, s el. výstupem._x000d_
Servopohon 2/3 bodový (Klapky)._x000d_
Servopohon 0-10V (Bypass)._x000d_
Čidlo teploty, Pt1000, potrubní (kabelové) IP65._x000d_
Čidlo teploty, Pt1000, potrubní, venkovního vzduchu IP65._x000d_
SSR relé, modulační řízení výkonu ohřívače (0-10V).</t>
  </si>
  <si>
    <t>751/004</t>
  </si>
  <si>
    <t>D+M čidlo CO2 24V IR</t>
  </si>
  <si>
    <t>-1310838800</t>
  </si>
  <si>
    <t>Poznámka k položce:_x000d_
IR prostorové</t>
  </si>
  <si>
    <t>751/005</t>
  </si>
  <si>
    <t>D+M elektrodokumentace, programové vybavení, grafické rozhraní MaR</t>
  </si>
  <si>
    <t>-1823454626</t>
  </si>
  <si>
    <t>751311011</t>
  </si>
  <si>
    <t>Montáž vyústi lineární podhledové do 0,100 m2</t>
  </si>
  <si>
    <t>-714444055</t>
  </si>
  <si>
    <t>Montáž vyústi lineární podhledové, průřezu do 0,100 m2</t>
  </si>
  <si>
    <t>https://podminky.urs.cz/item/CS_URS_2024_01/751311011</t>
  </si>
  <si>
    <t>Odtahová čtyřhranná vyústka s regulací dvouřadá1025x75mm</t>
  </si>
  <si>
    <t>pol. 15, 16</t>
  </si>
  <si>
    <t>"pol. 429 730 77.a: " 1+1+1+1+1+1+1+1+1</t>
  </si>
  <si>
    <t>Přívodní čtyřhranná vyústka s regulací dvouřadá 1025x75mm</t>
  </si>
  <si>
    <t>pol. 17, 18</t>
  </si>
  <si>
    <t>"pol. 429 730 77.a: " 1+1+1+1+1+1+1+1+1+1+1+1+1+1</t>
  </si>
  <si>
    <t>42973077.a</t>
  </si>
  <si>
    <t>výusť dvouřadá do kruhového potrubí SPIRO s regulační klapkou Pz 1025x*75mm</t>
  </si>
  <si>
    <t>-1425802891</t>
  </si>
  <si>
    <t>"D.1.4.3-02_Dispozice vzduchotechniky - SO01: " 1+1+1+1+1+1+1+1+1</t>
  </si>
  <si>
    <t>"D.1.4.3-02_Dispozice vzduchotechniky - SO01: " 1+1+1+1+1+1+1+1+1+1+1+1+1+1</t>
  </si>
  <si>
    <t>751322011</t>
  </si>
  <si>
    <t>Montáž talířového ventilu D do 100 mm</t>
  </si>
  <si>
    <t>-1125373970</t>
  </si>
  <si>
    <t>Montáž talířových ventilů, anemostatů, dýz talířového ventilu, průměru do 100 mm</t>
  </si>
  <si>
    <t>https://podminky.urs.cz/item/CS_URS_2024_01/751322011</t>
  </si>
  <si>
    <t>Odtahový talířový ventil kovový DN100</t>
  </si>
  <si>
    <t>pol. 19, 20</t>
  </si>
  <si>
    <t>"pol. 429 722 12: " 1,0+1,0+1,0+1,0</t>
  </si>
  <si>
    <t>Přívodní talířový ventil kovový DN100</t>
  </si>
  <si>
    <t>pol. 21,22</t>
  </si>
  <si>
    <t>"pol. 429 722 06: " 1,0+1,0+1,0</t>
  </si>
  <si>
    <t>42972212</t>
  </si>
  <si>
    <t>ventil talířový pro odvod vzduchu kovový D 100mm</t>
  </si>
  <si>
    <t>103158811</t>
  </si>
  <si>
    <t>"D.1.4.3-02_Dispozice vzduchotechniky - SO01: " 1,0+1,0+1,0+1,0</t>
  </si>
  <si>
    <t>42972206</t>
  </si>
  <si>
    <t>ventil talířový pro přívod vzduchu kovový D 100mm</t>
  </si>
  <si>
    <t>164607279</t>
  </si>
  <si>
    <t>"D.1.4.3-02_Dispozice vzduchotechniky - SO01: " 1,0+1,0+1,0</t>
  </si>
  <si>
    <t>751344113</t>
  </si>
  <si>
    <t>Montáž tlumiče hluku pro kruhové potrubí D přes 200 do 300 mm</t>
  </si>
  <si>
    <t>-2125925194</t>
  </si>
  <si>
    <t>Montáž tlumičů hluku pro kruhové potrubí, průměru přes 200 do 300 mm</t>
  </si>
  <si>
    <t>https://podminky.urs.cz/item/CS_URS_2024_01/751344113</t>
  </si>
  <si>
    <t>Tlumič hluku kruhový DN250</t>
  </si>
  <si>
    <t>"pol. 7, 8</t>
  </si>
  <si>
    <t>"pol. 429 760 08: " 1,0+1,0+1,0+1,0</t>
  </si>
  <si>
    <t>Tlumič hluku kruhový DN200</t>
  </si>
  <si>
    <t>pol. 9, 10</t>
  </si>
  <si>
    <t>"429 760 06: " 1,0+1,0</t>
  </si>
  <si>
    <t>42976008</t>
  </si>
  <si>
    <t>tlumič hluku kruhový Pz, D 250mm, l=1000mm</t>
  </si>
  <si>
    <t>-213053993</t>
  </si>
  <si>
    <t>42976006</t>
  </si>
  <si>
    <t>tlumič hluku kruhový Pz, D 200mm, l=1000mm</t>
  </si>
  <si>
    <t>-345471545</t>
  </si>
  <si>
    <t>"D.1.4.3-02_Dispozice vzduchotechniky - SO01: " 1,0+1,0</t>
  </si>
  <si>
    <t>751344122</t>
  </si>
  <si>
    <t>Montáž tlumiče hluku pro čtyřhranné potrubí přes 0,150 do 0,300 m2</t>
  </si>
  <si>
    <t>1471586376</t>
  </si>
  <si>
    <t>Montáž tlumičů hluku pro čtyřhranné potrubí, průřezu přes 0,150 do 0,300 m2</t>
  </si>
  <si>
    <t>https://podminky.urs.cz/item/CS_URS_2024_01/751344122</t>
  </si>
  <si>
    <t>Tlumič hluku kulisový 700x400x1500</t>
  </si>
  <si>
    <t>pol. 3, 4</t>
  </si>
  <si>
    <t>"pol. 429 760 34.a: " 1,0+1,0</t>
  </si>
  <si>
    <t>Tlumič hluku kulisový 700x400x1000</t>
  </si>
  <si>
    <t>pol. 5, 6</t>
  </si>
  <si>
    <t>"pol. 429 760 34: " 1,0+1,0</t>
  </si>
  <si>
    <t>42976034.a</t>
  </si>
  <si>
    <t>tlumič hluku čtyřhranný Pz 700x400x*1500mm</t>
  </si>
  <si>
    <t>543282656</t>
  </si>
  <si>
    <t>42976034</t>
  </si>
  <si>
    <t>tlumič hluku čtyřhranný Pz 700x400x1000mm</t>
  </si>
  <si>
    <t>700645027</t>
  </si>
  <si>
    <t>751398035</t>
  </si>
  <si>
    <t>Montáž ventilační mřížky do dveří nebo desek přes 0,200 m2</t>
  </si>
  <si>
    <t>-931828792</t>
  </si>
  <si>
    <t>Montáž ostatních zařízení ventilační mřížky do dveří nebo desek, průřezu přes 0,200 m2</t>
  </si>
  <si>
    <t>https://podminky.urs.cz/item/CS_URS_2024_01/751398035</t>
  </si>
  <si>
    <t>Dveřní mřížka čtyřhranná 325x125mm</t>
  </si>
  <si>
    <t>pol. 25, 26</t>
  </si>
  <si>
    <t>"pol. 429 723 93.a: " 1,0</t>
  </si>
  <si>
    <t>42972393.a</t>
  </si>
  <si>
    <t>mřížka stěnová uzavřená jednořadá kovová úhel lamel 15° 300x150mm</t>
  </si>
  <si>
    <t>234065132</t>
  </si>
  <si>
    <t>"D.1.4.3-02_Dispozice vzduchotechniky - SO01: " 1,0</t>
  </si>
  <si>
    <t>751398054</t>
  </si>
  <si>
    <t>Montáž protidešťové žaluzie nebo žaluziové klapky na čtyřhranné potrubí přes 0,450 do 0,600 m2</t>
  </si>
  <si>
    <t>95989796</t>
  </si>
  <si>
    <t>Montáž ostatních zařízení protidešťové žaluzie nebo žaluziové klapky na čtyřhranné potrubí, průřezu přes 0,450 do 0,600 m2</t>
  </si>
  <si>
    <t>https://podminky.urs.cz/item/CS_URS_2024_01/751398054</t>
  </si>
  <si>
    <t>Protidešťová žaluzie přívodní se sítí proti hmyzu a ptactvu čtyřhranná 1250x400mm</t>
  </si>
  <si>
    <t>pol. 27, 28</t>
  </si>
  <si>
    <t>"pol. 429 729 57.a: " 1,0</t>
  </si>
  <si>
    <t>Protidešťová žaluzie odvodní se sítí proti hmyzu a ptactvu čtyřhranná 1250x400mm</t>
  </si>
  <si>
    <t>pol. 29, 30</t>
  </si>
  <si>
    <t>42972957.a</t>
  </si>
  <si>
    <t>žaluzie přetlaková samočinná lamely z pozinkovaného plechu, pro potrubí *1250x*400mm</t>
  </si>
  <si>
    <t>1338870262</t>
  </si>
  <si>
    <t>751398092</t>
  </si>
  <si>
    <t>Montáž regulátoru konstantního průtoku D přes 100 do 200 mm</t>
  </si>
  <si>
    <t>-639331215</t>
  </si>
  <si>
    <t>Montáž ostatních zařízení regulátoru konstantního průtoku, průměru přes 100 do 200 mm</t>
  </si>
  <si>
    <t>https://podminky.urs.cz/item/CS_URS_2024_01/751398092</t>
  </si>
  <si>
    <t>Regulátor konstantního průtoku kruhový DN200 24V (0-10V)</t>
  </si>
  <si>
    <t>pol. 13, 14</t>
  </si>
  <si>
    <t>"pol. 429 710 29: " 1,0+1,0</t>
  </si>
  <si>
    <t>42971029</t>
  </si>
  <si>
    <t>regulátor průtoku plastový D 200mm</t>
  </si>
  <si>
    <t>-408270248</t>
  </si>
  <si>
    <t>751398093</t>
  </si>
  <si>
    <t>Montáž regulátoru konstantního průtoku D přes 200 mm</t>
  </si>
  <si>
    <t>-1473297406</t>
  </si>
  <si>
    <t>Montáž ostatních zařízení regulátoru konstantního průtoku, průměru přes 200 mm</t>
  </si>
  <si>
    <t>https://podminky.urs.cz/item/CS_URS_2024_01/751398093</t>
  </si>
  <si>
    <t xml:space="preserve">Regulátor konstantního průtoku kruhový DN250 24V (0-10V) </t>
  </si>
  <si>
    <t>pol. 11, 12</t>
  </si>
  <si>
    <t>"pol. 429 710 30: " 1,0+1,0+1,0+1,0</t>
  </si>
  <si>
    <t>42971030</t>
  </si>
  <si>
    <t>regulátor průtoku plastový D 250mm</t>
  </si>
  <si>
    <t>-461951334</t>
  </si>
  <si>
    <t>751510014</t>
  </si>
  <si>
    <t>Vzduchotechnické potrubí z pozinkovaného plechu čtyřhranné s přírubou průřezu přes 0,13 do 0,28 m2</t>
  </si>
  <si>
    <t>1307346590</t>
  </si>
  <si>
    <t>Vzduchotechnické potrubí z pozinkovaného plechu čtyřhranné s přírubou, průřezu přes 0,13 do 0,28 m2</t>
  </si>
  <si>
    <t>https://podminky.urs.cz/item/CS_URS_2024_01/751510014</t>
  </si>
  <si>
    <t>Pozinkované potrubí sk I. čtyřhranné do obvodu 1500mm včetně tvarovek 100%</t>
  </si>
  <si>
    <t>"pol. 31, 32: " 0,7*1,3</t>
  </si>
  <si>
    <t>Pozinkované potrubí sk I. čtyřhranné do obvodu 1890mm včetně tvarovek 100%</t>
  </si>
  <si>
    <t>"pol. 33, 34: " 0,7*1,3</t>
  </si>
  <si>
    <t>751510015</t>
  </si>
  <si>
    <t>Vzduchotechnické potrubí z pozinkovaného plechu čtyřhranné s přírubou průřezu přes 0,28 do 0,50 m2</t>
  </si>
  <si>
    <t>2067181139</t>
  </si>
  <si>
    <t>Vzduchotechnické potrubí z pozinkovaného plechu čtyřhranné s přírubou, průřezu přes 0,28 do 0,50 m2</t>
  </si>
  <si>
    <t>https://podminky.urs.cz/item/CS_URS_2024_01/751510015</t>
  </si>
  <si>
    <t>Pozinkované potrubí sk I. čtyřhranné do obvodu 2630mm včetně tvarovek 54%</t>
  </si>
  <si>
    <t>"pol. 35, 36: " 15,5*1,3</t>
  </si>
  <si>
    <t>751510016</t>
  </si>
  <si>
    <t>Vzduchotechnické potrubí z pozinkovaného plechu čtyřhranné s přírubou průřezu přes 0,50 do 0,79 m2</t>
  </si>
  <si>
    <t>-820489181</t>
  </si>
  <si>
    <t>Vzduchotechnické potrubí z pozinkovaného plechu čtyřhranné s přírubou, průřezu přes 0,50 do 0,79 m2</t>
  </si>
  <si>
    <t>https://podminky.urs.cz/item/CS_URS_2024_01/751510016</t>
  </si>
  <si>
    <t>Pozinkované potrubí sk I. čtyřhranné do obvodu 3500mm včetně tvarovek 71%</t>
  </si>
  <si>
    <t>"pol. 37, 38: " 3,4*1,3</t>
  </si>
  <si>
    <t>751510041</t>
  </si>
  <si>
    <t>Vzduchotechnické potrubí z pozinkovaného plechu kruhové spirálně vinutá trouba bez příruby D do 100 mm</t>
  </si>
  <si>
    <t>167238364</t>
  </si>
  <si>
    <t>Vzduchotechnické potrubí z pozinkovaného plechu kruhové, trouba spirálně vinutá bez příruby, průměru do 100 mm</t>
  </si>
  <si>
    <t>https://podminky.urs.cz/item/CS_URS_2024_01/751510041</t>
  </si>
  <si>
    <t>Pozinkované potrubí sk. I kruhové d 100 včetně 8% tvarovek</t>
  </si>
  <si>
    <t>pol. 39, 40</t>
  </si>
  <si>
    <t>"D.1.4.3-02_Dispozice vzduchotechniky - SO01: " 34,0</t>
  </si>
  <si>
    <t>751510042</t>
  </si>
  <si>
    <t>Vzduchotechnické potrubí z pozinkovaného plechu kruhové spirálně vinutá trouba bez příruby D přes 100 do 200 mm</t>
  </si>
  <si>
    <t>-1806643867</t>
  </si>
  <si>
    <t>Vzduchotechnické potrubí z pozinkovaného plechu kruhové, trouba spirálně vinutá bez příruby, průměru přes 100 do 200 mm</t>
  </si>
  <si>
    <t>https://podminky.urs.cz/item/CS_URS_2024_01/751510042</t>
  </si>
  <si>
    <t>Pozinkované potrubí sk. I kruhové d 200 včetně 4% tvarovek</t>
  </si>
  <si>
    <t>"pol. 41, 42</t>
  </si>
  <si>
    <t>"D.1.4.3-02_Dispozice vzduchotechniky - SO01: " 18,0</t>
  </si>
  <si>
    <t>751510043</t>
  </si>
  <si>
    <t>Vzduchotechnické potrubí z pozinkovaného plechu kruhové spirálně vinutá trouba bez příruby D přes 200 do 300 mm</t>
  </si>
  <si>
    <t>837637819</t>
  </si>
  <si>
    <t>Vzduchotechnické potrubí z pozinkovaného plechu kruhové, trouba spirálně vinutá bez příruby, průměru přes 200 do 300 mm</t>
  </si>
  <si>
    <t>https://podminky.urs.cz/item/CS_URS_2024_01/751510043</t>
  </si>
  <si>
    <t>Pozinkované potrubí sk. I kruhové d 250 včetně 5% tvarovek</t>
  </si>
  <si>
    <t>pol. 43, 44</t>
  </si>
  <si>
    <t>"D.1.4.3-02_Dispozice vzduchotechniky - SO01: " 62,0</t>
  </si>
  <si>
    <t>751510044</t>
  </si>
  <si>
    <t>Vzduchotechnické potrubí z pozinkovaného plechu kruhové spirálně vinutá trouba bez příruby D přes 300 do 400 mm</t>
  </si>
  <si>
    <t>1512700748</t>
  </si>
  <si>
    <t>Vzduchotechnické potrubí z pozinkovaného plechu kruhové, trouba spirálně vinutá bez příruby, průměru přes 300 do 400 mm</t>
  </si>
  <si>
    <t>https://podminky.urs.cz/item/CS_URS_2024_01/751510044</t>
  </si>
  <si>
    <t>Pozinkované potrubí sk. I kruhové d 315 včetně 12% tvarovek</t>
  </si>
  <si>
    <t>"D.1.4.3-02_Dispozice vzduchotechniky - SO01: " 26,0</t>
  </si>
  <si>
    <t>751514661</t>
  </si>
  <si>
    <t>Montáž škrtící klapky nebo zpětné klapky do plechového potrubí kruhové s přírubou D do 100 mm</t>
  </si>
  <si>
    <t>-1803578601</t>
  </si>
  <si>
    <t>Montáž škrtící klapky nebo zpětné klapky do plechového potrubí kruhové s přírubou, průměru do 100 mm</t>
  </si>
  <si>
    <t>https://podminky.urs.cz/item/CS_URS_2024_01/751514661</t>
  </si>
  <si>
    <t>Ruční regulační klapka kruhová s aretací DN100</t>
  </si>
  <si>
    <t>pol. 23, 24</t>
  </si>
  <si>
    <t>"pol. 429 813 00: " 1+1+1+1+1+1+1</t>
  </si>
  <si>
    <t>42981300</t>
  </si>
  <si>
    <t>klapka kruhová regulační Pz D 100mm</t>
  </si>
  <si>
    <t>-1020107252</t>
  </si>
  <si>
    <t>"D.1.4.3-02_Dispozice vzduchotechniky - SO01: " 1+1+1+1+1+1+1</t>
  </si>
  <si>
    <t>751/001</t>
  </si>
  <si>
    <t>Montážní, spojovací a těsnící materiál</t>
  </si>
  <si>
    <t>-1089550307</t>
  </si>
  <si>
    <t>998751101</t>
  </si>
  <si>
    <t>Přesun hmot tonážní pro vzduchotechniku v objektech v do 12 m</t>
  </si>
  <si>
    <t>46454182</t>
  </si>
  <si>
    <t>Přesun hmot pro vzduchotechniku stanovený z hmotnosti přesunovaného materiálu vodorovná dopravní vzdálenost do 100 m základní v objektech výšky do 12 m</t>
  </si>
  <si>
    <t>https://podminky.urs.cz/item/CS_URS_2024_01/998751101</t>
  </si>
  <si>
    <t>-1066672194</t>
  </si>
  <si>
    <t>tyč závitová d10mm, pol. 51, 52</t>
  </si>
  <si>
    <t>"pol. 311 970 03: " (0,45)*50,0</t>
  </si>
  <si>
    <t>Kotevní třmeny z kruhové oceli DN100, pol. 53, 54</t>
  </si>
  <si>
    <t>"pol. 423 915 09: " ((0,00068*1000))*34,0</t>
  </si>
  <si>
    <t>Kotevní třmeny z kruhové oceli DN200, pol. 55, 56</t>
  </si>
  <si>
    <t>"pol. 423 915 12: " ((0,001*1000))*18,0</t>
  </si>
  <si>
    <t>Kotevní třmeny z kruhové oceli DN250, pol. 57, 58</t>
  </si>
  <si>
    <t>"pol. 423 915 13: " ((0,00225*1000))*62,0</t>
  </si>
  <si>
    <t>Kotevní třmeny z kruhové oceli DN315, pol. 59, 60</t>
  </si>
  <si>
    <t>"pol. 423 915 14: " ((0,00257*1000))*26,0</t>
  </si>
  <si>
    <t>Lišta závěsná 40x37mm, pol. 49, 50</t>
  </si>
  <si>
    <t>"pol. 548 890 15: " ((0,01096*1000))*20,0</t>
  </si>
  <si>
    <t>-1528395589</t>
  </si>
  <si>
    <t>"viz pol. 767 995 111: " 50</t>
  </si>
  <si>
    <t>42391509</t>
  </si>
  <si>
    <t>třmen kruhový DN 100</t>
  </si>
  <si>
    <t>1922044683</t>
  </si>
  <si>
    <t>Kotevní třmeny z kruhové oceli, pol. 53, 54</t>
  </si>
  <si>
    <t>"pol. 767 995 111: " 34,0</t>
  </si>
  <si>
    <t>42391512</t>
  </si>
  <si>
    <t>třmen kruhový DN 200</t>
  </si>
  <si>
    <t>2135888002</t>
  </si>
  <si>
    <t>Kotevní třmeny z kruhové oceli, pol. 55, 56</t>
  </si>
  <si>
    <t>"pol. 767 995 111: " 18,0</t>
  </si>
  <si>
    <t>42391513</t>
  </si>
  <si>
    <t>třmen kruhový DN 250</t>
  </si>
  <si>
    <t>2127535869</t>
  </si>
  <si>
    <t>Kotevní třmeny z kruhové oceli, pol. 57, 58</t>
  </si>
  <si>
    <t>"pol. 767 995 111: " 62,0</t>
  </si>
  <si>
    <t>42391514</t>
  </si>
  <si>
    <t>třmen kruhový DN 300</t>
  </si>
  <si>
    <t>1985986557</t>
  </si>
  <si>
    <t>Kotevní třmeny z kruhové oceli, pol. 59, 60</t>
  </si>
  <si>
    <t>"pol. 767 995 111: " 26,0</t>
  </si>
  <si>
    <t>54889015</t>
  </si>
  <si>
    <t>nosník Pz 38/40x6000mm VZT</t>
  </si>
  <si>
    <t>-310216824</t>
  </si>
  <si>
    <t>Lišta závěsná 40x37mm</t>
  </si>
  <si>
    <t>pol. 49, 50</t>
  </si>
  <si>
    <t>"D.1.4.3-02_Dispozice vzduchotechniky - SO01: " 20,0</t>
  </si>
  <si>
    <t>-1297121037</t>
  </si>
  <si>
    <t>HZS</t>
  </si>
  <si>
    <t>Hodinové zúčtovací sazby</t>
  </si>
  <si>
    <t>HZS3232</t>
  </si>
  <si>
    <t>Hodinová zúčtovací sazba montér měřících zařízení odborný</t>
  </si>
  <si>
    <t>hod</t>
  </si>
  <si>
    <t>377254064</t>
  </si>
  <si>
    <t>Hodinové zúčtovací sazby montáží technologických zařízení na stavebních objektech montér měřících zařízení odborný</t>
  </si>
  <si>
    <t>https://podminky.urs.cz/item/CS_URS_2024_01/HZS3232</t>
  </si>
  <si>
    <t>Poznámka k položce:_x000d_
přípomoce MaR</t>
  </si>
  <si>
    <t>VRN1</t>
  </si>
  <si>
    <t>Průzkumné, geodetické a projektové práce</t>
  </si>
  <si>
    <t>13294000.a</t>
  </si>
  <si>
    <t>Ostatní dokumentace - výrobní dokumentace VZT</t>
  </si>
  <si>
    <t>-418266953</t>
  </si>
  <si>
    <t>043194000.b</t>
  </si>
  <si>
    <t>Ostatní zkoušky - komplexní zkoušky</t>
  </si>
  <si>
    <t>-1843286472</t>
  </si>
  <si>
    <t>11.02 - SO02 - KANALIZACE</t>
  </si>
  <si>
    <t xml:space="preserve">    721 - Zdravotechnika - vnitřní kanalizace</t>
  </si>
  <si>
    <t>359901212</t>
  </si>
  <si>
    <t>Monitoring stoky jakékoli výšky na stávající kanalizaci</t>
  </si>
  <si>
    <t>629703531</t>
  </si>
  <si>
    <t>Monitoring stok (kamerový systém) jakékoli výšky stávající kanalizace</t>
  </si>
  <si>
    <t>https://podminky.urs.cz/item/CS_URS_2024_01/359901212</t>
  </si>
  <si>
    <t>1736953330</t>
  </si>
  <si>
    <t>"podlahová vpust: " 1,0</t>
  </si>
  <si>
    <t>632683111</t>
  </si>
  <si>
    <t>Sešívání trhlin v betonových podlahách ocelovými sponkami ve vzdálenosti do 10 cm</t>
  </si>
  <si>
    <t>-1618022340</t>
  </si>
  <si>
    <t>Sešívání trhlin v betonových podlahách ocelovými sponkami se zálivkou pryskyřicí vzdálenosti sponek do 10 cm</t>
  </si>
  <si>
    <t>https://podminky.urs.cz/item/CS_URS_2024_01/632683111</t>
  </si>
  <si>
    <t>965042221</t>
  </si>
  <si>
    <t>Bourání podkladů pod dlažby nebo mazanin betonových nebo z litého asfaltu tl přes 100 mm pl do 1 m2</t>
  </si>
  <si>
    <t>-671593171</t>
  </si>
  <si>
    <t>Bourání mazanin betonových nebo z litého asfaltu tl. přes 100 mm, plochy do 1 m2</t>
  </si>
  <si>
    <t>https://podminky.urs.cz/item/CS_URS_2024_01/965042221</t>
  </si>
  <si>
    <t>"podlahová vpust: " 0,75*0,75*0,15</t>
  </si>
  <si>
    <t>965049112</t>
  </si>
  <si>
    <t>Příplatek k bourání betonových mazanin za bourání mazanin se svařovanou sítí tl přes 100 mm</t>
  </si>
  <si>
    <t>-1018454709</t>
  </si>
  <si>
    <t>Bourání mazanin Příplatek k cenám za bourání mazanin betonových se svařovanou sítí, tl. přes 100 mm</t>
  </si>
  <si>
    <t>https://podminky.urs.cz/item/CS_URS_2024_01/965049112</t>
  </si>
  <si>
    <t>977312113</t>
  </si>
  <si>
    <t>Řezání stávajících betonových mazanin vyztužených hl do 150 mm</t>
  </si>
  <si>
    <t>1331406848</t>
  </si>
  <si>
    <t>Řezání stávajících betonových mazanin s vyztužením hloubky přes 100 do 150 mm</t>
  </si>
  <si>
    <t>https://podminky.urs.cz/item/CS_URS_2024_01/977312113</t>
  </si>
  <si>
    <t>"podlahová vpust: " 4,0*0,75</t>
  </si>
  <si>
    <t>-1937121556</t>
  </si>
  <si>
    <t>-9464649</t>
  </si>
  <si>
    <t>0,187*30 'Přepočtené koeficientem množství</t>
  </si>
  <si>
    <t>-1004272598</t>
  </si>
  <si>
    <t>-140692209</t>
  </si>
  <si>
    <t>721/001</t>
  </si>
  <si>
    <t>Revize stávající podlahové vpusti, včetně vyčištění a kontroly stavu a správného odtoku</t>
  </si>
  <si>
    <t>-439340769</t>
  </si>
  <si>
    <t>Poznámka k položce:_x000d_
Revize stávající podlahové vpusti, včetně vyčištění a kontroly stavu a správného odtoku</t>
  </si>
  <si>
    <t>721/002</t>
  </si>
  <si>
    <t>Pročištění stáv. svodného potrubí kanalizace tlakovou vodou, přístup ze stáv. podlahové vpusti</t>
  </si>
  <si>
    <t>1662988947</t>
  </si>
  <si>
    <t>Poznámka k položce:_x000d_
Pročištění stáv. svodného potrubí kanalizace tlakovou vodou, přístup ze stáv. podlahové vpusti</t>
  </si>
  <si>
    <t>"pol. 1.2: " 1,0</t>
  </si>
  <si>
    <t>721211511</t>
  </si>
  <si>
    <t>Vpusť sklepní s vodorovným odtokem a izolační přírubou DN 75/110 mřížka plast 138x138</t>
  </si>
  <si>
    <t>-1717109712</t>
  </si>
  <si>
    <t>Podlahové vpusti sklepní vpusti s vodorovným odtokem a izolační přírubou DN 75/110 mřížka plast 138x138</t>
  </si>
  <si>
    <t>https://podminky.urs.cz/item/CS_URS_2024_01/721211511</t>
  </si>
  <si>
    <t>998721111</t>
  </si>
  <si>
    <t>Přesun hmot tonážní pro vnitřní kanalizaci s omezením mechanizace v objektech v do 6 m</t>
  </si>
  <si>
    <t>1113866385</t>
  </si>
  <si>
    <t>Přesun hmot pro vnitřní kanalizaci stanovený z hmotnosti přesunovaného materiálu vodorovná dopravní vzdálenost do 50 m s omezením mechanizace v objektech výšky do 6 m</t>
  </si>
  <si>
    <t>https://podminky.urs.cz/item/CS_URS_2024_01/998721111</t>
  </si>
  <si>
    <t>12.02 - SO02 - VODOVOD</t>
  </si>
  <si>
    <t xml:space="preserve">    723 - Zdravotechnika - vnitřní plynovod</t>
  </si>
  <si>
    <t>612325121</t>
  </si>
  <si>
    <t>Vápenocementová štuková omítka rýh ve stěnách š do 150 mm</t>
  </si>
  <si>
    <t>1289752845</t>
  </si>
  <si>
    <t>Vápenocementová omítka rýh štuková ve stěnách, šířky rýhy do 150 mm</t>
  </si>
  <si>
    <t>https://podminky.urs.cz/item/CS_URS_2024_01/612325121</t>
  </si>
  <si>
    <t>Poznámka k položce:_x000d_
pol. 19</t>
  </si>
  <si>
    <t>"pol. 974 031 154:" 38,4*0,15</t>
  </si>
  <si>
    <t>1685196940</t>
  </si>
  <si>
    <t>"pol. 19: " 18,0+20,4</t>
  </si>
  <si>
    <t>178254011</t>
  </si>
  <si>
    <t>-1025205381</t>
  </si>
  <si>
    <t>1,037*30 'Přepočtené koeficientem množství</t>
  </si>
  <si>
    <t>1342439700</t>
  </si>
  <si>
    <t>-546883301</t>
  </si>
  <si>
    <t>Pol. 2.1a, 2.1b; (5), (6)</t>
  </si>
  <si>
    <t>"pol. 147 012 862 2, kaučuk 15/6: " 18,0</t>
  </si>
  <si>
    <t>pol. 2.2a, 2.2b; (7), (8)</t>
  </si>
  <si>
    <t>"pol. 147 012 865 6, kaučuk 25/6: " 20,4</t>
  </si>
  <si>
    <t>1470128622.a</t>
  </si>
  <si>
    <t>Tepelná izolace kaučuková černá 15/6 mm</t>
  </si>
  <si>
    <t>-347880466</t>
  </si>
  <si>
    <t>"D.1.4.1-06: " 15,0*1,2</t>
  </si>
  <si>
    <t>1470128656.a</t>
  </si>
  <si>
    <t>Tepelná izolace kaučuková černá 25/9 mm</t>
  </si>
  <si>
    <t>357385653</t>
  </si>
  <si>
    <t>Tepelná izolacekaučuková černá 25/9 mm</t>
  </si>
  <si>
    <t>Pol. 2.2a, 2.2b; (7), (8)</t>
  </si>
  <si>
    <t>-527842951</t>
  </si>
  <si>
    <t>Napojení nového vodovodního potrubí na potrubí stávající</t>
  </si>
  <si>
    <t>1028146397</t>
  </si>
  <si>
    <t>Poznámka k položce:_x000d_
Napojení nového vodovodního potrubí na potrubí stávající</t>
  </si>
  <si>
    <t>"pol. 6.1; (20): " 3,0</t>
  </si>
  <si>
    <t>633866013</t>
  </si>
  <si>
    <t>"D.1.4.1-02; SV: " 15,0*1,2</t>
  </si>
  <si>
    <t>-175852575</t>
  </si>
  <si>
    <t>"D.1.4.1-02: " 17,0*1,2</t>
  </si>
  <si>
    <t>1764348762</t>
  </si>
  <si>
    <t>pol. 6.4; (23)</t>
  </si>
  <si>
    <t>1754272154</t>
  </si>
  <si>
    <t>Pol. 3.1a, 3.1c; (9), (11)</t>
  </si>
  <si>
    <t>661844017</t>
  </si>
  <si>
    <t>Pol. 3.1b. 3.1c; (10), (11)</t>
  </si>
  <si>
    <t>964517479</t>
  </si>
  <si>
    <t>Pol. 3.2b, 3.2c; (13), (14)</t>
  </si>
  <si>
    <t>-1235207344</t>
  </si>
  <si>
    <t xml:space="preserve">Poznámka k položce:_x000d_
ozn. VK1/2"_x000d_
Ventil vypouštěcí 1/2" </t>
  </si>
  <si>
    <t>Pol. 3.2a, 3.2c; (12), (14)</t>
  </si>
  <si>
    <t>-1443810743</t>
  </si>
  <si>
    <t>Pol. 6.3; (22)</t>
  </si>
  <si>
    <t>32,0</t>
  </si>
  <si>
    <t>1601940425</t>
  </si>
  <si>
    <t>Pol. 6.2; (21)</t>
  </si>
  <si>
    <t>1449597949</t>
  </si>
  <si>
    <t>Pol. 6.6; (25)</t>
  </si>
  <si>
    <t>-1024316404</t>
  </si>
  <si>
    <t>Pol. 6.7; (26)</t>
  </si>
  <si>
    <t>1797341257</t>
  </si>
  <si>
    <t>63588470</t>
  </si>
  <si>
    <t>Pol. 6.5; (24)</t>
  </si>
  <si>
    <t>-691358529</t>
  </si>
  <si>
    <t>"pol. 423 915 04: " ((0,00007*1000))*125,0</t>
  </si>
  <si>
    <t>2118360292</t>
  </si>
  <si>
    <t>"viz pol. 767 995 111: " 4,0</t>
  </si>
  <si>
    <t>tyč závitová d10mm, pol. 4.1a, 4.1b; (15), (16)</t>
  </si>
  <si>
    <t>42391504</t>
  </si>
  <si>
    <t>třmen kruhový DN 32</t>
  </si>
  <si>
    <t>-168781087</t>
  </si>
  <si>
    <t>Kotevní třmeny z kruhové oceli, pol. 4.2a, 4.2b; (17), (18)</t>
  </si>
  <si>
    <t>"pol. 423 915 03: " 32,0</t>
  </si>
  <si>
    <t>-2062043124</t>
  </si>
  <si>
    <t>13.02 - SO02 - STLAČENÝ VZDUCH</t>
  </si>
  <si>
    <t>820556277</t>
  </si>
  <si>
    <t>"D.1.4.3-02_Dispozice stlačeného vzduchu - SO02: " 0,8+0,7</t>
  </si>
  <si>
    <t>1724483897</t>
  </si>
  <si>
    <t>"D.1.4.3-02_Dispozice stlačeného vzduchu - SO02: " 13,1+3,5+3,5+3,5+5,5+2,9</t>
  </si>
  <si>
    <t>1819276337</t>
  </si>
  <si>
    <t>"D.1.4.3-02_Dispozice stlačeného vzduchu - SO02: " 1,0+1,0+1,0</t>
  </si>
  <si>
    <t>-347233789</t>
  </si>
  <si>
    <t>-1853153307</t>
  </si>
  <si>
    <t>https://podminky.urs.cz/item/CS_URS_2024_01/722232061</t>
  </si>
  <si>
    <t>Poznámka k položce:_x000d_
 vypouštěcího kohoutu 1/2"</t>
  </si>
  <si>
    <t>"D.1.4.3-02_Dispozice stlačeného vzduchu - SO02: " 1,0</t>
  </si>
  <si>
    <t>1264042257</t>
  </si>
  <si>
    <t>Poznámka k položce:_x000d_
Pol. 16</t>
  </si>
  <si>
    <t>-1750279009</t>
  </si>
  <si>
    <t>tyč závitová d10mm, pol. 11, 12</t>
  </si>
  <si>
    <t>"pol. 311 970 03: " (0,45)*3,0</t>
  </si>
  <si>
    <t>Kotevní třmeny z kruhové oceli, pol. 13, 14</t>
  </si>
  <si>
    <t>"pol. 423 915 04: " ((0,00007*1000))*10,0</t>
  </si>
  <si>
    <t>-261088758</t>
  </si>
  <si>
    <t>"viz pol. 767 995 111: " 3,0</t>
  </si>
  <si>
    <t>-984125203</t>
  </si>
  <si>
    <t>"pol. 423 915 03: " 10,0</t>
  </si>
  <si>
    <t>-2132371085</t>
  </si>
  <si>
    <t>-1676435727</t>
  </si>
  <si>
    <t>"Pol. 15: " 33,5</t>
  </si>
  <si>
    <t>14.03 - SO02 - VYTÁPĚNÍ</t>
  </si>
  <si>
    <t xml:space="preserve">    731 - Ústřední vytápění - kotelny</t>
  </si>
  <si>
    <t xml:space="preserve">    732 - Ústřední vytápění - strojovny</t>
  </si>
  <si>
    <t xml:space="preserve">    58-M - Revize vyhrazených technických zařízení</t>
  </si>
  <si>
    <t>1273022479</t>
  </si>
  <si>
    <t>-2030220248</t>
  </si>
  <si>
    <t>1,831*30 'Přepočtené koeficientem množství</t>
  </si>
  <si>
    <t>-303485326</t>
  </si>
  <si>
    <t>-275520814</t>
  </si>
  <si>
    <t>Pol. 20, 21</t>
  </si>
  <si>
    <t>"pol. 147 012 888 6: " (2,5+2+0,5)*2</t>
  </si>
  <si>
    <t>Pol. 22, 23</t>
  </si>
  <si>
    <t>"pol. 147 012 888 8: " (15,2+3+2+2,3)*2</t>
  </si>
  <si>
    <t>izolace kaučuková na potrubí pr. 35mm, tl. 32 mm</t>
  </si>
  <si>
    <t>"pol. 147 012 889 0: " (5,3+7,7+2+1,5+2)*2</t>
  </si>
  <si>
    <t xml:space="preserve">izolace kaučuková na potrubí  pr. 42mm, tl. 32 mm</t>
  </si>
  <si>
    <t>Pol. 26, 27</t>
  </si>
  <si>
    <t>"pol. 147 012 889 2: " (15,2+3+2+2,5+2+2,8)*2</t>
  </si>
  <si>
    <t>izolace kaučuková na potrubí pr. 57mm, tl. 32 mm</t>
  </si>
  <si>
    <t>Pol. 28, 29</t>
  </si>
  <si>
    <t>"pol. 147 012 894 0.a: " (2,2+1+1+2+0,8)*2</t>
  </si>
  <si>
    <t>1470128940.a</t>
  </si>
  <si>
    <t>Tepelná izolace kaučuková černá 57/*32 mm</t>
  </si>
  <si>
    <t>-1439277441</t>
  </si>
  <si>
    <t>"D.1.4.2-02_Dispozice vytápění - SO02: " (2,2+1+1+2+0,8)*2</t>
  </si>
  <si>
    <t xml:space="preserve">Tepelná izolace  kaučuková černá ST 22/32 mm</t>
  </si>
  <si>
    <t>1924024164</t>
  </si>
  <si>
    <t>"D.1.4.2-02_Dispozice vytápění - SO02: " (2,5+2+0,5)*2</t>
  </si>
  <si>
    <t xml:space="preserve">Tepelná izolace  kaučuková černá 28/32 mm</t>
  </si>
  <si>
    <t>359374596</t>
  </si>
  <si>
    <t>"D.1.4.2-02_Dispozice vytápění - SO02: " (15,2+3+2+2,3)*2</t>
  </si>
  <si>
    <t>1470128890.a</t>
  </si>
  <si>
    <t xml:space="preserve">Tepelná izolace  kaučuková černá 35/32 mm</t>
  </si>
  <si>
    <t>-1005463538</t>
  </si>
  <si>
    <t>Tepelná izolace kaučuková černá 35/32 mm</t>
  </si>
  <si>
    <t>"D.1.4.2-02_Dispozice vytápění - SO02: " (5,3+7,7+2+1,5+2)*2</t>
  </si>
  <si>
    <t>-847674896</t>
  </si>
  <si>
    <t>"D.1.4.2-02_Dispozice vytápění - SO02: " (15,2+3+2+2,5+2+2,8)*2</t>
  </si>
  <si>
    <t>1795344121</t>
  </si>
  <si>
    <t>Poznámka k položce:_x000d_
pol. 114</t>
  </si>
  <si>
    <t>731</t>
  </si>
  <si>
    <t>Ústřední vytápění - kotelny</t>
  </si>
  <si>
    <t>731200826.a</t>
  </si>
  <si>
    <t>Demontáž elektrických kotlů</t>
  </si>
  <si>
    <t>-1573861998</t>
  </si>
  <si>
    <t>Poznámka k položce:_x000d_
Demontáž elektrických kotlů</t>
  </si>
  <si>
    <t>Pol. 5</t>
  </si>
  <si>
    <t>"D.1.4.2-02_Dispozice vytápění - SO02: " 1,0+1,0</t>
  </si>
  <si>
    <t>731244009</t>
  </si>
  <si>
    <t>Kotel ocelový závěsný na plyn kondenzační o výkonu 6,8-49,8 kW pro vytápění</t>
  </si>
  <si>
    <t>-1549303654</t>
  </si>
  <si>
    <t>Kotle ocelové teplovodní plynové závěsné kondenzační pro vytápění 6,8-49,8 kW</t>
  </si>
  <si>
    <t>https://podminky.urs.cz/item/CS_URS_2024_01/731244009</t>
  </si>
  <si>
    <t>pol. 99, 100</t>
  </si>
  <si>
    <t>"D.1.4.2-02_Dispozice vytápění - SO02; D.1.4.2-03_Schéma zapojení zdroje -SO02: " 1,0+1,0</t>
  </si>
  <si>
    <t>731/001</t>
  </si>
  <si>
    <t>D+M Regulační kaskádový modul</t>
  </si>
  <si>
    <t>-911520349</t>
  </si>
  <si>
    <t>Poznámka k položce:_x000d_
Regulační modul pro směšovaný topný okruh</t>
  </si>
  <si>
    <t>pol. 101, 103</t>
  </si>
  <si>
    <t>"D.1.4.2-02_Dispozice vytápění - SO02; D.1.4.2-03_Schéma zapojení zdroje -SO02: " 1,0</t>
  </si>
  <si>
    <t>731/002</t>
  </si>
  <si>
    <t>D+M Regulační modul pro směšovaný topný okruh</t>
  </si>
  <si>
    <t>1759823506</t>
  </si>
  <si>
    <t>pol. 102, 103</t>
  </si>
  <si>
    <t>"D.1.4.2-02_Dispozice vytápění - SO02; D.1.4.2-03_Schéma zapojení zdroje -SO02: " 1,0+1,0+1,0+1,0</t>
  </si>
  <si>
    <t>731/003</t>
  </si>
  <si>
    <t>D+M Řídící jednotka systému vytápění</t>
  </si>
  <si>
    <t>1307846274</t>
  </si>
  <si>
    <t>Pol. 104, 105</t>
  </si>
  <si>
    <t>731/004</t>
  </si>
  <si>
    <t>D+M Venkovní čidlo teploty</t>
  </si>
  <si>
    <t>1998720539</t>
  </si>
  <si>
    <t>pol. 106, 107</t>
  </si>
  <si>
    <t>731/005</t>
  </si>
  <si>
    <t>D+M odkouření pro kaskádu dvou plynových kotlů</t>
  </si>
  <si>
    <t>-370613999</t>
  </si>
  <si>
    <t>Poznámka k položce:_x000d_
Odkouření musí být přesně navrženo a upřesněno dodavatelem podle toho, jaké kotle budou dodány. Typ kotlů má vliv na typ odkouření.</t>
  </si>
  <si>
    <t>732</t>
  </si>
  <si>
    <t>Ústřední vytápění - strojovny</t>
  </si>
  <si>
    <t>732110812</t>
  </si>
  <si>
    <t>Demontáž rozdělovače nebo sběrače DN přes 100 do 200</t>
  </si>
  <si>
    <t>51966070</t>
  </si>
  <si>
    <t>Demontáž těles rozdělovačů a sběračů přes 100 do DN 200</t>
  </si>
  <si>
    <t>https://podminky.urs.cz/item/CS_URS_2024_01/732110812</t>
  </si>
  <si>
    <t>Poznámka k položce:_x000d_
Demontáž těles rozdělovačů a sběračů, DN 200 mm</t>
  </si>
  <si>
    <t>Pol. 3</t>
  </si>
  <si>
    <t>"D.1.4.2-02_Dispozice vytápění - SO02: " 2,5+2,5</t>
  </si>
  <si>
    <t>732112228</t>
  </si>
  <si>
    <t>Rozdělovač sdružený hydraulický DN 65 závitový</t>
  </si>
  <si>
    <t>-578507022</t>
  </si>
  <si>
    <t>Rozdělovače a sběrače sdružené hydraulické závitové (průtok Q m3/h - výkon kW) DN 65 (10 m3/h - 250 kW)</t>
  </si>
  <si>
    <t>https://podminky.urs.cz/item/CS_URS_2023_02/732112228</t>
  </si>
  <si>
    <t>Poznámka k položce:_x000d_
Kombinovaný rozdělovač/sběrač, pro výkon 250 kW (teplotní spád 20°C), modul 250 mm</t>
  </si>
  <si>
    <t>pol. 90, 91</t>
  </si>
  <si>
    <t>732113103</t>
  </si>
  <si>
    <t>Vyrovnávač dynamických tlaků DN 65 PN 6 hydraulický přírubový</t>
  </si>
  <si>
    <t>-761644225</t>
  </si>
  <si>
    <t>Rozdělovače a sběrače hydraulické vyrovnávače dynamických tlaků přírubové PN 6 (průtok Q m3/h) DN 65 (8 m3/h)</t>
  </si>
  <si>
    <t>https://podminky.urs.cz/item/CS_URS_2023_02/732113103</t>
  </si>
  <si>
    <t>Poznámka k položce:_x000d_
Termohydraulický rozdělovač pro průtok 8,2 m3/hod</t>
  </si>
  <si>
    <t>pol. 92, 93</t>
  </si>
  <si>
    <t>732320813</t>
  </si>
  <si>
    <t>Demontáž nádrže beztlaké nebo tlakové odpojení od rozvodů potrubí obsah přes 100 do 200 l</t>
  </si>
  <si>
    <t>1950371929</t>
  </si>
  <si>
    <t>Demontáž nádrží beztlakých nebo tlakových odpojení od rozvodů potrubí nádrže o obsahu přes 100 do 200 l</t>
  </si>
  <si>
    <t>https://podminky.urs.cz/item/CS_URS_2024_01/732320813</t>
  </si>
  <si>
    <t>Poznámka k položce:_x000d_
Demontáž nádrží do objemu 200l</t>
  </si>
  <si>
    <t>Pol. 4</t>
  </si>
  <si>
    <t>"D.1.4.2-02_Dispozice vytápění - SO02: " 1,0</t>
  </si>
  <si>
    <t>732324813</t>
  </si>
  <si>
    <t>Demontáž nádrže beztlaké nebo tlakové vypuštění vody z nádrže obsah přes 100 do 200 l</t>
  </si>
  <si>
    <t>1052681848</t>
  </si>
  <si>
    <t>Demontáž nádrží beztlakých nebo tlakových vypuštění vody z nádrží o obsahu přes 100 do 200 l</t>
  </si>
  <si>
    <t>https://podminky.urs.cz/item/CS_URS_2024_01/732324813</t>
  </si>
  <si>
    <t>Poznámka k položce:_x000d_
Demontáž nádrží do objemu 200l_x000d_
pol. 4</t>
  </si>
  <si>
    <t>732331111</t>
  </si>
  <si>
    <t>Nádoba tlaková expanzní pro solární, topnou a chladící soustavu s membránou závitové připojení PN 1,0 o objemu 200 l</t>
  </si>
  <si>
    <t>778347449</t>
  </si>
  <si>
    <t>Nádoby expanzní tlakové pro solární, topné a chladicí soustavy s membránou bez pojistného ventilu se závitovým připojením PN 1,0 o objemu 200 l</t>
  </si>
  <si>
    <t>https://podminky.urs.cz/item/CS_URS_2024_01/732331111</t>
  </si>
  <si>
    <t>Poznámka k položce:_x000d_
Expanzní tlaková nádoba o objemu 200 l</t>
  </si>
  <si>
    <t>pol. 88, 89</t>
  </si>
  <si>
    <t>732429212</t>
  </si>
  <si>
    <t>Montáž čerpadla oběhového mokroběžného závitového DN 25</t>
  </si>
  <si>
    <t>-582517013</t>
  </si>
  <si>
    <t>Čerpadla teplovodní mokroběžná závitová montáž čerpadel (do potrubí) ostatních typů mokroběžných závitových DN 25</t>
  </si>
  <si>
    <t>https://podminky.urs.cz/item/CS_URS_2024_01/732429212</t>
  </si>
  <si>
    <t>Oběhové čerpadlo s elektronickou regulací otáček, 0,82 m3/hod, 35 kPa</t>
  </si>
  <si>
    <t>pol. 95, 98</t>
  </si>
  <si>
    <t>"pol. 426 105 85: " 1,0</t>
  </si>
  <si>
    <t>Oběhové čerpadlo s elektronickou regulací otáček, 1,3 m3/hod, 35 kPa</t>
  </si>
  <si>
    <t>pol. 96, 98</t>
  </si>
  <si>
    <t>Oběhové čerpadlo s elektronickou regulací otáček, 2,0 m3/hod, 33 kPa</t>
  </si>
  <si>
    <t>pol 94, 98</t>
  </si>
  <si>
    <t>"pol. 600 004 507 0: " 1,0</t>
  </si>
  <si>
    <t>Oběhové čerpadlo s elektronickou regulací otáček, 4,0 m3/hod, 39 kPa</t>
  </si>
  <si>
    <t>pol. 97, 98</t>
  </si>
  <si>
    <t>"pol. 600 004 484 0: " 1,0</t>
  </si>
  <si>
    <t>42610585</t>
  </si>
  <si>
    <t>čerpadlo oběhové teplovodní závitové DN 25 pro vytápění výtlak 6m Qmax 2,8m3/h PN 10 T 110°C</t>
  </si>
  <si>
    <t>-1765592498</t>
  </si>
  <si>
    <t>"D.1.4.2-03_Schéma zapojení zdroje -SO02: " 1,0</t>
  </si>
  <si>
    <t>6000045070.a</t>
  </si>
  <si>
    <t>339724742</t>
  </si>
  <si>
    <t>6000044840.a</t>
  </si>
  <si>
    <t>-1376339216</t>
  </si>
  <si>
    <t>Poznámka k položce:_x000d_
4</t>
  </si>
  <si>
    <t>732511305</t>
  </si>
  <si>
    <t>Separátor vzduchu solárních systémů G 3/4" M/M</t>
  </si>
  <si>
    <t>-986920081</t>
  </si>
  <si>
    <t>Automatické odvzdušňovací ventily a separátory vzduchu solárních systémů separátory vzduchu G 3/4" M/M</t>
  </si>
  <si>
    <t>https://podminky.urs.cz/item/CS_URS_2024_01/732511305</t>
  </si>
  <si>
    <t>Poznámka k položce:_x000d_
odvzdušňovacího ventilu 3/4"</t>
  </si>
  <si>
    <t>pol. 64, 65</t>
  </si>
  <si>
    <t>"D.1.4.2-03_Schéma zapojení zdroje -SO02: " 2,0+2,0+2,0+2,0+2,0</t>
  </si>
  <si>
    <t>998732101</t>
  </si>
  <si>
    <t>Přesun hmot tonážní pro strojovny v objektech v do 6 m</t>
  </si>
  <si>
    <t>-23213261</t>
  </si>
  <si>
    <t>Přesun hmot pro strojovny stanovený z hmotnosti přesunovaného materiálu vodorovná dopravní vzdálenost do 50 m základní v objektech výšky do 6 m</t>
  </si>
  <si>
    <t>https://podminky.urs.cz/item/CS_URS_2024_01/998732101</t>
  </si>
  <si>
    <t>-1269399550</t>
  </si>
  <si>
    <t>"D.1.4.2-02_Dispozice vytápění - SO02: " 10,0+45,0+37,0</t>
  </si>
  <si>
    <t>-1588554734</t>
  </si>
  <si>
    <t>"D.1.4.2-02_Dispozice vytápění - SO02: " 55,0</t>
  </si>
  <si>
    <t>-1113364316</t>
  </si>
  <si>
    <t>Pol. 10, 11</t>
  </si>
  <si>
    <t>-1342371804</t>
  </si>
  <si>
    <t>Pol. 12, 13</t>
  </si>
  <si>
    <t>733223106</t>
  </si>
  <si>
    <t>Potrubí měděné tvrdé spojované měkkým pájením D 35x1,5 mm</t>
  </si>
  <si>
    <t>-1395555893</t>
  </si>
  <si>
    <t>Potrubí z trubek měděných tvrdých spojovaných měkkým pájením Ø 35/1,5</t>
  </si>
  <si>
    <t>https://podminky.urs.cz/item/CS_URS_2024_01/733223106</t>
  </si>
  <si>
    <t>Poznámka k položce:_x000d_
měděného potrubí 35x1.5 vč. tvarovek a kotvení</t>
  </si>
  <si>
    <t>pol. 14, 15</t>
  </si>
  <si>
    <t>-1429382517</t>
  </si>
  <si>
    <t>pol. 16, 17</t>
  </si>
  <si>
    <t>733223108.a</t>
  </si>
  <si>
    <t>Potrubí měděné tvrdé spojované měkkým pájením D *57x*2,9 mm</t>
  </si>
  <si>
    <t>-798336364</t>
  </si>
  <si>
    <t>Potrubí z trubek měděných tvrdých spojovaných měkkým pájením Ø *57/*2,9</t>
  </si>
  <si>
    <t xml:space="preserve">Poznámka k položce:_x000d_
potrubí ocelového  bezešvého 57x2,9, vč. tvarovek a kotvení</t>
  </si>
  <si>
    <t>pol. 18, 19</t>
  </si>
  <si>
    <t>-365730213</t>
  </si>
  <si>
    <t>734/002</t>
  </si>
  <si>
    <t>D+M odvzdušňovací nádoby DN100</t>
  </si>
  <si>
    <t>-1075625929</t>
  </si>
  <si>
    <t>Poznámka k položce:_x000d_
odvzdušňovací nádoby DN100</t>
  </si>
  <si>
    <t>pol. 62, 63</t>
  </si>
  <si>
    <t>734200824</t>
  </si>
  <si>
    <t>Demontáž armatury závitové se dvěma závitypřes G 6/4 do G 2</t>
  </si>
  <si>
    <t>462856497</t>
  </si>
  <si>
    <t>Demontáž armatur závitových se dvěma závity přes 6/4 do G 2</t>
  </si>
  <si>
    <t>https://podminky.urs.cz/item/CS_URS_2024_01/734200824</t>
  </si>
  <si>
    <t>Poznámka k položce:_x000d_
Demontáž armatur se 2závity do G 2"</t>
  </si>
  <si>
    <t>pol. 6</t>
  </si>
  <si>
    <t>"D.1.4.2-02_Dispozice vytápění - SO02: " 4,0*8,0</t>
  </si>
  <si>
    <t>734209113</t>
  </si>
  <si>
    <t>Montáž armatury závitové s dvěma závity G 1/2</t>
  </si>
  <si>
    <t>1501521593</t>
  </si>
  <si>
    <t>Montáž závitových armatur se 2 závity G 1/2 (DN 15)</t>
  </si>
  <si>
    <t>https://podminky.urs.cz/item/CS_URS_2024_01/734209113</t>
  </si>
  <si>
    <t>Poznámka k položce:_x000d_
zpětné klapky závitové 1/2"</t>
  </si>
  <si>
    <t>pol. 46, 47</t>
  </si>
  <si>
    <t>55121196</t>
  </si>
  <si>
    <t>ventil závitový zpětný 1/2"</t>
  </si>
  <si>
    <t>624878381</t>
  </si>
  <si>
    <t>Poznámka k položce:_x000d_
zpětné klapky závitové 1/2"_x000d_
pol. 46, 47</t>
  </si>
  <si>
    <t>734209114</t>
  </si>
  <si>
    <t>Montáž armatury závitové s dvěma závity G 3/4</t>
  </si>
  <si>
    <t>1924604998</t>
  </si>
  <si>
    <t>Montáž závitových armatur se 2 závity G 3/4 (DN 20)</t>
  </si>
  <si>
    <t>https://podminky.urs.cz/item/CS_URS_2024_01/734209114</t>
  </si>
  <si>
    <t>Demineralizační filtr pro dopouštění otopné soustavy</t>
  </si>
  <si>
    <t>pol. 58, 59</t>
  </si>
  <si>
    <t>Zpětná klapka pro oddělení pitného vodovodu od soustavy vytápění DN20</t>
  </si>
  <si>
    <t>pol. 86, 87</t>
  </si>
  <si>
    <t>"pol. 734/001: " 1,0</t>
  </si>
  <si>
    <t>IVR.IVADEMIKIT</t>
  </si>
  <si>
    <t>Demineralizační filtr - pro plnění topných systémů - 3/4", včetně náplně</t>
  </si>
  <si>
    <t>1570397623</t>
  </si>
  <si>
    <t>Poznámka k položce:_x000d_
Demineralizační filtr pro dopouštění otopné soustavy_x000d_
pol. 58, 59</t>
  </si>
  <si>
    <t>96990073</t>
  </si>
  <si>
    <t>Poznámka k položce:_x000d_
Bezpečnostní zpětná klapka zamezující kontaminaci._x000d_
Zpětná klapka je ochranné zařízení zabraňující vnikání znečištěné vody zpět do vodovodního řadu. Zpětná klapka instalovaná mezi veřejným řadem a místním rozvodem vytváří bezpečnostní oddělovací zónu, která zabraňuje styku mezi vodou v řadu a rozvodu._x000d_
Zpětná klapka pro oddělení pitného vodovodu od soustavy vytápění DN20_x000d_
pol. 86, 87</t>
  </si>
  <si>
    <t>-746245281</t>
  </si>
  <si>
    <t>https://podminky.urs.cz/item/CS_URS_2024_01/734209115</t>
  </si>
  <si>
    <t>Poznámka k položce:_x000d_
zpětné klapky závitové 1"</t>
  </si>
  <si>
    <t>pol. 48, 49</t>
  </si>
  <si>
    <t>"D.1.4.2-03_Schéma zapojení zdroje -SO02: " 1,0+1,0</t>
  </si>
  <si>
    <t>55121199</t>
  </si>
  <si>
    <t>ventil závitový zpětný 1"</t>
  </si>
  <si>
    <t>990198637</t>
  </si>
  <si>
    <t>Poznámka k položce:_x000d_
zpětné klapky závitové 1"_x000d_
pol. 48, 49</t>
  </si>
  <si>
    <t>734211119</t>
  </si>
  <si>
    <t>Ventil závitový odvzdušňovací G 3/8 PN 14 do 120°C automatický</t>
  </si>
  <si>
    <t>-1227954021</t>
  </si>
  <si>
    <t>Ventily odvzdušňovací závitové automatické PN 14 do 120°C G 3/8</t>
  </si>
  <si>
    <t>https://podminky.urs.cz/item/CS_URS_2024_01/734211119</t>
  </si>
  <si>
    <t>Poznámka k položce:_x000d_
automatického odvzdušňovacího ventilu DN10</t>
  </si>
  <si>
    <t>pol. 60, 61</t>
  </si>
  <si>
    <t>734220113</t>
  </si>
  <si>
    <t>Ventil závitový regulační přímý G 3/4 PN 25 do 120°C vyvažovací bez vypouštění</t>
  </si>
  <si>
    <t>-1998909718</t>
  </si>
  <si>
    <t>Ventily regulační závitové vyvažovací přímé bez vypouštění PN 25 do 120°C G 3/4</t>
  </si>
  <si>
    <t>https://podminky.urs.cz/item/CS_URS_2024_01/734220113</t>
  </si>
  <si>
    <t>Poznámka k položce:_x000d_
Regulační ventil DN20</t>
  </si>
  <si>
    <t>pol. 72, 73</t>
  </si>
  <si>
    <t>734220114</t>
  </si>
  <si>
    <t>Ventil závitový regulační přímý G 1 PN 25 do 120°C vyvažovací bez vypouštění</t>
  </si>
  <si>
    <t>-811491204</t>
  </si>
  <si>
    <t>Ventily regulační závitové vyvažovací přímé bez vypouštění PN 25 do 120°C G 1</t>
  </si>
  <si>
    <t>https://podminky.urs.cz/item/CS_URS_2024_01/734220114</t>
  </si>
  <si>
    <t>Poznámka k položce:_x000d_
Regulační ventil DN25</t>
  </si>
  <si>
    <t>pol. 74, 75</t>
  </si>
  <si>
    <t>734251213</t>
  </si>
  <si>
    <t>Ventil závitový pojistný rohový G 1 provozní tlak od 2,5 do 6 barů</t>
  </si>
  <si>
    <t>-1656416563</t>
  </si>
  <si>
    <t>Ventily pojistné závitové a čepové rohové provozní tlak od 2,5 do 6 bar G 1</t>
  </si>
  <si>
    <t>https://podminky.urs.cz/item/CS_URS_2024_01/734251213</t>
  </si>
  <si>
    <t>Poznámka k položce:_x000d_
pojistného ventilu, 1", 3bar</t>
  </si>
  <si>
    <t>pol. 70, 71</t>
  </si>
  <si>
    <t>734291123</t>
  </si>
  <si>
    <t>Kohout plnící a vypouštěcí G 1/2 PN 10 do 90°C závitový</t>
  </si>
  <si>
    <t>125266674</t>
  </si>
  <si>
    <t>Ostatní armatury kohouty plnicí a vypouštěcí PN 10 do 90°C G 1/2</t>
  </si>
  <si>
    <t>https://podminky.urs.cz/item/CS_URS_2024_01/734291123</t>
  </si>
  <si>
    <t>Poznámka k položce:_x000d_
Vypouštěcí ventil 1/2"</t>
  </si>
  <si>
    <t>pol. 42, 43</t>
  </si>
  <si>
    <t>"D.1.4.2-03_Schéma zapojení zdroje -SO02: " 4+4+4+4+2+1+1</t>
  </si>
  <si>
    <t>734291124</t>
  </si>
  <si>
    <t>Kohout plnící a vypouštěcí G 3/4 PN 10 do 90°C závitový</t>
  </si>
  <si>
    <t>-900367952</t>
  </si>
  <si>
    <t>Ostatní armatury kohouty plnicí a vypouštěcí PN 10 do 90°C G 3/4</t>
  </si>
  <si>
    <t>https://podminky.urs.cz/item/CS_URS_2024_01/734291124</t>
  </si>
  <si>
    <t>Poznámka k položce:_x000d_
Vypouštěcí ventil 3/4"</t>
  </si>
  <si>
    <t>pol. 44, 45</t>
  </si>
  <si>
    <t>734291264</t>
  </si>
  <si>
    <t>Filtr závitový pro topné a chladicí systémy přímý G 1 PN 30 do 110°C s vnitřními závity</t>
  </si>
  <si>
    <t>-1989739451</t>
  </si>
  <si>
    <t>Ostatní armatury filtry závitové pro topné a chladicí systémy PN 30 do 110°C přímé s vnitřními závity G 1</t>
  </si>
  <si>
    <t>https://podminky.urs.cz/item/CS_URS_2024_01/734291264</t>
  </si>
  <si>
    <t>Poznámka k položce:_x000d_
filtru 1"</t>
  </si>
  <si>
    <t>pol. 52, 53</t>
  </si>
  <si>
    <t>734291265</t>
  </si>
  <si>
    <t>Filtr závitový pro topné a chladicí systémy přímý G 1 1/4 PN 30 do 110°C s vnitřními závity</t>
  </si>
  <si>
    <t>1879080670</t>
  </si>
  <si>
    <t>Ostatní armatury filtry závitové pro topné a chladicí systémy PN 30 do 110°C přímé s vnitřními závity G 1 1/4</t>
  </si>
  <si>
    <t>https://podminky.urs.cz/item/CS_URS_2024_01/734291265</t>
  </si>
  <si>
    <t>Poznámka k položce:_x000d_
filtru 6/4"</t>
  </si>
  <si>
    <t>pol. 54, 55</t>
  </si>
  <si>
    <t>"D.1.4.2-03_Schéma zapojení zdroje -SO02: " 1,0+1,0+1,0</t>
  </si>
  <si>
    <t>pol. 56, 57</t>
  </si>
  <si>
    <t>734291274</t>
  </si>
  <si>
    <t>Filtr závitový pro topné a chladicí systémy přímý G 1 PN 30 do 110°C s vnitřními závity a integrovaným magnetem</t>
  </si>
  <si>
    <t>1907453971</t>
  </si>
  <si>
    <t>Ostatní armatury filtry závitové pro topné a chladicí systémy PN 30 do 110°C přímé s vnitřními závity a integrovaným magnetem G 1</t>
  </si>
  <si>
    <t>https://podminky.urs.cz/item/CS_URS_2024_01/734291274</t>
  </si>
  <si>
    <t>Poznámka k položce:_x000d_
filtru s magnetem 1"</t>
  </si>
  <si>
    <t>pol. 50, 51</t>
  </si>
  <si>
    <t>734292714</t>
  </si>
  <si>
    <t>Kohout kulový přímý G 3/4 PN 42 do 185°C vnitřní závit</t>
  </si>
  <si>
    <t>-1598105340</t>
  </si>
  <si>
    <t>Ostatní armatury kulové kohouty PN 42 do 185°C přímé vnitřní závit G 3/4</t>
  </si>
  <si>
    <t>https://podminky.urs.cz/item/CS_URS_2024_01/734292714</t>
  </si>
  <si>
    <t>pol. 30, 31</t>
  </si>
  <si>
    <t>"D.1.4.2-03_Schéma zapojení zdroje -SO02: " 3,0</t>
  </si>
  <si>
    <t>734292715</t>
  </si>
  <si>
    <t>Kohout kulový přímý G 1 PN 42 do 185°C vnitřní závit</t>
  </si>
  <si>
    <t>1250574424</t>
  </si>
  <si>
    <t>Ostatní armatury kulové kohouty PN 42 do 185°C přímé vnitřní závit G 1</t>
  </si>
  <si>
    <t>https://podminky.urs.cz/item/CS_URS_2024_01/734292715</t>
  </si>
  <si>
    <t>Poznámka k položce:_x000d_
 kulového kohoutu 1"</t>
  </si>
  <si>
    <t>pol. 32, 33</t>
  </si>
  <si>
    <t>"D.1.4.2-03_Schéma zapojení zdroje -SO02: " 4,0+4,0</t>
  </si>
  <si>
    <t>734292716</t>
  </si>
  <si>
    <t>Kohout kulový přímý G 1 1/4 PN 42 do 185°C vnitřní závit</t>
  </si>
  <si>
    <t>1731972604</t>
  </si>
  <si>
    <t>Ostatní armatury kulové kohouty PN 42 do 185°C přímé vnitřní závit G 1 1/4</t>
  </si>
  <si>
    <t>https://podminky.urs.cz/item/CS_URS_2024_01/734292716</t>
  </si>
  <si>
    <t>Poznámka k položce:_x000d_
kulového kohoutu 6/4"</t>
  </si>
  <si>
    <t>pol. 34, 35</t>
  </si>
  <si>
    <t>"D.1.4.2-03_Schéma zapojení zdroje -SO02: " 4,0+4,0+4,0</t>
  </si>
  <si>
    <t>734292718</t>
  </si>
  <si>
    <t>Kohout kulový přímý G 2 PN 42 do 185°C vnitřní závit</t>
  </si>
  <si>
    <t>1334170017</t>
  </si>
  <si>
    <t>Ostatní armatury kulové kohouty PN 42 do 185°C přímé vnitřní závit G 2</t>
  </si>
  <si>
    <t>https://podminky.urs.cz/item/CS_URS_2024_01/734292718</t>
  </si>
  <si>
    <t>Poznámka k položce:_x000d_
kulového kohoutu 2"</t>
  </si>
  <si>
    <t>pol. 36, 37</t>
  </si>
  <si>
    <t>"D.1.4.2-03_Schéma zapojení zdroje -SO02: " 2,0</t>
  </si>
  <si>
    <t>-1313788517</t>
  </si>
  <si>
    <t>Pol. 38, 39</t>
  </si>
  <si>
    <t>"D.1.4.2-02_Dispozice vytápění - SO02: " 2,0</t>
  </si>
  <si>
    <t>-909496107</t>
  </si>
  <si>
    <t>Pol. 40, 41</t>
  </si>
  <si>
    <t>734295021</t>
  </si>
  <si>
    <t>Směšovací ventil otopných a chladicích systémů závitový třícestný G 3/4" se servomotorem</t>
  </si>
  <si>
    <t>1006367624</t>
  </si>
  <si>
    <t>Směšovací armatury otopných a chladících systémů ventily závitové PN 10 T= 120°C třícestné se servomotorem G 3/4</t>
  </si>
  <si>
    <t>https://podminky.urs.cz/item/CS_URS_2024_01/734295021</t>
  </si>
  <si>
    <t>Poznámka k položce:_x000d_
Trojcestný směšovací ventil; DN20; Kvs 4m3/hod</t>
  </si>
  <si>
    <t>Trojcestný směšovací ventil; DN20; Kvs 4m3/hod</t>
  </si>
  <si>
    <t>pol. 79, 81</t>
  </si>
  <si>
    <t>Trojcestný směšovací ventil; DN20; Kvs 6,3m3/hod</t>
  </si>
  <si>
    <t>pol. 80, 81</t>
  </si>
  <si>
    <t>734295022</t>
  </si>
  <si>
    <t>Směšovací ventil otopných a chladicích systémů závitový třícestný G 1" se servomotorem</t>
  </si>
  <si>
    <t>1645379350</t>
  </si>
  <si>
    <t>Směšovací armatury otopných a chladících systémů ventily závitové PN 10 T= 120°C třícestné se servomotorem G 1</t>
  </si>
  <si>
    <t>https://podminky.urs.cz/item/CS_URS_2024_01/734295022</t>
  </si>
  <si>
    <t>Poznámka k položce:_x000d_
Trojcestný směšovací ventil; DN25; Kvs 10m3/hod</t>
  </si>
  <si>
    <t>pol. 82, 83</t>
  </si>
  <si>
    <t>55128846</t>
  </si>
  <si>
    <t>servopohon ke směšovacím ventilům a kotlovým sestavám 230V kroutící moment 15Nm</t>
  </si>
  <si>
    <t>-1601470879</t>
  </si>
  <si>
    <t>Poznámka k položce:_x000d_
pol. 84, 85</t>
  </si>
  <si>
    <t>"pol. 734 295 021: " 1,0</t>
  </si>
  <si>
    <t>"pol. 734 295 021: " 1,0+1,0</t>
  </si>
  <si>
    <t>Trojcestný směšovací ventil; DN25; Kvs 10m3/hod</t>
  </si>
  <si>
    <t>"pol. 734 295 022: " 1,0</t>
  </si>
  <si>
    <t>734411127</t>
  </si>
  <si>
    <t>Teploměr technický s pevným stonkem a jímkou zadní připojení průměr 100 mm délky 100 mm</t>
  </si>
  <si>
    <t>-858208540</t>
  </si>
  <si>
    <t>Teploměry technické s pevným stonkem a jímkou zadní připojení (axiální) průměr 100 mm délka stonku 100 mm</t>
  </si>
  <si>
    <t>https://podminky.urs.cz/item/CS_URS_2024_01/734411127</t>
  </si>
  <si>
    <t>Poznámka k položce:_x000d_
 teploměru</t>
  </si>
  <si>
    <t>pol. 68, 69</t>
  </si>
  <si>
    <t>"D.1.4.2-03_Schéma zapojení zdroje -SO02: " 2,0+2,0+2,0+2,0</t>
  </si>
  <si>
    <t>734419111</t>
  </si>
  <si>
    <t>Montáž teploměrů s ochranným pouzdrem nebo pevným stonkem a jímkou</t>
  </si>
  <si>
    <t>1294726396</t>
  </si>
  <si>
    <t>Teploměry technické montáž teploměrů s ochranným pouzdrem nebo s pevným stonkem a jímkou</t>
  </si>
  <si>
    <t>https://podminky.urs.cz/item/CS_URS_2024_01/734419111</t>
  </si>
  <si>
    <t>Měřič tepla ultrazvukový s dálkovým odečtem (M-BUS); 1,5 m3/hod</t>
  </si>
  <si>
    <t>pol. 76, 78</t>
  </si>
  <si>
    <t>"pol. 734/002: " 1,0</t>
  </si>
  <si>
    <t>Měřič tepla ultrazvukový s dálkovým odečtem (M-BUS); 2,5 m3/hod</t>
  </si>
  <si>
    <t>pol. 77, 78</t>
  </si>
  <si>
    <t>"734/003: " 1,0+1,0+1,0</t>
  </si>
  <si>
    <t>734/003</t>
  </si>
  <si>
    <t>měřič tepla qp=1,5m3/hod</t>
  </si>
  <si>
    <t>-879676644</t>
  </si>
  <si>
    <t>Poznámka k položce:_x000d_
Měřič tepla ultrazvukový s dálkovým odečtem (M-BUS); 1,5 m3/hod</t>
  </si>
  <si>
    <t>734/004</t>
  </si>
  <si>
    <t>měřič tepla qp=2,5m3/hod</t>
  </si>
  <si>
    <t>233634874</t>
  </si>
  <si>
    <t>Poznámka k položce:_x000d_
Měřič tepla ultrazvukový s dálkovým odečtem (M-BUS); 2,5 m3/hod</t>
  </si>
  <si>
    <t>734421102</t>
  </si>
  <si>
    <t>Tlakoměr s pevným stonkem a zpětnou klapkou tlak 0-16 bar průměr 63 mm spodní připojení</t>
  </si>
  <si>
    <t>-1333070338</t>
  </si>
  <si>
    <t>Tlakoměry s pevným stonkem a zpětnou klapkou spodní připojení (radiální) tlaku 0-16 bar průměru 63 mm</t>
  </si>
  <si>
    <t>https://podminky.urs.cz/item/CS_URS_2024_01/734421102</t>
  </si>
  <si>
    <t>Poznámka k položce:_x000d_
 tlakoměru</t>
  </si>
  <si>
    <t>pol. 66, 67</t>
  </si>
  <si>
    <t>734424102</t>
  </si>
  <si>
    <t>Kondenzační smyčka k přivaření stočená PN 250 do 300°C</t>
  </si>
  <si>
    <t>-1713053014</t>
  </si>
  <si>
    <t>Tlakoměry kondenzační smyčky k přivaření, PN 250 do 300°C stočené</t>
  </si>
  <si>
    <t>https://podminky.urs.cz/item/CS_URS_2024_01/734424102</t>
  </si>
  <si>
    <t>Poznámka k položce:_x000d_
 tlakoměru_x000d_
pol. 66, 67</t>
  </si>
  <si>
    <t>1944194563</t>
  </si>
  <si>
    <t>925444790</t>
  </si>
  <si>
    <t>tyč závitová d10mm, pol. 108</t>
  </si>
  <si>
    <t>"pol. 311 970 03: " (0,45)*7,0</t>
  </si>
  <si>
    <t>Kotevní třmeny z kruhové oceli, pol. 109</t>
  </si>
  <si>
    <t>"pol. 423 915 04: " ((0,00004*1000))*6,0</t>
  </si>
  <si>
    <t>Kotevní třmeny z kruhové oceli, pol. 110</t>
  </si>
  <si>
    <t>"pol. 423 915 04: " ((0,00014*1000))*18,0</t>
  </si>
  <si>
    <t>-292707538</t>
  </si>
  <si>
    <t>"viz pol. 767 995 111: " 7,0</t>
  </si>
  <si>
    <t>42391501</t>
  </si>
  <si>
    <t>třmen kruhový DN 15</t>
  </si>
  <si>
    <t>1341251447</t>
  </si>
  <si>
    <t>"pol. 767 995 111: " 6,0</t>
  </si>
  <si>
    <t>-1874828135</t>
  </si>
  <si>
    <t>-491040749</t>
  </si>
  <si>
    <t>-1114461895</t>
  </si>
  <si>
    <t>pol. 111, 112</t>
  </si>
  <si>
    <t xml:space="preserve">"Tlaková zkouška potrubí  do DN32: " 92,0</t>
  </si>
  <si>
    <t xml:space="preserve">"Tlaková zkouška potrubí  do DN40: " 55,0</t>
  </si>
  <si>
    <t>230170012</t>
  </si>
  <si>
    <t>Tlakové zkoušky těsnosti potrubí - zkouška DN přes 40 do 80</t>
  </si>
  <si>
    <t>2146924014</t>
  </si>
  <si>
    <t>Zkouška těsnosti potrubí DN přes 40 do 80</t>
  </si>
  <si>
    <t>https://podminky.urs.cz/item/CS_URS_2024_01/230170012</t>
  </si>
  <si>
    <t>pol. 113</t>
  </si>
  <si>
    <t xml:space="preserve">"Tlaková zkouška potrubí  do DN50: " 14,0</t>
  </si>
  <si>
    <t>58-M</t>
  </si>
  <si>
    <t>Revize vyhrazených technických zařízení</t>
  </si>
  <si>
    <t>580507401</t>
  </si>
  <si>
    <t>Kontrola umístění a připojení plynového kotle nebo pece do 250 kW s nuceným přívodem vzduchu</t>
  </si>
  <si>
    <t>41281737</t>
  </si>
  <si>
    <t>Plynové kotle a pece s nuceným přívodem vzduchu kontrola umístění a napojení kotle nebo pece s výkonem do 250 kW</t>
  </si>
  <si>
    <t>https://podminky.urs.cz/item/CS_URS_2024_01/580507401</t>
  </si>
  <si>
    <t>580507405</t>
  </si>
  <si>
    <t>Kontrola celkového stavu plynového kotle nebo pece s nuceným přívodem vzduchu</t>
  </si>
  <si>
    <t>1340739880</t>
  </si>
  <si>
    <t>Plynové kotle a pece s nuceným přívodem vzduchu kontrola celkového technického stavu kotle nebo pece</t>
  </si>
  <si>
    <t>https://podminky.urs.cz/item/CS_URS_2024_01/580507405</t>
  </si>
  <si>
    <t>580507406</t>
  </si>
  <si>
    <t>Kontrola napojení a funkce měřícího, regulačního a pojistného zařízení</t>
  </si>
  <si>
    <t>1451393230</t>
  </si>
  <si>
    <t>Plynové kotle a pece s nuceným přívodem vzduchu kontrola napojení a funkce regulačního, měřícího a pojistného zařízení</t>
  </si>
  <si>
    <t>https://podminky.urs.cz/item/CS_URS_2024_01/580507406</t>
  </si>
  <si>
    <t>580507410</t>
  </si>
  <si>
    <t>Kontrola těsnosti spoje detekčním přístrojem kotle nebo pece s nuceným přívodem vzduchu</t>
  </si>
  <si>
    <t>-1887419984</t>
  </si>
  <si>
    <t>Plynové kotle a pece s nuceným přívodem vzduchu kontrola těsnosti spoje detekčním přístrojem</t>
  </si>
  <si>
    <t>https://podminky.urs.cz/item/CS_URS_2024_01/580507410</t>
  </si>
  <si>
    <t>"počet spojů: " 20,0</t>
  </si>
  <si>
    <t>580507413</t>
  </si>
  <si>
    <t>Kontrola funkce kohoutu nebo kulového uzávěru kotle nebo pece s nuceným přívodem vzduchu</t>
  </si>
  <si>
    <t>1040621598</t>
  </si>
  <si>
    <t>Plynové kotle a pece s nuceným přívodem vzduchu kontrola funkce kohoutu nebo kulového uzávěru</t>
  </si>
  <si>
    <t>https://podminky.urs.cz/item/CS_URS_2024_01/580507413</t>
  </si>
  <si>
    <t>"pol. 734 209 113: " 1,0</t>
  </si>
  <si>
    <t>"pol. 734 209 114: " 2,0</t>
  </si>
  <si>
    <t>"pol. 734 209 115: " 2,0</t>
  </si>
  <si>
    <t>"pol. 734 211 119: " 1,0</t>
  </si>
  <si>
    <t>"pol. 734 220 113: " 2,0</t>
  </si>
  <si>
    <t>"pol. 734 220 114: " 2,0</t>
  </si>
  <si>
    <t xml:space="preserve">"pol. 734 251 213: "  1,0</t>
  </si>
  <si>
    <t>"pol. 734 291 123: " 20,0</t>
  </si>
  <si>
    <t>"pol. 734 291 124: " 1,0</t>
  </si>
  <si>
    <t>"pol. 734 291 264: " 1,0</t>
  </si>
  <si>
    <t>"pol. 734 291 265: " 6,0</t>
  </si>
  <si>
    <t>"pol. 734 291 274: " 2,0</t>
  </si>
  <si>
    <t>"pol. 734 292 714: " 3,0</t>
  </si>
  <si>
    <t>"pol. 734 292 715: " 8,0</t>
  </si>
  <si>
    <t>"pol. 734 292 716: " 12,0</t>
  </si>
  <si>
    <t>"pol. 734 292 718: " 2,0</t>
  </si>
  <si>
    <t>"pol. 734 292 725: " 2,0</t>
  </si>
  <si>
    <t>"pol. 734 292 727: " 2,0</t>
  </si>
  <si>
    <t>"pol. 734 295 021: " 3,0</t>
  </si>
  <si>
    <t>580507415</t>
  </si>
  <si>
    <t>Uvedení plynového kotle nebo pece do 250 kW s nuceným přívodem vzduchu do provozu</t>
  </si>
  <si>
    <t>219351195</t>
  </si>
  <si>
    <t>Plynové kotle a pece s nuceným přívodem vzduchu uvedení do provozu kotle nebo pece s výkonem do 250 kW</t>
  </si>
  <si>
    <t>https://podminky.urs.cz/item/CS_URS_2024_01/580507415</t>
  </si>
  <si>
    <t>580507428</t>
  </si>
  <si>
    <t>Kontrola těsnosti sopouchu a jeho kompletnosti kotle nebo pece s nuceným přívodem vzduchu</t>
  </si>
  <si>
    <t>-1654559033</t>
  </si>
  <si>
    <t>Plynové kotle a pece s nuceným přívodem vzduchu kontrola těsnosti sopouchu a jeho kompletnosti</t>
  </si>
  <si>
    <t>https://podminky.urs.cz/item/CS_URS_2024_01/580507428</t>
  </si>
  <si>
    <t>580507429</t>
  </si>
  <si>
    <t>Kontrolní odečet spotřeby plynového hořáku na min výkon kotle nebo pece</t>
  </si>
  <si>
    <t>823913607</t>
  </si>
  <si>
    <t>Plynové kotle a pece s nuceným přívodem vzduchu kontrolní odečet spotřeby plynového hořáku na minimální výkon</t>
  </si>
  <si>
    <t>https://podminky.urs.cz/item/CS_URS_2024_01/580507429</t>
  </si>
  <si>
    <t>580507430</t>
  </si>
  <si>
    <t>Kontrolní odečet spotřeby plynového hořáku na max výkon kotle nebo pece</t>
  </si>
  <si>
    <t>-1695529311</t>
  </si>
  <si>
    <t>Plynové kotle a pece s nuceným přívodem vzduchu kontrolní odečet spotřeby plynového hořáku na maximální výkon</t>
  </si>
  <si>
    <t>https://podminky.urs.cz/item/CS_URS_2024_01/580507430</t>
  </si>
  <si>
    <t>580507431</t>
  </si>
  <si>
    <t>Kontrola hoření a stability plamene hlavního hořáku kotle nebo pece s nuceným přívodem vzduchu</t>
  </si>
  <si>
    <t>985447959</t>
  </si>
  <si>
    <t>Plynové kotle a pece s nuceným přívodem vzduchu kontrola hoření a stability plamene hlavního hořáku</t>
  </si>
  <si>
    <t>https://podminky.urs.cz/item/CS_URS_2024_01/580507431</t>
  </si>
  <si>
    <t>580507433</t>
  </si>
  <si>
    <t>Kontrolní měření CO ve spalinách na max výkon kotle nebo pece s nuceným přívodem vzduchu</t>
  </si>
  <si>
    <t>měření</t>
  </si>
  <si>
    <t>467355073</t>
  </si>
  <si>
    <t>Plynové kotle a pece s nuceným přívodem vzduchu kontrolní měření CO ve spalinách na maximální výkon</t>
  </si>
  <si>
    <t>https://podminky.urs.cz/item/CS_URS_2024_01/580507433</t>
  </si>
  <si>
    <t>580507434</t>
  </si>
  <si>
    <t>Kontrolní měření CO ve spalinách na min výkon kotle nebo pece s nuceným přívodem vzduchu</t>
  </si>
  <si>
    <t>-1787149866</t>
  </si>
  <si>
    <t>Plynové kotle a pece s nuceným přívodem vzduchu kontrolní měření CO ve spalinách na minimální výkon</t>
  </si>
  <si>
    <t>https://podminky.urs.cz/item/CS_URS_2024_01/580507434</t>
  </si>
  <si>
    <t>580507435</t>
  </si>
  <si>
    <t>Kontrolní měření CO2 ve spalinách na max výkon kotle nebo pece s nuceným přívodem vzduchu</t>
  </si>
  <si>
    <t>1405234240</t>
  </si>
  <si>
    <t>Plynové kotle a pece s nuceným přívodem vzduchu kontrolní měření CO2 ve spalinách na maximální výkon</t>
  </si>
  <si>
    <t>https://podminky.urs.cz/item/CS_URS_2024_01/580507435</t>
  </si>
  <si>
    <t>580507436</t>
  </si>
  <si>
    <t>Kontrolní měření CO2 ve spalinách na min výkon kotle nebo pece s nuceným přívodem vzduchu</t>
  </si>
  <si>
    <t>43656553</t>
  </si>
  <si>
    <t>Plynové kotle a pece s nuceným přívodem vzduchu kontrolní měření CO2 ve spalinách na minimální výkon</t>
  </si>
  <si>
    <t>https://podminky.urs.cz/item/CS_URS_2024_01/580507436</t>
  </si>
  <si>
    <t>580507437</t>
  </si>
  <si>
    <t>Kontrolní měření teploty spalin na odtahu na max výkon kotle nebo pece</t>
  </si>
  <si>
    <t>-389919152</t>
  </si>
  <si>
    <t>Plynové kotle a pece s nuceným přívodem vzduchu kontrolní měření teploty spalin na odtahu na maximální výkon</t>
  </si>
  <si>
    <t>https://podminky.urs.cz/item/CS_URS_2024_01/580507437</t>
  </si>
  <si>
    <t>580507438</t>
  </si>
  <si>
    <t>Kontrolní měření teploty spalin na odtahu na min výkon kotle nebo pece</t>
  </si>
  <si>
    <t>-108101468</t>
  </si>
  <si>
    <t>Plynové kotle a pece s nuceným přívodem vzduchu kontrolní měření teploty spalin na odtahu na minimální výkon</t>
  </si>
  <si>
    <t>https://podminky.urs.cz/item/CS_URS_2024_01/580507438</t>
  </si>
  <si>
    <t>580507439</t>
  </si>
  <si>
    <t>Kontrolní měření zbytkového kyslíku ve spalinách na max výkon kotle nebo pece</t>
  </si>
  <si>
    <t>1359767449</t>
  </si>
  <si>
    <t>Plynové kotle a pece s nuceným přívodem vzduchu kontrolní měření zbytkového kyslíku ve spalinách na maximální výkon</t>
  </si>
  <si>
    <t>https://podminky.urs.cz/item/CS_URS_2024_01/580507439</t>
  </si>
  <si>
    <t>580507440</t>
  </si>
  <si>
    <t>Kontrolní měření zbytkového kyslíku ve spalinách na min výkon kotle nebo pece</t>
  </si>
  <si>
    <t>-115308564</t>
  </si>
  <si>
    <t>Plynové kotle a pece s nuceným přívodem vzduchu kontrolní měření zbytkového kyslíku ve spalinách na minimální výkon</t>
  </si>
  <si>
    <t>https://podminky.urs.cz/item/CS_URS_2024_01/580507440</t>
  </si>
  <si>
    <t>580507441</t>
  </si>
  <si>
    <t>Kontrola funkce tahu kotle nebo pece s nuceným přívodem vzduchu</t>
  </si>
  <si>
    <t>-759067303</t>
  </si>
  <si>
    <t>Plynové kotle a pece s nuceným přívodem vzduchu kontrola funkce tahu</t>
  </si>
  <si>
    <t>https://podminky.urs.cz/item/CS_URS_2024_01/580507441</t>
  </si>
  <si>
    <t>580507442</t>
  </si>
  <si>
    <t>Kontrola funkce podtlaku a přetlaku topeniště kotle nebo pece s nuceným přívodem vzduchu</t>
  </si>
  <si>
    <t>642429484</t>
  </si>
  <si>
    <t>Plynové kotle a pece s nuceným přívodem vzduchu kontrola funkce podtlaku a přetlaku topeniště</t>
  </si>
  <si>
    <t>https://podminky.urs.cz/item/CS_URS_2024_01/580507442</t>
  </si>
  <si>
    <t>580507451</t>
  </si>
  <si>
    <t>Kontrolní měření CO v ovzduší kotle nebo pece s nuceným přívodem vzduchu</t>
  </si>
  <si>
    <t>1210573196</t>
  </si>
  <si>
    <t>Plynové kotle a pece s nuceným přívodem vzduchu kontrolní měření CO v ovzduší</t>
  </si>
  <si>
    <t>https://podminky.urs.cz/item/CS_URS_2024_01/580507451</t>
  </si>
  <si>
    <t>HZS4212</t>
  </si>
  <si>
    <t>Hodinová zúčtovací sazba revizní technik specialista</t>
  </si>
  <si>
    <t>1099838225</t>
  </si>
  <si>
    <t>Hodinové zúčtovací sazby ostatních profesí revizní a kontrolní činnost revizní technik specialista</t>
  </si>
  <si>
    <t>https://podminky.urs.cz/item/CS_URS_2024_01/HZS4212</t>
  </si>
  <si>
    <t>Zkoušky a ostatní měření</t>
  </si>
  <si>
    <t>2102348848</t>
  </si>
  <si>
    <t>Poznámka k položce:_x000d_
pol. 115</t>
  </si>
  <si>
    <t>-1960497816</t>
  </si>
  <si>
    <t>-446225541</t>
  </si>
  <si>
    <t>-1938364659</t>
  </si>
  <si>
    <t>1528784226</t>
  </si>
  <si>
    <t>"pol. 116: " 161,0</t>
  </si>
  <si>
    <t>15.02 - SO02 - PLYNOVOD</t>
  </si>
  <si>
    <t>45333000-0</t>
  </si>
  <si>
    <t xml:space="preserve">    783 - Dokončovací práce - nátěry</t>
  </si>
  <si>
    <t>-252139343</t>
  </si>
  <si>
    <t>Poznámka k položce:_x000d_
pol. 46</t>
  </si>
  <si>
    <t>"pol. 974 031 154:" 2,0*0,15</t>
  </si>
  <si>
    <t>-1885660862</t>
  </si>
  <si>
    <t>"pol. 46: " 2,0</t>
  </si>
  <si>
    <t>-1947828954</t>
  </si>
  <si>
    <t>721634515</t>
  </si>
  <si>
    <t>0,054*30 'Přepočtené koeficientem množství</t>
  </si>
  <si>
    <t>-493113608</t>
  </si>
  <si>
    <t>723111302</t>
  </si>
  <si>
    <t>Potrubí ocelové závitové černé bezešvé spojované lisováním DN 15</t>
  </si>
  <si>
    <t>1933149051</t>
  </si>
  <si>
    <t>Potrubí z ocelových trubek závitových černých spojovaných lisováním PN 0,5 do 70°C DN 15</t>
  </si>
  <si>
    <t>https://podminky.urs.cz/item/CS_URS_2024_01/723111302</t>
  </si>
  <si>
    <t>Poznámka k položce:_x000d_
ocelového potrubí dn15</t>
  </si>
  <si>
    <t>"D.1.4.4-02_Dispozice plynu - SO02: " 7,0</t>
  </si>
  <si>
    <t>723111303</t>
  </si>
  <si>
    <t>Potrubí ocelové závitové černé bezešvé spojované lisováním DN 20</t>
  </si>
  <si>
    <t>-323631553</t>
  </si>
  <si>
    <t>Potrubí z ocelových trubek závitových černých spojovaných lisováním PN 0,5 do 70°C DN 20</t>
  </si>
  <si>
    <t>https://podminky.urs.cz/item/CS_URS_2024_01/723111303</t>
  </si>
  <si>
    <t>Poznámka k položce:_x000d_
ocelového potrubí dn20</t>
  </si>
  <si>
    <t>"D.1.4.4-02_Dispozice plynu - SO02: " 1,5+1,5</t>
  </si>
  <si>
    <t>723111307</t>
  </si>
  <si>
    <t>Potrubí ocelové závitové černé bezešvé spojované lisováním DN 50</t>
  </si>
  <si>
    <t>-371343074</t>
  </si>
  <si>
    <t>Potrubí z ocelových trubek závitových černých spojovaných lisováním PN 0,5 do 70°C DN 50</t>
  </si>
  <si>
    <t>https://podminky.urs.cz/item/CS_URS_2024_01/723111307</t>
  </si>
  <si>
    <t>Poznámka k položce:_x000d_
ocelového potrubí dn50</t>
  </si>
  <si>
    <t>"D.1.4.4-02_Dispozice plynu - SO02: " 30,0</t>
  </si>
  <si>
    <t>723150341</t>
  </si>
  <si>
    <t>Redukce zhotovená kováním přes 1 DN DN 32/20</t>
  </si>
  <si>
    <t>1946090664</t>
  </si>
  <si>
    <t>Potrubí z ocelových trubek hladkých černých spojovaných redukce - zhotovení kováním přes 1 DN DN 32/ 20</t>
  </si>
  <si>
    <t>https://podminky.urs.cz/item/CS_URS_2024_01/723150341</t>
  </si>
  <si>
    <t>Poznámka k položce:_x000d_
ocelové redukce dn50/dn20</t>
  </si>
  <si>
    <t>"D.1.4.4-02_Dispozice plynu - SO02: " 1,0+1,0</t>
  </si>
  <si>
    <t>723150343</t>
  </si>
  <si>
    <t>Redukce zhotovená kováním přes 1 DN DN 50/32</t>
  </si>
  <si>
    <t>-2135926458</t>
  </si>
  <si>
    <t>Potrubí z ocelových trubek hladkých černých spojovaných redukce - zhotovení kováním přes 1 DN DN 50/ 32</t>
  </si>
  <si>
    <t>https://podminky.urs.cz/item/CS_URS_2024_01/723150343</t>
  </si>
  <si>
    <t>Poznámka k položce:_x000d_
ocelové redukce dn50/dn20_x000d_
pol. 15, 16</t>
  </si>
  <si>
    <t>ocelové redukce dn50/dn20</t>
  </si>
  <si>
    <t>ocelové redukce dn50/dn32</t>
  </si>
  <si>
    <t>"D.1.4.4-02_Dispozice plynu - SO02: " 1,0</t>
  </si>
  <si>
    <t>723150341.a</t>
  </si>
  <si>
    <t>Redukce zhotovená kováním přes 1 DN DN *25/20</t>
  </si>
  <si>
    <t>-1544426405</t>
  </si>
  <si>
    <t>Potrubí z ocelových trubek hladkých černých spojovaných redukce - zhotovení kováním přes 1 DN DN *25/ 20</t>
  </si>
  <si>
    <t>Poznámka k položce:_x000d_
ocelové redukce dn25/dn20</t>
  </si>
  <si>
    <t>723150365</t>
  </si>
  <si>
    <t>Chránička D 38x2,6 mm</t>
  </si>
  <si>
    <t>-760535432</t>
  </si>
  <si>
    <t>Potrubí z ocelových trubek hladkých černých spojovaných chráničky Ø 38/2,6</t>
  </si>
  <si>
    <t>https://podminky.urs.cz/item/CS_URS_2024_01/723150365</t>
  </si>
  <si>
    <t>Poznámka k položce:_x000d_
ocelového potrubí (chráničky) dn32</t>
  </si>
  <si>
    <t>723150369</t>
  </si>
  <si>
    <t>Chránička D 89x3,6 mm</t>
  </si>
  <si>
    <t>-1161137802</t>
  </si>
  <si>
    <t>Potrubí z ocelových trubek hladkých černých spojovaných chráničky Ø 89/3,6</t>
  </si>
  <si>
    <t>https://podminky.urs.cz/item/CS_URS_2024_01/723150369</t>
  </si>
  <si>
    <t>Poznámka k položce:_x000d_
ocelového potrubí (chráničky) dn80</t>
  </si>
  <si>
    <t>pol. 31, 32</t>
  </si>
  <si>
    <t>723160207</t>
  </si>
  <si>
    <t>Přípojka k plynoměru spojované na závit bez ochozu G 2"</t>
  </si>
  <si>
    <t>1789933694</t>
  </si>
  <si>
    <t>Přípojky k plynoměrům spojované na závit bez ochozu G 2"</t>
  </si>
  <si>
    <t>https://podminky.urs.cz/item/CS_URS_2024_01/723160207</t>
  </si>
  <si>
    <t>Poznámka k položce:_x000d_
plynoměru G16 vč. nastavitelné montážní rozpěrky_x000d_
pol. 1, 2</t>
  </si>
  <si>
    <t>723180113</t>
  </si>
  <si>
    <t>Potrubí plynové nerezové EUROGW, PN 0,5 DN 20</t>
  </si>
  <si>
    <t>601299039</t>
  </si>
  <si>
    <t>Potrubí z vlnovcových trubek z nerezové oceli (EUROGW AISI 316) PN 0,5 DN 20</t>
  </si>
  <si>
    <t>https://podminky.urs.cz/item/CS_URS_2024_01/723180113</t>
  </si>
  <si>
    <t>Poznámka k položce:_x000d_
ocelové vrapové hadice DN20 pro připojení plynových spotřebičů,L=1,0m</t>
  </si>
  <si>
    <t>pol. 21, 22</t>
  </si>
  <si>
    <t>723230231.a</t>
  </si>
  <si>
    <t>Kulový uzávěr G *1/2" FF s integrovanou tlakovou zátkou</t>
  </si>
  <si>
    <t>-280396919</t>
  </si>
  <si>
    <t>Armatury se dvěma závity kulové uzávěry s integrovanou tlakovou zátkou pro měření provozního přetlaku a zkoušku těsnosti G *1/2" FF</t>
  </si>
  <si>
    <t>Poznámka k položce:_x000d_
 kulového kohoutu vzorkovacího se zátkou 1/2"</t>
  </si>
  <si>
    <t>723231162</t>
  </si>
  <si>
    <t>Kohout kulový přímý G 1/2" PN 42 do 185°C plnoprůtokový vnitřní závit těžká řada</t>
  </si>
  <si>
    <t>-1760694221</t>
  </si>
  <si>
    <t>Armatury se dvěma závity kohouty kulové PN 42 do 185°C plnoprůtokové vnitřní závit těžká řada G 1/2"</t>
  </si>
  <si>
    <t>https://podminky.urs.cz/item/CS_URS_2024_01/723231162</t>
  </si>
  <si>
    <t>723231163</t>
  </si>
  <si>
    <t>Kohout kulový přímý G 3/4" PN 42 do 185°C plnoprůtokový vnitřní závit těžká řada</t>
  </si>
  <si>
    <t>-1591327448</t>
  </si>
  <si>
    <t>Armatury se dvěma závity kohouty kulové PN 42 do 185°C plnoprůtokové vnitřní závit těžká řada G 3/4"</t>
  </si>
  <si>
    <t>https://podminky.urs.cz/item/CS_URS_2024_01/723231163</t>
  </si>
  <si>
    <t>723231167</t>
  </si>
  <si>
    <t>Kohout kulový přímý G 2" PN 42 do 185°C plnoprůtokový vnitřní závit těžká řada</t>
  </si>
  <si>
    <t>-175936704</t>
  </si>
  <si>
    <t>Armatury se dvěma závity kohouty kulové PN 42 do 185°C plnoprůtokové vnitřní závit těžká řada G 2"</t>
  </si>
  <si>
    <t>https://podminky.urs.cz/item/CS_URS_2024_01/723231167</t>
  </si>
  <si>
    <t>Poznámka k položce:_x000d_
 kulového kohoutu 2"</t>
  </si>
  <si>
    <t>723239105</t>
  </si>
  <si>
    <t>Montáž armatur plynovodních se dvěma závity G 1 1/2" ostatní typ</t>
  </si>
  <si>
    <t>-2072897660</t>
  </si>
  <si>
    <t>Armatury se dvěma závity montáž armatur se dvěma závity ostatních typů G 1 1/2"</t>
  </si>
  <si>
    <t>https://podminky.urs.cz/item/CS_URS_2024_01/723239105</t>
  </si>
  <si>
    <t>Poznámka k položce:_x000d_
regulátoru tlaku B25</t>
  </si>
  <si>
    <t>40562420.a</t>
  </si>
  <si>
    <t>regulátor tlaku zemního plynu středotlaký dvoustupňový průtok *25m3/h připojení vstup G3/4" výstup na plynoměr 5/4"</t>
  </si>
  <si>
    <t>-1711634812</t>
  </si>
  <si>
    <t>Poznámka k položce:_x000d_
regulátoru tlaku B25_x000d_
pol. 3, 4</t>
  </si>
  <si>
    <t>723261914</t>
  </si>
  <si>
    <t>Montáž plynoměrů G-25 maximální průtok 40 m3/hod.</t>
  </si>
  <si>
    <t>-425615333</t>
  </si>
  <si>
    <t>Montáž plynoměrů při rekonstrukci plynoinstalací s odvzdušněním a odzkoušením maximální průtok Q (m3/h) 40 m3/h</t>
  </si>
  <si>
    <t>https://podminky.urs.cz/item/CS_URS_2024_01/723261914</t>
  </si>
  <si>
    <t>Poznámka k položce:_x000d_
plynoměru G16 vč. nastavitelné montážní rozpěrky</t>
  </si>
  <si>
    <t>42390291</t>
  </si>
  <si>
    <t>objímka potrubí 8" rozpětí 219-225mm</t>
  </si>
  <si>
    <t>1947002108</t>
  </si>
  <si>
    <t>38822275</t>
  </si>
  <si>
    <t>plynoměr membránový Qmax 25m3/h, PN 0,05MPa, DN 40</t>
  </si>
  <si>
    <t>-203505178</t>
  </si>
  <si>
    <t>998723101</t>
  </si>
  <si>
    <t>Přesun hmot tonážní pro vnitřní plynovod v objektech v do 6 m</t>
  </si>
  <si>
    <t>-1901023455</t>
  </si>
  <si>
    <t>Přesun hmot pro vnitřní plynovod stanovený z hmotnosti přesunovaného materiálu vodorovná dopravní vzdálenost do 50 m základní v objektech výšky do 6 m</t>
  </si>
  <si>
    <t>https://podminky.urs.cz/item/CS_URS_2024_01/998723101</t>
  </si>
  <si>
    <t>Poznámka k položce:_x000d_
pol. 41</t>
  </si>
  <si>
    <t>734292773</t>
  </si>
  <si>
    <t>Kohout kulový přímý G 3/4 PN 42 do 185°C plnoprůtokový s koulí DADO vnitřní závit</t>
  </si>
  <si>
    <t>-143482897</t>
  </si>
  <si>
    <t>Ostatní armatury kulové kohouty PN 42 do 185°C plnoprůtokové vnitřní závit G 3/4</t>
  </si>
  <si>
    <t>https://podminky.urs.cz/item/CS_URS_2024_01/734292773</t>
  </si>
  <si>
    <t>Poznámka k položce:_x000d_
 manometru 0-6kPa včetně návarku M20x1,5 vč. manometrické smyčky s kohoutem¨_x000d_
pol. 13, 14</t>
  </si>
  <si>
    <t>1780734660</t>
  </si>
  <si>
    <t>Poznámka k položce:_x000d_
 manometru 0-6kPa včetně návarku M20x1,5 vč. manometrické smyčky s kohoutem</t>
  </si>
  <si>
    <t>1593560513</t>
  </si>
  <si>
    <t>734494121</t>
  </si>
  <si>
    <t>Návarek s metrickým závitem M 20x1,5 délky do 220 mm</t>
  </si>
  <si>
    <t>59446423</t>
  </si>
  <si>
    <t>Měřicí armatury návarky s metrickým závitem M 20x1,5 délky do 220 mm</t>
  </si>
  <si>
    <t>https://podminky.urs.cz/item/CS_URS_2024_01/734494121</t>
  </si>
  <si>
    <t>-1431377839</t>
  </si>
  <si>
    <t>Zámečnická přípomoc u stávající plynoměrné skříně (zadělání mezery ve skříni).</t>
  </si>
  <si>
    <t>156231679</t>
  </si>
  <si>
    <t>Poznámka k položce:_x000d_
Zámečnická přípomoc u stávající plynoměrné skříně (zadělání mezery ve skříni).</t>
  </si>
  <si>
    <t>"pol. 45: " 1,0</t>
  </si>
  <si>
    <t>-1758326947</t>
  </si>
  <si>
    <t>tyč závitová d10mm, pol. 35, 36</t>
  </si>
  <si>
    <t>"pol. 311 970 03: " (0,45)*5,0</t>
  </si>
  <si>
    <t>Kotevní třmeny z kruhové oceli, pol. 37, 38</t>
  </si>
  <si>
    <t>"pol. 423 915 06: " ((0,00015*1000))*36,0</t>
  </si>
  <si>
    <t>-1558934979</t>
  </si>
  <si>
    <t>"viz pol. 767 995 111: " 5,0</t>
  </si>
  <si>
    <t>42391506</t>
  </si>
  <si>
    <t>třmen kruhový DN 50</t>
  </si>
  <si>
    <t>706681697</t>
  </si>
  <si>
    <t>"pol. 767 995 111: " 36,0</t>
  </si>
  <si>
    <t>1896048468</t>
  </si>
  <si>
    <t>783</t>
  </si>
  <si>
    <t>Dokončovací práce - nátěry</t>
  </si>
  <si>
    <t>783601713</t>
  </si>
  <si>
    <t>Odmaštění vodou ředitelným odmašťovačem potrubí DN do 50 mm</t>
  </si>
  <si>
    <t>1229680047</t>
  </si>
  <si>
    <t>Příprava podkladu armatur a kovových potrubí před provedením nátěru potrubí do DN 50 mm odmaštěním, odmašťovačem vodou ředitelným</t>
  </si>
  <si>
    <t>https://podminky.urs.cz/item/CS_URS_2024_01/783601713</t>
  </si>
  <si>
    <t>Poznámka k položce:_x000d_
Nátěr ocelových potrubí syntetický základní + 2x vrchní s 1x emailováním._x000d_
Odmaštění ocelových potrubí</t>
  </si>
  <si>
    <t>pol. 33, 34:</t>
  </si>
  <si>
    <t>"pol. 723 111 302, potrubí DN15: " 7,0</t>
  </si>
  <si>
    <t>"pol. 723 111 303, potrubí DN20: " 3,0</t>
  </si>
  <si>
    <t>"pol. 723 111 307, potrubí DN50: " 30,0</t>
  </si>
  <si>
    <t>783614551</t>
  </si>
  <si>
    <t>Základní jednonásobný syntetický nátěr potrubí DN do 50 mm</t>
  </si>
  <si>
    <t>1899624236</t>
  </si>
  <si>
    <t>Základní nátěr armatur a kovových potrubí jednonásobný potrubí do DN 50 mm syntetický</t>
  </si>
  <si>
    <t>https://podminky.urs.cz/item/CS_URS_2024_01/783614551</t>
  </si>
  <si>
    <t>Poznámka k položce:_x000d_
Nátěr ocelových potrubí syntetický základní + 2x vrchní s 1x emailováním._x000d_
Odmaštění ocelových potrubí_x000d_
pol. 33, 34</t>
  </si>
  <si>
    <t>783615551</t>
  </si>
  <si>
    <t>Mezinátěr jednonásobný syntetický nátěr potrubí DN do 50 mm</t>
  </si>
  <si>
    <t>144006351</t>
  </si>
  <si>
    <t>Mezinátěr armatur a kovových potrubí potrubí do DN 50 mm syntetický standardní</t>
  </si>
  <si>
    <t>https://podminky.urs.cz/item/CS_URS_2024_01/783615551</t>
  </si>
  <si>
    <t>40*2 'Přepočtené koeficientem množství</t>
  </si>
  <si>
    <t>783617601</t>
  </si>
  <si>
    <t>Krycí jednonásobný syntetický nátěr potrubí DN do 50 mm</t>
  </si>
  <si>
    <t>1680826716</t>
  </si>
  <si>
    <t>Krycí nátěr (email) armatur a kovových potrubí potrubí do DN 50 mm jednonásobný syntetický standardní</t>
  </si>
  <si>
    <t>https://podminky.urs.cz/item/CS_URS_2024_01/783617601</t>
  </si>
  <si>
    <t>230170002</t>
  </si>
  <si>
    <t>Tlakové zkoušky těsnosti potrubí - příprava DN přes 40 do 80</t>
  </si>
  <si>
    <t>sada</t>
  </si>
  <si>
    <t>2029004178</t>
  </si>
  <si>
    <t>Příprava pro zkoušku těsnosti potrubí DN přes 40 do 80</t>
  </si>
  <si>
    <t>https://podminky.urs.cz/item/CS_URS_2023_02/230170002</t>
  </si>
  <si>
    <t>Poznámka k položce:_x000d_
pol. 42</t>
  </si>
  <si>
    <t>-677181925</t>
  </si>
  <si>
    <t>https://podminky.urs.cz/item/CS_URS_2023_02/230170012</t>
  </si>
  <si>
    <t>Poznámka k položce:_x000d_
Tlaková zkouška plynového potrubí_x000d_
pol. 42</t>
  </si>
  <si>
    <t>230208513</t>
  </si>
  <si>
    <t>Odplynění a inertizace ocelového potrubí DN do 100 mm</t>
  </si>
  <si>
    <t>-571206716</t>
  </si>
  <si>
    <t>https://podminky.urs.cz/item/CS_URS_2023_02/230208513</t>
  </si>
  <si>
    <t>Poznámka k položce:_x000d_
Tlaková zkouška plynového potrubí_x000d_
pol. 43</t>
  </si>
  <si>
    <t>580506001</t>
  </si>
  <si>
    <t>Kontrola souladu provedené instalace domovního plynovodu dl do 20 m s projektovou dokumentací</t>
  </si>
  <si>
    <t>úsek</t>
  </si>
  <si>
    <t>-133633194</t>
  </si>
  <si>
    <t>Domovní plynovody kontrola souladu provedené instalace s projektovou dokumentací plynovodu délky do 20 m</t>
  </si>
  <si>
    <t>https://podminky.urs.cz/item/CS_URS_2023_02/580506001</t>
  </si>
  <si>
    <t>Poznámka k položce:_x000d_
pol. 39</t>
  </si>
  <si>
    <t>580506007</t>
  </si>
  <si>
    <t>Kontrola stavu domovního plynovodu dl do 20 m</t>
  </si>
  <si>
    <t>1360698440</t>
  </si>
  <si>
    <t>Domovní plynovody kontrola stavu domácího plynovodu, délky do 20 m</t>
  </si>
  <si>
    <t>https://podminky.urs.cz/item/CS_URS_2023_02/580506007</t>
  </si>
  <si>
    <t>580506010</t>
  </si>
  <si>
    <t>Kontrola umístění a funkce hlavního uzávěru kuželového nebo kulového domovního plynovodu</t>
  </si>
  <si>
    <t>-1599159960</t>
  </si>
  <si>
    <t>Domovní plynovody kontrola umístění a funkce hlavního uzávěru kuželového nebo kulového</t>
  </si>
  <si>
    <t>https://podminky.urs.cz/item/CS_URS_2023_02/580506010</t>
  </si>
  <si>
    <t>Poznámka k položce:_x000d_
pol. 40</t>
  </si>
  <si>
    <t>580506013</t>
  </si>
  <si>
    <t>Kontrola funkce kohoutů nebo kulových uzávěrů domovního plynovodu</t>
  </si>
  <si>
    <t>-1763462066</t>
  </si>
  <si>
    <t>Domovní plynovody kontrola funkce dílčích uzávěrů kohoutů nebo kulových uzávěrů</t>
  </si>
  <si>
    <t>https://podminky.urs.cz/item/CS_URS_2023_02/580506013</t>
  </si>
  <si>
    <t>"pol. 723 231 162: " 2,0</t>
  </si>
  <si>
    <t>"ol. 723 231 163: " 2,0</t>
  </si>
  <si>
    <t>"pol. 723 231 167: " 2,0</t>
  </si>
  <si>
    <t>"pol. 734 292 773: " 1,0</t>
  </si>
  <si>
    <t>580506016</t>
  </si>
  <si>
    <t>Kontrola umístění, funkce a těsnosti plynoměru přes 10 m3/h domovního plynovodu</t>
  </si>
  <si>
    <t>-755726344</t>
  </si>
  <si>
    <t>Domovní plynovody kontrola umístění, funkce a těsnosti plynoměru přes 10 m3/h</t>
  </si>
  <si>
    <t>https://podminky.urs.cz/item/CS_URS_2023_02/580506016</t>
  </si>
  <si>
    <t>580506017</t>
  </si>
  <si>
    <t>Kontrola přetlaku za regulátorem domovním nebo bytovým bez demontáže</t>
  </si>
  <si>
    <t>-924830416</t>
  </si>
  <si>
    <t>Domovní plynovody kontrola přetlaku za regulátorem domovním nebo bytovým bez demontáže</t>
  </si>
  <si>
    <t>https://podminky.urs.cz/item/CS_URS_2023_02/580506017</t>
  </si>
  <si>
    <t>580506020</t>
  </si>
  <si>
    <t>Kontrola těsnosti spoje detekčním přístrojem domovního plynovodu</t>
  </si>
  <si>
    <t>-1118072862</t>
  </si>
  <si>
    <t>Domovní plynovody kontrola těsnosti spoje detekčním přístrojem</t>
  </si>
  <si>
    <t>https://podminky.urs.cz/item/CS_URS_2023_02/580506020</t>
  </si>
  <si>
    <t>"odhad: " 60,0</t>
  </si>
  <si>
    <t>580506021</t>
  </si>
  <si>
    <t>Kontrola těsnosti rozvodu plynu plynoměrem</t>
  </si>
  <si>
    <t>1483603689</t>
  </si>
  <si>
    <t>Domovní plynovody kontrola těsnosti rozvodu plynu plynoměrem</t>
  </si>
  <si>
    <t>https://podminky.urs.cz/item/CS_URS_2023_02/580506021</t>
  </si>
  <si>
    <t>580507201</t>
  </si>
  <si>
    <t>Kontrola umístění a připojení plynového kotle do 50 kW</t>
  </si>
  <si>
    <t>-205285899</t>
  </si>
  <si>
    <t>Plynové kotle do 50 kW kontrola umístění a připojení</t>
  </si>
  <si>
    <t>https://podminky.urs.cz/item/CS_URS_2023_02/580507201</t>
  </si>
  <si>
    <t>Poznámka k položce:_x000d_
(35)</t>
  </si>
  <si>
    <t>"kotel: " 2,0</t>
  </si>
  <si>
    <t>580507202</t>
  </si>
  <si>
    <t>Kontrola celkového technického stavu plynového kotle do 50 kW</t>
  </si>
  <si>
    <t>387307194</t>
  </si>
  <si>
    <t>Plynové kotle do 50 kW kontrola celkového technického stavu</t>
  </si>
  <si>
    <t>https://podminky.urs.cz/item/CS_URS_2023_02/580507202</t>
  </si>
  <si>
    <t>580507204</t>
  </si>
  <si>
    <t>Kontrola těsnosti spoje detekčním přístrojem u plynového kotle do 50 kW</t>
  </si>
  <si>
    <t>2094958461</t>
  </si>
  <si>
    <t>Plynové kotle do 50 kW kontrola těsnosti rozebíratelného spoje detekčním přístrojem</t>
  </si>
  <si>
    <t>https://podminky.urs.cz/item/CS_URS_2023_02/580507204</t>
  </si>
  <si>
    <t>580507205</t>
  </si>
  <si>
    <t>Kontrola funkce kohoutu nebo kulového uzávěru plynového kotle do 50 kW</t>
  </si>
  <si>
    <t>2029314806</t>
  </si>
  <si>
    <t>Plynové kotle do 50 kW kontrola funkce kohoutu nebo kulového uzávěru</t>
  </si>
  <si>
    <t>https://podminky.urs.cz/item/CS_URS_2023_02/580507205</t>
  </si>
  <si>
    <t>580507206</t>
  </si>
  <si>
    <t>Kontrola funkce šoupátka plynového kotle do 50 kW</t>
  </si>
  <si>
    <t>1399727902</t>
  </si>
  <si>
    <t>Plynové kotle do 50 kW kontrola funkce šoupátka</t>
  </si>
  <si>
    <t>https://podminky.urs.cz/item/CS_URS_2023_02/580507206</t>
  </si>
  <si>
    <t>580507207</t>
  </si>
  <si>
    <t>Kontrolní měření přetlaku plynu plynového kotle do 50 kW</t>
  </si>
  <si>
    <t>107752533</t>
  </si>
  <si>
    <t>Plynové kotle do 50 kW měření přetlaku plynu</t>
  </si>
  <si>
    <t>https://podminky.urs.cz/item/CS_URS_2023_02/580507207</t>
  </si>
  <si>
    <t>580507208</t>
  </si>
  <si>
    <t>Uvedení plynového kotle do 50 kW do provozu</t>
  </si>
  <si>
    <t>-1789615493</t>
  </si>
  <si>
    <t>Plynové kotle do 50 kW uvedení kotle do provozu</t>
  </si>
  <si>
    <t>https://podminky.urs.cz/item/CS_URS_2023_02/580507208</t>
  </si>
  <si>
    <t>580507210</t>
  </si>
  <si>
    <t>Kontrola funkce regulačního prvku a nastavených hodnot plynového kotle do 50 kW</t>
  </si>
  <si>
    <t>-374022726</t>
  </si>
  <si>
    <t>Plynové kotle do 50 kW kontrola funkce regulačního prvku a nastavených hodnot</t>
  </si>
  <si>
    <t>https://podminky.urs.cz/item/CS_URS_2023_02/580507210</t>
  </si>
  <si>
    <t>580507211</t>
  </si>
  <si>
    <t>Kontrola funkce provozního termostatu plynového kotle do 50 kW</t>
  </si>
  <si>
    <t>27463563</t>
  </si>
  <si>
    <t>Plynové kotle do 50 kW kontrola funkce provozního termostatu</t>
  </si>
  <si>
    <t>https://podminky.urs.cz/item/CS_URS_2023_02/580507211</t>
  </si>
  <si>
    <t>580507212</t>
  </si>
  <si>
    <t>Kontrola funkce havarijního termostatu plynového kotle do 50 kW</t>
  </si>
  <si>
    <t>-2057672740</t>
  </si>
  <si>
    <t>Plynové kotle do 50 kW kontrola funkce havarijního termostatu</t>
  </si>
  <si>
    <t>https://podminky.urs.cz/item/CS_URS_2023_02/580507212</t>
  </si>
  <si>
    <t>580507213</t>
  </si>
  <si>
    <t>Kontrola funkce prostorového termostatu plynového kotle do 50 kW</t>
  </si>
  <si>
    <t>-155743867</t>
  </si>
  <si>
    <t>Plynové kotle do 50 kW kontrola funkce prostorového termostatu</t>
  </si>
  <si>
    <t>https://podminky.urs.cz/item/CS_URS_2023_02/580507213</t>
  </si>
  <si>
    <t>580507214</t>
  </si>
  <si>
    <t>Kontrola funkce komínové klapky plynového kotle do 50 kW</t>
  </si>
  <si>
    <t>-889417250</t>
  </si>
  <si>
    <t>Plynové kotle do 50 kW kontrola funkce komínové klapky</t>
  </si>
  <si>
    <t>https://podminky.urs.cz/item/CS_URS_2023_02/580507214</t>
  </si>
  <si>
    <t>580507215</t>
  </si>
  <si>
    <t>Kontrola funkce zapalovacího hořáčku plynového kotle do 50 kW</t>
  </si>
  <si>
    <t>-805758268</t>
  </si>
  <si>
    <t>Plynové kotle do 50 kW kontrola funkce zapalovacího hořáčku</t>
  </si>
  <si>
    <t>https://podminky.urs.cz/item/CS_URS_2023_02/580507215</t>
  </si>
  <si>
    <t>580507216</t>
  </si>
  <si>
    <t>Kontrola funkce termoelektrické pojistky plynového kotle do 50 kW</t>
  </si>
  <si>
    <t>422065069</t>
  </si>
  <si>
    <t>Plynové kotle do 50 kW kontrola funkce termoelektrické pojistky</t>
  </si>
  <si>
    <t>https://podminky.urs.cz/item/CS_URS_2023_02/580507216</t>
  </si>
  <si>
    <t>580507217</t>
  </si>
  <si>
    <t>Kontrola funkce hoření hlavního hořáku plynového kotle do 50 kW</t>
  </si>
  <si>
    <t>36089406</t>
  </si>
  <si>
    <t>Plynové kotle do 50 kW kontrola funkce hoření hlavního hořáku</t>
  </si>
  <si>
    <t>https://podminky.urs.cz/item/CS_URS_2023_02/580507217</t>
  </si>
  <si>
    <t>580507218</t>
  </si>
  <si>
    <t>Kontrola funkce odtahu spalin plynového kotle do 50 kW</t>
  </si>
  <si>
    <t>522747228</t>
  </si>
  <si>
    <t>Plynové kotle do 50 kW kontrola funkce odtahu spalin</t>
  </si>
  <si>
    <t>https://podminky.urs.cz/item/CS_URS_2023_02/580507218</t>
  </si>
  <si>
    <t>580507219</t>
  </si>
  <si>
    <t>Kontrolní měření CO ve spalinách plynového kotle do 50 kW</t>
  </si>
  <si>
    <t>-1907006561</t>
  </si>
  <si>
    <t>Plynové kotle do 50 kW kontrolní měření CO ve spalinách</t>
  </si>
  <si>
    <t>https://podminky.urs.cz/item/CS_URS_2023_02/580507219</t>
  </si>
  <si>
    <t>580507220</t>
  </si>
  <si>
    <t>Kontrolní měření CO2 ve spalinách plynového kotle do 50 kW</t>
  </si>
  <si>
    <t>-284526149</t>
  </si>
  <si>
    <t>Plynové kotle do 50 kW kontrolní měření CO2 ve spalinách</t>
  </si>
  <si>
    <t>https://podminky.urs.cz/item/CS_URS_2023_02/580507220</t>
  </si>
  <si>
    <t>580507221</t>
  </si>
  <si>
    <t>Kontrolní měření teploty spalin plynového kotle do 50 kW</t>
  </si>
  <si>
    <t>2105443739</t>
  </si>
  <si>
    <t>Plynové kotle do 50 kW kontrolní měření teploty spalin</t>
  </si>
  <si>
    <t>https://podminky.urs.cz/item/CS_URS_2023_02/580507221</t>
  </si>
  <si>
    <t>580507222</t>
  </si>
  <si>
    <t>Kontrolní měření komínového tahu plynového kotle do 50 kW</t>
  </si>
  <si>
    <t>-2130464682</t>
  </si>
  <si>
    <t>Plynové kotle do 50 kW kontrolní měření komínového tahu</t>
  </si>
  <si>
    <t>https://podminky.urs.cz/item/CS_URS_2023_02/580507222</t>
  </si>
  <si>
    <t>580507223</t>
  </si>
  <si>
    <t>Kontrolní měření CO v ovzduší plynového kotle do 50 kW</t>
  </si>
  <si>
    <t>-1431956752</t>
  </si>
  <si>
    <t>Plynové kotle do 50 kW kontrolní měření CO v ovzduší</t>
  </si>
  <si>
    <t>https://podminky.urs.cz/item/CS_URS_2023_02/580507223</t>
  </si>
  <si>
    <t>580507224</t>
  </si>
  <si>
    <t>Kontrola odstranění závad z minulé revize plynového kotle do 50 kW</t>
  </si>
  <si>
    <t>938735426</t>
  </si>
  <si>
    <t>Plynové kotle do 50 kW kontrola odstranění závad z minulé revize</t>
  </si>
  <si>
    <t>https://podminky.urs.cz/item/CS_URS_2023_02/580507224</t>
  </si>
  <si>
    <t>16.02 - SO01 - ELEKTROINSTALACE</t>
  </si>
  <si>
    <t>45310000-3</t>
  </si>
  <si>
    <t xml:space="preserve">    M21 - Elektromontáže</t>
  </si>
  <si>
    <t xml:space="preserve">    M22 - Montáž sdělovací a zabezp.tech</t>
  </si>
  <si>
    <t xml:space="preserve">    M65 - Elektroinstalace</t>
  </si>
  <si>
    <t>469971111</t>
  </si>
  <si>
    <t>Svislá doprava suti a vybouraných hmot při elektromontážích za první podlaží</t>
  </si>
  <si>
    <t>-20244669</t>
  </si>
  <si>
    <t>Odvoz suti a vybouraných hmot svislá doprava suti a vybouraných hmot za první podlaží</t>
  </si>
  <si>
    <t>https://podminky.urs.cz/item/CS_URS_2024_01/469971111</t>
  </si>
  <si>
    <t>469972111</t>
  </si>
  <si>
    <t>Odvoz suti a vybouraných hmot při elektromontážích do 1 km</t>
  </si>
  <si>
    <t>1886969601</t>
  </si>
  <si>
    <t>Odvoz suti a vybouraných hmot odvoz suti a vybouraných hmot do 1 km</t>
  </si>
  <si>
    <t>https://podminky.urs.cz/item/CS_URS_2024_01/469972111</t>
  </si>
  <si>
    <t>469972121</t>
  </si>
  <si>
    <t>Příplatek k odvozu suti a vybouraných hmot při elektromontážích za každý další 1 km</t>
  </si>
  <si>
    <t>-1809536159</t>
  </si>
  <si>
    <t>Odvoz suti a vybouraných hmot odvoz suti a vybouraných hmot Příplatek k ceně za každý další i započatý 1 km</t>
  </si>
  <si>
    <t>https://podminky.urs.cz/item/CS_URS_2024_01/469972121</t>
  </si>
  <si>
    <t>0,161*30 'Přepočtené koeficientem množství</t>
  </si>
  <si>
    <t>469973116</t>
  </si>
  <si>
    <t>-1008487776</t>
  </si>
  <si>
    <t>Poplatek za uložení stavebního odpadu (skládkovné) na skládce směsného stavebního a demoličního zatříděného do Katalogu odpadů pod kódem 17 09 04</t>
  </si>
  <si>
    <t>https://podminky.urs.cz/item/CS_URS_2024_01/469973116</t>
  </si>
  <si>
    <t>M21</t>
  </si>
  <si>
    <t>Elektromontáže</t>
  </si>
  <si>
    <t>rozváděč RMS1</t>
  </si>
  <si>
    <t>ks</t>
  </si>
  <si>
    <t>1.1</t>
  </si>
  <si>
    <t>rozváděč RMS2</t>
  </si>
  <si>
    <t>1.2</t>
  </si>
  <si>
    <t>rozváděč RMS3</t>
  </si>
  <si>
    <t>210190003R00</t>
  </si>
  <si>
    <t>Montáž celoplechových rozvodnic do váhy 100 kg</t>
  </si>
  <si>
    <t>Interierové svítidlo LED 44W IP44, kulaté, přisazené, vč. montáže</t>
  </si>
  <si>
    <t>LED 120cm 36W 4000K IP54, vč. montáže</t>
  </si>
  <si>
    <t>LED 120cm 36W 4000K IP20, vč. montáže</t>
  </si>
  <si>
    <t>Nouzové sv.3W LED/1.hod IP44, vč. montáže</t>
  </si>
  <si>
    <t>LED svítidlo 20W IP44 na výložníku, osazeno nad vraty, vč. montáže</t>
  </si>
  <si>
    <t>Venkovní nástěnné LED svítidlo 15W IP44, vč. montáže</t>
  </si>
  <si>
    <t>210110021RT1</t>
  </si>
  <si>
    <t>Spínač nástěnný jednopól.- řaz. 1, venkovní, včetně dodávky spínače</t>
  </si>
  <si>
    <t>210110023RT2</t>
  </si>
  <si>
    <t>Spínač nástěnný seriový - řaz. 5, venkovní, včetně dodávky spínače</t>
  </si>
  <si>
    <t>Vypínač vačkový vestavný S80- vypínač, včetně dodávky vypínače 3x80A v krytu</t>
  </si>
  <si>
    <t>žaluziový spínač IP44 230V/10A, vč. montáže</t>
  </si>
  <si>
    <t>doplnění jističe 63B/3 do RH</t>
  </si>
  <si>
    <t>doplnění OR relé do RE, vč. montáže + úprava zapojení</t>
  </si>
  <si>
    <t>STOP tlačítko IP44 nástěnné, vč. montáže</t>
  </si>
  <si>
    <t>zásuvková skříň, vč. montáže</t>
  </si>
  <si>
    <t>osazení čidla CO2, čidlo je součástí VZT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</si>
  <si>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</si>
  <si>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</si>
  <si>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</si>
  <si>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</si>
  <si>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210111114RT2</t>
  </si>
  <si>
    <t xml:space="preserve">Zásuvka průmyslová IP 67  3P+PE  32 A, včetně dodávky zásuvky IZG 3243</t>
  </si>
  <si>
    <t>Zásuvka průmyslová IP 67 3P+PE 32 A, včetně dodávky zásuvky IZG 3243</t>
  </si>
  <si>
    <t>210111013RT2</t>
  </si>
  <si>
    <t>Zásuvka s přepěťovou ochranou - provedení 2P+PE, včetně dodávky zásuvky</t>
  </si>
  <si>
    <t>skříňka spínačů osvětení IP44 5x tlačítko, vč. montáže</t>
  </si>
  <si>
    <t>210020922R00</t>
  </si>
  <si>
    <t>Ucpávka protipožární, průchod stěnou, tl. 30 cm</t>
  </si>
  <si>
    <t>210020912R00</t>
  </si>
  <si>
    <t>Ucpávka protipožární, průchod stropem, tl. 50 cm</t>
  </si>
  <si>
    <t>210010094RT3</t>
  </si>
  <si>
    <t>Kanál parapetní bezhalogenový dutý do 120 mm, včetně dodávky kanálu PK 110 x 70 HF</t>
  </si>
  <si>
    <t>210010631RT2</t>
  </si>
  <si>
    <t>Krabice KOPOBOX MINI P do parapetních kanálů, včetně dodávky krabice</t>
  </si>
  <si>
    <t>Žlab kabelový s příslušenstvím, 100/50 mm bez víka, včetně dodávky žlabu 100/50</t>
  </si>
  <si>
    <t>210020302RT1</t>
  </si>
  <si>
    <t>Žlab kabelový s příslušenstvím, 62/50 mm bez víka, včetně dodávky žlabu 62/50</t>
  </si>
  <si>
    <t>210020651RT4</t>
  </si>
  <si>
    <t>Konstrukce ocelová nosná pro zařízení do 5 kg, včetně dodávky L 40/40/4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</si>
  <si>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</si>
  <si>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</si>
  <si>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</si>
  <si>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</si>
  <si>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210010001RU3</t>
  </si>
  <si>
    <t>Trubka ohebná pod omítku, vnější průměr 16 mm, včetně dodávky Super Monoflex 1216E</t>
  </si>
  <si>
    <t>210010004RU3</t>
  </si>
  <si>
    <t>Trubka ohebná pod omítku, vnější průměr 32 mm, včetně dodávky Super Monoflex 1232</t>
  </si>
  <si>
    <t>210010351RT1</t>
  </si>
  <si>
    <t>Rozvodka krabicová z lis. izol. 6455-11 do 4 mm2, včetně dodávky krabice 6455-11</t>
  </si>
  <si>
    <t>210010457RT2</t>
  </si>
  <si>
    <t>Krabice uzavřená plast 8118, se zapojením, včetně dodávky krabice 8118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</si>
  <si>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</si>
  <si>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</si>
  <si>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</si>
  <si>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</si>
  <si>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RACK 12U - skříň, vč. montáže</t>
  </si>
  <si>
    <t>opt.kabel 8 vl. Single mode 9/125, + montáž</t>
  </si>
  <si>
    <t>ukončení optického kabelu</t>
  </si>
  <si>
    <t>optická vana</t>
  </si>
  <si>
    <t>371201011R</t>
  </si>
  <si>
    <t>Patch panel 19"Patch panel24x RJ45, přímý,CAT6,STP</t>
  </si>
  <si>
    <t>zas. 2xRJ45/Cat.6A IP20, vč. dodávky</t>
  </si>
  <si>
    <t>20.1</t>
  </si>
  <si>
    <t>zas. 2xRJ45/Cat.6A IP44, vč. dodávky</t>
  </si>
  <si>
    <t>Kabel propojovací drát Cat6, FTP, 305 m cívka, vč. montáže</t>
  </si>
  <si>
    <t>měření datové sítě, vč. protokolů</t>
  </si>
  <si>
    <t>210901078RT1</t>
  </si>
  <si>
    <t>Kabel silový AYKY 1kV 3x240+120 mm2 volně uložený, včetně dodávky kabelu AYKY 4b3x240+120</t>
  </si>
  <si>
    <t>Kabel CYKY-m 750 V 4 žíly,70 mm2, volně uložený, včetně dodávky kabelu 4x70 mm2</t>
  </si>
  <si>
    <t>210800214RT3</t>
  </si>
  <si>
    <t>Kabel bezhalogenový CXKH 3 x 1,5 mm2 volně uložený, včetně dodávky kabelu CXKH-V</t>
  </si>
  <si>
    <t>210810057RT2</t>
  </si>
  <si>
    <t>Kabel CYKY-m 750 V 5 žil 4 až 16 mm pevně uložený, včetně dodávky kabelu 5x6 mm2</t>
  </si>
  <si>
    <t>210810017RT5</t>
  </si>
  <si>
    <t>Kabel CYKY-m 750 V 5 žil,4 až 25 mm2,volně uložený, včetně dodávky kabelu 5x25 mm2</t>
  </si>
  <si>
    <t>210810017RT4</t>
  </si>
  <si>
    <t>Kabel CYKY-m 750 V 5 žil,4 až 25 mm2,volně uložený, včetně dodávky kabelu 5x16 mm2</t>
  </si>
  <si>
    <t>210810016RT1</t>
  </si>
  <si>
    <t>Kabel CYKY-m 750 V 5 x 2,5 mm2 volně uložený, včetně dodávky kabelu</t>
  </si>
  <si>
    <t>210810061RT1</t>
  </si>
  <si>
    <t>Kabel CYKY-m 750 V 12 x 1,5 mm2 pevně uložený, včetně dodávky kabelu</t>
  </si>
  <si>
    <t>210810006RT1</t>
  </si>
  <si>
    <t>Kabel CYKY-m 750 V 3 x 2,5 mm2 volně uložený, včetně dodávky kabelu</t>
  </si>
  <si>
    <t>210810005RT1</t>
  </si>
  <si>
    <t>Kabel CYKY-m 750 V 3 x 1,5 mm2 volně uložený, včetně dodávky kabelu</t>
  </si>
  <si>
    <t>210800530RT1</t>
  </si>
  <si>
    <t>Vodič H07V-U (CY) 25 mm2 uložený volně, včetně dodávky vodiče CY 25</t>
  </si>
  <si>
    <t>210800509RT1</t>
  </si>
  <si>
    <t>Vodič H07V-U (CY) 16 mm2 uložený v trubkách, včetně dodávky vodiče CY 16</t>
  </si>
  <si>
    <t>210800528RT1</t>
  </si>
  <si>
    <t>Vodič H07V-U (CY) 10 mm2 uložený volně, včetně dodávky vodiče CY 10</t>
  </si>
  <si>
    <t>210800507RT1</t>
  </si>
  <si>
    <t>Vodič H07V-U (CY) 6 mm2 uložený v trubkách, včetně dodávky vodiče CY 6</t>
  </si>
  <si>
    <t>samoregulační topný kabel 20W/m při 4°C, vč. montáže - ohřev vpustí</t>
  </si>
  <si>
    <t>sada pro napojení / ukončení , topného kabelu vč. montáže</t>
  </si>
  <si>
    <t>sněhová regulační jednotka jednozonová, vč. montáže - ohřev vpustí</t>
  </si>
  <si>
    <t>čidlo teploty a vlhkosti pro sněhovou jednotku</t>
  </si>
  <si>
    <t>Kabel speciální JYTY s Al 4 x 1 mm volně uložený, vč. montáže</t>
  </si>
  <si>
    <t>solární panel 450Wp, vč. montáže a zapojení</t>
  </si>
  <si>
    <t>střídač hybridní 20kW, vč. montáže, nastavení</t>
  </si>
  <si>
    <t>solární optimizer, vč. montáže</t>
  </si>
  <si>
    <t>RACK 42U - skříň, vč. motnáže</t>
  </si>
  <si>
    <t>baterie 48V 3,55kWh</t>
  </si>
  <si>
    <t>rozváděč R-DC</t>
  </si>
  <si>
    <t>210190002R00</t>
  </si>
  <si>
    <t>Montáž celoplechových rozvodnic do váhy 50 kg</t>
  </si>
  <si>
    <t>solární konstrukce pro rovné střechy, sklon 35°+ montáž a zátěž</t>
  </si>
  <si>
    <t>solární kabel 10mm, vč. montáže</t>
  </si>
  <si>
    <t>33.1</t>
  </si>
  <si>
    <t>solární kabel 6mm, vč. montáže</t>
  </si>
  <si>
    <t>Žlab kabelový s příslušenstvím, 125/50 mm vč víka, včetně dodávky žlabu</t>
  </si>
  <si>
    <t>podpěra pod žlab na střešní krytinu, vč. montáže</t>
  </si>
  <si>
    <t>výrobní dokumentace FVE vč. schválení, na ČEZ Distribuce a.s.</t>
  </si>
  <si>
    <t>výrobní dokumentace bleskosvodu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</si>
  <si>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</si>
  <si>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</si>
  <si>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</si>
  <si>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</si>
  <si>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zemní krabice pro svorku ZS, vč. montáže</t>
  </si>
  <si>
    <t>210220301RT3</t>
  </si>
  <si>
    <t>Svorka hromosvodová do 2 šroubů /SS, SZ, SO/, včetně dodávky svorky SZ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</si>
  <si>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</si>
  <si>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</si>
  <si>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</si>
  <si>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</si>
  <si>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izol. vodič pro vedení bleskosvodu, vč. montáže, podpěr a spojů</t>
  </si>
  <si>
    <t>Poznámka k položce:_x000d_
Položka zahrnuje izolovaný vodič pro vedení bleskosvodu. Podpěry vodiče pro svislé a vodorovné vedení, ukončení vodiče a svorky spojů. Typ vedení bude určen v rámci výběrového řízení.</t>
  </si>
  <si>
    <t>jímací tyč 3m vč. základny , + monráž</t>
  </si>
  <si>
    <t>210220401RT1</t>
  </si>
  <si>
    <t>Označení svodu štítky, smaltované, umělá hmota, včetně dodávky štítku</t>
  </si>
  <si>
    <t>210220302RT3</t>
  </si>
  <si>
    <t>Svorka hromosvodová nad 2 šrouby /ST, SJ, SR, atd/, včetně dodávky svorky SK pro vodič d 6-10 mm</t>
  </si>
  <si>
    <t>210220301RT2</t>
  </si>
  <si>
    <t>Svorka hromosvodová do 2 šroubů /SS, SZ, SO/, včetně dodávky svorky SS</t>
  </si>
  <si>
    <t>sběrna MET vč. montáže</t>
  </si>
  <si>
    <t>výchozí revize NN a FVE</t>
  </si>
  <si>
    <t>výchozí revize bleskosvodu vč. zemniče</t>
  </si>
  <si>
    <t>mimostaveništní doprava</t>
  </si>
  <si>
    <t>měření intenzity umělého osvětlení</t>
  </si>
  <si>
    <t>zkouška nouzového osvětlení</t>
  </si>
  <si>
    <t>školení obsluhy v délce 16.hod</t>
  </si>
  <si>
    <t>mechanizace, plošiny</t>
  </si>
  <si>
    <t>likvidace odpadu, úklid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</si>
  <si>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</si>
  <si>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</si>
  <si>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</si>
  <si>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</si>
  <si>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M22</t>
  </si>
  <si>
    <t>Montáž sdělovací a zabezp.tech</t>
  </si>
  <si>
    <t>222260546R00</t>
  </si>
  <si>
    <t>Trubka KOPOFLEX 63 na povrchu</t>
  </si>
  <si>
    <t>3457114702R</t>
  </si>
  <si>
    <t>Trubka kabelová chránička KOPOFLEX KF 09063</t>
  </si>
  <si>
    <t>M65</t>
  </si>
  <si>
    <t>Elektroinstalace</t>
  </si>
  <si>
    <t>650710116R00</t>
  </si>
  <si>
    <t>Demontáž elektroinstalační lišty š. nad 120 mm</t>
  </si>
  <si>
    <t>650711111R00</t>
  </si>
  <si>
    <t>Demontáž kabelového žlabu / lávky do š. 300 mm</t>
  </si>
  <si>
    <t>650710621R00</t>
  </si>
  <si>
    <t>Demontáž trubky tuhé plastové do 32 mm</t>
  </si>
  <si>
    <t>650711621R00</t>
  </si>
  <si>
    <t>Demontáž elektroinstalační krabice pancéřové</t>
  </si>
  <si>
    <t>650801113R00</t>
  </si>
  <si>
    <t>Demontáž svítidla stropního přisazeného</t>
  </si>
  <si>
    <t>650811112R00</t>
  </si>
  <si>
    <t>Demontáž vodiče svodového do D 10 mm vč. podpěr</t>
  </si>
  <si>
    <t>17.02 - SO02 - ELEKTROINSTALACE</t>
  </si>
  <si>
    <t>-1012511184</t>
  </si>
  <si>
    <t>-627985107</t>
  </si>
  <si>
    <t>-1435962447</t>
  </si>
  <si>
    <t>0,004*30 'Přepočtené koeficientem množství</t>
  </si>
  <si>
    <t>-673063063</t>
  </si>
  <si>
    <t>Rozváděč RK (úprava zapojení), viz. výkresová část</t>
  </si>
  <si>
    <t>zásuvková skříň, popis ve výkresové části</t>
  </si>
  <si>
    <t>TOTAL STOP, vč. montáže</t>
  </si>
  <si>
    <t>Trubka pancéřová z PH, uložená pevně, 21 mm, včetně dodávky trubky</t>
  </si>
  <si>
    <t>Trubka pancéřová z PH, uložená pevně, 29 mm, včetně dodávky trubky</t>
  </si>
  <si>
    <t>210810015RT1</t>
  </si>
  <si>
    <t>Kabel CYKY-m 750 V 5 x 1,5 mm2 volně uložený, včetně dodávky kabelu</t>
  </si>
  <si>
    <t>210810001RT1</t>
  </si>
  <si>
    <t>Kabel CYKY-m 750 V 2 x 1,5 mm2 volně uložený, včetně dodávky kabelu</t>
  </si>
  <si>
    <t>Rozvodka krabicová z lis. izol. 6455-11 do 4 mm2, včetně dodávky krabice</t>
  </si>
  <si>
    <t>Kabel speciální JYTY s Al 2 x 1 mm volně uložený, + dodávka kabelu</t>
  </si>
  <si>
    <t>montáž vnějšího čidla teploty, čidlo je dodávkou UT</t>
  </si>
  <si>
    <t>montáž čidla teploty do jímky, čidlo je dodávkou UT</t>
  </si>
  <si>
    <t>montáž regulátoru, regulátor je dodávkou UT</t>
  </si>
  <si>
    <t>zapojení pohonu TRV ventilu, pohon je dodávkou UT</t>
  </si>
  <si>
    <t>zapojení čerpadla 230V, čerpdalo je dodávkou UT</t>
  </si>
  <si>
    <t>210220321RT1</t>
  </si>
  <si>
    <t>Svorka na potrubí Bernard, včetně Cu pásku, včetně dodávky svorky + Cu pásku</t>
  </si>
  <si>
    <t>výchozí revize NN</t>
  </si>
  <si>
    <t>650711116R00</t>
  </si>
  <si>
    <t>Demontáž kabelového žlabu / lávky do š. 600 mm</t>
  </si>
  <si>
    <t>18.02 - VRN</t>
  </si>
  <si>
    <t xml:space="preserve">    VRN3 - Zařízení staveniště</t>
  </si>
  <si>
    <t xml:space="preserve">    VRN7 - Provozní vlivy</t>
  </si>
  <si>
    <t>OST/001</t>
  </si>
  <si>
    <t>Vypracování projektové dokumentace dílenské a výrobní</t>
  </si>
  <si>
    <t>-1507021146</t>
  </si>
  <si>
    <t>OST/002</t>
  </si>
  <si>
    <t xml:space="preserve">Dokumentace skutečného provedení </t>
  </si>
  <si>
    <t>paré</t>
  </si>
  <si>
    <t>-1643199110</t>
  </si>
  <si>
    <t>Poznámka k položce:_x000d_
3 paré</t>
  </si>
  <si>
    <t>OST/003</t>
  </si>
  <si>
    <t>Geodetické měření - vytyčení stavby</t>
  </si>
  <si>
    <t>-1852679467</t>
  </si>
  <si>
    <t>OST/004</t>
  </si>
  <si>
    <t>Geodetické vytyčení inženýrských sítí</t>
  </si>
  <si>
    <t>-1190307373</t>
  </si>
  <si>
    <t>OST/005</t>
  </si>
  <si>
    <t>Geometrické vytyčení pro účely zápisu do katastru nemovitostí v plné formě</t>
  </si>
  <si>
    <t>-1028300643</t>
  </si>
  <si>
    <t>OST/006</t>
  </si>
  <si>
    <t>Bezpečnostní a hygienické opatření na staveništi</t>
  </si>
  <si>
    <t>-1836794086</t>
  </si>
  <si>
    <t>OST/007</t>
  </si>
  <si>
    <t>Měření doby dozvuku (etapové, závěrečné)</t>
  </si>
  <si>
    <t>-1366395292</t>
  </si>
  <si>
    <t>OST/008</t>
  </si>
  <si>
    <t>Měření hluku z dílen a z provozu technologických zařízení pro větrání s rekuperací v denní době</t>
  </si>
  <si>
    <t>1123097912</t>
  </si>
  <si>
    <t>OST/009</t>
  </si>
  <si>
    <t>Zkušební provoz</t>
  </si>
  <si>
    <t>-1606310866</t>
  </si>
  <si>
    <t>OST/010</t>
  </si>
  <si>
    <t>Zajištění vydání souhlasného závazného stanoviska KHS s uvedením stavby do trvalého provozu</t>
  </si>
  <si>
    <t>1901479414</t>
  </si>
  <si>
    <t>OST/011</t>
  </si>
  <si>
    <t>Další potřebné doklady, smlouvy, měření a průzkumy neuvedené v jiných položkách vycházející z jednotlivých stanovisek</t>
  </si>
  <si>
    <t>-608483283</t>
  </si>
  <si>
    <t>OST/012</t>
  </si>
  <si>
    <t>Doklady o předání vzniklých odpadů do smluvního zařízení určeného pro nakládání s daným druhem odpadu a kategorií odpadu</t>
  </si>
  <si>
    <t>1701305424</t>
  </si>
  <si>
    <t>OST/013</t>
  </si>
  <si>
    <t>Uvedení povrchů do původního stavu</t>
  </si>
  <si>
    <t>189227219</t>
  </si>
  <si>
    <t>OST/014</t>
  </si>
  <si>
    <t>Mechanizace staveniště</t>
  </si>
  <si>
    <t>446477420</t>
  </si>
  <si>
    <t>OST/015</t>
  </si>
  <si>
    <t>1138718271</t>
  </si>
  <si>
    <t>OST/017</t>
  </si>
  <si>
    <t>Finanční náklady</t>
  </si>
  <si>
    <t>1833645154</t>
  </si>
  <si>
    <t>OST/018</t>
  </si>
  <si>
    <t>Publicita</t>
  </si>
  <si>
    <t>2122819341</t>
  </si>
  <si>
    <t>OST/019</t>
  </si>
  <si>
    <t>Dokladová část předání díla</t>
  </si>
  <si>
    <t>1583360718</t>
  </si>
  <si>
    <t>OST/020</t>
  </si>
  <si>
    <t>Soubor zimních opatření</t>
  </si>
  <si>
    <t>444994759</t>
  </si>
  <si>
    <t>OST/022</t>
  </si>
  <si>
    <t>Poskytnutí zařízení staveniště zástupcům investora</t>
  </si>
  <si>
    <t>-1773213576</t>
  </si>
  <si>
    <t>OST/023</t>
  </si>
  <si>
    <t>Pasportizace dotčených ploch a objektů před zahájením prací</t>
  </si>
  <si>
    <t>452311398</t>
  </si>
  <si>
    <t>OST/024</t>
  </si>
  <si>
    <t>Zpracování dokumentace DIO</t>
  </si>
  <si>
    <t>882829578</t>
  </si>
  <si>
    <t>OST/025</t>
  </si>
  <si>
    <t>Zajištění budovy SO02 při provádění výkopů pro retenční nádrž</t>
  </si>
  <si>
    <t>-29536615</t>
  </si>
  <si>
    <t>OST/026</t>
  </si>
  <si>
    <t>Kamerová prohlídka nové kanaliazce vč. případného čištění</t>
  </si>
  <si>
    <t>-275424850</t>
  </si>
  <si>
    <t>VRN3</t>
  </si>
  <si>
    <t>Zařízení staveniště</t>
  </si>
  <si>
    <t>031303000</t>
  </si>
  <si>
    <t>Náklady na zábor</t>
  </si>
  <si>
    <t>1540528610</t>
  </si>
  <si>
    <t>https://podminky.urs.cz/item/CS_URS_2024_01/031303000</t>
  </si>
  <si>
    <t>032002000.a</t>
  </si>
  <si>
    <t>Vybudování staveniště</t>
  </si>
  <si>
    <t>-1647942854</t>
  </si>
  <si>
    <t>Poznámka k položce:_x000d_
Zbudování, údržba, demontáž a likvidace vč. WC, průběžného a finálního úklidu atd. Součástí staveništní rozvaděč, účtování spotřeby médií. Zabezpečení a označení staveniště, oplocení apod. Součástí je zabezpečení koridorů pro žáky a přístupy do prostor školy. Součástí je skladování materiálů, přenosné staveništní buňky atd._x000d_
Všechny činnosti jinde neuvedené související se zařízením staveniště jsou obsaženy v této položce.</t>
  </si>
  <si>
    <t>033002000</t>
  </si>
  <si>
    <t>Připojení staveniště na inženýrské sítě</t>
  </si>
  <si>
    <t>-745512194</t>
  </si>
  <si>
    <t>https://podminky.urs.cz/item/CS_URS_2024_01/033002000</t>
  </si>
  <si>
    <t>034103000</t>
  </si>
  <si>
    <t>Oplocení staveniště</t>
  </si>
  <si>
    <t>-727223640</t>
  </si>
  <si>
    <t>https://podminky.urs.cz/item/CS_URS_2024_01/034103000</t>
  </si>
  <si>
    <t xml:space="preserve">"S: " </t>
  </si>
  <si>
    <t>"J: " 5,8+3,9+3,0+11,2</t>
  </si>
  <si>
    <t>"zábory: " (3,0+15,2)+(3,0+10,2)</t>
  </si>
  <si>
    <t>034103000.a</t>
  </si>
  <si>
    <t>-1069876175</t>
  </si>
  <si>
    <t>Oplocení staveniště - vybudování branky ve stávajícím oplocení pro koridor</t>
  </si>
  <si>
    <t>034103000.b</t>
  </si>
  <si>
    <t>1179291686</t>
  </si>
  <si>
    <t>Oplocení staveniště - vybudování a zajištění koridoru pro pěší</t>
  </si>
  <si>
    <t>034203000</t>
  </si>
  <si>
    <t>Opatření na ochranu pozemků sousedních se staveništěm</t>
  </si>
  <si>
    <t>-994054793</t>
  </si>
  <si>
    <t>https://podminky.urs.cz/item/CS_URS_2024_01/034203000</t>
  </si>
  <si>
    <t>034303000</t>
  </si>
  <si>
    <t>Dopravní značení na staveništi</t>
  </si>
  <si>
    <t>-1155722804</t>
  </si>
  <si>
    <t>https://podminky.urs.cz/item/CS_URS_2024_01/034303000</t>
  </si>
  <si>
    <t>034403000</t>
  </si>
  <si>
    <t>Osvětlení staveniště</t>
  </si>
  <si>
    <t>145827194</t>
  </si>
  <si>
    <t>https://podminky.urs.cz/item/CS_URS_2024_01/034403000</t>
  </si>
  <si>
    <t>034503000</t>
  </si>
  <si>
    <t>Informační tabule na staveništi</t>
  </si>
  <si>
    <t>-1552229764</t>
  </si>
  <si>
    <t>https://podminky.urs.cz/item/CS_URS_2024_01/034503000</t>
  </si>
  <si>
    <t>Poznámka k položce:_x000d_
dopravní značení</t>
  </si>
  <si>
    <t>039002000</t>
  </si>
  <si>
    <t>Zrušení zařízení staveniště</t>
  </si>
  <si>
    <t>1136409889</t>
  </si>
  <si>
    <t>https://podminky.urs.cz/item/CS_URS_2024_01/039002000</t>
  </si>
  <si>
    <t>VRN3/001</t>
  </si>
  <si>
    <t>-1902479762</t>
  </si>
  <si>
    <t>Odvodnění stavební jámy</t>
  </si>
  <si>
    <t>VRN3/002</t>
  </si>
  <si>
    <t>1716642429</t>
  </si>
  <si>
    <t>Ochrana sítí</t>
  </si>
  <si>
    <t>VRN7</t>
  </si>
  <si>
    <t>Provozní vlivy</t>
  </si>
  <si>
    <t>071103000</t>
  </si>
  <si>
    <t>Provoz investora, třetích osob</t>
  </si>
  <si>
    <t>962779726</t>
  </si>
  <si>
    <t>https://podminky.urs.cz/item/CS_URS_2024_01/071103000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</si>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</sst>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10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A7DC68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12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23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horizontal="left" vertical="center"/>
    </xf>
    <xf numFmtId="0" fontId="12" fillId="0" borderId="21" xfId="0" applyFont="1" applyBorder="1" applyAlignment="1" applyProtection="1">
      <alignment vertical="center"/>
    </xf>
    <xf numFmtId="4" fontId="12" fillId="0" borderId="21" xfId="0" applyNumberFormat="1" applyFont="1" applyBorder="1" applyAlignment="1" applyProtection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/>
    </xf>
    <xf numFmtId="4" fontId="12" fillId="0" borderId="0" xfId="0" applyNumberFormat="1" applyFont="1" applyAlignment="1" applyProtection="1"/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1" fillId="5" borderId="23" xfId="0" applyFont="1" applyFill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23" fillId="6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styles" Target="styles.xml" /><Relationship Id="rId22" Type="http://schemas.openxmlformats.org/officeDocument/2006/relationships/theme" Target="theme/theme1.xml" /><Relationship Id="rId23" Type="http://schemas.openxmlformats.org/officeDocument/2006/relationships/calcChain" Target="calcChain.xml" /><Relationship Id="rId2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63" TargetMode="External" /><Relationship Id="rId2" Type="http://schemas.openxmlformats.org/officeDocument/2006/relationships/hyperlink" Target="https://podminky.urs.cz/item/CS_URS_2024_01/113107182" TargetMode="External" /><Relationship Id="rId3" Type="http://schemas.openxmlformats.org/officeDocument/2006/relationships/hyperlink" Target="https://podminky.urs.cz/item/CS_URS_2024_01/122251104" TargetMode="External" /><Relationship Id="rId4" Type="http://schemas.openxmlformats.org/officeDocument/2006/relationships/hyperlink" Target="https://podminky.urs.cz/item/CS_URS_2024_01/129951122" TargetMode="External" /><Relationship Id="rId5" Type="http://schemas.openxmlformats.org/officeDocument/2006/relationships/hyperlink" Target="https://podminky.urs.cz/item/CS_URS_2024_01/961055111" TargetMode="External" /><Relationship Id="rId6" Type="http://schemas.openxmlformats.org/officeDocument/2006/relationships/hyperlink" Target="https://podminky.urs.cz/item/CS_URS_2024_01/962032241" TargetMode="External" /><Relationship Id="rId7" Type="http://schemas.openxmlformats.org/officeDocument/2006/relationships/hyperlink" Target="https://podminky.urs.cz/item/CS_URS_2024_01/962052211" TargetMode="External" /><Relationship Id="rId8" Type="http://schemas.openxmlformats.org/officeDocument/2006/relationships/hyperlink" Target="https://podminky.urs.cz/item/CS_URS_2024_01/966072822" TargetMode="External" /><Relationship Id="rId9" Type="http://schemas.openxmlformats.org/officeDocument/2006/relationships/hyperlink" Target="https://podminky.urs.cz/item/CS_URS_2024_01/968072558" TargetMode="External" /><Relationship Id="rId10" Type="http://schemas.openxmlformats.org/officeDocument/2006/relationships/hyperlink" Target="https://podminky.urs.cz/item/CS_URS_2024_01/968072559" TargetMode="External" /><Relationship Id="rId11" Type="http://schemas.openxmlformats.org/officeDocument/2006/relationships/hyperlink" Target="https://podminky.urs.cz/item/CS_URS_2024_01/968082016" TargetMode="External" /><Relationship Id="rId12" Type="http://schemas.openxmlformats.org/officeDocument/2006/relationships/hyperlink" Target="https://podminky.urs.cz/item/CS_URS_2024_01/981011414" TargetMode="External" /><Relationship Id="rId13" Type="http://schemas.openxmlformats.org/officeDocument/2006/relationships/hyperlink" Target="https://podminky.urs.cz/item/CS_URS_2024_01/981011716" TargetMode="External" /><Relationship Id="rId14" Type="http://schemas.openxmlformats.org/officeDocument/2006/relationships/hyperlink" Target="https://podminky.urs.cz/item/CS_URS_2024_01/997013111" TargetMode="External" /><Relationship Id="rId15" Type="http://schemas.openxmlformats.org/officeDocument/2006/relationships/hyperlink" Target="https://podminky.urs.cz/item/CS_URS_2024_01/997013501" TargetMode="External" /><Relationship Id="rId16" Type="http://schemas.openxmlformats.org/officeDocument/2006/relationships/hyperlink" Target="https://podminky.urs.cz/item/CS_URS_2024_01/997013509" TargetMode="External" /><Relationship Id="rId17" Type="http://schemas.openxmlformats.org/officeDocument/2006/relationships/hyperlink" Target="https://podminky.urs.cz/item/CS_URS_2024_01/997013645" TargetMode="External" /><Relationship Id="rId18" Type="http://schemas.openxmlformats.org/officeDocument/2006/relationships/hyperlink" Target="https://podminky.urs.cz/item/CS_URS_2024_01/997013655" TargetMode="External" /><Relationship Id="rId19" Type="http://schemas.openxmlformats.org/officeDocument/2006/relationships/hyperlink" Target="https://podminky.urs.cz/item/CS_URS_2024_01/997013811" TargetMode="External" /><Relationship Id="rId20" Type="http://schemas.openxmlformats.org/officeDocument/2006/relationships/hyperlink" Target="https://podminky.urs.cz/item/CS_URS_2024_01/997013813" TargetMode="External" /><Relationship Id="rId21" Type="http://schemas.openxmlformats.org/officeDocument/2006/relationships/hyperlink" Target="https://podminky.urs.cz/item/CS_URS_2024_01/997013814" TargetMode="External" /><Relationship Id="rId22" Type="http://schemas.openxmlformats.org/officeDocument/2006/relationships/hyperlink" Target="https://podminky.urs.cz/item/CS_URS_2024_01/997013862" TargetMode="External" /><Relationship Id="rId23" Type="http://schemas.openxmlformats.org/officeDocument/2006/relationships/hyperlink" Target="https://podminky.urs.cz/item/CS_URS_2024_01/997013863" TargetMode="External" /><Relationship Id="rId24" Type="http://schemas.openxmlformats.org/officeDocument/2006/relationships/hyperlink" Target="https://podminky.urs.cz/item/CS_URS_2024_01/997013869" TargetMode="External" /><Relationship Id="rId25" Type="http://schemas.openxmlformats.org/officeDocument/2006/relationships/hyperlink" Target="https://podminky.urs.cz/item/CS_URS_2024_01/997013871" TargetMode="External" /><Relationship Id="rId26" Type="http://schemas.openxmlformats.org/officeDocument/2006/relationships/hyperlink" Target="https://podminky.urs.cz/item/CS_URS_2024_01/997221875" TargetMode="External" /><Relationship Id="rId27" Type="http://schemas.openxmlformats.org/officeDocument/2006/relationships/hyperlink" Target="https://podminky.urs.cz/item/CS_URS_2024_01/997006002" TargetMode="External" /><Relationship Id="rId28" Type="http://schemas.openxmlformats.org/officeDocument/2006/relationships/hyperlink" Target="https://podminky.urs.cz/item/CS_URS_2024_01/997006012" TargetMode="External" /><Relationship Id="rId29" Type="http://schemas.openxmlformats.org/officeDocument/2006/relationships/hyperlink" Target="https://podminky.urs.cz/item/CS_URS_2024_01/997006512" TargetMode="External" /><Relationship Id="rId30" Type="http://schemas.openxmlformats.org/officeDocument/2006/relationships/hyperlink" Target="https://podminky.urs.cz/item/CS_URS_2024_01/997006519" TargetMode="External" /><Relationship Id="rId31" Type="http://schemas.openxmlformats.org/officeDocument/2006/relationships/hyperlink" Target="https://podminky.urs.cz/item/CS_URS_2024_01/997006551" TargetMode="External" /><Relationship Id="rId32" Type="http://schemas.openxmlformats.org/officeDocument/2006/relationships/hyperlink" Target="https://podminky.urs.cz/item/CS_URS_2024_01/711131811" TargetMode="External" /><Relationship Id="rId33" Type="http://schemas.openxmlformats.org/officeDocument/2006/relationships/hyperlink" Target="https://podminky.urs.cz/item/CS_URS_2024_01/713112813" TargetMode="External" /><Relationship Id="rId34" Type="http://schemas.openxmlformats.org/officeDocument/2006/relationships/hyperlink" Target="https://podminky.urs.cz/item/CS_URS_2024_01/762331813" TargetMode="External" /><Relationship Id="rId35" Type="http://schemas.openxmlformats.org/officeDocument/2006/relationships/hyperlink" Target="https://podminky.urs.cz/item/CS_URS_2024_01/762341811" TargetMode="External" /><Relationship Id="rId36" Type="http://schemas.openxmlformats.org/officeDocument/2006/relationships/hyperlink" Target="https://podminky.urs.cz/item/CS_URS_2024_01/762342812" TargetMode="External" /><Relationship Id="rId37" Type="http://schemas.openxmlformats.org/officeDocument/2006/relationships/hyperlink" Target="https://podminky.urs.cz/item/CS_URS_2024_01/763732813" TargetMode="External" /><Relationship Id="rId38" Type="http://schemas.openxmlformats.org/officeDocument/2006/relationships/hyperlink" Target="https://podminky.urs.cz/item/CS_URS_2024_01/763734812" TargetMode="External" /><Relationship Id="rId39" Type="http://schemas.openxmlformats.org/officeDocument/2006/relationships/hyperlink" Target="https://podminky.urs.cz/item/CS_URS_2024_01/764001841" TargetMode="External" /><Relationship Id="rId40" Type="http://schemas.openxmlformats.org/officeDocument/2006/relationships/hyperlink" Target="https://podminky.urs.cz/item/CS_URS_2024_01/764001851" TargetMode="External" /><Relationship Id="rId41" Type="http://schemas.openxmlformats.org/officeDocument/2006/relationships/hyperlink" Target="https://podminky.urs.cz/item/CS_URS_2024_01/764001891" TargetMode="External" /><Relationship Id="rId42" Type="http://schemas.openxmlformats.org/officeDocument/2006/relationships/hyperlink" Target="https://podminky.urs.cz/item/CS_URS_2024_01/764002801" TargetMode="External" /><Relationship Id="rId43" Type="http://schemas.openxmlformats.org/officeDocument/2006/relationships/hyperlink" Target="https://podminky.urs.cz/item/CS_URS_2024_01/764002871" TargetMode="External" /><Relationship Id="rId44" Type="http://schemas.openxmlformats.org/officeDocument/2006/relationships/hyperlink" Target="https://podminky.urs.cz/item/CS_URS_2024_01/764004801" TargetMode="External" /><Relationship Id="rId45" Type="http://schemas.openxmlformats.org/officeDocument/2006/relationships/hyperlink" Target="https://podminky.urs.cz/item/CS_URS_2024_01/764004841" TargetMode="External" /><Relationship Id="rId46" Type="http://schemas.openxmlformats.org/officeDocument/2006/relationships/hyperlink" Target="https://podminky.urs.cz/item/CS_URS_2024_01/766411821" TargetMode="External" /><Relationship Id="rId47" Type="http://schemas.openxmlformats.org/officeDocument/2006/relationships/hyperlink" Target="https://podminky.urs.cz/item/CS_URS_2024_01/766411822" TargetMode="External" /><Relationship Id="rId48" Type="http://schemas.openxmlformats.org/officeDocument/2006/relationships/hyperlink" Target="https://podminky.urs.cz/item/CS_URS_2024_01/766421811" TargetMode="External" /><Relationship Id="rId49" Type="http://schemas.openxmlformats.org/officeDocument/2006/relationships/hyperlink" Target="https://podminky.urs.cz/item/CS_URS_2024_01/766421822" TargetMode="External" /><Relationship Id="rId50" Type="http://schemas.openxmlformats.org/officeDocument/2006/relationships/hyperlink" Target="https://podminky.urs.cz/item/CS_URS_2024_01/766691917" TargetMode="External" /><Relationship Id="rId51" Type="http://schemas.openxmlformats.org/officeDocument/2006/relationships/hyperlink" Target="https://podminky.urs.cz/item/CS_URS_2024_01/766691918" TargetMode="External" /><Relationship Id="rId52" Type="http://schemas.openxmlformats.org/officeDocument/2006/relationships/hyperlink" Target="https://podminky.urs.cz/item/CS_URS_2024_01/766691922" TargetMode="External" /><Relationship Id="rId5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61055111" TargetMode="External" /><Relationship Id="rId2" Type="http://schemas.openxmlformats.org/officeDocument/2006/relationships/hyperlink" Target="https://podminky.urs.cz/item/CS_URS_2024_01/968072356" TargetMode="External" /><Relationship Id="rId3" Type="http://schemas.openxmlformats.org/officeDocument/2006/relationships/hyperlink" Target="https://podminky.urs.cz/item/CS_URS_2024_01/968072456" TargetMode="External" /><Relationship Id="rId4" Type="http://schemas.openxmlformats.org/officeDocument/2006/relationships/hyperlink" Target="https://podminky.urs.cz/item/CS_URS_2024_01/978013191" TargetMode="External" /><Relationship Id="rId5" Type="http://schemas.openxmlformats.org/officeDocument/2006/relationships/hyperlink" Target="https://podminky.urs.cz/item/CS_URS_2024_01/997013111" TargetMode="External" /><Relationship Id="rId6" Type="http://schemas.openxmlformats.org/officeDocument/2006/relationships/hyperlink" Target="https://podminky.urs.cz/item/CS_URS_2024_01/997013501" TargetMode="External" /><Relationship Id="rId7" Type="http://schemas.openxmlformats.org/officeDocument/2006/relationships/hyperlink" Target="https://podminky.urs.cz/item/CS_URS_2024_01/997013509" TargetMode="External" /><Relationship Id="rId8" Type="http://schemas.openxmlformats.org/officeDocument/2006/relationships/hyperlink" Target="https://podminky.urs.cz/item/CS_URS_2024_01/997013631" TargetMode="External" /><Relationship Id="rId9" Type="http://schemas.openxmlformats.org/officeDocument/2006/relationships/hyperlink" Target="https://podminky.urs.cz/item/CS_URS_2024_01/997013862" TargetMode="External" /><Relationship Id="rId10" Type="http://schemas.openxmlformats.org/officeDocument/2006/relationships/hyperlink" Target="https://podminky.urs.cz/item/CS_URS_2024_01/767691813" TargetMode="External" /><Relationship Id="rId11" Type="http://schemas.openxmlformats.org/officeDocument/2006/relationships/hyperlink" Target="https://podminky.urs.cz/item/CS_URS_2024_01/767691823" TargetMode="External" /><Relationship Id="rId1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13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32251103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2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3" TargetMode="External" /><Relationship Id="rId9" Type="http://schemas.openxmlformats.org/officeDocument/2006/relationships/hyperlink" Target="https://podminky.urs.cz/item/CS_URS_2024_01/181351003" TargetMode="External" /><Relationship Id="rId10" Type="http://schemas.openxmlformats.org/officeDocument/2006/relationships/hyperlink" Target="https://podminky.urs.cz/item/CS_URS_2024_01/181411121" TargetMode="External" /><Relationship Id="rId11" Type="http://schemas.openxmlformats.org/officeDocument/2006/relationships/hyperlink" Target="https://podminky.urs.cz/item/CS_URS_2024_01/181951112" TargetMode="External" /><Relationship Id="rId12" Type="http://schemas.openxmlformats.org/officeDocument/2006/relationships/hyperlink" Target="https://podminky.urs.cz/item/CS_URS_2024_01/184813511" TargetMode="External" /><Relationship Id="rId13" Type="http://schemas.openxmlformats.org/officeDocument/2006/relationships/hyperlink" Target="https://podminky.urs.cz/item/CS_URS_2024_01/185802113" TargetMode="External" /><Relationship Id="rId14" Type="http://schemas.openxmlformats.org/officeDocument/2006/relationships/hyperlink" Target="https://podminky.urs.cz/item/CS_URS_2024_01/185803111" TargetMode="External" /><Relationship Id="rId15" Type="http://schemas.openxmlformats.org/officeDocument/2006/relationships/hyperlink" Target="https://podminky.urs.cz/item/CS_URS_2024_01/211561111" TargetMode="External" /><Relationship Id="rId16" Type="http://schemas.openxmlformats.org/officeDocument/2006/relationships/hyperlink" Target="https://podminky.urs.cz/item/CS_URS_2024_01/211971110" TargetMode="External" /><Relationship Id="rId17" Type="http://schemas.openxmlformats.org/officeDocument/2006/relationships/hyperlink" Target="https://podminky.urs.cz/item/CS_URS_2024_01/212312111" TargetMode="External" /><Relationship Id="rId18" Type="http://schemas.openxmlformats.org/officeDocument/2006/relationships/hyperlink" Target="https://podminky.urs.cz/item/CS_URS_2024_01/212750102" TargetMode="External" /><Relationship Id="rId19" Type="http://schemas.openxmlformats.org/officeDocument/2006/relationships/hyperlink" Target="https://podminky.urs.cz/item/CS_URS_2024_01/218111113" TargetMode="External" /><Relationship Id="rId20" Type="http://schemas.openxmlformats.org/officeDocument/2006/relationships/hyperlink" Target="https://podminky.urs.cz/item/CS_URS_2024_01/218111122" TargetMode="External" /><Relationship Id="rId21" Type="http://schemas.openxmlformats.org/officeDocument/2006/relationships/hyperlink" Target="https://podminky.urs.cz/item/CS_URS_2024_01/218121113" TargetMode="External" /><Relationship Id="rId22" Type="http://schemas.openxmlformats.org/officeDocument/2006/relationships/hyperlink" Target="https://podminky.urs.cz/item/CS_URS_2024_01/271532212" TargetMode="External" /><Relationship Id="rId23" Type="http://schemas.openxmlformats.org/officeDocument/2006/relationships/hyperlink" Target="https://podminky.urs.cz/item/CS_URS_2024_01/273313611" TargetMode="External" /><Relationship Id="rId24" Type="http://schemas.openxmlformats.org/officeDocument/2006/relationships/hyperlink" Target="https://podminky.urs.cz/item/CS_URS_2024_01/273313711" TargetMode="External" /><Relationship Id="rId25" Type="http://schemas.openxmlformats.org/officeDocument/2006/relationships/hyperlink" Target="https://podminky.urs.cz/item/CS_URS_2024_01/273313811" TargetMode="External" /><Relationship Id="rId26" Type="http://schemas.openxmlformats.org/officeDocument/2006/relationships/hyperlink" Target="https://podminky.urs.cz/item/CS_URS_2024_01/273351121" TargetMode="External" /><Relationship Id="rId27" Type="http://schemas.openxmlformats.org/officeDocument/2006/relationships/hyperlink" Target="https://podminky.urs.cz/item/CS_URS_2024_01/273351122" TargetMode="External" /><Relationship Id="rId28" Type="http://schemas.openxmlformats.org/officeDocument/2006/relationships/hyperlink" Target="https://podminky.urs.cz/item/CS_URS_2024_01/273362021" TargetMode="External" /><Relationship Id="rId29" Type="http://schemas.openxmlformats.org/officeDocument/2006/relationships/hyperlink" Target="https://podminky.urs.cz/item/CS_URS_2024_01/274313711" TargetMode="External" /><Relationship Id="rId30" Type="http://schemas.openxmlformats.org/officeDocument/2006/relationships/hyperlink" Target="https://podminky.urs.cz/item/CS_URS_2024_01/279113140" TargetMode="External" /><Relationship Id="rId31" Type="http://schemas.openxmlformats.org/officeDocument/2006/relationships/hyperlink" Target="https://podminky.urs.cz/item/CS_URS_2024_01/279113142" TargetMode="External" /><Relationship Id="rId32" Type="http://schemas.openxmlformats.org/officeDocument/2006/relationships/hyperlink" Target="https://podminky.urs.cz/item/CS_URS_2024_01/279113145" TargetMode="External" /><Relationship Id="rId33" Type="http://schemas.openxmlformats.org/officeDocument/2006/relationships/hyperlink" Target="https://podminky.urs.cz/item/CS_URS_2024_01/279311126" TargetMode="External" /><Relationship Id="rId34" Type="http://schemas.openxmlformats.org/officeDocument/2006/relationships/hyperlink" Target="https://podminky.urs.cz/item/CS_URS_2024_01/279351411" TargetMode="External" /><Relationship Id="rId35" Type="http://schemas.openxmlformats.org/officeDocument/2006/relationships/hyperlink" Target="https://podminky.urs.cz/item/CS_URS_2024_01/279351412" TargetMode="External" /><Relationship Id="rId36" Type="http://schemas.openxmlformats.org/officeDocument/2006/relationships/hyperlink" Target="https://podminky.urs.cz/item/CS_URS_2024_01/279361113" TargetMode="External" /><Relationship Id="rId37" Type="http://schemas.openxmlformats.org/officeDocument/2006/relationships/hyperlink" Target="https://podminky.urs.cz/item/CS_URS_2024_01/279361821" TargetMode="External" /><Relationship Id="rId38" Type="http://schemas.openxmlformats.org/officeDocument/2006/relationships/hyperlink" Target="https://podminky.urs.cz/item/CS_URS_2024_01/311113141" TargetMode="External" /><Relationship Id="rId39" Type="http://schemas.openxmlformats.org/officeDocument/2006/relationships/hyperlink" Target="https://podminky.urs.cz/item/CS_URS_2024_01/311113144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7168022" TargetMode="External" /><Relationship Id="rId42" Type="http://schemas.openxmlformats.org/officeDocument/2006/relationships/hyperlink" Target="https://podminky.urs.cz/item/CS_URS_2024_01/317321511" TargetMode="External" /><Relationship Id="rId43" Type="http://schemas.openxmlformats.org/officeDocument/2006/relationships/hyperlink" Target="https://podminky.urs.cz/item/CS_URS_2024_01/317941121" TargetMode="External" /><Relationship Id="rId44" Type="http://schemas.openxmlformats.org/officeDocument/2006/relationships/hyperlink" Target="https://podminky.urs.cz/item/CS_URS_2024_01/317941123" TargetMode="External" /><Relationship Id="rId45" Type="http://schemas.openxmlformats.org/officeDocument/2006/relationships/hyperlink" Target="https://podminky.urs.cz/item/CS_URS_2024_01/342244221" TargetMode="External" /><Relationship Id="rId46" Type="http://schemas.openxmlformats.org/officeDocument/2006/relationships/hyperlink" Target="https://podminky.urs.cz/item/CS_URS_2024_01/411121121" TargetMode="External" /><Relationship Id="rId47" Type="http://schemas.openxmlformats.org/officeDocument/2006/relationships/hyperlink" Target="https://podminky.urs.cz/item/CS_URS_2024_01/411121125" TargetMode="External" /><Relationship Id="rId48" Type="http://schemas.openxmlformats.org/officeDocument/2006/relationships/hyperlink" Target="https://podminky.urs.cz/item/CS_URS_2024_01/411121127" TargetMode="External" /><Relationship Id="rId49" Type="http://schemas.openxmlformats.org/officeDocument/2006/relationships/hyperlink" Target="https://podminky.urs.cz/item/CS_URS_2024_01/411321414" TargetMode="External" /><Relationship Id="rId50" Type="http://schemas.openxmlformats.org/officeDocument/2006/relationships/hyperlink" Target="https://podminky.urs.cz/item/CS_URS_2024_01/411351011" TargetMode="External" /><Relationship Id="rId51" Type="http://schemas.openxmlformats.org/officeDocument/2006/relationships/hyperlink" Target="https://podminky.urs.cz/item/CS_URS_2024_01/411351012" TargetMode="External" /><Relationship Id="rId52" Type="http://schemas.openxmlformats.org/officeDocument/2006/relationships/hyperlink" Target="https://podminky.urs.cz/item/CS_URS_2024_01/411354311" TargetMode="External" /><Relationship Id="rId53" Type="http://schemas.openxmlformats.org/officeDocument/2006/relationships/hyperlink" Target="https://podminky.urs.cz/item/CS_URS_2024_01/411354312" TargetMode="External" /><Relationship Id="rId54" Type="http://schemas.openxmlformats.org/officeDocument/2006/relationships/hyperlink" Target="https://podminky.urs.cz/item/CS_URS_2024_01/411361821" TargetMode="External" /><Relationship Id="rId55" Type="http://schemas.openxmlformats.org/officeDocument/2006/relationships/hyperlink" Target="https://podminky.urs.cz/item/CS_URS_2024_01/411362021" TargetMode="External" /><Relationship Id="rId56" Type="http://schemas.openxmlformats.org/officeDocument/2006/relationships/hyperlink" Target="https://podminky.urs.cz/item/CS_URS_2024_01/417321414" TargetMode="External" /><Relationship Id="rId57" Type="http://schemas.openxmlformats.org/officeDocument/2006/relationships/hyperlink" Target="https://podminky.urs.cz/item/CS_URS_2024_01/417351115" TargetMode="External" /><Relationship Id="rId58" Type="http://schemas.openxmlformats.org/officeDocument/2006/relationships/hyperlink" Target="https://podminky.urs.cz/item/CS_URS_2024_01/417351116" TargetMode="External" /><Relationship Id="rId59" Type="http://schemas.openxmlformats.org/officeDocument/2006/relationships/hyperlink" Target="https://podminky.urs.cz/item/CS_URS_2024_01/417361821" TargetMode="External" /><Relationship Id="rId60" Type="http://schemas.openxmlformats.org/officeDocument/2006/relationships/hyperlink" Target="https://podminky.urs.cz/item/CS_URS_2024_01/564851011" TargetMode="External" /><Relationship Id="rId61" Type="http://schemas.openxmlformats.org/officeDocument/2006/relationships/hyperlink" Target="https://podminky.urs.cz/item/CS_URS_2024_01/564861011" TargetMode="External" /><Relationship Id="rId62" Type="http://schemas.openxmlformats.org/officeDocument/2006/relationships/hyperlink" Target="https://podminky.urs.cz/item/CS_URS_2024_01/565135101" TargetMode="External" /><Relationship Id="rId63" Type="http://schemas.openxmlformats.org/officeDocument/2006/relationships/hyperlink" Target="https://podminky.urs.cz/item/CS_URS_2024_01/577134111" TargetMode="External" /><Relationship Id="rId64" Type="http://schemas.openxmlformats.org/officeDocument/2006/relationships/hyperlink" Target="https://podminky.urs.cz/item/CS_URS_2024_01/596212210" TargetMode="External" /><Relationship Id="rId65" Type="http://schemas.openxmlformats.org/officeDocument/2006/relationships/hyperlink" Target="https://podminky.urs.cz/item/CS_URS_2024_01/612131101" TargetMode="External" /><Relationship Id="rId66" Type="http://schemas.openxmlformats.org/officeDocument/2006/relationships/hyperlink" Target="https://podminky.urs.cz/item/CS_URS_2024_01/612181001" TargetMode="External" /><Relationship Id="rId67" Type="http://schemas.openxmlformats.org/officeDocument/2006/relationships/hyperlink" Target="https://podminky.urs.cz/item/CS_URS_2024_01/612321121" TargetMode="External" /><Relationship Id="rId68" Type="http://schemas.openxmlformats.org/officeDocument/2006/relationships/hyperlink" Target="https://podminky.urs.cz/item/CS_URS_2024_01/621221041" TargetMode="External" /><Relationship Id="rId69" Type="http://schemas.openxmlformats.org/officeDocument/2006/relationships/hyperlink" Target="https://podminky.urs.cz/item/CS_URS_2024_01/622142001" TargetMode="External" /><Relationship Id="rId70" Type="http://schemas.openxmlformats.org/officeDocument/2006/relationships/hyperlink" Target="https://podminky.urs.cz/item/CS_URS_2024_01/622151011" TargetMode="External" /><Relationship Id="rId71" Type="http://schemas.openxmlformats.org/officeDocument/2006/relationships/hyperlink" Target="https://podminky.urs.cz/item/CS_URS_2024_01/622213021" TargetMode="External" /><Relationship Id="rId72" Type="http://schemas.openxmlformats.org/officeDocument/2006/relationships/hyperlink" Target="https://podminky.urs.cz/item/CS_URS_2024_01/622213041" TargetMode="External" /><Relationship Id="rId73" Type="http://schemas.openxmlformats.org/officeDocument/2006/relationships/hyperlink" Target="https://podminky.urs.cz/item/CS_URS_2024_01/622231111" TargetMode="External" /><Relationship Id="rId74" Type="http://schemas.openxmlformats.org/officeDocument/2006/relationships/hyperlink" Target="https://podminky.urs.cz/item/CS_URS_2024_01/622252001" TargetMode="External" /><Relationship Id="rId75" Type="http://schemas.openxmlformats.org/officeDocument/2006/relationships/hyperlink" Target="https://podminky.urs.cz/item/CS_URS_2024_01/622273001" TargetMode="External" /><Relationship Id="rId76" Type="http://schemas.openxmlformats.org/officeDocument/2006/relationships/hyperlink" Target="https://podminky.urs.cz/item/CS_URS_2024_01/622274011" TargetMode="External" /><Relationship Id="rId77" Type="http://schemas.openxmlformats.org/officeDocument/2006/relationships/hyperlink" Target="https://podminky.urs.cz/item/CS_URS_2024_01/622331321" TargetMode="External" /><Relationship Id="rId78" Type="http://schemas.openxmlformats.org/officeDocument/2006/relationships/hyperlink" Target="https://podminky.urs.cz/item/CS_URS_2024_01/622521022" TargetMode="External" /><Relationship Id="rId79" Type="http://schemas.openxmlformats.org/officeDocument/2006/relationships/hyperlink" Target="https://podminky.urs.cz/item/CS_URS_2024_01/631311136" TargetMode="External" /><Relationship Id="rId80" Type="http://schemas.openxmlformats.org/officeDocument/2006/relationships/hyperlink" Target="https://podminky.urs.cz/item/CS_URS_2024_01/631311137" TargetMode="External" /><Relationship Id="rId81" Type="http://schemas.openxmlformats.org/officeDocument/2006/relationships/hyperlink" Target="https://podminky.urs.cz/item/CS_URS_2024_01/631319023" TargetMode="External" /><Relationship Id="rId82" Type="http://schemas.openxmlformats.org/officeDocument/2006/relationships/hyperlink" Target="https://podminky.urs.cz/item/CS_URS_2024_01/631319204" TargetMode="External" /><Relationship Id="rId83" Type="http://schemas.openxmlformats.org/officeDocument/2006/relationships/hyperlink" Target="https://podminky.urs.cz/item/CS_URS_2024_01/631362021" TargetMode="External" /><Relationship Id="rId84" Type="http://schemas.openxmlformats.org/officeDocument/2006/relationships/hyperlink" Target="https://podminky.urs.cz/item/CS_URS_2024_01/632450123" TargetMode="External" /><Relationship Id="rId85" Type="http://schemas.openxmlformats.org/officeDocument/2006/relationships/hyperlink" Target="https://podminky.urs.cz/item/CS_URS_2024_01/634663114" TargetMode="External" /><Relationship Id="rId86" Type="http://schemas.openxmlformats.org/officeDocument/2006/relationships/hyperlink" Target="https://podminky.urs.cz/item/CS_URS_2024_01/634911124" TargetMode="External" /><Relationship Id="rId87" Type="http://schemas.openxmlformats.org/officeDocument/2006/relationships/hyperlink" Target="https://podminky.urs.cz/item/CS_URS_2024_01/637211124" TargetMode="External" /><Relationship Id="rId88" Type="http://schemas.openxmlformats.org/officeDocument/2006/relationships/hyperlink" Target="https://podminky.urs.cz/item/CS_URS_2024_01/916131213" TargetMode="External" /><Relationship Id="rId89" Type="http://schemas.openxmlformats.org/officeDocument/2006/relationships/hyperlink" Target="https://podminky.urs.cz/item/CS_URS_2024_01/916331112" TargetMode="External" /><Relationship Id="rId90" Type="http://schemas.openxmlformats.org/officeDocument/2006/relationships/hyperlink" Target="https://podminky.urs.cz/item/CS_URS_2024_01/916991121" TargetMode="External" /><Relationship Id="rId91" Type="http://schemas.openxmlformats.org/officeDocument/2006/relationships/hyperlink" Target="https://podminky.urs.cz/item/CS_URS_2024_01/919726122" TargetMode="External" /><Relationship Id="rId92" Type="http://schemas.openxmlformats.org/officeDocument/2006/relationships/hyperlink" Target="https://podminky.urs.cz/item/CS_URS_2024_01/931994142" TargetMode="External" /><Relationship Id="rId93" Type="http://schemas.openxmlformats.org/officeDocument/2006/relationships/hyperlink" Target="https://podminky.urs.cz/item/CS_URS_2024_01/935112211" TargetMode="External" /><Relationship Id="rId94" Type="http://schemas.openxmlformats.org/officeDocument/2006/relationships/hyperlink" Target="https://podminky.urs.cz/item/CS_URS_2024_01/935113112" TargetMode="External" /><Relationship Id="rId95" Type="http://schemas.openxmlformats.org/officeDocument/2006/relationships/hyperlink" Target="https://podminky.urs.cz/item/CS_URS_2024_01/935923218" TargetMode="External" /><Relationship Id="rId96" Type="http://schemas.openxmlformats.org/officeDocument/2006/relationships/hyperlink" Target="https://podminky.urs.cz/item/CS_URS_2024_01/941111121" TargetMode="External" /><Relationship Id="rId97" Type="http://schemas.openxmlformats.org/officeDocument/2006/relationships/hyperlink" Target="https://podminky.urs.cz/item/CS_URS_2024_01/941111221" TargetMode="External" /><Relationship Id="rId98" Type="http://schemas.openxmlformats.org/officeDocument/2006/relationships/hyperlink" Target="https://podminky.urs.cz/item/CS_URS_2024_01/941111821" TargetMode="External" /><Relationship Id="rId99" Type="http://schemas.openxmlformats.org/officeDocument/2006/relationships/hyperlink" Target="https://podminky.urs.cz/item/CS_URS_2024_01/944511111" TargetMode="External" /><Relationship Id="rId100" Type="http://schemas.openxmlformats.org/officeDocument/2006/relationships/hyperlink" Target="https://podminky.urs.cz/item/CS_URS_2024_01/944511211" TargetMode="External" /><Relationship Id="rId101" Type="http://schemas.openxmlformats.org/officeDocument/2006/relationships/hyperlink" Target="https://podminky.urs.cz/item/CS_URS_2024_01/944511811" TargetMode="External" /><Relationship Id="rId102" Type="http://schemas.openxmlformats.org/officeDocument/2006/relationships/hyperlink" Target="https://podminky.urs.cz/item/CS_URS_2024_01/949101112" TargetMode="External" /><Relationship Id="rId103" Type="http://schemas.openxmlformats.org/officeDocument/2006/relationships/hyperlink" Target="https://podminky.urs.cz/item/CS_URS_2024_01/952901111" TargetMode="External" /><Relationship Id="rId104" Type="http://schemas.openxmlformats.org/officeDocument/2006/relationships/hyperlink" Target="https://podminky.urs.cz/item/CS_URS_2024_01/953171024" TargetMode="External" /><Relationship Id="rId105" Type="http://schemas.openxmlformats.org/officeDocument/2006/relationships/hyperlink" Target="https://podminky.urs.cz/item/CS_URS_2024_01/953312115" TargetMode="External" /><Relationship Id="rId106" Type="http://schemas.openxmlformats.org/officeDocument/2006/relationships/hyperlink" Target="https://podminky.urs.cz/item/CS_URS_2024_01/953942425" TargetMode="External" /><Relationship Id="rId107" Type="http://schemas.openxmlformats.org/officeDocument/2006/relationships/hyperlink" Target="https://podminky.urs.cz/item/CS_URS_2024_01/953942841" TargetMode="External" /><Relationship Id="rId108" Type="http://schemas.openxmlformats.org/officeDocument/2006/relationships/hyperlink" Target="https://podminky.urs.cz/item/CS_URS_2024_01/953961116" TargetMode="External" /><Relationship Id="rId109" Type="http://schemas.openxmlformats.org/officeDocument/2006/relationships/hyperlink" Target="https://podminky.urs.cz/item/CS_URS_2024_01/953965122" TargetMode="External" /><Relationship Id="rId110" Type="http://schemas.openxmlformats.org/officeDocument/2006/relationships/hyperlink" Target="https://podminky.urs.cz/item/CS_URS_2024_01/985331211" TargetMode="External" /><Relationship Id="rId111" Type="http://schemas.openxmlformats.org/officeDocument/2006/relationships/hyperlink" Target="https://podminky.urs.cz/item/CS_URS_2024_01/985331212" TargetMode="External" /><Relationship Id="rId112" Type="http://schemas.openxmlformats.org/officeDocument/2006/relationships/hyperlink" Target="https://podminky.urs.cz/item/CS_URS_2024_01/998011001" TargetMode="External" /><Relationship Id="rId113" Type="http://schemas.openxmlformats.org/officeDocument/2006/relationships/hyperlink" Target="https://podminky.urs.cz/item/CS_URS_2024_01/711111001" TargetMode="External" /><Relationship Id="rId114" Type="http://schemas.openxmlformats.org/officeDocument/2006/relationships/hyperlink" Target="https://podminky.urs.cz/item/CS_URS_2024_01/711112001" TargetMode="External" /><Relationship Id="rId115" Type="http://schemas.openxmlformats.org/officeDocument/2006/relationships/hyperlink" Target="https://podminky.urs.cz/item/CS_URS_2024_01/711141559" TargetMode="External" /><Relationship Id="rId116" Type="http://schemas.openxmlformats.org/officeDocument/2006/relationships/hyperlink" Target="https://podminky.urs.cz/item/CS_URS_2024_01/711142559" TargetMode="External" /><Relationship Id="rId117" Type="http://schemas.openxmlformats.org/officeDocument/2006/relationships/hyperlink" Target="https://podminky.urs.cz/item/CS_URS_2024_01/711161215" TargetMode="External" /><Relationship Id="rId118" Type="http://schemas.openxmlformats.org/officeDocument/2006/relationships/hyperlink" Target="https://podminky.urs.cz/item/CS_URS_2024_01/711161383" TargetMode="External" /><Relationship Id="rId119" Type="http://schemas.openxmlformats.org/officeDocument/2006/relationships/hyperlink" Target="https://podminky.urs.cz/item/CS_URS_2024_01/711161385" TargetMode="External" /><Relationship Id="rId120" Type="http://schemas.openxmlformats.org/officeDocument/2006/relationships/hyperlink" Target="https://podminky.urs.cz/item/CS_URS_2024_01/711161386" TargetMode="External" /><Relationship Id="rId121" Type="http://schemas.openxmlformats.org/officeDocument/2006/relationships/hyperlink" Target="https://podminky.urs.cz/item/CS_URS_2024_01/711161389" TargetMode="External" /><Relationship Id="rId122" Type="http://schemas.openxmlformats.org/officeDocument/2006/relationships/hyperlink" Target="https://podminky.urs.cz/item/CS_URS_2024_01/711161391" TargetMode="External" /><Relationship Id="rId123" Type="http://schemas.openxmlformats.org/officeDocument/2006/relationships/hyperlink" Target="https://podminky.urs.cz/item/CS_URS_2024_01/998711101" TargetMode="External" /><Relationship Id="rId124" Type="http://schemas.openxmlformats.org/officeDocument/2006/relationships/hyperlink" Target="https://podminky.urs.cz/item/CS_URS_2024_01/712311101" TargetMode="External" /><Relationship Id="rId125" Type="http://schemas.openxmlformats.org/officeDocument/2006/relationships/hyperlink" Target="https://podminky.urs.cz/item/CS_URS_2024_01/712341559" TargetMode="External" /><Relationship Id="rId126" Type="http://schemas.openxmlformats.org/officeDocument/2006/relationships/hyperlink" Target="https://podminky.urs.cz/item/CS_URS_2024_01/712363604" TargetMode="External" /><Relationship Id="rId127" Type="http://schemas.openxmlformats.org/officeDocument/2006/relationships/hyperlink" Target="https://podminky.urs.cz/item/CS_URS_2024_01/712363605" TargetMode="External" /><Relationship Id="rId128" Type="http://schemas.openxmlformats.org/officeDocument/2006/relationships/hyperlink" Target="https://podminky.urs.cz/item/CS_URS_2024_01/712363606" TargetMode="External" /><Relationship Id="rId129" Type="http://schemas.openxmlformats.org/officeDocument/2006/relationships/hyperlink" Target="https://podminky.urs.cz/item/CS_URS_2024_01/712363673" TargetMode="External" /><Relationship Id="rId130" Type="http://schemas.openxmlformats.org/officeDocument/2006/relationships/hyperlink" Target="https://podminky.urs.cz/item/CS_URS_2024_01/712998202" TargetMode="External" /><Relationship Id="rId131" Type="http://schemas.openxmlformats.org/officeDocument/2006/relationships/hyperlink" Target="https://podminky.urs.cz/item/CS_URS_2024_01/998712101" TargetMode="External" /><Relationship Id="rId132" Type="http://schemas.openxmlformats.org/officeDocument/2006/relationships/hyperlink" Target="https://podminky.urs.cz/item/CS_URS_2024_01/713121211" TargetMode="External" /><Relationship Id="rId133" Type="http://schemas.openxmlformats.org/officeDocument/2006/relationships/hyperlink" Target="https://podminky.urs.cz/item/CS_URS_2024_01/713141131" TargetMode="External" /><Relationship Id="rId134" Type="http://schemas.openxmlformats.org/officeDocument/2006/relationships/hyperlink" Target="https://podminky.urs.cz/item/CS_URS_2024_01/713141140" TargetMode="External" /><Relationship Id="rId135" Type="http://schemas.openxmlformats.org/officeDocument/2006/relationships/hyperlink" Target="https://podminky.urs.cz/item/CS_URS_2024_01/713141336" TargetMode="External" /><Relationship Id="rId136" Type="http://schemas.openxmlformats.org/officeDocument/2006/relationships/hyperlink" Target="https://podminky.urs.cz/item/CS_URS_2024_01/713141351" TargetMode="External" /><Relationship Id="rId137" Type="http://schemas.openxmlformats.org/officeDocument/2006/relationships/hyperlink" Target="https://podminky.urs.cz/item/CS_URS_2024_01/998713101" TargetMode="External" /><Relationship Id="rId138" Type="http://schemas.openxmlformats.org/officeDocument/2006/relationships/hyperlink" Target="https://podminky.urs.cz/item/CS_URS_2024_01/762361322" TargetMode="External" /><Relationship Id="rId139" Type="http://schemas.openxmlformats.org/officeDocument/2006/relationships/hyperlink" Target="https://podminky.urs.cz/item/CS_URS_2024_01/998762101" TargetMode="External" /><Relationship Id="rId140" Type="http://schemas.openxmlformats.org/officeDocument/2006/relationships/hyperlink" Target="https://podminky.urs.cz/item/CS_URS_2024_01/763111761" TargetMode="External" /><Relationship Id="rId141" Type="http://schemas.openxmlformats.org/officeDocument/2006/relationships/hyperlink" Target="https://podminky.urs.cz/item/CS_URS_2024_01/763121457" TargetMode="External" /><Relationship Id="rId142" Type="http://schemas.openxmlformats.org/officeDocument/2006/relationships/hyperlink" Target="https://podminky.urs.cz/item/CS_URS_2024_01/763121714" TargetMode="External" /><Relationship Id="rId143" Type="http://schemas.openxmlformats.org/officeDocument/2006/relationships/hyperlink" Target="https://podminky.urs.cz/item/CS_URS_2024_01/763121715" TargetMode="External" /><Relationship Id="rId144" Type="http://schemas.openxmlformats.org/officeDocument/2006/relationships/hyperlink" Target="https://podminky.urs.cz/item/CS_URS_2024_01/763121751" TargetMode="External" /><Relationship Id="rId145" Type="http://schemas.openxmlformats.org/officeDocument/2006/relationships/hyperlink" Target="https://podminky.urs.cz/item/CS_URS_2024_01/763131558" TargetMode="External" /><Relationship Id="rId146" Type="http://schemas.openxmlformats.org/officeDocument/2006/relationships/hyperlink" Target="https://podminky.urs.cz/item/CS_URS_2024_01/763131761" TargetMode="External" /><Relationship Id="rId147" Type="http://schemas.openxmlformats.org/officeDocument/2006/relationships/hyperlink" Target="https://podminky.urs.cz/item/CS_URS_2024_01/998763301" TargetMode="External" /><Relationship Id="rId148" Type="http://schemas.openxmlformats.org/officeDocument/2006/relationships/hyperlink" Target="https://podminky.urs.cz/item/CS_URS_2024_01/764217646" TargetMode="External" /><Relationship Id="rId149" Type="http://schemas.openxmlformats.org/officeDocument/2006/relationships/hyperlink" Target="https://podminky.urs.cz/item/CS_URS_2024_01/998764101" TargetMode="External" /><Relationship Id="rId150" Type="http://schemas.openxmlformats.org/officeDocument/2006/relationships/hyperlink" Target="https://podminky.urs.cz/item/CS_URS_2024_01/766691610" TargetMode="External" /><Relationship Id="rId151" Type="http://schemas.openxmlformats.org/officeDocument/2006/relationships/hyperlink" Target="https://podminky.urs.cz/item/CS_URS_2024_01/766694116" TargetMode="External" /><Relationship Id="rId152" Type="http://schemas.openxmlformats.org/officeDocument/2006/relationships/hyperlink" Target="https://podminky.urs.cz/item/CS_URS_2024_01/998766101" TargetMode="External" /><Relationship Id="rId153" Type="http://schemas.openxmlformats.org/officeDocument/2006/relationships/hyperlink" Target="https://podminky.urs.cz/item/CS_URS_2024_01/767163121" TargetMode="External" /><Relationship Id="rId154" Type="http://schemas.openxmlformats.org/officeDocument/2006/relationships/hyperlink" Target="https://podminky.urs.cz/item/CS_URS_2024_01/767211312" TargetMode="External" /><Relationship Id="rId155" Type="http://schemas.openxmlformats.org/officeDocument/2006/relationships/hyperlink" Target="https://podminky.urs.cz/item/CS_URS_2024_01/767620363" TargetMode="External" /><Relationship Id="rId156" Type="http://schemas.openxmlformats.org/officeDocument/2006/relationships/hyperlink" Target="https://podminky.urs.cz/item/CS_URS_2024_01/767620364" TargetMode="External" /><Relationship Id="rId157" Type="http://schemas.openxmlformats.org/officeDocument/2006/relationships/hyperlink" Target="https://podminky.urs.cz/item/CS_URS_2024_01/767627307" TargetMode="External" /><Relationship Id="rId158" Type="http://schemas.openxmlformats.org/officeDocument/2006/relationships/hyperlink" Target="https://podminky.urs.cz/item/CS_URS_2024_01/767627310" TargetMode="External" /><Relationship Id="rId159" Type="http://schemas.openxmlformats.org/officeDocument/2006/relationships/hyperlink" Target="https://podminky.urs.cz/item/CS_URS_2024_01/767640112" TargetMode="External" /><Relationship Id="rId160" Type="http://schemas.openxmlformats.org/officeDocument/2006/relationships/hyperlink" Target="https://podminky.urs.cz/item/CS_URS_2024_01/767651113" TargetMode="External" /><Relationship Id="rId161" Type="http://schemas.openxmlformats.org/officeDocument/2006/relationships/hyperlink" Target="https://podminky.urs.cz/item/CS_URS_2024_01/767832122" TargetMode="External" /><Relationship Id="rId162" Type="http://schemas.openxmlformats.org/officeDocument/2006/relationships/hyperlink" Target="https://podminky.urs.cz/item/CS_URS_2024_01/767881115" TargetMode="External" /><Relationship Id="rId163" Type="http://schemas.openxmlformats.org/officeDocument/2006/relationships/hyperlink" Target="https://podminky.urs.cz/item/CS_URS_2024_01/767995112" TargetMode="External" /><Relationship Id="rId164" Type="http://schemas.openxmlformats.org/officeDocument/2006/relationships/hyperlink" Target="https://podminky.urs.cz/item/CS_URS_2024_01/998767101" TargetMode="External" /><Relationship Id="rId165" Type="http://schemas.openxmlformats.org/officeDocument/2006/relationships/hyperlink" Target="https://podminky.urs.cz/item/CS_URS_2024_01/777111101" TargetMode="External" /><Relationship Id="rId166" Type="http://schemas.openxmlformats.org/officeDocument/2006/relationships/hyperlink" Target="https://podminky.urs.cz/item/CS_URS_2024_01/777111111" TargetMode="External" /><Relationship Id="rId167" Type="http://schemas.openxmlformats.org/officeDocument/2006/relationships/hyperlink" Target="https://podminky.urs.cz/item/CS_URS_2024_01/777111121" TargetMode="External" /><Relationship Id="rId168" Type="http://schemas.openxmlformats.org/officeDocument/2006/relationships/hyperlink" Target="https://podminky.urs.cz/item/CS_URS_2024_01/777111123" TargetMode="External" /><Relationship Id="rId169" Type="http://schemas.openxmlformats.org/officeDocument/2006/relationships/hyperlink" Target="https://podminky.urs.cz/item/CS_URS_2024_01/777111141" TargetMode="External" /><Relationship Id="rId170" Type="http://schemas.openxmlformats.org/officeDocument/2006/relationships/hyperlink" Target="https://podminky.urs.cz/item/CS_URS_2024_01/777131103" TargetMode="External" /><Relationship Id="rId171" Type="http://schemas.openxmlformats.org/officeDocument/2006/relationships/hyperlink" Target="https://podminky.urs.cz/item/CS_URS_2024_01/777131121" TargetMode="External" /><Relationship Id="rId172" Type="http://schemas.openxmlformats.org/officeDocument/2006/relationships/hyperlink" Target="https://podminky.urs.cz/item/CS_URS_2024_01/777611153" TargetMode="External" /><Relationship Id="rId173" Type="http://schemas.openxmlformats.org/officeDocument/2006/relationships/hyperlink" Target="https://podminky.urs.cz/item/CS_URS_2024_01/777911113" TargetMode="External" /><Relationship Id="rId174" Type="http://schemas.openxmlformats.org/officeDocument/2006/relationships/hyperlink" Target="https://podminky.urs.cz/item/CS_URS_2024_01/998777101" TargetMode="External" /><Relationship Id="rId175" Type="http://schemas.openxmlformats.org/officeDocument/2006/relationships/hyperlink" Target="https://podminky.urs.cz/item/CS_URS_2024_01/781492711" TargetMode="External" /><Relationship Id="rId176" Type="http://schemas.openxmlformats.org/officeDocument/2006/relationships/hyperlink" Target="https://podminky.urs.cz/item/CS_URS_2024_01/998781101" TargetMode="External" /><Relationship Id="rId177" Type="http://schemas.openxmlformats.org/officeDocument/2006/relationships/hyperlink" Target="https://podminky.urs.cz/item/CS_URS_2024_01/784111001" TargetMode="External" /><Relationship Id="rId178" Type="http://schemas.openxmlformats.org/officeDocument/2006/relationships/hyperlink" Target="https://podminky.urs.cz/item/CS_URS_2024_01/784181121" TargetMode="External" /><Relationship Id="rId179" Type="http://schemas.openxmlformats.org/officeDocument/2006/relationships/hyperlink" Target="https://podminky.urs.cz/item/CS_URS_2024_01/784191003" TargetMode="External" /><Relationship Id="rId180" Type="http://schemas.openxmlformats.org/officeDocument/2006/relationships/hyperlink" Target="https://podminky.urs.cz/item/CS_URS_2024_01/784191007" TargetMode="External" /><Relationship Id="rId181" Type="http://schemas.openxmlformats.org/officeDocument/2006/relationships/hyperlink" Target="https://podminky.urs.cz/item/CS_URS_2024_01/784211101" TargetMode="External" /><Relationship Id="rId182" Type="http://schemas.openxmlformats.org/officeDocument/2006/relationships/hyperlink" Target="https://podminky.urs.cz/item/CS_URS_2024_01/786623011" TargetMode="External" /><Relationship Id="rId183" Type="http://schemas.openxmlformats.org/officeDocument/2006/relationships/hyperlink" Target="https://podminky.urs.cz/item/CS_URS_2024_01/786623015" TargetMode="External" /><Relationship Id="rId184" Type="http://schemas.openxmlformats.org/officeDocument/2006/relationships/hyperlink" Target="https://podminky.urs.cz/item/CS_URS_2024_01/786623041" TargetMode="External" /><Relationship Id="rId185" Type="http://schemas.openxmlformats.org/officeDocument/2006/relationships/hyperlink" Target="https://podminky.urs.cz/item/CS_URS_2024_01/786623043" TargetMode="External" /><Relationship Id="rId18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135001" TargetMode="External" /><Relationship Id="rId2" Type="http://schemas.openxmlformats.org/officeDocument/2006/relationships/hyperlink" Target="https://podminky.urs.cz/item/CS_URS_2024_01/612135091" TargetMode="External" /><Relationship Id="rId3" Type="http://schemas.openxmlformats.org/officeDocument/2006/relationships/hyperlink" Target="https://podminky.urs.cz/item/CS_URS_2024_01/612321141" TargetMode="External" /><Relationship Id="rId4" Type="http://schemas.openxmlformats.org/officeDocument/2006/relationships/hyperlink" Target="https://podminky.urs.cz/item/CS_URS_2024_01/612335215" TargetMode="External" /><Relationship Id="rId5" Type="http://schemas.openxmlformats.org/officeDocument/2006/relationships/hyperlink" Target="https://podminky.urs.cz/item/CS_URS_2024_01/632450123" TargetMode="External" /><Relationship Id="rId6" Type="http://schemas.openxmlformats.org/officeDocument/2006/relationships/hyperlink" Target="https://podminky.urs.cz/item/CS_URS_2024_01/632681117" TargetMode="External" /><Relationship Id="rId7" Type="http://schemas.openxmlformats.org/officeDocument/2006/relationships/hyperlink" Target="https://podminky.urs.cz/item/CS_URS_2024_01/642944221" TargetMode="External" /><Relationship Id="rId8" Type="http://schemas.openxmlformats.org/officeDocument/2006/relationships/hyperlink" Target="https://podminky.urs.cz/item/CS_URS_2024_01/998011008" TargetMode="External" /><Relationship Id="rId9" Type="http://schemas.openxmlformats.org/officeDocument/2006/relationships/hyperlink" Target="https://podminky.urs.cz/item/CS_URS_2024_01/763131431" TargetMode="External" /><Relationship Id="rId10" Type="http://schemas.openxmlformats.org/officeDocument/2006/relationships/hyperlink" Target="https://podminky.urs.cz/item/CS_URS_2024_01/763131714" TargetMode="External" /><Relationship Id="rId11" Type="http://schemas.openxmlformats.org/officeDocument/2006/relationships/hyperlink" Target="https://podminky.urs.cz/item/CS_URS_2024_01/763131766" TargetMode="External" /><Relationship Id="rId12" Type="http://schemas.openxmlformats.org/officeDocument/2006/relationships/hyperlink" Target="https://podminky.urs.cz/item/CS_URS_2024_01/998763321" TargetMode="External" /><Relationship Id="rId13" Type="http://schemas.openxmlformats.org/officeDocument/2006/relationships/hyperlink" Target="https://podminky.urs.cz/item/CS_URS_2024_01/766660728" TargetMode="External" /><Relationship Id="rId14" Type="http://schemas.openxmlformats.org/officeDocument/2006/relationships/hyperlink" Target="https://podminky.urs.cz/item/CS_URS_2024_01/766660729" TargetMode="External" /><Relationship Id="rId15" Type="http://schemas.openxmlformats.org/officeDocument/2006/relationships/hyperlink" Target="https://podminky.urs.cz/item/CS_URS_2024_01/998766101" TargetMode="External" /><Relationship Id="rId16" Type="http://schemas.openxmlformats.org/officeDocument/2006/relationships/hyperlink" Target="https://podminky.urs.cz/item/CS_URS_2024_01/767620363" TargetMode="External" /><Relationship Id="rId17" Type="http://schemas.openxmlformats.org/officeDocument/2006/relationships/hyperlink" Target="https://podminky.urs.cz/item/CS_URS_2024_01/767627307" TargetMode="External" /><Relationship Id="rId18" Type="http://schemas.openxmlformats.org/officeDocument/2006/relationships/hyperlink" Target="https://podminky.urs.cz/item/CS_URS_2024_01/767627310" TargetMode="External" /><Relationship Id="rId19" Type="http://schemas.openxmlformats.org/officeDocument/2006/relationships/hyperlink" Target="https://podminky.urs.cz/item/CS_URS_2024_01/767640322" TargetMode="External" /><Relationship Id="rId20" Type="http://schemas.openxmlformats.org/officeDocument/2006/relationships/hyperlink" Target="https://podminky.urs.cz/item/CS_URS_2024_01/998767101" TargetMode="External" /><Relationship Id="rId21" Type="http://schemas.openxmlformats.org/officeDocument/2006/relationships/hyperlink" Target="https://podminky.urs.cz/item/CS_URS_2024_01/777111101" TargetMode="External" /><Relationship Id="rId22" Type="http://schemas.openxmlformats.org/officeDocument/2006/relationships/hyperlink" Target="https://podminky.urs.cz/item/CS_URS_2024_01/777111111" TargetMode="External" /><Relationship Id="rId23" Type="http://schemas.openxmlformats.org/officeDocument/2006/relationships/hyperlink" Target="https://podminky.urs.cz/item/CS_URS_2024_01/777111121" TargetMode="External" /><Relationship Id="rId24" Type="http://schemas.openxmlformats.org/officeDocument/2006/relationships/hyperlink" Target="https://podminky.urs.cz/item/CS_URS_2024_01/777111123" TargetMode="External" /><Relationship Id="rId25" Type="http://schemas.openxmlformats.org/officeDocument/2006/relationships/hyperlink" Target="https://podminky.urs.cz/item/CS_URS_2024_01/777111141" TargetMode="External" /><Relationship Id="rId26" Type="http://schemas.openxmlformats.org/officeDocument/2006/relationships/hyperlink" Target="https://podminky.urs.cz/item/CS_URS_2024_01/777131103" TargetMode="External" /><Relationship Id="rId27" Type="http://schemas.openxmlformats.org/officeDocument/2006/relationships/hyperlink" Target="https://podminky.urs.cz/item/CS_URS_2024_01/777131121" TargetMode="External" /><Relationship Id="rId28" Type="http://schemas.openxmlformats.org/officeDocument/2006/relationships/hyperlink" Target="https://podminky.urs.cz/item/CS_URS_2024_01/777611153" TargetMode="External" /><Relationship Id="rId29" Type="http://schemas.openxmlformats.org/officeDocument/2006/relationships/hyperlink" Target="https://podminky.urs.cz/item/CS_URS_2024_01/777911111" TargetMode="External" /><Relationship Id="rId30" Type="http://schemas.openxmlformats.org/officeDocument/2006/relationships/hyperlink" Target="https://podminky.urs.cz/item/CS_URS_2024_01/998777101" TargetMode="External" /><Relationship Id="rId31" Type="http://schemas.openxmlformats.org/officeDocument/2006/relationships/hyperlink" Target="https://podminky.urs.cz/item/CS_URS_2024_01/784111001" TargetMode="External" /><Relationship Id="rId32" Type="http://schemas.openxmlformats.org/officeDocument/2006/relationships/hyperlink" Target="https://podminky.urs.cz/item/CS_URS_2024_01/784181121" TargetMode="External" /><Relationship Id="rId33" Type="http://schemas.openxmlformats.org/officeDocument/2006/relationships/hyperlink" Target="https://podminky.urs.cz/item/CS_URS_2024_01/784191003" TargetMode="External" /><Relationship Id="rId34" Type="http://schemas.openxmlformats.org/officeDocument/2006/relationships/hyperlink" Target="https://podminky.urs.cz/item/CS_URS_2024_01/784191007" TargetMode="External" /><Relationship Id="rId35" Type="http://schemas.openxmlformats.org/officeDocument/2006/relationships/hyperlink" Target="https://podminky.urs.cz/item/CS_URS_2024_01/784211101" TargetMode="External" /><Relationship Id="rId3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3" TargetMode="External" /><Relationship Id="rId2" Type="http://schemas.openxmlformats.org/officeDocument/2006/relationships/hyperlink" Target="https://podminky.urs.cz/item/CS_URS_2024_01/161151103" TargetMode="External" /><Relationship Id="rId3" Type="http://schemas.openxmlformats.org/officeDocument/2006/relationships/hyperlink" Target="https://podminky.urs.cz/item/CS_URS_2024_01/16715110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11101" TargetMode="External" /><Relationship Id="rId8" Type="http://schemas.openxmlformats.org/officeDocument/2006/relationships/hyperlink" Target="https://podminky.urs.cz/item/CS_URS_2024_01/175111109" TargetMode="External" /><Relationship Id="rId9" Type="http://schemas.openxmlformats.org/officeDocument/2006/relationships/hyperlink" Target="https://podminky.urs.cz/item/CS_URS_2024_01/359901211" TargetMode="External" /><Relationship Id="rId10" Type="http://schemas.openxmlformats.org/officeDocument/2006/relationships/hyperlink" Target="https://podminky.urs.cz/item/CS_URS_2024_01/451541111" TargetMode="External" /><Relationship Id="rId11" Type="http://schemas.openxmlformats.org/officeDocument/2006/relationships/hyperlink" Target="https://podminky.urs.cz/item/CS_URS_2024_01/451572111" TargetMode="External" /><Relationship Id="rId12" Type="http://schemas.openxmlformats.org/officeDocument/2006/relationships/hyperlink" Target="https://podminky.urs.cz/item/CS_URS_2024_01/452311131" TargetMode="External" /><Relationship Id="rId13" Type="http://schemas.openxmlformats.org/officeDocument/2006/relationships/hyperlink" Target="https://podminky.urs.cz/item/CS_URS_2024_01/452311192" TargetMode="External" /><Relationship Id="rId14" Type="http://schemas.openxmlformats.org/officeDocument/2006/relationships/hyperlink" Target="https://podminky.urs.cz/item/CS_URS_2024_01/452311161" TargetMode="External" /><Relationship Id="rId15" Type="http://schemas.openxmlformats.org/officeDocument/2006/relationships/hyperlink" Target="https://podminky.urs.cz/item/CS_URS_2024_01/452311192" TargetMode="External" /><Relationship Id="rId16" Type="http://schemas.openxmlformats.org/officeDocument/2006/relationships/hyperlink" Target="https://podminky.urs.cz/item/CS_URS_2024_01/452351111" TargetMode="External" /><Relationship Id="rId17" Type="http://schemas.openxmlformats.org/officeDocument/2006/relationships/hyperlink" Target="https://podminky.urs.cz/item/CS_URS_2024_01/452351112" TargetMode="External" /><Relationship Id="rId18" Type="http://schemas.openxmlformats.org/officeDocument/2006/relationships/hyperlink" Target="https://podminky.urs.cz/item/CS_URS_2024_01/452351192" TargetMode="External" /><Relationship Id="rId19" Type="http://schemas.openxmlformats.org/officeDocument/2006/relationships/hyperlink" Target="https://podminky.urs.cz/item/CS_URS_2024_01/452361192" TargetMode="External" /><Relationship Id="rId20" Type="http://schemas.openxmlformats.org/officeDocument/2006/relationships/hyperlink" Target="https://podminky.urs.cz/item/CS_URS_2024_01/452368113" TargetMode="External" /><Relationship Id="rId21" Type="http://schemas.openxmlformats.org/officeDocument/2006/relationships/hyperlink" Target="https://podminky.urs.cz/item/CS_URS_2024_01/452368211" TargetMode="External" /><Relationship Id="rId22" Type="http://schemas.openxmlformats.org/officeDocument/2006/relationships/hyperlink" Target="https://podminky.urs.cz/item/CS_URS_2024_01/871313121" TargetMode="External" /><Relationship Id="rId23" Type="http://schemas.openxmlformats.org/officeDocument/2006/relationships/hyperlink" Target="https://podminky.urs.cz/item/CS_URS_2024_01/871353121" TargetMode="External" /><Relationship Id="rId24" Type="http://schemas.openxmlformats.org/officeDocument/2006/relationships/hyperlink" Target="https://podminky.urs.cz/item/CS_URS_2024_01/871363121" TargetMode="External" /><Relationship Id="rId25" Type="http://schemas.openxmlformats.org/officeDocument/2006/relationships/hyperlink" Target="https://podminky.urs.cz/item/CS_URS_2024_01/892271111" TargetMode="External" /><Relationship Id="rId26" Type="http://schemas.openxmlformats.org/officeDocument/2006/relationships/hyperlink" Target="https://podminky.urs.cz/item/CS_URS_2024_01/892351111" TargetMode="External" /><Relationship Id="rId27" Type="http://schemas.openxmlformats.org/officeDocument/2006/relationships/hyperlink" Target="https://podminky.urs.cz/item/CS_URS_2024_01/892372111" TargetMode="External" /><Relationship Id="rId28" Type="http://schemas.openxmlformats.org/officeDocument/2006/relationships/hyperlink" Target="https://podminky.urs.cz/item/CS_URS_2024_01/894410211" TargetMode="External" /><Relationship Id="rId29" Type="http://schemas.openxmlformats.org/officeDocument/2006/relationships/hyperlink" Target="https://podminky.urs.cz/item/CS_URS_2024_01/894410232" TargetMode="External" /><Relationship Id="rId30" Type="http://schemas.openxmlformats.org/officeDocument/2006/relationships/hyperlink" Target="https://podminky.urs.cz/item/CS_URS_2024_01/894411111" TargetMode="External" /><Relationship Id="rId31" Type="http://schemas.openxmlformats.org/officeDocument/2006/relationships/hyperlink" Target="https://podminky.urs.cz/item/CS_URS_2024_01/894812312" TargetMode="External" /><Relationship Id="rId32" Type="http://schemas.openxmlformats.org/officeDocument/2006/relationships/hyperlink" Target="https://podminky.urs.cz/item/CS_URS_2024_01/894812331" TargetMode="External" /><Relationship Id="rId33" Type="http://schemas.openxmlformats.org/officeDocument/2006/relationships/hyperlink" Target="https://podminky.urs.cz/item/CS_URS_2024_01/894812376" TargetMode="External" /><Relationship Id="rId34" Type="http://schemas.openxmlformats.org/officeDocument/2006/relationships/hyperlink" Target="https://podminky.urs.cz/item/CS_URS_2024_01/899104112" TargetMode="External" /><Relationship Id="rId35" Type="http://schemas.openxmlformats.org/officeDocument/2006/relationships/hyperlink" Target="https://podminky.urs.cz/item/CS_URS_2024_01/899104112" TargetMode="External" /><Relationship Id="rId36" Type="http://schemas.openxmlformats.org/officeDocument/2006/relationships/hyperlink" Target="https://podminky.urs.cz/item/CS_URS_2024_01/899722113" TargetMode="External" /><Relationship Id="rId37" Type="http://schemas.openxmlformats.org/officeDocument/2006/relationships/hyperlink" Target="https://podminky.urs.cz/item/CS_URS_2024_01/953942425" TargetMode="External" /><Relationship Id="rId38" Type="http://schemas.openxmlformats.org/officeDocument/2006/relationships/hyperlink" Target="https://podminky.urs.cz/item/CS_URS_2024_01/953943123" TargetMode="External" /><Relationship Id="rId39" Type="http://schemas.openxmlformats.org/officeDocument/2006/relationships/hyperlink" Target="https://podminky.urs.cz/item/CS_URS_2024_01/977151125" TargetMode="External" /><Relationship Id="rId40" Type="http://schemas.openxmlformats.org/officeDocument/2006/relationships/hyperlink" Target="https://podminky.urs.cz/item/CS_URS_2024_01/998276101" TargetMode="External" /><Relationship Id="rId41" Type="http://schemas.openxmlformats.org/officeDocument/2006/relationships/hyperlink" Target="https://podminky.urs.cz/item/CS_URS_2024_01/998276124" TargetMode="External" /><Relationship Id="rId42" Type="http://schemas.openxmlformats.org/officeDocument/2006/relationships/hyperlink" Target="https://podminky.urs.cz/item/CS_URS_2024_01/713463131" TargetMode="External" /><Relationship Id="rId43" Type="http://schemas.openxmlformats.org/officeDocument/2006/relationships/hyperlink" Target="https://podminky.urs.cz/item/CS_URS_2024_01/998713101" TargetMode="External" /><Relationship Id="rId44" Type="http://schemas.openxmlformats.org/officeDocument/2006/relationships/hyperlink" Target="https://podminky.urs.cz/item/CS_URS_2024_01/721173401" TargetMode="External" /><Relationship Id="rId45" Type="http://schemas.openxmlformats.org/officeDocument/2006/relationships/hyperlink" Target="https://podminky.urs.cz/item/CS_URS_2024_01/721173402" TargetMode="External" /><Relationship Id="rId46" Type="http://schemas.openxmlformats.org/officeDocument/2006/relationships/hyperlink" Target="https://podminky.urs.cz/item/CS_URS_2024_01/721174041" TargetMode="External" /><Relationship Id="rId47" Type="http://schemas.openxmlformats.org/officeDocument/2006/relationships/hyperlink" Target="https://podminky.urs.cz/item/CS_URS_2024_01/721174042" TargetMode="External" /><Relationship Id="rId48" Type="http://schemas.openxmlformats.org/officeDocument/2006/relationships/hyperlink" Target="https://podminky.urs.cz/item/CS_URS_2024_01/721174043" TargetMode="External" /><Relationship Id="rId49" Type="http://schemas.openxmlformats.org/officeDocument/2006/relationships/hyperlink" Target="https://podminky.urs.cz/item/CS_URS_2024_01/721174045" TargetMode="External" /><Relationship Id="rId50" Type="http://schemas.openxmlformats.org/officeDocument/2006/relationships/hyperlink" Target="https://podminky.urs.cz/item/CS_URS_2024_01/721211421" TargetMode="External" /><Relationship Id="rId51" Type="http://schemas.openxmlformats.org/officeDocument/2006/relationships/hyperlink" Target="https://podminky.urs.cz/item/CS_URS_2024_01/721211913" TargetMode="External" /><Relationship Id="rId52" Type="http://schemas.openxmlformats.org/officeDocument/2006/relationships/hyperlink" Target="https://podminky.urs.cz/item/CS_URS_2024_01/721229111" TargetMode="External" /><Relationship Id="rId53" Type="http://schemas.openxmlformats.org/officeDocument/2006/relationships/hyperlink" Target="https://podminky.urs.cz/item/CS_URS_2024_01/721239114" TargetMode="External" /><Relationship Id="rId54" Type="http://schemas.openxmlformats.org/officeDocument/2006/relationships/hyperlink" Target="https://podminky.urs.cz/item/CS_URS_2024_01/721279153" TargetMode="External" /><Relationship Id="rId55" Type="http://schemas.openxmlformats.org/officeDocument/2006/relationships/hyperlink" Target="https://podminky.urs.cz/item/CS_URS_2024_01/721290111" TargetMode="External" /><Relationship Id="rId56" Type="http://schemas.openxmlformats.org/officeDocument/2006/relationships/hyperlink" Target="https://podminky.urs.cz/item/CS_URS_2024_01/998721101" TargetMode="External" /><Relationship Id="rId5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35111" TargetMode="External" /><Relationship Id="rId2" Type="http://schemas.openxmlformats.org/officeDocument/2006/relationships/hyperlink" Target="https://podminky.urs.cz/item/CS_URS_2024_01/974031154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61" TargetMode="External" /><Relationship Id="rId6" Type="http://schemas.openxmlformats.org/officeDocument/2006/relationships/hyperlink" Target="https://podminky.urs.cz/item/CS_URS_2024_01/713463131" TargetMode="External" /><Relationship Id="rId7" Type="http://schemas.openxmlformats.org/officeDocument/2006/relationships/hyperlink" Target="https://podminky.urs.cz/item/CS_URS_2024_01/713463311" TargetMode="External" /><Relationship Id="rId8" Type="http://schemas.openxmlformats.org/officeDocument/2006/relationships/hyperlink" Target="https://podminky.urs.cz/item/CS_URS_2024_01/998713101" TargetMode="External" /><Relationship Id="rId9" Type="http://schemas.openxmlformats.org/officeDocument/2006/relationships/hyperlink" Target="https://podminky.urs.cz/item/CS_URS_2024_01/722130233" TargetMode="External" /><Relationship Id="rId10" Type="http://schemas.openxmlformats.org/officeDocument/2006/relationships/hyperlink" Target="https://podminky.urs.cz/item/CS_URS_2024_01/722181221" TargetMode="External" /><Relationship Id="rId11" Type="http://schemas.openxmlformats.org/officeDocument/2006/relationships/hyperlink" Target="https://podminky.urs.cz/item/CS_URS_2024_01/722190901" TargetMode="External" /><Relationship Id="rId12" Type="http://schemas.openxmlformats.org/officeDocument/2006/relationships/hyperlink" Target="https://podminky.urs.cz/item/CS_URS_2023_02/722224152" TargetMode="External" /><Relationship Id="rId13" Type="http://schemas.openxmlformats.org/officeDocument/2006/relationships/hyperlink" Target="https://podminky.urs.cz/item/CS_URS_2024_01/722231072" TargetMode="External" /><Relationship Id="rId14" Type="http://schemas.openxmlformats.org/officeDocument/2006/relationships/hyperlink" Target="https://podminky.urs.cz/item/CS_URS_2024_01/722231142" TargetMode="External" /><Relationship Id="rId15" Type="http://schemas.openxmlformats.org/officeDocument/2006/relationships/hyperlink" Target="https://podminky.urs.cz/item/CS_URS_2024_01/722170942" TargetMode="External" /><Relationship Id="rId16" Type="http://schemas.openxmlformats.org/officeDocument/2006/relationships/hyperlink" Target="https://podminky.urs.cz/item/CS_URS_2023_02/722232043" TargetMode="External" /><Relationship Id="rId17" Type="http://schemas.openxmlformats.org/officeDocument/2006/relationships/hyperlink" Target="https://podminky.urs.cz/item/CS_URS_2023_02/722232045" TargetMode="External" /><Relationship Id="rId18" Type="http://schemas.openxmlformats.org/officeDocument/2006/relationships/hyperlink" Target="https://podminky.urs.cz/item/CS_URS_2023_02/722232061" TargetMode="External" /><Relationship Id="rId19" Type="http://schemas.openxmlformats.org/officeDocument/2006/relationships/hyperlink" Target="https://podminky.urs.cz/item/CS_URS_2023_02/722232063" TargetMode="External" /><Relationship Id="rId20" Type="http://schemas.openxmlformats.org/officeDocument/2006/relationships/hyperlink" Target="https://podminky.urs.cz/item/CS_URS_2024_01/722290226" TargetMode="External" /><Relationship Id="rId21" Type="http://schemas.openxmlformats.org/officeDocument/2006/relationships/hyperlink" Target="https://podminky.urs.cz/item/CS_URS_2024_01/722290234" TargetMode="External" /><Relationship Id="rId22" Type="http://schemas.openxmlformats.org/officeDocument/2006/relationships/hyperlink" Target="https://podminky.urs.cz/item/CS_URS_2024_01/998722101" TargetMode="External" /><Relationship Id="rId23" Type="http://schemas.openxmlformats.org/officeDocument/2006/relationships/hyperlink" Target="https://podminky.urs.cz/item/CS_URS_2024_01/723190907" TargetMode="External" /><Relationship Id="rId24" Type="http://schemas.openxmlformats.org/officeDocument/2006/relationships/hyperlink" Target="https://podminky.urs.cz/item/CS_URS_2024_01/725531101" TargetMode="External" /><Relationship Id="rId25" Type="http://schemas.openxmlformats.org/officeDocument/2006/relationships/hyperlink" Target="https://podminky.urs.cz/item/CS_URS_2024_01/725532102" TargetMode="External" /><Relationship Id="rId26" Type="http://schemas.openxmlformats.org/officeDocument/2006/relationships/hyperlink" Target="https://podminky.urs.cz/item/CS_URS_2023_02/734209115" TargetMode="External" /><Relationship Id="rId27" Type="http://schemas.openxmlformats.org/officeDocument/2006/relationships/hyperlink" Target="https://podminky.urs.cz/item/CS_URS_2023_02/767995111" TargetMode="External" /><Relationship Id="rId28" Type="http://schemas.openxmlformats.org/officeDocument/2006/relationships/hyperlink" Target="https://podminky.urs.cz/item/CS_URS_2024_01/998767101" TargetMode="External" /><Relationship Id="rId29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5331111" TargetMode="External" /><Relationship Id="rId2" Type="http://schemas.openxmlformats.org/officeDocument/2006/relationships/hyperlink" Target="https://podminky.urs.cz/item/CS_URS_2024_01/725819401" TargetMode="External" /><Relationship Id="rId3" Type="http://schemas.openxmlformats.org/officeDocument/2006/relationships/hyperlink" Target="https://podminky.urs.cz/item/CS_URS_2024_01/725821312" TargetMode="External" /><Relationship Id="rId4" Type="http://schemas.openxmlformats.org/officeDocument/2006/relationships/hyperlink" Target="https://podminky.urs.cz/item/CS_URS_2023_02/725829131" TargetMode="External" /><Relationship Id="rId5" Type="http://schemas.openxmlformats.org/officeDocument/2006/relationships/hyperlink" Target="https://podminky.urs.cz/item/CS_URS_2023_02/725869101" TargetMode="External" /><Relationship Id="rId6" Type="http://schemas.openxmlformats.org/officeDocument/2006/relationships/hyperlink" Target="https://podminky.urs.cz/item/CS_URS_2024_01/998725101" TargetMode="External" /><Relationship Id="rId7" Type="http://schemas.openxmlformats.org/officeDocument/2006/relationships/hyperlink" Target="https://podminky.urs.cz/item/CS_URS_2024_01/726131041" TargetMode="External" /><Relationship Id="rId8" Type="http://schemas.openxmlformats.org/officeDocument/2006/relationships/hyperlink" Target="https://podminky.urs.cz/item/CS_URS_2024_01/726191001" TargetMode="External" /><Relationship Id="rId9" Type="http://schemas.openxmlformats.org/officeDocument/2006/relationships/hyperlink" Target="https://podminky.urs.cz/item/CS_URS_2024_01/726191002" TargetMode="External" /><Relationship Id="rId10" Type="http://schemas.openxmlformats.org/officeDocument/2006/relationships/hyperlink" Target="https://podminky.urs.cz/item/CS_URS_2024_01/726191011" TargetMode="External" /><Relationship Id="rId11" Type="http://schemas.openxmlformats.org/officeDocument/2006/relationships/hyperlink" Target="https://podminky.urs.cz/item/CS_URS_2024_01/998726111" TargetMode="External" /><Relationship Id="rId1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2229101" TargetMode="External" /><Relationship Id="rId2" Type="http://schemas.openxmlformats.org/officeDocument/2006/relationships/hyperlink" Target="https://podminky.urs.cz/item/CS_URS_2024_01/722232043" TargetMode="External" /><Relationship Id="rId3" Type="http://schemas.openxmlformats.org/officeDocument/2006/relationships/hyperlink" Target="https://podminky.urs.cz/item/CS_URS_2024_01/722232044" TargetMode="External" /><Relationship Id="rId4" Type="http://schemas.openxmlformats.org/officeDocument/2006/relationships/hyperlink" Target="https://podminky.urs.cz/item/CS_URS_2024_01/722232046" TargetMode="External" /><Relationship Id="rId5" Type="http://schemas.openxmlformats.org/officeDocument/2006/relationships/hyperlink" Target="https://podminky.urs.cz/item/CS_URS_2024_01/998722101" TargetMode="External" /><Relationship Id="rId6" Type="http://schemas.openxmlformats.org/officeDocument/2006/relationships/hyperlink" Target="https://podminky.urs.cz/item/CS_URS_2023_02/767995111" TargetMode="External" /><Relationship Id="rId7" Type="http://schemas.openxmlformats.org/officeDocument/2006/relationships/hyperlink" Target="https://podminky.urs.cz/item/CS_URS_2024_01/998767101" TargetMode="External" /><Relationship Id="rId8" Type="http://schemas.openxmlformats.org/officeDocument/2006/relationships/hyperlink" Target="https://podminky.urs.cz/item/CS_URS_2024_01/230170011" TargetMode="External" /><Relationship Id="rId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501" TargetMode="External" /><Relationship Id="rId2" Type="http://schemas.openxmlformats.org/officeDocument/2006/relationships/hyperlink" Target="https://podminky.urs.cz/item/CS_URS_2024_01/997013509" TargetMode="External" /><Relationship Id="rId3" Type="http://schemas.openxmlformats.org/officeDocument/2006/relationships/hyperlink" Target="https://podminky.urs.cz/item/CS_URS_2024_01/997013871" TargetMode="External" /><Relationship Id="rId4" Type="http://schemas.openxmlformats.org/officeDocument/2006/relationships/hyperlink" Target="https://podminky.urs.cz/item/CS_URS_2024_01/713463132" TargetMode="External" /><Relationship Id="rId5" Type="http://schemas.openxmlformats.org/officeDocument/2006/relationships/hyperlink" Target="https://podminky.urs.cz/item/CS_URS_2024_01/713463311" TargetMode="External" /><Relationship Id="rId6" Type="http://schemas.openxmlformats.org/officeDocument/2006/relationships/hyperlink" Target="https://podminky.urs.cz/item/CS_URS_2024_01/998713101" TargetMode="External" /><Relationship Id="rId7" Type="http://schemas.openxmlformats.org/officeDocument/2006/relationships/hyperlink" Target="https://podminky.urs.cz/item/CS_URS_2024_01/733120815" TargetMode="External" /><Relationship Id="rId8" Type="http://schemas.openxmlformats.org/officeDocument/2006/relationships/hyperlink" Target="https://podminky.urs.cz/item/CS_URS_2024_01/733120819" TargetMode="External" /><Relationship Id="rId9" Type="http://schemas.openxmlformats.org/officeDocument/2006/relationships/hyperlink" Target="https://podminky.urs.cz/item/CS_URS_2024_01/733222202" TargetMode="External" /><Relationship Id="rId10" Type="http://schemas.openxmlformats.org/officeDocument/2006/relationships/hyperlink" Target="https://podminky.urs.cz/item/CS_URS_2024_01/733222203" TargetMode="External" /><Relationship Id="rId11" Type="http://schemas.openxmlformats.org/officeDocument/2006/relationships/hyperlink" Target="https://podminky.urs.cz/item/CS_URS_2024_01/733222204" TargetMode="External" /><Relationship Id="rId12" Type="http://schemas.openxmlformats.org/officeDocument/2006/relationships/hyperlink" Target="https://podminky.urs.cz/item/CS_URS_2024_01/733223105" TargetMode="External" /><Relationship Id="rId13" Type="http://schemas.openxmlformats.org/officeDocument/2006/relationships/hyperlink" Target="https://podminky.urs.cz/item/CS_URS_2024_01/733223107" TargetMode="External" /><Relationship Id="rId14" Type="http://schemas.openxmlformats.org/officeDocument/2006/relationships/hyperlink" Target="https://podminky.urs.cz/item/CS_URS_2024_01/998733101" TargetMode="External" /><Relationship Id="rId15" Type="http://schemas.openxmlformats.org/officeDocument/2006/relationships/hyperlink" Target="https://podminky.urs.cz/item/CS_URS_2024_01/734221684" TargetMode="External" /><Relationship Id="rId16" Type="http://schemas.openxmlformats.org/officeDocument/2006/relationships/hyperlink" Target="https://podminky.urs.cz/item/CS_URS_2024_01/734261406" TargetMode="External" /><Relationship Id="rId17" Type="http://schemas.openxmlformats.org/officeDocument/2006/relationships/hyperlink" Target="https://podminky.urs.cz/item/CS_URS_2024_01/734292725" TargetMode="External" /><Relationship Id="rId18" Type="http://schemas.openxmlformats.org/officeDocument/2006/relationships/hyperlink" Target="https://podminky.urs.cz/item/CS_URS_2024_01/734292727" TargetMode="External" /><Relationship Id="rId19" Type="http://schemas.openxmlformats.org/officeDocument/2006/relationships/hyperlink" Target="https://podminky.urs.cz/item/CS_URS_2024_01/998734101" TargetMode="External" /><Relationship Id="rId20" Type="http://schemas.openxmlformats.org/officeDocument/2006/relationships/hyperlink" Target="https://podminky.urs.cz/item/CS_URS_2024_01/735151821" TargetMode="External" /><Relationship Id="rId21" Type="http://schemas.openxmlformats.org/officeDocument/2006/relationships/hyperlink" Target="https://podminky.urs.cz/item/CS_URS_2024_01/735152277" TargetMode="External" /><Relationship Id="rId22" Type="http://schemas.openxmlformats.org/officeDocument/2006/relationships/hyperlink" Target="https://podminky.urs.cz/item/CS_URS_2024_01/998735101" TargetMode="External" /><Relationship Id="rId23" Type="http://schemas.openxmlformats.org/officeDocument/2006/relationships/hyperlink" Target="https://podminky.urs.cz/item/CS_URS_2023_02/767995111" TargetMode="External" /><Relationship Id="rId24" Type="http://schemas.openxmlformats.org/officeDocument/2006/relationships/hyperlink" Target="https://podminky.urs.cz/item/CS_URS_2024_01/998767101" TargetMode="External" /><Relationship Id="rId25" Type="http://schemas.openxmlformats.org/officeDocument/2006/relationships/hyperlink" Target="https://podminky.urs.cz/item/CS_URS_2024_01/230170011" TargetMode="External" /><Relationship Id="rId26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1132" TargetMode="External" /><Relationship Id="rId2" Type="http://schemas.openxmlformats.org/officeDocument/2006/relationships/hyperlink" Target="https://podminky.urs.cz/item/CS_URS_2024_01/998713101" TargetMode="External" /><Relationship Id="rId3" Type="http://schemas.openxmlformats.org/officeDocument/2006/relationships/hyperlink" Target="https://podminky.urs.cz/item/CS_URS_2024_01/751311011" TargetMode="External" /><Relationship Id="rId4" Type="http://schemas.openxmlformats.org/officeDocument/2006/relationships/hyperlink" Target="https://podminky.urs.cz/item/CS_URS_2024_01/751322011" TargetMode="External" /><Relationship Id="rId5" Type="http://schemas.openxmlformats.org/officeDocument/2006/relationships/hyperlink" Target="https://podminky.urs.cz/item/CS_URS_2024_01/751344113" TargetMode="External" /><Relationship Id="rId6" Type="http://schemas.openxmlformats.org/officeDocument/2006/relationships/hyperlink" Target="https://podminky.urs.cz/item/CS_URS_2024_01/751344122" TargetMode="External" /><Relationship Id="rId7" Type="http://schemas.openxmlformats.org/officeDocument/2006/relationships/hyperlink" Target="https://podminky.urs.cz/item/CS_URS_2024_01/751398035" TargetMode="External" /><Relationship Id="rId8" Type="http://schemas.openxmlformats.org/officeDocument/2006/relationships/hyperlink" Target="https://podminky.urs.cz/item/CS_URS_2024_01/751398054" TargetMode="External" /><Relationship Id="rId9" Type="http://schemas.openxmlformats.org/officeDocument/2006/relationships/hyperlink" Target="https://podminky.urs.cz/item/CS_URS_2024_01/751398092" TargetMode="External" /><Relationship Id="rId10" Type="http://schemas.openxmlformats.org/officeDocument/2006/relationships/hyperlink" Target="https://podminky.urs.cz/item/CS_URS_2024_01/751398093" TargetMode="External" /><Relationship Id="rId11" Type="http://schemas.openxmlformats.org/officeDocument/2006/relationships/hyperlink" Target="https://podminky.urs.cz/item/CS_URS_2024_01/751510014" TargetMode="External" /><Relationship Id="rId12" Type="http://schemas.openxmlformats.org/officeDocument/2006/relationships/hyperlink" Target="https://podminky.urs.cz/item/CS_URS_2024_01/751510015" TargetMode="External" /><Relationship Id="rId13" Type="http://schemas.openxmlformats.org/officeDocument/2006/relationships/hyperlink" Target="https://podminky.urs.cz/item/CS_URS_2024_01/751510016" TargetMode="External" /><Relationship Id="rId14" Type="http://schemas.openxmlformats.org/officeDocument/2006/relationships/hyperlink" Target="https://podminky.urs.cz/item/CS_URS_2024_01/751510041" TargetMode="External" /><Relationship Id="rId15" Type="http://schemas.openxmlformats.org/officeDocument/2006/relationships/hyperlink" Target="https://podminky.urs.cz/item/CS_URS_2024_01/751510042" TargetMode="External" /><Relationship Id="rId16" Type="http://schemas.openxmlformats.org/officeDocument/2006/relationships/hyperlink" Target="https://podminky.urs.cz/item/CS_URS_2024_01/751510043" TargetMode="External" /><Relationship Id="rId17" Type="http://schemas.openxmlformats.org/officeDocument/2006/relationships/hyperlink" Target="https://podminky.urs.cz/item/CS_URS_2024_01/751510044" TargetMode="External" /><Relationship Id="rId18" Type="http://schemas.openxmlformats.org/officeDocument/2006/relationships/hyperlink" Target="https://podminky.urs.cz/item/CS_URS_2024_01/751514661" TargetMode="External" /><Relationship Id="rId19" Type="http://schemas.openxmlformats.org/officeDocument/2006/relationships/hyperlink" Target="https://podminky.urs.cz/item/CS_URS_2024_01/998751101" TargetMode="External" /><Relationship Id="rId20" Type="http://schemas.openxmlformats.org/officeDocument/2006/relationships/hyperlink" Target="https://podminky.urs.cz/item/CS_URS_2023_02/767995111" TargetMode="External" /><Relationship Id="rId21" Type="http://schemas.openxmlformats.org/officeDocument/2006/relationships/hyperlink" Target="https://podminky.urs.cz/item/CS_URS_2024_01/998767101" TargetMode="External" /><Relationship Id="rId22" Type="http://schemas.openxmlformats.org/officeDocument/2006/relationships/hyperlink" Target="https://podminky.urs.cz/item/CS_URS_2024_01/HZS3232" TargetMode="External" /><Relationship Id="rId2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59901212" TargetMode="External" /><Relationship Id="rId2" Type="http://schemas.openxmlformats.org/officeDocument/2006/relationships/hyperlink" Target="https://podminky.urs.cz/item/CS_URS_2024_01/632681117" TargetMode="External" /><Relationship Id="rId3" Type="http://schemas.openxmlformats.org/officeDocument/2006/relationships/hyperlink" Target="https://podminky.urs.cz/item/CS_URS_2024_01/632683111" TargetMode="External" /><Relationship Id="rId4" Type="http://schemas.openxmlformats.org/officeDocument/2006/relationships/hyperlink" Target="https://podminky.urs.cz/item/CS_URS_2024_01/965042221" TargetMode="External" /><Relationship Id="rId5" Type="http://schemas.openxmlformats.org/officeDocument/2006/relationships/hyperlink" Target="https://podminky.urs.cz/item/CS_URS_2024_01/965049112" TargetMode="External" /><Relationship Id="rId6" Type="http://schemas.openxmlformats.org/officeDocument/2006/relationships/hyperlink" Target="https://podminky.urs.cz/item/CS_URS_2024_01/977312113" TargetMode="External" /><Relationship Id="rId7" Type="http://schemas.openxmlformats.org/officeDocument/2006/relationships/hyperlink" Target="https://podminky.urs.cz/item/CS_URS_2024_01/997013501" TargetMode="External" /><Relationship Id="rId8" Type="http://schemas.openxmlformats.org/officeDocument/2006/relationships/hyperlink" Target="https://podminky.urs.cz/item/CS_URS_2024_01/997013509" TargetMode="External" /><Relationship Id="rId9" Type="http://schemas.openxmlformats.org/officeDocument/2006/relationships/hyperlink" Target="https://podminky.urs.cz/item/CS_URS_2024_01/997013861" TargetMode="External" /><Relationship Id="rId10" Type="http://schemas.openxmlformats.org/officeDocument/2006/relationships/hyperlink" Target="https://podminky.urs.cz/item/CS_URS_2024_01/998011001" TargetMode="External" /><Relationship Id="rId11" Type="http://schemas.openxmlformats.org/officeDocument/2006/relationships/hyperlink" Target="https://podminky.urs.cz/item/CS_URS_2024_01/721211511" TargetMode="External" /><Relationship Id="rId12" Type="http://schemas.openxmlformats.org/officeDocument/2006/relationships/hyperlink" Target="https://podminky.urs.cz/item/CS_URS_2024_01/998721111" TargetMode="External" /><Relationship Id="rId1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21" TargetMode="External" /><Relationship Id="rId2" Type="http://schemas.openxmlformats.org/officeDocument/2006/relationships/hyperlink" Target="https://podminky.urs.cz/item/CS_URS_2024_01/974031154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61" TargetMode="External" /><Relationship Id="rId6" Type="http://schemas.openxmlformats.org/officeDocument/2006/relationships/hyperlink" Target="https://podminky.urs.cz/item/CS_URS_2024_01/713463131" TargetMode="External" /><Relationship Id="rId7" Type="http://schemas.openxmlformats.org/officeDocument/2006/relationships/hyperlink" Target="https://podminky.urs.cz/item/CS_URS_2024_01/998713101" TargetMode="External" /><Relationship Id="rId8" Type="http://schemas.openxmlformats.org/officeDocument/2006/relationships/hyperlink" Target="https://podminky.urs.cz/item/CS_URS_2024_01/722190901" TargetMode="External" /><Relationship Id="rId9" Type="http://schemas.openxmlformats.org/officeDocument/2006/relationships/hyperlink" Target="https://podminky.urs.cz/item/CS_URS_2023_02/722232043" TargetMode="External" /><Relationship Id="rId10" Type="http://schemas.openxmlformats.org/officeDocument/2006/relationships/hyperlink" Target="https://podminky.urs.cz/item/CS_URS_2023_02/722232045" TargetMode="External" /><Relationship Id="rId11" Type="http://schemas.openxmlformats.org/officeDocument/2006/relationships/hyperlink" Target="https://podminky.urs.cz/item/CS_URS_2023_02/722224152" TargetMode="External" /><Relationship Id="rId12" Type="http://schemas.openxmlformats.org/officeDocument/2006/relationships/hyperlink" Target="https://podminky.urs.cz/item/CS_URS_2023_02/722232061" TargetMode="External" /><Relationship Id="rId13" Type="http://schemas.openxmlformats.org/officeDocument/2006/relationships/hyperlink" Target="https://podminky.urs.cz/item/CS_URS_2024_01/722290226" TargetMode="External" /><Relationship Id="rId14" Type="http://schemas.openxmlformats.org/officeDocument/2006/relationships/hyperlink" Target="https://podminky.urs.cz/item/CS_URS_2024_01/722290234" TargetMode="External" /><Relationship Id="rId15" Type="http://schemas.openxmlformats.org/officeDocument/2006/relationships/hyperlink" Target="https://podminky.urs.cz/item/CS_URS_2024_01/998722101" TargetMode="External" /><Relationship Id="rId16" Type="http://schemas.openxmlformats.org/officeDocument/2006/relationships/hyperlink" Target="https://podminky.urs.cz/item/CS_URS_2024_01/723190907" TargetMode="External" /><Relationship Id="rId17" Type="http://schemas.openxmlformats.org/officeDocument/2006/relationships/hyperlink" Target="https://podminky.urs.cz/item/CS_URS_2023_02/767995111" TargetMode="External" /><Relationship Id="rId18" Type="http://schemas.openxmlformats.org/officeDocument/2006/relationships/hyperlink" Target="https://podminky.urs.cz/item/CS_URS_2024_01/998767101" TargetMode="External" /><Relationship Id="rId19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2232044" TargetMode="External" /><Relationship Id="rId2" Type="http://schemas.openxmlformats.org/officeDocument/2006/relationships/hyperlink" Target="https://podminky.urs.cz/item/CS_URS_2024_01/722232046" TargetMode="External" /><Relationship Id="rId3" Type="http://schemas.openxmlformats.org/officeDocument/2006/relationships/hyperlink" Target="https://podminky.urs.cz/item/CS_URS_2024_01/722232061" TargetMode="External" /><Relationship Id="rId4" Type="http://schemas.openxmlformats.org/officeDocument/2006/relationships/hyperlink" Target="https://podminky.urs.cz/item/CS_URS_2024_01/998722101" TargetMode="External" /><Relationship Id="rId5" Type="http://schemas.openxmlformats.org/officeDocument/2006/relationships/hyperlink" Target="https://podminky.urs.cz/item/CS_URS_2023_02/767995111" TargetMode="External" /><Relationship Id="rId6" Type="http://schemas.openxmlformats.org/officeDocument/2006/relationships/hyperlink" Target="https://podminky.urs.cz/item/CS_URS_2024_01/998767101" TargetMode="External" /><Relationship Id="rId7" Type="http://schemas.openxmlformats.org/officeDocument/2006/relationships/hyperlink" Target="https://podminky.urs.cz/item/CS_URS_2024_01/230170011" TargetMode="External" /><Relationship Id="rId8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7013501" TargetMode="External" /><Relationship Id="rId2" Type="http://schemas.openxmlformats.org/officeDocument/2006/relationships/hyperlink" Target="https://podminky.urs.cz/item/CS_URS_2024_01/997013509" TargetMode="External" /><Relationship Id="rId3" Type="http://schemas.openxmlformats.org/officeDocument/2006/relationships/hyperlink" Target="https://podminky.urs.cz/item/CS_URS_2024_01/997013871" TargetMode="External" /><Relationship Id="rId4" Type="http://schemas.openxmlformats.org/officeDocument/2006/relationships/hyperlink" Target="https://podminky.urs.cz/item/CS_URS_2024_01/713463132" TargetMode="External" /><Relationship Id="rId5" Type="http://schemas.openxmlformats.org/officeDocument/2006/relationships/hyperlink" Target="https://podminky.urs.cz/item/CS_URS_2024_01/998713101" TargetMode="External" /><Relationship Id="rId6" Type="http://schemas.openxmlformats.org/officeDocument/2006/relationships/hyperlink" Target="https://podminky.urs.cz/item/CS_URS_2024_01/731244009" TargetMode="External" /><Relationship Id="rId7" Type="http://schemas.openxmlformats.org/officeDocument/2006/relationships/hyperlink" Target="https://podminky.urs.cz/item/CS_URS_2024_01/732110812" TargetMode="External" /><Relationship Id="rId8" Type="http://schemas.openxmlformats.org/officeDocument/2006/relationships/hyperlink" Target="https://podminky.urs.cz/item/CS_URS_2023_02/732112228" TargetMode="External" /><Relationship Id="rId9" Type="http://schemas.openxmlformats.org/officeDocument/2006/relationships/hyperlink" Target="https://podminky.urs.cz/item/CS_URS_2023_02/732113103" TargetMode="External" /><Relationship Id="rId10" Type="http://schemas.openxmlformats.org/officeDocument/2006/relationships/hyperlink" Target="https://podminky.urs.cz/item/CS_URS_2024_01/732320813" TargetMode="External" /><Relationship Id="rId11" Type="http://schemas.openxmlformats.org/officeDocument/2006/relationships/hyperlink" Target="https://podminky.urs.cz/item/CS_URS_2024_01/732324813" TargetMode="External" /><Relationship Id="rId12" Type="http://schemas.openxmlformats.org/officeDocument/2006/relationships/hyperlink" Target="https://podminky.urs.cz/item/CS_URS_2024_01/732331111" TargetMode="External" /><Relationship Id="rId13" Type="http://schemas.openxmlformats.org/officeDocument/2006/relationships/hyperlink" Target="https://podminky.urs.cz/item/CS_URS_2024_01/732429212" TargetMode="External" /><Relationship Id="rId14" Type="http://schemas.openxmlformats.org/officeDocument/2006/relationships/hyperlink" Target="https://podminky.urs.cz/item/CS_URS_2024_01/732511305" TargetMode="External" /><Relationship Id="rId15" Type="http://schemas.openxmlformats.org/officeDocument/2006/relationships/hyperlink" Target="https://podminky.urs.cz/item/CS_URS_2024_01/998732101" TargetMode="External" /><Relationship Id="rId16" Type="http://schemas.openxmlformats.org/officeDocument/2006/relationships/hyperlink" Target="https://podminky.urs.cz/item/CS_URS_2024_01/733120815" TargetMode="External" /><Relationship Id="rId17" Type="http://schemas.openxmlformats.org/officeDocument/2006/relationships/hyperlink" Target="https://podminky.urs.cz/item/CS_URS_2024_01/733120819" TargetMode="External" /><Relationship Id="rId18" Type="http://schemas.openxmlformats.org/officeDocument/2006/relationships/hyperlink" Target="https://podminky.urs.cz/item/CS_URS_2024_01/733222204" TargetMode="External" /><Relationship Id="rId19" Type="http://schemas.openxmlformats.org/officeDocument/2006/relationships/hyperlink" Target="https://podminky.urs.cz/item/CS_URS_2024_01/733223105" TargetMode="External" /><Relationship Id="rId20" Type="http://schemas.openxmlformats.org/officeDocument/2006/relationships/hyperlink" Target="https://podminky.urs.cz/item/CS_URS_2024_01/733223106" TargetMode="External" /><Relationship Id="rId21" Type="http://schemas.openxmlformats.org/officeDocument/2006/relationships/hyperlink" Target="https://podminky.urs.cz/item/CS_URS_2024_01/733223107" TargetMode="External" /><Relationship Id="rId22" Type="http://schemas.openxmlformats.org/officeDocument/2006/relationships/hyperlink" Target="https://podminky.urs.cz/item/CS_URS_2024_01/998733101" TargetMode="External" /><Relationship Id="rId23" Type="http://schemas.openxmlformats.org/officeDocument/2006/relationships/hyperlink" Target="https://podminky.urs.cz/item/CS_URS_2024_01/734200824" TargetMode="External" /><Relationship Id="rId24" Type="http://schemas.openxmlformats.org/officeDocument/2006/relationships/hyperlink" Target="https://podminky.urs.cz/item/CS_URS_2024_01/734209113" TargetMode="External" /><Relationship Id="rId25" Type="http://schemas.openxmlformats.org/officeDocument/2006/relationships/hyperlink" Target="https://podminky.urs.cz/item/CS_URS_2024_01/734209114" TargetMode="External" /><Relationship Id="rId26" Type="http://schemas.openxmlformats.org/officeDocument/2006/relationships/hyperlink" Target="https://podminky.urs.cz/item/CS_URS_2024_01/734209115" TargetMode="External" /><Relationship Id="rId27" Type="http://schemas.openxmlformats.org/officeDocument/2006/relationships/hyperlink" Target="https://podminky.urs.cz/item/CS_URS_2024_01/734211119" TargetMode="External" /><Relationship Id="rId28" Type="http://schemas.openxmlformats.org/officeDocument/2006/relationships/hyperlink" Target="https://podminky.urs.cz/item/CS_URS_2024_01/734220113" TargetMode="External" /><Relationship Id="rId29" Type="http://schemas.openxmlformats.org/officeDocument/2006/relationships/hyperlink" Target="https://podminky.urs.cz/item/CS_URS_2024_01/734220114" TargetMode="External" /><Relationship Id="rId30" Type="http://schemas.openxmlformats.org/officeDocument/2006/relationships/hyperlink" Target="https://podminky.urs.cz/item/CS_URS_2024_01/734251213" TargetMode="External" /><Relationship Id="rId31" Type="http://schemas.openxmlformats.org/officeDocument/2006/relationships/hyperlink" Target="https://podminky.urs.cz/item/CS_URS_2024_01/734291123" TargetMode="External" /><Relationship Id="rId32" Type="http://schemas.openxmlformats.org/officeDocument/2006/relationships/hyperlink" Target="https://podminky.urs.cz/item/CS_URS_2024_01/734291124" TargetMode="External" /><Relationship Id="rId33" Type="http://schemas.openxmlformats.org/officeDocument/2006/relationships/hyperlink" Target="https://podminky.urs.cz/item/CS_URS_2024_01/734291264" TargetMode="External" /><Relationship Id="rId34" Type="http://schemas.openxmlformats.org/officeDocument/2006/relationships/hyperlink" Target="https://podminky.urs.cz/item/CS_URS_2024_01/734291265" TargetMode="External" /><Relationship Id="rId35" Type="http://schemas.openxmlformats.org/officeDocument/2006/relationships/hyperlink" Target="https://podminky.urs.cz/item/CS_URS_2024_01/734291274" TargetMode="External" /><Relationship Id="rId36" Type="http://schemas.openxmlformats.org/officeDocument/2006/relationships/hyperlink" Target="https://podminky.urs.cz/item/CS_URS_2024_01/734292714" TargetMode="External" /><Relationship Id="rId37" Type="http://schemas.openxmlformats.org/officeDocument/2006/relationships/hyperlink" Target="https://podminky.urs.cz/item/CS_URS_2024_01/734292715" TargetMode="External" /><Relationship Id="rId38" Type="http://schemas.openxmlformats.org/officeDocument/2006/relationships/hyperlink" Target="https://podminky.urs.cz/item/CS_URS_2024_01/734292716" TargetMode="External" /><Relationship Id="rId39" Type="http://schemas.openxmlformats.org/officeDocument/2006/relationships/hyperlink" Target="https://podminky.urs.cz/item/CS_URS_2024_01/734292718" TargetMode="External" /><Relationship Id="rId40" Type="http://schemas.openxmlformats.org/officeDocument/2006/relationships/hyperlink" Target="https://podminky.urs.cz/item/CS_URS_2024_01/734292725" TargetMode="External" /><Relationship Id="rId41" Type="http://schemas.openxmlformats.org/officeDocument/2006/relationships/hyperlink" Target="https://podminky.urs.cz/item/CS_URS_2024_01/734292727" TargetMode="External" /><Relationship Id="rId42" Type="http://schemas.openxmlformats.org/officeDocument/2006/relationships/hyperlink" Target="https://podminky.urs.cz/item/CS_URS_2024_01/734295021" TargetMode="External" /><Relationship Id="rId43" Type="http://schemas.openxmlformats.org/officeDocument/2006/relationships/hyperlink" Target="https://podminky.urs.cz/item/CS_URS_2024_01/734295022" TargetMode="External" /><Relationship Id="rId44" Type="http://schemas.openxmlformats.org/officeDocument/2006/relationships/hyperlink" Target="https://podminky.urs.cz/item/CS_URS_2024_01/734411127" TargetMode="External" /><Relationship Id="rId45" Type="http://schemas.openxmlformats.org/officeDocument/2006/relationships/hyperlink" Target="https://podminky.urs.cz/item/CS_URS_2024_01/734419111" TargetMode="External" /><Relationship Id="rId46" Type="http://schemas.openxmlformats.org/officeDocument/2006/relationships/hyperlink" Target="https://podminky.urs.cz/item/CS_URS_2024_01/734421102" TargetMode="External" /><Relationship Id="rId47" Type="http://schemas.openxmlformats.org/officeDocument/2006/relationships/hyperlink" Target="https://podminky.urs.cz/item/CS_URS_2024_01/734424102" TargetMode="External" /><Relationship Id="rId48" Type="http://schemas.openxmlformats.org/officeDocument/2006/relationships/hyperlink" Target="https://podminky.urs.cz/item/CS_URS_2024_01/998734101" TargetMode="External" /><Relationship Id="rId49" Type="http://schemas.openxmlformats.org/officeDocument/2006/relationships/hyperlink" Target="https://podminky.urs.cz/item/CS_URS_2023_02/767995111" TargetMode="External" /><Relationship Id="rId50" Type="http://schemas.openxmlformats.org/officeDocument/2006/relationships/hyperlink" Target="https://podminky.urs.cz/item/CS_URS_2024_01/998767101" TargetMode="External" /><Relationship Id="rId51" Type="http://schemas.openxmlformats.org/officeDocument/2006/relationships/hyperlink" Target="https://podminky.urs.cz/item/CS_URS_2024_01/230170011" TargetMode="External" /><Relationship Id="rId52" Type="http://schemas.openxmlformats.org/officeDocument/2006/relationships/hyperlink" Target="https://podminky.urs.cz/item/CS_URS_2024_01/230170012" TargetMode="External" /><Relationship Id="rId53" Type="http://schemas.openxmlformats.org/officeDocument/2006/relationships/hyperlink" Target="https://podminky.urs.cz/item/CS_URS_2024_01/580507401" TargetMode="External" /><Relationship Id="rId54" Type="http://schemas.openxmlformats.org/officeDocument/2006/relationships/hyperlink" Target="https://podminky.urs.cz/item/CS_URS_2024_01/580507405" TargetMode="External" /><Relationship Id="rId55" Type="http://schemas.openxmlformats.org/officeDocument/2006/relationships/hyperlink" Target="https://podminky.urs.cz/item/CS_URS_2024_01/580507406" TargetMode="External" /><Relationship Id="rId56" Type="http://schemas.openxmlformats.org/officeDocument/2006/relationships/hyperlink" Target="https://podminky.urs.cz/item/CS_URS_2024_01/580507410" TargetMode="External" /><Relationship Id="rId57" Type="http://schemas.openxmlformats.org/officeDocument/2006/relationships/hyperlink" Target="https://podminky.urs.cz/item/CS_URS_2024_01/580507413" TargetMode="External" /><Relationship Id="rId58" Type="http://schemas.openxmlformats.org/officeDocument/2006/relationships/hyperlink" Target="https://podminky.urs.cz/item/CS_URS_2024_01/580507415" TargetMode="External" /><Relationship Id="rId59" Type="http://schemas.openxmlformats.org/officeDocument/2006/relationships/hyperlink" Target="https://podminky.urs.cz/item/CS_URS_2024_01/580507428" TargetMode="External" /><Relationship Id="rId60" Type="http://schemas.openxmlformats.org/officeDocument/2006/relationships/hyperlink" Target="https://podminky.urs.cz/item/CS_URS_2024_01/580507429" TargetMode="External" /><Relationship Id="rId61" Type="http://schemas.openxmlformats.org/officeDocument/2006/relationships/hyperlink" Target="https://podminky.urs.cz/item/CS_URS_2024_01/580507430" TargetMode="External" /><Relationship Id="rId62" Type="http://schemas.openxmlformats.org/officeDocument/2006/relationships/hyperlink" Target="https://podminky.urs.cz/item/CS_URS_2024_01/580507431" TargetMode="External" /><Relationship Id="rId63" Type="http://schemas.openxmlformats.org/officeDocument/2006/relationships/hyperlink" Target="https://podminky.urs.cz/item/CS_URS_2024_01/580507433" TargetMode="External" /><Relationship Id="rId64" Type="http://schemas.openxmlformats.org/officeDocument/2006/relationships/hyperlink" Target="https://podminky.urs.cz/item/CS_URS_2024_01/580507434" TargetMode="External" /><Relationship Id="rId65" Type="http://schemas.openxmlformats.org/officeDocument/2006/relationships/hyperlink" Target="https://podminky.urs.cz/item/CS_URS_2024_01/580507435" TargetMode="External" /><Relationship Id="rId66" Type="http://schemas.openxmlformats.org/officeDocument/2006/relationships/hyperlink" Target="https://podminky.urs.cz/item/CS_URS_2024_01/580507436" TargetMode="External" /><Relationship Id="rId67" Type="http://schemas.openxmlformats.org/officeDocument/2006/relationships/hyperlink" Target="https://podminky.urs.cz/item/CS_URS_2024_01/580507437" TargetMode="External" /><Relationship Id="rId68" Type="http://schemas.openxmlformats.org/officeDocument/2006/relationships/hyperlink" Target="https://podminky.urs.cz/item/CS_URS_2024_01/580507438" TargetMode="External" /><Relationship Id="rId69" Type="http://schemas.openxmlformats.org/officeDocument/2006/relationships/hyperlink" Target="https://podminky.urs.cz/item/CS_URS_2024_01/580507439" TargetMode="External" /><Relationship Id="rId70" Type="http://schemas.openxmlformats.org/officeDocument/2006/relationships/hyperlink" Target="https://podminky.urs.cz/item/CS_URS_2024_01/580507440" TargetMode="External" /><Relationship Id="rId71" Type="http://schemas.openxmlformats.org/officeDocument/2006/relationships/hyperlink" Target="https://podminky.urs.cz/item/CS_URS_2024_01/580507441" TargetMode="External" /><Relationship Id="rId72" Type="http://schemas.openxmlformats.org/officeDocument/2006/relationships/hyperlink" Target="https://podminky.urs.cz/item/CS_URS_2024_01/580507442" TargetMode="External" /><Relationship Id="rId73" Type="http://schemas.openxmlformats.org/officeDocument/2006/relationships/hyperlink" Target="https://podminky.urs.cz/item/CS_URS_2024_01/580507451" TargetMode="External" /><Relationship Id="rId74" Type="http://schemas.openxmlformats.org/officeDocument/2006/relationships/hyperlink" Target="https://podminky.urs.cz/item/CS_URS_2024_01/HZS4212" TargetMode="External" /><Relationship Id="rId7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12325121" TargetMode="External" /><Relationship Id="rId2" Type="http://schemas.openxmlformats.org/officeDocument/2006/relationships/hyperlink" Target="https://podminky.urs.cz/item/CS_URS_2024_01/974031154" TargetMode="External" /><Relationship Id="rId3" Type="http://schemas.openxmlformats.org/officeDocument/2006/relationships/hyperlink" Target="https://podminky.urs.cz/item/CS_URS_2024_01/997013501" TargetMode="External" /><Relationship Id="rId4" Type="http://schemas.openxmlformats.org/officeDocument/2006/relationships/hyperlink" Target="https://podminky.urs.cz/item/CS_URS_2024_01/997013509" TargetMode="External" /><Relationship Id="rId5" Type="http://schemas.openxmlformats.org/officeDocument/2006/relationships/hyperlink" Target="https://podminky.urs.cz/item/CS_URS_2024_01/997013861" TargetMode="External" /><Relationship Id="rId6" Type="http://schemas.openxmlformats.org/officeDocument/2006/relationships/hyperlink" Target="https://podminky.urs.cz/item/CS_URS_2024_01/723111302" TargetMode="External" /><Relationship Id="rId7" Type="http://schemas.openxmlformats.org/officeDocument/2006/relationships/hyperlink" Target="https://podminky.urs.cz/item/CS_URS_2024_01/723111303" TargetMode="External" /><Relationship Id="rId8" Type="http://schemas.openxmlformats.org/officeDocument/2006/relationships/hyperlink" Target="https://podminky.urs.cz/item/CS_URS_2024_01/723111307" TargetMode="External" /><Relationship Id="rId9" Type="http://schemas.openxmlformats.org/officeDocument/2006/relationships/hyperlink" Target="https://podminky.urs.cz/item/CS_URS_2024_01/723150341" TargetMode="External" /><Relationship Id="rId10" Type="http://schemas.openxmlformats.org/officeDocument/2006/relationships/hyperlink" Target="https://podminky.urs.cz/item/CS_URS_2024_01/723150343" TargetMode="External" /><Relationship Id="rId11" Type="http://schemas.openxmlformats.org/officeDocument/2006/relationships/hyperlink" Target="https://podminky.urs.cz/item/CS_URS_2024_01/723150365" TargetMode="External" /><Relationship Id="rId12" Type="http://schemas.openxmlformats.org/officeDocument/2006/relationships/hyperlink" Target="https://podminky.urs.cz/item/CS_URS_2024_01/723150369" TargetMode="External" /><Relationship Id="rId13" Type="http://schemas.openxmlformats.org/officeDocument/2006/relationships/hyperlink" Target="https://podminky.urs.cz/item/CS_URS_2024_01/723160207" TargetMode="External" /><Relationship Id="rId14" Type="http://schemas.openxmlformats.org/officeDocument/2006/relationships/hyperlink" Target="https://podminky.urs.cz/item/CS_URS_2024_01/723180113" TargetMode="External" /><Relationship Id="rId15" Type="http://schemas.openxmlformats.org/officeDocument/2006/relationships/hyperlink" Target="https://podminky.urs.cz/item/CS_URS_2024_01/723231162" TargetMode="External" /><Relationship Id="rId16" Type="http://schemas.openxmlformats.org/officeDocument/2006/relationships/hyperlink" Target="https://podminky.urs.cz/item/CS_URS_2024_01/723231163" TargetMode="External" /><Relationship Id="rId17" Type="http://schemas.openxmlformats.org/officeDocument/2006/relationships/hyperlink" Target="https://podminky.urs.cz/item/CS_URS_2024_01/723231167" TargetMode="External" /><Relationship Id="rId18" Type="http://schemas.openxmlformats.org/officeDocument/2006/relationships/hyperlink" Target="https://podminky.urs.cz/item/CS_URS_2024_01/723239105" TargetMode="External" /><Relationship Id="rId19" Type="http://schemas.openxmlformats.org/officeDocument/2006/relationships/hyperlink" Target="https://podminky.urs.cz/item/CS_URS_2024_01/723261914" TargetMode="External" /><Relationship Id="rId20" Type="http://schemas.openxmlformats.org/officeDocument/2006/relationships/hyperlink" Target="https://podminky.urs.cz/item/CS_URS_2024_01/998723101" TargetMode="External" /><Relationship Id="rId21" Type="http://schemas.openxmlformats.org/officeDocument/2006/relationships/hyperlink" Target="https://podminky.urs.cz/item/CS_URS_2024_01/734292773" TargetMode="External" /><Relationship Id="rId22" Type="http://schemas.openxmlformats.org/officeDocument/2006/relationships/hyperlink" Target="https://podminky.urs.cz/item/CS_URS_2024_01/734421102" TargetMode="External" /><Relationship Id="rId23" Type="http://schemas.openxmlformats.org/officeDocument/2006/relationships/hyperlink" Target="https://podminky.urs.cz/item/CS_URS_2024_01/734424102" TargetMode="External" /><Relationship Id="rId24" Type="http://schemas.openxmlformats.org/officeDocument/2006/relationships/hyperlink" Target="https://podminky.urs.cz/item/CS_URS_2024_01/734494121" TargetMode="External" /><Relationship Id="rId25" Type="http://schemas.openxmlformats.org/officeDocument/2006/relationships/hyperlink" Target="https://podminky.urs.cz/item/CS_URS_2024_01/998734101" TargetMode="External" /><Relationship Id="rId26" Type="http://schemas.openxmlformats.org/officeDocument/2006/relationships/hyperlink" Target="https://podminky.urs.cz/item/CS_URS_2023_02/767995111" TargetMode="External" /><Relationship Id="rId27" Type="http://schemas.openxmlformats.org/officeDocument/2006/relationships/hyperlink" Target="https://podminky.urs.cz/item/CS_URS_2024_01/998767101" TargetMode="External" /><Relationship Id="rId28" Type="http://schemas.openxmlformats.org/officeDocument/2006/relationships/hyperlink" Target="https://podminky.urs.cz/item/CS_URS_2024_01/783601713" TargetMode="External" /><Relationship Id="rId29" Type="http://schemas.openxmlformats.org/officeDocument/2006/relationships/hyperlink" Target="https://podminky.urs.cz/item/CS_URS_2024_01/783614551" TargetMode="External" /><Relationship Id="rId30" Type="http://schemas.openxmlformats.org/officeDocument/2006/relationships/hyperlink" Target="https://podminky.urs.cz/item/CS_URS_2024_01/783615551" TargetMode="External" /><Relationship Id="rId31" Type="http://schemas.openxmlformats.org/officeDocument/2006/relationships/hyperlink" Target="https://podminky.urs.cz/item/CS_URS_2024_01/783617601" TargetMode="External" /><Relationship Id="rId32" Type="http://schemas.openxmlformats.org/officeDocument/2006/relationships/hyperlink" Target="https://podminky.urs.cz/item/CS_URS_2023_02/230170002" TargetMode="External" /><Relationship Id="rId33" Type="http://schemas.openxmlformats.org/officeDocument/2006/relationships/hyperlink" Target="https://podminky.urs.cz/item/CS_URS_2023_02/230170012" TargetMode="External" /><Relationship Id="rId34" Type="http://schemas.openxmlformats.org/officeDocument/2006/relationships/hyperlink" Target="https://podminky.urs.cz/item/CS_URS_2023_02/230208513" TargetMode="External" /><Relationship Id="rId35" Type="http://schemas.openxmlformats.org/officeDocument/2006/relationships/hyperlink" Target="https://podminky.urs.cz/item/CS_URS_2023_02/580506001" TargetMode="External" /><Relationship Id="rId36" Type="http://schemas.openxmlformats.org/officeDocument/2006/relationships/hyperlink" Target="https://podminky.urs.cz/item/CS_URS_2023_02/580506007" TargetMode="External" /><Relationship Id="rId37" Type="http://schemas.openxmlformats.org/officeDocument/2006/relationships/hyperlink" Target="https://podminky.urs.cz/item/CS_URS_2023_02/580506010" TargetMode="External" /><Relationship Id="rId38" Type="http://schemas.openxmlformats.org/officeDocument/2006/relationships/hyperlink" Target="https://podminky.urs.cz/item/CS_URS_2023_02/580506013" TargetMode="External" /><Relationship Id="rId39" Type="http://schemas.openxmlformats.org/officeDocument/2006/relationships/hyperlink" Target="https://podminky.urs.cz/item/CS_URS_2023_02/580506016" TargetMode="External" /><Relationship Id="rId40" Type="http://schemas.openxmlformats.org/officeDocument/2006/relationships/hyperlink" Target="https://podminky.urs.cz/item/CS_URS_2023_02/580506017" TargetMode="External" /><Relationship Id="rId41" Type="http://schemas.openxmlformats.org/officeDocument/2006/relationships/hyperlink" Target="https://podminky.urs.cz/item/CS_URS_2023_02/580506020" TargetMode="External" /><Relationship Id="rId42" Type="http://schemas.openxmlformats.org/officeDocument/2006/relationships/hyperlink" Target="https://podminky.urs.cz/item/CS_URS_2023_02/580506021" TargetMode="External" /><Relationship Id="rId43" Type="http://schemas.openxmlformats.org/officeDocument/2006/relationships/hyperlink" Target="https://podminky.urs.cz/item/CS_URS_2023_02/580507201" TargetMode="External" /><Relationship Id="rId44" Type="http://schemas.openxmlformats.org/officeDocument/2006/relationships/hyperlink" Target="https://podminky.urs.cz/item/CS_URS_2023_02/580507202" TargetMode="External" /><Relationship Id="rId45" Type="http://schemas.openxmlformats.org/officeDocument/2006/relationships/hyperlink" Target="https://podminky.urs.cz/item/CS_URS_2023_02/580507204" TargetMode="External" /><Relationship Id="rId46" Type="http://schemas.openxmlformats.org/officeDocument/2006/relationships/hyperlink" Target="https://podminky.urs.cz/item/CS_URS_2023_02/580507205" TargetMode="External" /><Relationship Id="rId47" Type="http://schemas.openxmlformats.org/officeDocument/2006/relationships/hyperlink" Target="https://podminky.urs.cz/item/CS_URS_2023_02/580507206" TargetMode="External" /><Relationship Id="rId48" Type="http://schemas.openxmlformats.org/officeDocument/2006/relationships/hyperlink" Target="https://podminky.urs.cz/item/CS_URS_2023_02/580507207" TargetMode="External" /><Relationship Id="rId49" Type="http://schemas.openxmlformats.org/officeDocument/2006/relationships/hyperlink" Target="https://podminky.urs.cz/item/CS_URS_2023_02/580507208" TargetMode="External" /><Relationship Id="rId50" Type="http://schemas.openxmlformats.org/officeDocument/2006/relationships/hyperlink" Target="https://podminky.urs.cz/item/CS_URS_2023_02/580507210" TargetMode="External" /><Relationship Id="rId51" Type="http://schemas.openxmlformats.org/officeDocument/2006/relationships/hyperlink" Target="https://podminky.urs.cz/item/CS_URS_2023_02/580507211" TargetMode="External" /><Relationship Id="rId52" Type="http://schemas.openxmlformats.org/officeDocument/2006/relationships/hyperlink" Target="https://podminky.urs.cz/item/CS_URS_2023_02/580507212" TargetMode="External" /><Relationship Id="rId53" Type="http://schemas.openxmlformats.org/officeDocument/2006/relationships/hyperlink" Target="https://podminky.urs.cz/item/CS_URS_2023_02/580507213" TargetMode="External" /><Relationship Id="rId54" Type="http://schemas.openxmlformats.org/officeDocument/2006/relationships/hyperlink" Target="https://podminky.urs.cz/item/CS_URS_2023_02/580507214" TargetMode="External" /><Relationship Id="rId55" Type="http://schemas.openxmlformats.org/officeDocument/2006/relationships/hyperlink" Target="https://podminky.urs.cz/item/CS_URS_2023_02/580507215" TargetMode="External" /><Relationship Id="rId56" Type="http://schemas.openxmlformats.org/officeDocument/2006/relationships/hyperlink" Target="https://podminky.urs.cz/item/CS_URS_2023_02/580507216" TargetMode="External" /><Relationship Id="rId57" Type="http://schemas.openxmlformats.org/officeDocument/2006/relationships/hyperlink" Target="https://podminky.urs.cz/item/CS_URS_2023_02/580507217" TargetMode="External" /><Relationship Id="rId58" Type="http://schemas.openxmlformats.org/officeDocument/2006/relationships/hyperlink" Target="https://podminky.urs.cz/item/CS_URS_2023_02/580507218" TargetMode="External" /><Relationship Id="rId59" Type="http://schemas.openxmlformats.org/officeDocument/2006/relationships/hyperlink" Target="https://podminky.urs.cz/item/CS_URS_2023_02/580507219" TargetMode="External" /><Relationship Id="rId60" Type="http://schemas.openxmlformats.org/officeDocument/2006/relationships/hyperlink" Target="https://podminky.urs.cz/item/CS_URS_2023_02/580507220" TargetMode="External" /><Relationship Id="rId61" Type="http://schemas.openxmlformats.org/officeDocument/2006/relationships/hyperlink" Target="https://podminky.urs.cz/item/CS_URS_2023_02/580507221" TargetMode="External" /><Relationship Id="rId62" Type="http://schemas.openxmlformats.org/officeDocument/2006/relationships/hyperlink" Target="https://podminky.urs.cz/item/CS_URS_2023_02/580507222" TargetMode="External" /><Relationship Id="rId63" Type="http://schemas.openxmlformats.org/officeDocument/2006/relationships/hyperlink" Target="https://podminky.urs.cz/item/CS_URS_2023_02/580507223" TargetMode="External" /><Relationship Id="rId64" Type="http://schemas.openxmlformats.org/officeDocument/2006/relationships/hyperlink" Target="https://podminky.urs.cz/item/CS_URS_2023_02/580507224" TargetMode="External" /><Relationship Id="rId65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9971111" TargetMode="External" /><Relationship Id="rId2" Type="http://schemas.openxmlformats.org/officeDocument/2006/relationships/hyperlink" Target="https://podminky.urs.cz/item/CS_URS_2024_01/469972111" TargetMode="External" /><Relationship Id="rId3" Type="http://schemas.openxmlformats.org/officeDocument/2006/relationships/hyperlink" Target="https://podminky.urs.cz/item/CS_URS_2024_01/469972121" TargetMode="External" /><Relationship Id="rId4" Type="http://schemas.openxmlformats.org/officeDocument/2006/relationships/hyperlink" Target="https://podminky.urs.cz/item/CS_URS_2024_01/469973116" TargetMode="External" /><Relationship Id="rId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469971111" TargetMode="External" /><Relationship Id="rId2" Type="http://schemas.openxmlformats.org/officeDocument/2006/relationships/hyperlink" Target="https://podminky.urs.cz/item/CS_URS_2024_01/469972111" TargetMode="External" /><Relationship Id="rId3" Type="http://schemas.openxmlformats.org/officeDocument/2006/relationships/hyperlink" Target="https://podminky.urs.cz/item/CS_URS_2024_01/469972121" TargetMode="External" /><Relationship Id="rId4" Type="http://schemas.openxmlformats.org/officeDocument/2006/relationships/hyperlink" Target="https://podminky.urs.cz/item/CS_URS_2024_01/469973116" TargetMode="External" /><Relationship Id="rId5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1303000" TargetMode="External" /><Relationship Id="rId2" Type="http://schemas.openxmlformats.org/officeDocument/2006/relationships/hyperlink" Target="https://podminky.urs.cz/item/CS_URS_2024_01/033002000" TargetMode="External" /><Relationship Id="rId3" Type="http://schemas.openxmlformats.org/officeDocument/2006/relationships/hyperlink" Target="https://podminky.urs.cz/item/CS_URS_2024_01/034103000" TargetMode="External" /><Relationship Id="rId4" Type="http://schemas.openxmlformats.org/officeDocument/2006/relationships/hyperlink" Target="https://podminky.urs.cz/item/CS_URS_2024_01/034203000" TargetMode="External" /><Relationship Id="rId5" Type="http://schemas.openxmlformats.org/officeDocument/2006/relationships/hyperlink" Target="https://podminky.urs.cz/item/CS_URS_2024_01/034303000" TargetMode="External" /><Relationship Id="rId6" Type="http://schemas.openxmlformats.org/officeDocument/2006/relationships/hyperlink" Target="https://podminky.urs.cz/item/CS_URS_2024_01/034403000" TargetMode="External" /><Relationship Id="rId7" Type="http://schemas.openxmlformats.org/officeDocument/2006/relationships/hyperlink" Target="https://podminky.urs.cz/item/CS_URS_2024_01/034503000" TargetMode="External" /><Relationship Id="rId8" Type="http://schemas.openxmlformats.org/officeDocument/2006/relationships/hyperlink" Target="https://podminky.urs.cz/item/CS_URS_2024_01/039002000" TargetMode="External" /><Relationship Id="rId9" Type="http://schemas.openxmlformats.org/officeDocument/2006/relationships/hyperlink" Target="https://podminky.urs.cz/item/CS_URS_2024_01/071103000" TargetMode="External" /><Relationship Id="rId1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29.28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9" t="s">
        <v>26</v>
      </c>
      <c r="AL9" s="25"/>
      <c r="AM9" s="25"/>
      <c r="AN9" s="37" t="s">
        <v>27</v>
      </c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29</v>
      </c>
      <c r="AL10" s="25"/>
      <c r="AM10" s="25"/>
      <c r="AN10" s="30" t="s">
        <v>30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31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29</v>
      </c>
      <c r="AL13" s="25"/>
      <c r="AM13" s="25"/>
      <c r="AN13" s="38" t="s">
        <v>33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8" t="s">
        <v>33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5" t="s">
        <v>31</v>
      </c>
      <c r="AL14" s="25"/>
      <c r="AM14" s="25"/>
      <c r="AN14" s="38" t="s">
        <v>33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29</v>
      </c>
      <c r="AL16" s="25"/>
      <c r="AM16" s="25"/>
      <c r="AN16" s="30" t="s">
        <v>30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31</v>
      </c>
      <c r="AL17" s="25"/>
      <c r="AM17" s="25"/>
      <c r="AN17" s="30" t="s">
        <v>30</v>
      </c>
      <c r="AO17" s="25"/>
      <c r="AP17" s="25"/>
      <c r="AQ17" s="25"/>
      <c r="AR17" s="23"/>
      <c r="BE17" s="34"/>
      <c r="BS17" s="20" t="s">
        <v>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29</v>
      </c>
      <c r="AL19" s="25"/>
      <c r="AM19" s="25"/>
      <c r="AN19" s="30" t="s">
        <v>30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23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31</v>
      </c>
      <c r="AL20" s="25"/>
      <c r="AM20" s="25"/>
      <c r="AN20" s="30" t="s">
        <v>30</v>
      </c>
      <c r="AO20" s="25"/>
      <c r="AP20" s="25"/>
      <c r="AQ20" s="25"/>
      <c r="AR20" s="23"/>
      <c r="BE20" s="34"/>
      <c r="BS20" s="20" t="s">
        <v>36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358.5" customHeight="1">
      <c r="B23" s="24"/>
      <c r="C23" s="25"/>
      <c r="D23" s="25"/>
      <c r="E23" s="40" t="s">
        <v>38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5"/>
      <c r="AQ25" s="25"/>
      <c r="AR25" s="23"/>
      <c r="BE25" s="34"/>
    </row>
    <row r="26" s="2" customFormat="1" ht="25.92" customHeight="1">
      <c r="A26" s="42"/>
      <c r="B26" s="43"/>
      <c r="C26" s="44"/>
      <c r="D26" s="45" t="s">
        <v>39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4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4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40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41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42</v>
      </c>
      <c r="AL28" s="49"/>
      <c r="AM28" s="49"/>
      <c r="AN28" s="49"/>
      <c r="AO28" s="49"/>
      <c r="AP28" s="44"/>
      <c r="AQ28" s="44"/>
      <c r="AR28" s="48"/>
      <c r="BE28" s="34"/>
    </row>
    <row r="29" s="3" customFormat="1" ht="14.4" customHeight="1">
      <c r="A29" s="3"/>
      <c r="B29" s="50"/>
      <c r="C29" s="51"/>
      <c r="D29" s="35" t="s">
        <v>43</v>
      </c>
      <c r="E29" s="51"/>
      <c r="F29" s="35" t="s">
        <v>44</v>
      </c>
      <c r="G29" s="51"/>
      <c r="H29" s="51"/>
      <c r="I29" s="51"/>
      <c r="J29" s="51"/>
      <c r="K29" s="51"/>
      <c r="L29" s="52">
        <v>0.21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5" t="s">
        <v>45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5" t="s">
        <v>46</v>
      </c>
      <c r="G31" s="51"/>
      <c r="H31" s="51"/>
      <c r="I31" s="51"/>
      <c r="J31" s="51"/>
      <c r="K31" s="51"/>
      <c r="L31" s="52">
        <v>0.21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5" t="s">
        <v>47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5" t="s">
        <v>48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49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50</v>
      </c>
      <c r="U35" s="58"/>
      <c r="V35" s="58"/>
      <c r="W35" s="58"/>
      <c r="X35" s="60" t="s">
        <v>51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6" t="s">
        <v>52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5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0657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Ledeč n. S. škola přístavba dílny pro CNC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5" t="s">
        <v>22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 xml:space="preserve"> 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5" t="s">
        <v>24</v>
      </c>
      <c r="AJ47" s="44"/>
      <c r="AK47" s="44"/>
      <c r="AL47" s="44"/>
      <c r="AM47" s="76" t="str">
        <f>IF(AN8= "","",AN8)</f>
        <v>6. 3. 2024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15.15" customHeight="1">
      <c r="A49" s="42"/>
      <c r="B49" s="43"/>
      <c r="C49" s="35" t="s">
        <v>28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 xml:space="preserve"> 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5" t="s">
        <v>34</v>
      </c>
      <c r="AJ49" s="44"/>
      <c r="AK49" s="44"/>
      <c r="AL49" s="44"/>
      <c r="AM49" s="77" t="str">
        <f>IF(E17="","",E17)</f>
        <v xml:space="preserve"> </v>
      </c>
      <c r="AN49" s="68"/>
      <c r="AO49" s="68"/>
      <c r="AP49" s="68"/>
      <c r="AQ49" s="44"/>
      <c r="AR49" s="48"/>
      <c r="AS49" s="78" t="s">
        <v>53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5" t="s">
        <v>32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5" t="s">
        <v>35</v>
      </c>
      <c r="AJ50" s="44"/>
      <c r="AK50" s="44"/>
      <c r="AL50" s="44"/>
      <c r="AM50" s="77" t="str">
        <f>IF(E20="","",E20)</f>
        <v xml:space="preserve"> 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54</v>
      </c>
      <c r="D52" s="91"/>
      <c r="E52" s="91"/>
      <c r="F52" s="91"/>
      <c r="G52" s="91"/>
      <c r="H52" s="92"/>
      <c r="I52" s="93" t="s">
        <v>55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56</v>
      </c>
      <c r="AH52" s="91"/>
      <c r="AI52" s="91"/>
      <c r="AJ52" s="91"/>
      <c r="AK52" s="91"/>
      <c r="AL52" s="91"/>
      <c r="AM52" s="91"/>
      <c r="AN52" s="93" t="s">
        <v>57</v>
      </c>
      <c r="AO52" s="91"/>
      <c r="AP52" s="91"/>
      <c r="AQ52" s="95" t="s">
        <v>58</v>
      </c>
      <c r="AR52" s="48"/>
      <c r="AS52" s="96" t="s">
        <v>59</v>
      </c>
      <c r="AT52" s="97" t="s">
        <v>60</v>
      </c>
      <c r="AU52" s="97" t="s">
        <v>61</v>
      </c>
      <c r="AV52" s="97" t="s">
        <v>62</v>
      </c>
      <c r="AW52" s="97" t="s">
        <v>63</v>
      </c>
      <c r="AX52" s="97" t="s">
        <v>64</v>
      </c>
      <c r="AY52" s="97" t="s">
        <v>65</v>
      </c>
      <c r="AZ52" s="97" t="s">
        <v>66</v>
      </c>
      <c r="BA52" s="97" t="s">
        <v>67</v>
      </c>
      <c r="BB52" s="97" t="s">
        <v>68</v>
      </c>
      <c r="BC52" s="97" t="s">
        <v>69</v>
      </c>
      <c r="BD52" s="98" t="s">
        <v>70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71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ROUND(AG55,2)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30</v>
      </c>
      <c r="AR54" s="108"/>
      <c r="AS54" s="109">
        <f>ROUND(AS55,2)</f>
        <v>0</v>
      </c>
      <c r="AT54" s="110">
        <f>ROUND(SUM(AV54:AW54),2)</f>
        <v>0</v>
      </c>
      <c r="AU54" s="111">
        <f>ROUND(AU55,5)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ROUND(AZ55,2)</f>
        <v>0</v>
      </c>
      <c r="BA54" s="110">
        <f>ROUND(BA55,2)</f>
        <v>0</v>
      </c>
      <c r="BB54" s="110">
        <f>ROUND(BB55,2)</f>
        <v>0</v>
      </c>
      <c r="BC54" s="110">
        <f>ROUND(BC55,2)</f>
        <v>0</v>
      </c>
      <c r="BD54" s="112">
        <f>ROUND(BD55,2)</f>
        <v>0</v>
      </c>
      <c r="BE54" s="6"/>
      <c r="BS54" s="113" t="s">
        <v>72</v>
      </c>
      <c r="BT54" s="113" t="s">
        <v>73</v>
      </c>
      <c r="BU54" s="114" t="s">
        <v>74</v>
      </c>
      <c r="BV54" s="113" t="s">
        <v>75</v>
      </c>
      <c r="BW54" s="113" t="s">
        <v>5</v>
      </c>
      <c r="BX54" s="113" t="s">
        <v>76</v>
      </c>
      <c r="CL54" s="113" t="s">
        <v>19</v>
      </c>
    </row>
    <row r="55" s="7" customFormat="1" ht="37.5" customHeight="1">
      <c r="A55" s="7"/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ROUND(SUM(AG56:AG73),2)</f>
        <v>0</v>
      </c>
      <c r="AH55" s="118"/>
      <c r="AI55" s="118"/>
      <c r="AJ55" s="118"/>
      <c r="AK55" s="118"/>
      <c r="AL55" s="118"/>
      <c r="AM55" s="118"/>
      <c r="AN55" s="120">
        <f>SUM(AG55,AT55)</f>
        <v>0</v>
      </c>
      <c r="AO55" s="118"/>
      <c r="AP55" s="118"/>
      <c r="AQ55" s="121" t="s">
        <v>79</v>
      </c>
      <c r="AR55" s="122"/>
      <c r="AS55" s="123">
        <f>ROUND(SUM(AS56:AS73),2)</f>
        <v>0</v>
      </c>
      <c r="AT55" s="124">
        <f>ROUND(SUM(AV55:AW55),2)</f>
        <v>0</v>
      </c>
      <c r="AU55" s="125">
        <f>ROUND(SUM(AU56:AU73),5)</f>
        <v>0</v>
      </c>
      <c r="AV55" s="124">
        <f>ROUND(AZ55*L29,2)</f>
        <v>0</v>
      </c>
      <c r="AW55" s="124">
        <f>ROUND(BA55*L30,2)</f>
        <v>0</v>
      </c>
      <c r="AX55" s="124">
        <f>ROUND(BB55*L29,2)</f>
        <v>0</v>
      </c>
      <c r="AY55" s="124">
        <f>ROUND(BC55*L30,2)</f>
        <v>0</v>
      </c>
      <c r="AZ55" s="124">
        <f>ROUND(SUM(AZ56:AZ73),2)</f>
        <v>0</v>
      </c>
      <c r="BA55" s="124">
        <f>ROUND(SUM(BA56:BA73),2)</f>
        <v>0</v>
      </c>
      <c r="BB55" s="124">
        <f>ROUND(SUM(BB56:BB73),2)</f>
        <v>0</v>
      </c>
      <c r="BC55" s="124">
        <f>ROUND(SUM(BC56:BC73),2)</f>
        <v>0</v>
      </c>
      <c r="BD55" s="126">
        <f>ROUND(SUM(BD56:BD73),2)</f>
        <v>0</v>
      </c>
      <c r="BE55" s="7"/>
      <c r="BS55" s="127" t="s">
        <v>72</v>
      </c>
      <c r="BT55" s="127" t="s">
        <v>80</v>
      </c>
      <c r="BU55" s="127" t="s">
        <v>74</v>
      </c>
      <c r="BV55" s="127" t="s">
        <v>75</v>
      </c>
      <c r="BW55" s="127" t="s">
        <v>81</v>
      </c>
      <c r="BX55" s="127" t="s">
        <v>5</v>
      </c>
      <c r="CL55" s="127" t="s">
        <v>30</v>
      </c>
      <c r="CM55" s="127" t="s">
        <v>82</v>
      </c>
    </row>
    <row r="56" s="4" customFormat="1" ht="16.5" customHeight="1">
      <c r="A56" s="128" t="s">
        <v>83</v>
      </c>
      <c r="B56" s="67"/>
      <c r="C56" s="129"/>
      <c r="D56" s="129"/>
      <c r="E56" s="130" t="s">
        <v>84</v>
      </c>
      <c r="F56" s="130"/>
      <c r="G56" s="130"/>
      <c r="H56" s="130"/>
      <c r="I56" s="130"/>
      <c r="J56" s="129"/>
      <c r="K56" s="130" t="s">
        <v>85</v>
      </c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1">
        <f>'01.04 - SO01 - BOURACÍ A ...'!J32</f>
        <v>0</v>
      </c>
      <c r="AH56" s="129"/>
      <c r="AI56" s="129"/>
      <c r="AJ56" s="129"/>
      <c r="AK56" s="129"/>
      <c r="AL56" s="129"/>
      <c r="AM56" s="129"/>
      <c r="AN56" s="131">
        <f>SUM(AG56,AT56)</f>
        <v>0</v>
      </c>
      <c r="AO56" s="129"/>
      <c r="AP56" s="129"/>
      <c r="AQ56" s="132" t="s">
        <v>86</v>
      </c>
      <c r="AR56" s="69"/>
      <c r="AS56" s="133">
        <v>0</v>
      </c>
      <c r="AT56" s="134">
        <f>ROUND(SUM(AV56:AW56),2)</f>
        <v>0</v>
      </c>
      <c r="AU56" s="135">
        <f>'01.04 - SO01 - BOURACÍ A ...'!P96</f>
        <v>0</v>
      </c>
      <c r="AV56" s="134">
        <f>'01.04 - SO01 - BOURACÍ A ...'!J35</f>
        <v>0</v>
      </c>
      <c r="AW56" s="134">
        <f>'01.04 - SO01 - BOURACÍ A ...'!J36</f>
        <v>0</v>
      </c>
      <c r="AX56" s="134">
        <f>'01.04 - SO01 - BOURACÍ A ...'!J37</f>
        <v>0</v>
      </c>
      <c r="AY56" s="134">
        <f>'01.04 - SO01 - BOURACÍ A ...'!J38</f>
        <v>0</v>
      </c>
      <c r="AZ56" s="134">
        <f>'01.04 - SO01 - BOURACÍ A ...'!F35</f>
        <v>0</v>
      </c>
      <c r="BA56" s="134">
        <f>'01.04 - SO01 - BOURACÍ A ...'!F36</f>
        <v>0</v>
      </c>
      <c r="BB56" s="134">
        <f>'01.04 - SO01 - BOURACÍ A ...'!F37</f>
        <v>0</v>
      </c>
      <c r="BC56" s="134">
        <f>'01.04 - SO01 - BOURACÍ A ...'!F38</f>
        <v>0</v>
      </c>
      <c r="BD56" s="136">
        <f>'01.04 - SO01 - BOURACÍ A ...'!F39</f>
        <v>0</v>
      </c>
      <c r="BE56" s="4"/>
      <c r="BT56" s="137" t="s">
        <v>82</v>
      </c>
      <c r="BV56" s="137" t="s">
        <v>75</v>
      </c>
      <c r="BW56" s="137" t="s">
        <v>87</v>
      </c>
      <c r="BX56" s="137" t="s">
        <v>81</v>
      </c>
      <c r="CL56" s="137" t="s">
        <v>19</v>
      </c>
    </row>
    <row r="57" s="4" customFormat="1" ht="16.5" customHeight="1">
      <c r="A57" s="128" t="s">
        <v>83</v>
      </c>
      <c r="B57" s="67"/>
      <c r="C57" s="129"/>
      <c r="D57" s="129"/>
      <c r="E57" s="130" t="s">
        <v>88</v>
      </c>
      <c r="F57" s="130"/>
      <c r="G57" s="130"/>
      <c r="H57" s="130"/>
      <c r="I57" s="130"/>
      <c r="J57" s="129"/>
      <c r="K57" s="130" t="s">
        <v>89</v>
      </c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1">
        <f>'02.02 - SO02 - BOURACÍ A ...'!J32</f>
        <v>0</v>
      </c>
      <c r="AH57" s="129"/>
      <c r="AI57" s="129"/>
      <c r="AJ57" s="129"/>
      <c r="AK57" s="129"/>
      <c r="AL57" s="129"/>
      <c r="AM57" s="129"/>
      <c r="AN57" s="131">
        <f>SUM(AG57,AT57)</f>
        <v>0</v>
      </c>
      <c r="AO57" s="129"/>
      <c r="AP57" s="129"/>
      <c r="AQ57" s="132" t="s">
        <v>86</v>
      </c>
      <c r="AR57" s="69"/>
      <c r="AS57" s="133">
        <v>0</v>
      </c>
      <c r="AT57" s="134">
        <f>ROUND(SUM(AV57:AW57),2)</f>
        <v>0</v>
      </c>
      <c r="AU57" s="135">
        <f>'02.02 - SO02 - BOURACÍ A ...'!P88</f>
        <v>0</v>
      </c>
      <c r="AV57" s="134">
        <f>'02.02 - SO02 - BOURACÍ A ...'!J35</f>
        <v>0</v>
      </c>
      <c r="AW57" s="134">
        <f>'02.02 - SO02 - BOURACÍ A ...'!J36</f>
        <v>0</v>
      </c>
      <c r="AX57" s="134">
        <f>'02.02 - SO02 - BOURACÍ A ...'!J37</f>
        <v>0</v>
      </c>
      <c r="AY57" s="134">
        <f>'02.02 - SO02 - BOURACÍ A ...'!J38</f>
        <v>0</v>
      </c>
      <c r="AZ57" s="134">
        <f>'02.02 - SO02 - BOURACÍ A ...'!F35</f>
        <v>0</v>
      </c>
      <c r="BA57" s="134">
        <f>'02.02 - SO02 - BOURACÍ A ...'!F36</f>
        <v>0</v>
      </c>
      <c r="BB57" s="134">
        <f>'02.02 - SO02 - BOURACÍ A ...'!F37</f>
        <v>0</v>
      </c>
      <c r="BC57" s="134">
        <f>'02.02 - SO02 - BOURACÍ A ...'!F38</f>
        <v>0</v>
      </c>
      <c r="BD57" s="136">
        <f>'02.02 - SO02 - BOURACÍ A ...'!F39</f>
        <v>0</v>
      </c>
      <c r="BE57" s="4"/>
      <c r="BT57" s="137" t="s">
        <v>82</v>
      </c>
      <c r="BV57" s="137" t="s">
        <v>75</v>
      </c>
      <c r="BW57" s="137" t="s">
        <v>90</v>
      </c>
      <c r="BX57" s="137" t="s">
        <v>81</v>
      </c>
      <c r="CL57" s="137" t="s">
        <v>19</v>
      </c>
    </row>
    <row r="58" s="4" customFormat="1" ht="16.5" customHeight="1">
      <c r="A58" s="128" t="s">
        <v>83</v>
      </c>
      <c r="B58" s="67"/>
      <c r="C58" s="129"/>
      <c r="D58" s="129"/>
      <c r="E58" s="130" t="s">
        <v>91</v>
      </c>
      <c r="F58" s="130"/>
      <c r="G58" s="130"/>
      <c r="H58" s="130"/>
      <c r="I58" s="130"/>
      <c r="J58" s="129"/>
      <c r="K58" s="130" t="s">
        <v>92</v>
      </c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1">
        <f>'03.05 - SO01 - NOVÝ STAV'!J32</f>
        <v>0</v>
      </c>
      <c r="AH58" s="129"/>
      <c r="AI58" s="129"/>
      <c r="AJ58" s="129"/>
      <c r="AK58" s="129"/>
      <c r="AL58" s="129"/>
      <c r="AM58" s="129"/>
      <c r="AN58" s="131">
        <f>SUM(AG58,AT58)</f>
        <v>0</v>
      </c>
      <c r="AO58" s="129"/>
      <c r="AP58" s="129"/>
      <c r="AQ58" s="132" t="s">
        <v>86</v>
      </c>
      <c r="AR58" s="69"/>
      <c r="AS58" s="133">
        <v>0</v>
      </c>
      <c r="AT58" s="134">
        <f>ROUND(SUM(AV58:AW58),2)</f>
        <v>0</v>
      </c>
      <c r="AU58" s="135">
        <f>'03.05 - SO01 - NOVÝ STAV'!P109</f>
        <v>0</v>
      </c>
      <c r="AV58" s="134">
        <f>'03.05 - SO01 - NOVÝ STAV'!J35</f>
        <v>0</v>
      </c>
      <c r="AW58" s="134">
        <f>'03.05 - SO01 - NOVÝ STAV'!J36</f>
        <v>0</v>
      </c>
      <c r="AX58" s="134">
        <f>'03.05 - SO01 - NOVÝ STAV'!J37</f>
        <v>0</v>
      </c>
      <c r="AY58" s="134">
        <f>'03.05 - SO01 - NOVÝ STAV'!J38</f>
        <v>0</v>
      </c>
      <c r="AZ58" s="134">
        <f>'03.05 - SO01 - NOVÝ STAV'!F35</f>
        <v>0</v>
      </c>
      <c r="BA58" s="134">
        <f>'03.05 - SO01 - NOVÝ STAV'!F36</f>
        <v>0</v>
      </c>
      <c r="BB58" s="134">
        <f>'03.05 - SO01 - NOVÝ STAV'!F37</f>
        <v>0</v>
      </c>
      <c r="BC58" s="134">
        <f>'03.05 - SO01 - NOVÝ STAV'!F38</f>
        <v>0</v>
      </c>
      <c r="BD58" s="136">
        <f>'03.05 - SO01 - NOVÝ STAV'!F39</f>
        <v>0</v>
      </c>
      <c r="BE58" s="4"/>
      <c r="BT58" s="137" t="s">
        <v>82</v>
      </c>
      <c r="BV58" s="137" t="s">
        <v>75</v>
      </c>
      <c r="BW58" s="137" t="s">
        <v>93</v>
      </c>
      <c r="BX58" s="137" t="s">
        <v>81</v>
      </c>
      <c r="CL58" s="137" t="s">
        <v>19</v>
      </c>
    </row>
    <row r="59" s="4" customFormat="1" ht="16.5" customHeight="1">
      <c r="A59" s="128" t="s">
        <v>83</v>
      </c>
      <c r="B59" s="67"/>
      <c r="C59" s="129"/>
      <c r="D59" s="129"/>
      <c r="E59" s="130" t="s">
        <v>94</v>
      </c>
      <c r="F59" s="130"/>
      <c r="G59" s="130"/>
      <c r="H59" s="130"/>
      <c r="I59" s="130"/>
      <c r="J59" s="129"/>
      <c r="K59" s="130" t="s">
        <v>95</v>
      </c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1">
        <f>'04.02 - SO02 - NOVÝ STAV'!J32</f>
        <v>0</v>
      </c>
      <c r="AH59" s="129"/>
      <c r="AI59" s="129"/>
      <c r="AJ59" s="129"/>
      <c r="AK59" s="129"/>
      <c r="AL59" s="129"/>
      <c r="AM59" s="129"/>
      <c r="AN59" s="131">
        <f>SUM(AG59,AT59)</f>
        <v>0</v>
      </c>
      <c r="AO59" s="129"/>
      <c r="AP59" s="129"/>
      <c r="AQ59" s="132" t="s">
        <v>86</v>
      </c>
      <c r="AR59" s="69"/>
      <c r="AS59" s="133">
        <v>0</v>
      </c>
      <c r="AT59" s="134">
        <f>ROUND(SUM(AV59:AW59),2)</f>
        <v>0</v>
      </c>
      <c r="AU59" s="135">
        <f>'04.02 - SO02 - NOVÝ STAV'!P93</f>
        <v>0</v>
      </c>
      <c r="AV59" s="134">
        <f>'04.02 - SO02 - NOVÝ STAV'!J35</f>
        <v>0</v>
      </c>
      <c r="AW59" s="134">
        <f>'04.02 - SO02 - NOVÝ STAV'!J36</f>
        <v>0</v>
      </c>
      <c r="AX59" s="134">
        <f>'04.02 - SO02 - NOVÝ STAV'!J37</f>
        <v>0</v>
      </c>
      <c r="AY59" s="134">
        <f>'04.02 - SO02 - NOVÝ STAV'!J38</f>
        <v>0</v>
      </c>
      <c r="AZ59" s="134">
        <f>'04.02 - SO02 - NOVÝ STAV'!F35</f>
        <v>0</v>
      </c>
      <c r="BA59" s="134">
        <f>'04.02 - SO02 - NOVÝ STAV'!F36</f>
        <v>0</v>
      </c>
      <c r="BB59" s="134">
        <f>'04.02 - SO02 - NOVÝ STAV'!F37</f>
        <v>0</v>
      </c>
      <c r="BC59" s="134">
        <f>'04.02 - SO02 - NOVÝ STAV'!F38</f>
        <v>0</v>
      </c>
      <c r="BD59" s="136">
        <f>'04.02 - SO02 - NOVÝ STAV'!F39</f>
        <v>0</v>
      </c>
      <c r="BE59" s="4"/>
      <c r="BT59" s="137" t="s">
        <v>82</v>
      </c>
      <c r="BV59" s="137" t="s">
        <v>75</v>
      </c>
      <c r="BW59" s="137" t="s">
        <v>96</v>
      </c>
      <c r="BX59" s="137" t="s">
        <v>81</v>
      </c>
      <c r="CL59" s="137" t="s">
        <v>19</v>
      </c>
    </row>
    <row r="60" s="4" customFormat="1" ht="16.5" customHeight="1">
      <c r="A60" s="128" t="s">
        <v>83</v>
      </c>
      <c r="B60" s="67"/>
      <c r="C60" s="129"/>
      <c r="D60" s="129"/>
      <c r="E60" s="130" t="s">
        <v>97</v>
      </c>
      <c r="F60" s="130"/>
      <c r="G60" s="130"/>
      <c r="H60" s="130"/>
      <c r="I60" s="130"/>
      <c r="J60" s="129"/>
      <c r="K60" s="130" t="s">
        <v>98</v>
      </c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1">
        <f>'05.02 - SO01 - KANALIZACE'!J32</f>
        <v>0</v>
      </c>
      <c r="AH60" s="129"/>
      <c r="AI60" s="129"/>
      <c r="AJ60" s="129"/>
      <c r="AK60" s="129"/>
      <c r="AL60" s="129"/>
      <c r="AM60" s="129"/>
      <c r="AN60" s="131">
        <f>SUM(AG60,AT60)</f>
        <v>0</v>
      </c>
      <c r="AO60" s="129"/>
      <c r="AP60" s="129"/>
      <c r="AQ60" s="132" t="s">
        <v>86</v>
      </c>
      <c r="AR60" s="69"/>
      <c r="AS60" s="133">
        <v>0</v>
      </c>
      <c r="AT60" s="134">
        <f>ROUND(SUM(AV60:AW60),2)</f>
        <v>0</v>
      </c>
      <c r="AU60" s="135">
        <f>'05.02 - SO01 - KANALIZACE'!P93</f>
        <v>0</v>
      </c>
      <c r="AV60" s="134">
        <f>'05.02 - SO01 - KANALIZACE'!J35</f>
        <v>0</v>
      </c>
      <c r="AW60" s="134">
        <f>'05.02 - SO01 - KANALIZACE'!J36</f>
        <v>0</v>
      </c>
      <c r="AX60" s="134">
        <f>'05.02 - SO01 - KANALIZACE'!J37</f>
        <v>0</v>
      </c>
      <c r="AY60" s="134">
        <f>'05.02 - SO01 - KANALIZACE'!J38</f>
        <v>0</v>
      </c>
      <c r="AZ60" s="134">
        <f>'05.02 - SO01 - KANALIZACE'!F35</f>
        <v>0</v>
      </c>
      <c r="BA60" s="134">
        <f>'05.02 - SO01 - KANALIZACE'!F36</f>
        <v>0</v>
      </c>
      <c r="BB60" s="134">
        <f>'05.02 - SO01 - KANALIZACE'!F37</f>
        <v>0</v>
      </c>
      <c r="BC60" s="134">
        <f>'05.02 - SO01 - KANALIZACE'!F38</f>
        <v>0</v>
      </c>
      <c r="BD60" s="136">
        <f>'05.02 - SO01 - KANALIZACE'!F39</f>
        <v>0</v>
      </c>
      <c r="BE60" s="4"/>
      <c r="BT60" s="137" t="s">
        <v>82</v>
      </c>
      <c r="BV60" s="137" t="s">
        <v>75</v>
      </c>
      <c r="BW60" s="137" t="s">
        <v>99</v>
      </c>
      <c r="BX60" s="137" t="s">
        <v>81</v>
      </c>
      <c r="CL60" s="137" t="s">
        <v>19</v>
      </c>
    </row>
    <row r="61" s="4" customFormat="1" ht="16.5" customHeight="1">
      <c r="A61" s="128" t="s">
        <v>83</v>
      </c>
      <c r="B61" s="67"/>
      <c r="C61" s="129"/>
      <c r="D61" s="129"/>
      <c r="E61" s="130" t="s">
        <v>100</v>
      </c>
      <c r="F61" s="130"/>
      <c r="G61" s="130"/>
      <c r="H61" s="130"/>
      <c r="I61" s="130"/>
      <c r="J61" s="129"/>
      <c r="K61" s="130" t="s">
        <v>101</v>
      </c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1">
        <f>'06.02 - SO01 - VODOVOD'!J32</f>
        <v>0</v>
      </c>
      <c r="AH61" s="129"/>
      <c r="AI61" s="129"/>
      <c r="AJ61" s="129"/>
      <c r="AK61" s="129"/>
      <c r="AL61" s="129"/>
      <c r="AM61" s="129"/>
      <c r="AN61" s="131">
        <f>SUM(AG61,AT61)</f>
        <v>0</v>
      </c>
      <c r="AO61" s="129"/>
      <c r="AP61" s="129"/>
      <c r="AQ61" s="132" t="s">
        <v>86</v>
      </c>
      <c r="AR61" s="69"/>
      <c r="AS61" s="133">
        <v>0</v>
      </c>
      <c r="AT61" s="134">
        <f>ROUND(SUM(AV61:AW61),2)</f>
        <v>0</v>
      </c>
      <c r="AU61" s="135">
        <f>'06.02 - SO01 - VODOVOD'!P94</f>
        <v>0</v>
      </c>
      <c r="AV61" s="134">
        <f>'06.02 - SO01 - VODOVOD'!J35</f>
        <v>0</v>
      </c>
      <c r="AW61" s="134">
        <f>'06.02 - SO01 - VODOVOD'!J36</f>
        <v>0</v>
      </c>
      <c r="AX61" s="134">
        <f>'06.02 - SO01 - VODOVOD'!J37</f>
        <v>0</v>
      </c>
      <c r="AY61" s="134">
        <f>'06.02 - SO01 - VODOVOD'!J38</f>
        <v>0</v>
      </c>
      <c r="AZ61" s="134">
        <f>'06.02 - SO01 - VODOVOD'!F35</f>
        <v>0</v>
      </c>
      <c r="BA61" s="134">
        <f>'06.02 - SO01 - VODOVOD'!F36</f>
        <v>0</v>
      </c>
      <c r="BB61" s="134">
        <f>'06.02 - SO01 - VODOVOD'!F37</f>
        <v>0</v>
      </c>
      <c r="BC61" s="134">
        <f>'06.02 - SO01 - VODOVOD'!F38</f>
        <v>0</v>
      </c>
      <c r="BD61" s="136">
        <f>'06.02 - SO01 - VODOVOD'!F39</f>
        <v>0</v>
      </c>
      <c r="BE61" s="4"/>
      <c r="BT61" s="137" t="s">
        <v>82</v>
      </c>
      <c r="BV61" s="137" t="s">
        <v>75</v>
      </c>
      <c r="BW61" s="137" t="s">
        <v>102</v>
      </c>
      <c r="BX61" s="137" t="s">
        <v>81</v>
      </c>
      <c r="CL61" s="137" t="s">
        <v>19</v>
      </c>
    </row>
    <row r="62" s="4" customFormat="1" ht="16.5" customHeight="1">
      <c r="A62" s="128" t="s">
        <v>83</v>
      </c>
      <c r="B62" s="67"/>
      <c r="C62" s="129"/>
      <c r="D62" s="129"/>
      <c r="E62" s="130" t="s">
        <v>103</v>
      </c>
      <c r="F62" s="130"/>
      <c r="G62" s="130"/>
      <c r="H62" s="130"/>
      <c r="I62" s="130"/>
      <c r="J62" s="129"/>
      <c r="K62" s="130" t="s">
        <v>104</v>
      </c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1">
        <f>'07.02 - SO01 - ZAŘIZOVACÍ...'!J32</f>
        <v>0</v>
      </c>
      <c r="AH62" s="129"/>
      <c r="AI62" s="129"/>
      <c r="AJ62" s="129"/>
      <c r="AK62" s="129"/>
      <c r="AL62" s="129"/>
      <c r="AM62" s="129"/>
      <c r="AN62" s="131">
        <f>SUM(AG62,AT62)</f>
        <v>0</v>
      </c>
      <c r="AO62" s="129"/>
      <c r="AP62" s="129"/>
      <c r="AQ62" s="132" t="s">
        <v>86</v>
      </c>
      <c r="AR62" s="69"/>
      <c r="AS62" s="133">
        <v>0</v>
      </c>
      <c r="AT62" s="134">
        <f>ROUND(SUM(AV62:AW62),2)</f>
        <v>0</v>
      </c>
      <c r="AU62" s="135">
        <f>'07.02 - SO01 - ZAŘIZOVACÍ...'!P88</f>
        <v>0</v>
      </c>
      <c r="AV62" s="134">
        <f>'07.02 - SO01 - ZAŘIZOVACÍ...'!J35</f>
        <v>0</v>
      </c>
      <c r="AW62" s="134">
        <f>'07.02 - SO01 - ZAŘIZOVACÍ...'!J36</f>
        <v>0</v>
      </c>
      <c r="AX62" s="134">
        <f>'07.02 - SO01 - ZAŘIZOVACÍ...'!J37</f>
        <v>0</v>
      </c>
      <c r="AY62" s="134">
        <f>'07.02 - SO01 - ZAŘIZOVACÍ...'!J38</f>
        <v>0</v>
      </c>
      <c r="AZ62" s="134">
        <f>'07.02 - SO01 - ZAŘIZOVACÍ...'!F35</f>
        <v>0</v>
      </c>
      <c r="BA62" s="134">
        <f>'07.02 - SO01 - ZAŘIZOVACÍ...'!F36</f>
        <v>0</v>
      </c>
      <c r="BB62" s="134">
        <f>'07.02 - SO01 - ZAŘIZOVACÍ...'!F37</f>
        <v>0</v>
      </c>
      <c r="BC62" s="134">
        <f>'07.02 - SO01 - ZAŘIZOVACÍ...'!F38</f>
        <v>0</v>
      </c>
      <c r="BD62" s="136">
        <f>'07.02 - SO01 - ZAŘIZOVACÍ...'!F39</f>
        <v>0</v>
      </c>
      <c r="BE62" s="4"/>
      <c r="BT62" s="137" t="s">
        <v>82</v>
      </c>
      <c r="BV62" s="137" t="s">
        <v>75</v>
      </c>
      <c r="BW62" s="137" t="s">
        <v>105</v>
      </c>
      <c r="BX62" s="137" t="s">
        <v>81</v>
      </c>
      <c r="CL62" s="137" t="s">
        <v>19</v>
      </c>
    </row>
    <row r="63" s="4" customFormat="1" ht="16.5" customHeight="1">
      <c r="A63" s="128" t="s">
        <v>83</v>
      </c>
      <c r="B63" s="67"/>
      <c r="C63" s="129"/>
      <c r="D63" s="129"/>
      <c r="E63" s="130" t="s">
        <v>106</v>
      </c>
      <c r="F63" s="130"/>
      <c r="G63" s="130"/>
      <c r="H63" s="130"/>
      <c r="I63" s="130"/>
      <c r="J63" s="129"/>
      <c r="K63" s="130" t="s">
        <v>107</v>
      </c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1">
        <f>'08.02 - SO01 - STLAČENÝ V...'!J32</f>
        <v>0</v>
      </c>
      <c r="AH63" s="129"/>
      <c r="AI63" s="129"/>
      <c r="AJ63" s="129"/>
      <c r="AK63" s="129"/>
      <c r="AL63" s="129"/>
      <c r="AM63" s="129"/>
      <c r="AN63" s="131">
        <f>SUM(AG63,AT63)</f>
        <v>0</v>
      </c>
      <c r="AO63" s="129"/>
      <c r="AP63" s="129"/>
      <c r="AQ63" s="132" t="s">
        <v>86</v>
      </c>
      <c r="AR63" s="69"/>
      <c r="AS63" s="133">
        <v>0</v>
      </c>
      <c r="AT63" s="134">
        <f>ROUND(SUM(AV63:AW63),2)</f>
        <v>0</v>
      </c>
      <c r="AU63" s="135">
        <f>'08.02 - SO01 - STLAČENÝ V...'!P90</f>
        <v>0</v>
      </c>
      <c r="AV63" s="134">
        <f>'08.02 - SO01 - STLAČENÝ V...'!J35</f>
        <v>0</v>
      </c>
      <c r="AW63" s="134">
        <f>'08.02 - SO01 - STLAČENÝ V...'!J36</f>
        <v>0</v>
      </c>
      <c r="AX63" s="134">
        <f>'08.02 - SO01 - STLAČENÝ V...'!J37</f>
        <v>0</v>
      </c>
      <c r="AY63" s="134">
        <f>'08.02 - SO01 - STLAČENÝ V...'!J38</f>
        <v>0</v>
      </c>
      <c r="AZ63" s="134">
        <f>'08.02 - SO01 - STLAČENÝ V...'!F35</f>
        <v>0</v>
      </c>
      <c r="BA63" s="134">
        <f>'08.02 - SO01 - STLAČENÝ V...'!F36</f>
        <v>0</v>
      </c>
      <c r="BB63" s="134">
        <f>'08.02 - SO01 - STLAČENÝ V...'!F37</f>
        <v>0</v>
      </c>
      <c r="BC63" s="134">
        <f>'08.02 - SO01 - STLAČENÝ V...'!F38</f>
        <v>0</v>
      </c>
      <c r="BD63" s="136">
        <f>'08.02 - SO01 - STLAČENÝ V...'!F39</f>
        <v>0</v>
      </c>
      <c r="BE63" s="4"/>
      <c r="BT63" s="137" t="s">
        <v>82</v>
      </c>
      <c r="BV63" s="137" t="s">
        <v>75</v>
      </c>
      <c r="BW63" s="137" t="s">
        <v>108</v>
      </c>
      <c r="BX63" s="137" t="s">
        <v>81</v>
      </c>
      <c r="CL63" s="137" t="s">
        <v>19</v>
      </c>
    </row>
    <row r="64" s="4" customFormat="1" ht="16.5" customHeight="1">
      <c r="A64" s="128" t="s">
        <v>83</v>
      </c>
      <c r="B64" s="67"/>
      <c r="C64" s="129"/>
      <c r="D64" s="129"/>
      <c r="E64" s="130" t="s">
        <v>109</v>
      </c>
      <c r="F64" s="130"/>
      <c r="G64" s="130"/>
      <c r="H64" s="130"/>
      <c r="I64" s="130"/>
      <c r="J64" s="129"/>
      <c r="K64" s="130" t="s">
        <v>110</v>
      </c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1">
        <f>'09.03 - SO01 - VYTÁPĚNÍ'!J32</f>
        <v>0</v>
      </c>
      <c r="AH64" s="129"/>
      <c r="AI64" s="129"/>
      <c r="AJ64" s="129"/>
      <c r="AK64" s="129"/>
      <c r="AL64" s="129"/>
      <c r="AM64" s="129"/>
      <c r="AN64" s="131">
        <f>SUM(AG64,AT64)</f>
        <v>0</v>
      </c>
      <c r="AO64" s="129"/>
      <c r="AP64" s="129"/>
      <c r="AQ64" s="132" t="s">
        <v>86</v>
      </c>
      <c r="AR64" s="69"/>
      <c r="AS64" s="133">
        <v>0</v>
      </c>
      <c r="AT64" s="134">
        <f>ROUND(SUM(AV64:AW64),2)</f>
        <v>0</v>
      </c>
      <c r="AU64" s="135">
        <f>'09.03 - SO01 - VYTÁPĚNÍ'!P97</f>
        <v>0</v>
      </c>
      <c r="AV64" s="134">
        <f>'09.03 - SO01 - VYTÁPĚNÍ'!J35</f>
        <v>0</v>
      </c>
      <c r="AW64" s="134">
        <f>'09.03 - SO01 - VYTÁPĚNÍ'!J36</f>
        <v>0</v>
      </c>
      <c r="AX64" s="134">
        <f>'09.03 - SO01 - VYTÁPĚNÍ'!J37</f>
        <v>0</v>
      </c>
      <c r="AY64" s="134">
        <f>'09.03 - SO01 - VYTÁPĚNÍ'!J38</f>
        <v>0</v>
      </c>
      <c r="AZ64" s="134">
        <f>'09.03 - SO01 - VYTÁPĚNÍ'!F35</f>
        <v>0</v>
      </c>
      <c r="BA64" s="134">
        <f>'09.03 - SO01 - VYTÁPĚNÍ'!F36</f>
        <v>0</v>
      </c>
      <c r="BB64" s="134">
        <f>'09.03 - SO01 - VYTÁPĚNÍ'!F37</f>
        <v>0</v>
      </c>
      <c r="BC64" s="134">
        <f>'09.03 - SO01 - VYTÁPĚNÍ'!F38</f>
        <v>0</v>
      </c>
      <c r="BD64" s="136">
        <f>'09.03 - SO01 - VYTÁPĚNÍ'!F39</f>
        <v>0</v>
      </c>
      <c r="BE64" s="4"/>
      <c r="BT64" s="137" t="s">
        <v>82</v>
      </c>
      <c r="BV64" s="137" t="s">
        <v>75</v>
      </c>
      <c r="BW64" s="137" t="s">
        <v>111</v>
      </c>
      <c r="BX64" s="137" t="s">
        <v>81</v>
      </c>
      <c r="CL64" s="137" t="s">
        <v>19</v>
      </c>
    </row>
    <row r="65" s="4" customFormat="1" ht="16.5" customHeight="1">
      <c r="A65" s="128" t="s">
        <v>83</v>
      </c>
      <c r="B65" s="67"/>
      <c r="C65" s="129"/>
      <c r="D65" s="129"/>
      <c r="E65" s="130" t="s">
        <v>112</v>
      </c>
      <c r="F65" s="130"/>
      <c r="G65" s="130"/>
      <c r="H65" s="130"/>
      <c r="I65" s="130"/>
      <c r="J65" s="129"/>
      <c r="K65" s="130" t="s">
        <v>113</v>
      </c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1">
        <f>'10.03 - SO01 - VZT'!J32</f>
        <v>0</v>
      </c>
      <c r="AH65" s="129"/>
      <c r="AI65" s="129"/>
      <c r="AJ65" s="129"/>
      <c r="AK65" s="129"/>
      <c r="AL65" s="129"/>
      <c r="AM65" s="129"/>
      <c r="AN65" s="131">
        <f>SUM(AG65,AT65)</f>
        <v>0</v>
      </c>
      <c r="AO65" s="129"/>
      <c r="AP65" s="129"/>
      <c r="AQ65" s="132" t="s">
        <v>86</v>
      </c>
      <c r="AR65" s="69"/>
      <c r="AS65" s="133">
        <v>0</v>
      </c>
      <c r="AT65" s="134">
        <f>ROUND(SUM(AV65:AW65),2)</f>
        <v>0</v>
      </c>
      <c r="AU65" s="135">
        <f>'10.03 - SO01 - VZT'!P93</f>
        <v>0</v>
      </c>
      <c r="AV65" s="134">
        <f>'10.03 - SO01 - VZT'!J35</f>
        <v>0</v>
      </c>
      <c r="AW65" s="134">
        <f>'10.03 - SO01 - VZT'!J36</f>
        <v>0</v>
      </c>
      <c r="AX65" s="134">
        <f>'10.03 - SO01 - VZT'!J37</f>
        <v>0</v>
      </c>
      <c r="AY65" s="134">
        <f>'10.03 - SO01 - VZT'!J38</f>
        <v>0</v>
      </c>
      <c r="AZ65" s="134">
        <f>'10.03 - SO01 - VZT'!F35</f>
        <v>0</v>
      </c>
      <c r="BA65" s="134">
        <f>'10.03 - SO01 - VZT'!F36</f>
        <v>0</v>
      </c>
      <c r="BB65" s="134">
        <f>'10.03 - SO01 - VZT'!F37</f>
        <v>0</v>
      </c>
      <c r="BC65" s="134">
        <f>'10.03 - SO01 - VZT'!F38</f>
        <v>0</v>
      </c>
      <c r="BD65" s="136">
        <f>'10.03 - SO01 - VZT'!F39</f>
        <v>0</v>
      </c>
      <c r="BE65" s="4"/>
      <c r="BT65" s="137" t="s">
        <v>82</v>
      </c>
      <c r="BV65" s="137" t="s">
        <v>75</v>
      </c>
      <c r="BW65" s="137" t="s">
        <v>114</v>
      </c>
      <c r="BX65" s="137" t="s">
        <v>81</v>
      </c>
      <c r="CL65" s="137" t="s">
        <v>19</v>
      </c>
    </row>
    <row r="66" s="4" customFormat="1" ht="16.5" customHeight="1">
      <c r="A66" s="128" t="s">
        <v>83</v>
      </c>
      <c r="B66" s="67"/>
      <c r="C66" s="129"/>
      <c r="D66" s="129"/>
      <c r="E66" s="130" t="s">
        <v>115</v>
      </c>
      <c r="F66" s="130"/>
      <c r="G66" s="130"/>
      <c r="H66" s="130"/>
      <c r="I66" s="130"/>
      <c r="J66" s="129"/>
      <c r="K66" s="130" t="s">
        <v>116</v>
      </c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1">
        <f>'11.02 - SO02 - KANALIZACE'!J32</f>
        <v>0</v>
      </c>
      <c r="AH66" s="129"/>
      <c r="AI66" s="129"/>
      <c r="AJ66" s="129"/>
      <c r="AK66" s="129"/>
      <c r="AL66" s="129"/>
      <c r="AM66" s="129"/>
      <c r="AN66" s="131">
        <f>SUM(AG66,AT66)</f>
        <v>0</v>
      </c>
      <c r="AO66" s="129"/>
      <c r="AP66" s="129"/>
      <c r="AQ66" s="132" t="s">
        <v>86</v>
      </c>
      <c r="AR66" s="69"/>
      <c r="AS66" s="133">
        <v>0</v>
      </c>
      <c r="AT66" s="134">
        <f>ROUND(SUM(AV66:AW66),2)</f>
        <v>0</v>
      </c>
      <c r="AU66" s="135">
        <f>'11.02 - SO02 - KANALIZACE'!P93</f>
        <v>0</v>
      </c>
      <c r="AV66" s="134">
        <f>'11.02 - SO02 - KANALIZACE'!J35</f>
        <v>0</v>
      </c>
      <c r="AW66" s="134">
        <f>'11.02 - SO02 - KANALIZACE'!J36</f>
        <v>0</v>
      </c>
      <c r="AX66" s="134">
        <f>'11.02 - SO02 - KANALIZACE'!J37</f>
        <v>0</v>
      </c>
      <c r="AY66" s="134">
        <f>'11.02 - SO02 - KANALIZACE'!J38</f>
        <v>0</v>
      </c>
      <c r="AZ66" s="134">
        <f>'11.02 - SO02 - KANALIZACE'!F35</f>
        <v>0</v>
      </c>
      <c r="BA66" s="134">
        <f>'11.02 - SO02 - KANALIZACE'!F36</f>
        <v>0</v>
      </c>
      <c r="BB66" s="134">
        <f>'11.02 - SO02 - KANALIZACE'!F37</f>
        <v>0</v>
      </c>
      <c r="BC66" s="134">
        <f>'11.02 - SO02 - KANALIZACE'!F38</f>
        <v>0</v>
      </c>
      <c r="BD66" s="136">
        <f>'11.02 - SO02 - KANALIZACE'!F39</f>
        <v>0</v>
      </c>
      <c r="BE66" s="4"/>
      <c r="BT66" s="137" t="s">
        <v>82</v>
      </c>
      <c r="BV66" s="137" t="s">
        <v>75</v>
      </c>
      <c r="BW66" s="137" t="s">
        <v>117</v>
      </c>
      <c r="BX66" s="137" t="s">
        <v>81</v>
      </c>
      <c r="CL66" s="137" t="s">
        <v>19</v>
      </c>
    </row>
    <row r="67" s="4" customFormat="1" ht="16.5" customHeight="1">
      <c r="A67" s="128" t="s">
        <v>83</v>
      </c>
      <c r="B67" s="67"/>
      <c r="C67" s="129"/>
      <c r="D67" s="129"/>
      <c r="E67" s="130" t="s">
        <v>118</v>
      </c>
      <c r="F67" s="130"/>
      <c r="G67" s="130"/>
      <c r="H67" s="130"/>
      <c r="I67" s="130"/>
      <c r="J67" s="129"/>
      <c r="K67" s="130" t="s">
        <v>119</v>
      </c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1">
        <f>'12.02 - SO02 - VODOVOD'!J32</f>
        <v>0</v>
      </c>
      <c r="AH67" s="129"/>
      <c r="AI67" s="129"/>
      <c r="AJ67" s="129"/>
      <c r="AK67" s="129"/>
      <c r="AL67" s="129"/>
      <c r="AM67" s="129"/>
      <c r="AN67" s="131">
        <f>SUM(AG67,AT67)</f>
        <v>0</v>
      </c>
      <c r="AO67" s="129"/>
      <c r="AP67" s="129"/>
      <c r="AQ67" s="132" t="s">
        <v>86</v>
      </c>
      <c r="AR67" s="69"/>
      <c r="AS67" s="133">
        <v>0</v>
      </c>
      <c r="AT67" s="134">
        <f>ROUND(SUM(AV67:AW67),2)</f>
        <v>0</v>
      </c>
      <c r="AU67" s="135">
        <f>'12.02 - SO02 - VODOVOD'!P94</f>
        <v>0</v>
      </c>
      <c r="AV67" s="134">
        <f>'12.02 - SO02 - VODOVOD'!J35</f>
        <v>0</v>
      </c>
      <c r="AW67" s="134">
        <f>'12.02 - SO02 - VODOVOD'!J36</f>
        <v>0</v>
      </c>
      <c r="AX67" s="134">
        <f>'12.02 - SO02 - VODOVOD'!J37</f>
        <v>0</v>
      </c>
      <c r="AY67" s="134">
        <f>'12.02 - SO02 - VODOVOD'!J38</f>
        <v>0</v>
      </c>
      <c r="AZ67" s="134">
        <f>'12.02 - SO02 - VODOVOD'!F35</f>
        <v>0</v>
      </c>
      <c r="BA67" s="134">
        <f>'12.02 - SO02 - VODOVOD'!F36</f>
        <v>0</v>
      </c>
      <c r="BB67" s="134">
        <f>'12.02 - SO02 - VODOVOD'!F37</f>
        <v>0</v>
      </c>
      <c r="BC67" s="134">
        <f>'12.02 - SO02 - VODOVOD'!F38</f>
        <v>0</v>
      </c>
      <c r="BD67" s="136">
        <f>'12.02 - SO02 - VODOVOD'!F39</f>
        <v>0</v>
      </c>
      <c r="BE67" s="4"/>
      <c r="BT67" s="137" t="s">
        <v>82</v>
      </c>
      <c r="BV67" s="137" t="s">
        <v>75</v>
      </c>
      <c r="BW67" s="137" t="s">
        <v>120</v>
      </c>
      <c r="BX67" s="137" t="s">
        <v>81</v>
      </c>
      <c r="CL67" s="137" t="s">
        <v>19</v>
      </c>
    </row>
    <row r="68" s="4" customFormat="1" ht="16.5" customHeight="1">
      <c r="A68" s="128" t="s">
        <v>83</v>
      </c>
      <c r="B68" s="67"/>
      <c r="C68" s="129"/>
      <c r="D68" s="129"/>
      <c r="E68" s="130" t="s">
        <v>121</v>
      </c>
      <c r="F68" s="130"/>
      <c r="G68" s="130"/>
      <c r="H68" s="130"/>
      <c r="I68" s="130"/>
      <c r="J68" s="129"/>
      <c r="K68" s="130" t="s">
        <v>122</v>
      </c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1">
        <f>'13.02 - SO02 - STLAČENÝ V...'!J32</f>
        <v>0</v>
      </c>
      <c r="AH68" s="129"/>
      <c r="AI68" s="129"/>
      <c r="AJ68" s="129"/>
      <c r="AK68" s="129"/>
      <c r="AL68" s="129"/>
      <c r="AM68" s="129"/>
      <c r="AN68" s="131">
        <f>SUM(AG68,AT68)</f>
        <v>0</v>
      </c>
      <c r="AO68" s="129"/>
      <c r="AP68" s="129"/>
      <c r="AQ68" s="132" t="s">
        <v>86</v>
      </c>
      <c r="AR68" s="69"/>
      <c r="AS68" s="133">
        <v>0</v>
      </c>
      <c r="AT68" s="134">
        <f>ROUND(SUM(AV68:AW68),2)</f>
        <v>0</v>
      </c>
      <c r="AU68" s="135">
        <f>'13.02 - SO02 - STLAČENÝ V...'!P90</f>
        <v>0</v>
      </c>
      <c r="AV68" s="134">
        <f>'13.02 - SO02 - STLAČENÝ V...'!J35</f>
        <v>0</v>
      </c>
      <c r="AW68" s="134">
        <f>'13.02 - SO02 - STLAČENÝ V...'!J36</f>
        <v>0</v>
      </c>
      <c r="AX68" s="134">
        <f>'13.02 - SO02 - STLAČENÝ V...'!J37</f>
        <v>0</v>
      </c>
      <c r="AY68" s="134">
        <f>'13.02 - SO02 - STLAČENÝ V...'!J38</f>
        <v>0</v>
      </c>
      <c r="AZ68" s="134">
        <f>'13.02 - SO02 - STLAČENÝ V...'!F35</f>
        <v>0</v>
      </c>
      <c r="BA68" s="134">
        <f>'13.02 - SO02 - STLAČENÝ V...'!F36</f>
        <v>0</v>
      </c>
      <c r="BB68" s="134">
        <f>'13.02 - SO02 - STLAČENÝ V...'!F37</f>
        <v>0</v>
      </c>
      <c r="BC68" s="134">
        <f>'13.02 - SO02 - STLAČENÝ V...'!F38</f>
        <v>0</v>
      </c>
      <c r="BD68" s="136">
        <f>'13.02 - SO02 - STLAČENÝ V...'!F39</f>
        <v>0</v>
      </c>
      <c r="BE68" s="4"/>
      <c r="BT68" s="137" t="s">
        <v>82</v>
      </c>
      <c r="BV68" s="137" t="s">
        <v>75</v>
      </c>
      <c r="BW68" s="137" t="s">
        <v>123</v>
      </c>
      <c r="BX68" s="137" t="s">
        <v>81</v>
      </c>
      <c r="CL68" s="137" t="s">
        <v>19</v>
      </c>
    </row>
    <row r="69" s="4" customFormat="1" ht="16.5" customHeight="1">
      <c r="A69" s="128" t="s">
        <v>83</v>
      </c>
      <c r="B69" s="67"/>
      <c r="C69" s="129"/>
      <c r="D69" s="129"/>
      <c r="E69" s="130" t="s">
        <v>124</v>
      </c>
      <c r="F69" s="130"/>
      <c r="G69" s="130"/>
      <c r="H69" s="130"/>
      <c r="I69" s="130"/>
      <c r="J69" s="129"/>
      <c r="K69" s="130" t="s">
        <v>125</v>
      </c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1">
        <f>'14.03 - SO02 - VYTÁPĚNÍ'!J32</f>
        <v>0</v>
      </c>
      <c r="AH69" s="129"/>
      <c r="AI69" s="129"/>
      <c r="AJ69" s="129"/>
      <c r="AK69" s="129"/>
      <c r="AL69" s="129"/>
      <c r="AM69" s="129"/>
      <c r="AN69" s="131">
        <f>SUM(AG69,AT69)</f>
        <v>0</v>
      </c>
      <c r="AO69" s="129"/>
      <c r="AP69" s="129"/>
      <c r="AQ69" s="132" t="s">
        <v>86</v>
      </c>
      <c r="AR69" s="69"/>
      <c r="AS69" s="133">
        <v>0</v>
      </c>
      <c r="AT69" s="134">
        <f>ROUND(SUM(AV69:AW69),2)</f>
        <v>0</v>
      </c>
      <c r="AU69" s="135">
        <f>'14.03 - SO02 - VYTÁPĚNÍ'!P100</f>
        <v>0</v>
      </c>
      <c r="AV69" s="134">
        <f>'14.03 - SO02 - VYTÁPĚNÍ'!J35</f>
        <v>0</v>
      </c>
      <c r="AW69" s="134">
        <f>'14.03 - SO02 - VYTÁPĚNÍ'!J36</f>
        <v>0</v>
      </c>
      <c r="AX69" s="134">
        <f>'14.03 - SO02 - VYTÁPĚNÍ'!J37</f>
        <v>0</v>
      </c>
      <c r="AY69" s="134">
        <f>'14.03 - SO02 - VYTÁPĚNÍ'!J38</f>
        <v>0</v>
      </c>
      <c r="AZ69" s="134">
        <f>'14.03 - SO02 - VYTÁPĚNÍ'!F35</f>
        <v>0</v>
      </c>
      <c r="BA69" s="134">
        <f>'14.03 - SO02 - VYTÁPĚNÍ'!F36</f>
        <v>0</v>
      </c>
      <c r="BB69" s="134">
        <f>'14.03 - SO02 - VYTÁPĚNÍ'!F37</f>
        <v>0</v>
      </c>
      <c r="BC69" s="134">
        <f>'14.03 - SO02 - VYTÁPĚNÍ'!F38</f>
        <v>0</v>
      </c>
      <c r="BD69" s="136">
        <f>'14.03 - SO02 - VYTÁPĚNÍ'!F39</f>
        <v>0</v>
      </c>
      <c r="BE69" s="4"/>
      <c r="BT69" s="137" t="s">
        <v>82</v>
      </c>
      <c r="BV69" s="137" t="s">
        <v>75</v>
      </c>
      <c r="BW69" s="137" t="s">
        <v>126</v>
      </c>
      <c r="BX69" s="137" t="s">
        <v>81</v>
      </c>
      <c r="CL69" s="137" t="s">
        <v>19</v>
      </c>
    </row>
    <row r="70" s="4" customFormat="1" ht="16.5" customHeight="1">
      <c r="A70" s="128" t="s">
        <v>83</v>
      </c>
      <c r="B70" s="67"/>
      <c r="C70" s="129"/>
      <c r="D70" s="129"/>
      <c r="E70" s="130" t="s">
        <v>127</v>
      </c>
      <c r="F70" s="130"/>
      <c r="G70" s="130"/>
      <c r="H70" s="130"/>
      <c r="I70" s="130"/>
      <c r="J70" s="129"/>
      <c r="K70" s="130" t="s">
        <v>128</v>
      </c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1">
        <f>'15.02 - SO02 - PLYNOVOD'!J32</f>
        <v>0</v>
      </c>
      <c r="AH70" s="129"/>
      <c r="AI70" s="129"/>
      <c r="AJ70" s="129"/>
      <c r="AK70" s="129"/>
      <c r="AL70" s="129"/>
      <c r="AM70" s="129"/>
      <c r="AN70" s="131">
        <f>SUM(AG70,AT70)</f>
        <v>0</v>
      </c>
      <c r="AO70" s="129"/>
      <c r="AP70" s="129"/>
      <c r="AQ70" s="132" t="s">
        <v>86</v>
      </c>
      <c r="AR70" s="69"/>
      <c r="AS70" s="133">
        <v>0</v>
      </c>
      <c r="AT70" s="134">
        <f>ROUND(SUM(AV70:AW70),2)</f>
        <v>0</v>
      </c>
      <c r="AU70" s="135">
        <f>'15.02 - SO02 - PLYNOVOD'!P97</f>
        <v>0</v>
      </c>
      <c r="AV70" s="134">
        <f>'15.02 - SO02 - PLYNOVOD'!J35</f>
        <v>0</v>
      </c>
      <c r="AW70" s="134">
        <f>'15.02 - SO02 - PLYNOVOD'!J36</f>
        <v>0</v>
      </c>
      <c r="AX70" s="134">
        <f>'15.02 - SO02 - PLYNOVOD'!J37</f>
        <v>0</v>
      </c>
      <c r="AY70" s="134">
        <f>'15.02 - SO02 - PLYNOVOD'!J38</f>
        <v>0</v>
      </c>
      <c r="AZ70" s="134">
        <f>'15.02 - SO02 - PLYNOVOD'!F35</f>
        <v>0</v>
      </c>
      <c r="BA70" s="134">
        <f>'15.02 - SO02 - PLYNOVOD'!F36</f>
        <v>0</v>
      </c>
      <c r="BB70" s="134">
        <f>'15.02 - SO02 - PLYNOVOD'!F37</f>
        <v>0</v>
      </c>
      <c r="BC70" s="134">
        <f>'15.02 - SO02 - PLYNOVOD'!F38</f>
        <v>0</v>
      </c>
      <c r="BD70" s="136">
        <f>'15.02 - SO02 - PLYNOVOD'!F39</f>
        <v>0</v>
      </c>
      <c r="BE70" s="4"/>
      <c r="BT70" s="137" t="s">
        <v>82</v>
      </c>
      <c r="BV70" s="137" t="s">
        <v>75</v>
      </c>
      <c r="BW70" s="137" t="s">
        <v>129</v>
      </c>
      <c r="BX70" s="137" t="s">
        <v>81</v>
      </c>
      <c r="CL70" s="137" t="s">
        <v>19</v>
      </c>
    </row>
    <row r="71" s="4" customFormat="1" ht="16.5" customHeight="1">
      <c r="A71" s="128" t="s">
        <v>83</v>
      </c>
      <c r="B71" s="67"/>
      <c r="C71" s="129"/>
      <c r="D71" s="129"/>
      <c r="E71" s="130" t="s">
        <v>130</v>
      </c>
      <c r="F71" s="130"/>
      <c r="G71" s="130"/>
      <c r="H71" s="130"/>
      <c r="I71" s="130"/>
      <c r="J71" s="129"/>
      <c r="K71" s="130" t="s">
        <v>131</v>
      </c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1">
        <f>'16.02 - SO01 - ELEKTROINS...'!J32</f>
        <v>0</v>
      </c>
      <c r="AH71" s="129"/>
      <c r="AI71" s="129"/>
      <c r="AJ71" s="129"/>
      <c r="AK71" s="129"/>
      <c r="AL71" s="129"/>
      <c r="AM71" s="129"/>
      <c r="AN71" s="131">
        <f>SUM(AG71,AT71)</f>
        <v>0</v>
      </c>
      <c r="AO71" s="129"/>
      <c r="AP71" s="129"/>
      <c r="AQ71" s="132" t="s">
        <v>86</v>
      </c>
      <c r="AR71" s="69"/>
      <c r="AS71" s="133">
        <v>0</v>
      </c>
      <c r="AT71" s="134">
        <f>ROUND(SUM(AV71:AW71),2)</f>
        <v>0</v>
      </c>
      <c r="AU71" s="135">
        <f>'16.02 - SO01 - ELEKTROINS...'!P91</f>
        <v>0</v>
      </c>
      <c r="AV71" s="134">
        <f>'16.02 - SO01 - ELEKTROINS...'!J35</f>
        <v>0</v>
      </c>
      <c r="AW71" s="134">
        <f>'16.02 - SO01 - ELEKTROINS...'!J36</f>
        <v>0</v>
      </c>
      <c r="AX71" s="134">
        <f>'16.02 - SO01 - ELEKTROINS...'!J37</f>
        <v>0</v>
      </c>
      <c r="AY71" s="134">
        <f>'16.02 - SO01 - ELEKTROINS...'!J38</f>
        <v>0</v>
      </c>
      <c r="AZ71" s="134">
        <f>'16.02 - SO01 - ELEKTROINS...'!F35</f>
        <v>0</v>
      </c>
      <c r="BA71" s="134">
        <f>'16.02 - SO01 - ELEKTROINS...'!F36</f>
        <v>0</v>
      </c>
      <c r="BB71" s="134">
        <f>'16.02 - SO01 - ELEKTROINS...'!F37</f>
        <v>0</v>
      </c>
      <c r="BC71" s="134">
        <f>'16.02 - SO01 - ELEKTROINS...'!F38</f>
        <v>0</v>
      </c>
      <c r="BD71" s="136">
        <f>'16.02 - SO01 - ELEKTROINS...'!F39</f>
        <v>0</v>
      </c>
      <c r="BE71" s="4"/>
      <c r="BT71" s="137" t="s">
        <v>82</v>
      </c>
      <c r="BV71" s="137" t="s">
        <v>75</v>
      </c>
      <c r="BW71" s="137" t="s">
        <v>132</v>
      </c>
      <c r="BX71" s="137" t="s">
        <v>81</v>
      </c>
      <c r="CL71" s="137" t="s">
        <v>19</v>
      </c>
    </row>
    <row r="72" s="4" customFormat="1" ht="16.5" customHeight="1">
      <c r="A72" s="128" t="s">
        <v>83</v>
      </c>
      <c r="B72" s="67"/>
      <c r="C72" s="129"/>
      <c r="D72" s="129"/>
      <c r="E72" s="130" t="s">
        <v>133</v>
      </c>
      <c r="F72" s="130"/>
      <c r="G72" s="130"/>
      <c r="H72" s="130"/>
      <c r="I72" s="130"/>
      <c r="J72" s="129"/>
      <c r="K72" s="130" t="s">
        <v>134</v>
      </c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1">
        <f>'17.02 - SO02 - ELEKTROINS...'!J32</f>
        <v>0</v>
      </c>
      <c r="AH72" s="129"/>
      <c r="AI72" s="129"/>
      <c r="AJ72" s="129"/>
      <c r="AK72" s="129"/>
      <c r="AL72" s="129"/>
      <c r="AM72" s="129"/>
      <c r="AN72" s="131">
        <f>SUM(AG72,AT72)</f>
        <v>0</v>
      </c>
      <c r="AO72" s="129"/>
      <c r="AP72" s="129"/>
      <c r="AQ72" s="132" t="s">
        <v>86</v>
      </c>
      <c r="AR72" s="69"/>
      <c r="AS72" s="133">
        <v>0</v>
      </c>
      <c r="AT72" s="134">
        <f>ROUND(SUM(AV72:AW72),2)</f>
        <v>0</v>
      </c>
      <c r="AU72" s="135">
        <f>'17.02 - SO02 - ELEKTROINS...'!P90</f>
        <v>0</v>
      </c>
      <c r="AV72" s="134">
        <f>'17.02 - SO02 - ELEKTROINS...'!J35</f>
        <v>0</v>
      </c>
      <c r="AW72" s="134">
        <f>'17.02 - SO02 - ELEKTROINS...'!J36</f>
        <v>0</v>
      </c>
      <c r="AX72" s="134">
        <f>'17.02 - SO02 - ELEKTROINS...'!J37</f>
        <v>0</v>
      </c>
      <c r="AY72" s="134">
        <f>'17.02 - SO02 - ELEKTROINS...'!J38</f>
        <v>0</v>
      </c>
      <c r="AZ72" s="134">
        <f>'17.02 - SO02 - ELEKTROINS...'!F35</f>
        <v>0</v>
      </c>
      <c r="BA72" s="134">
        <f>'17.02 - SO02 - ELEKTROINS...'!F36</f>
        <v>0</v>
      </c>
      <c r="BB72" s="134">
        <f>'17.02 - SO02 - ELEKTROINS...'!F37</f>
        <v>0</v>
      </c>
      <c r="BC72" s="134">
        <f>'17.02 - SO02 - ELEKTROINS...'!F38</f>
        <v>0</v>
      </c>
      <c r="BD72" s="136">
        <f>'17.02 - SO02 - ELEKTROINS...'!F39</f>
        <v>0</v>
      </c>
      <c r="BE72" s="4"/>
      <c r="BT72" s="137" t="s">
        <v>82</v>
      </c>
      <c r="BV72" s="137" t="s">
        <v>75</v>
      </c>
      <c r="BW72" s="137" t="s">
        <v>135</v>
      </c>
      <c r="BX72" s="137" t="s">
        <v>81</v>
      </c>
      <c r="CL72" s="137" t="s">
        <v>19</v>
      </c>
    </row>
    <row r="73" s="4" customFormat="1" ht="16.5" customHeight="1">
      <c r="A73" s="128" t="s">
        <v>83</v>
      </c>
      <c r="B73" s="67"/>
      <c r="C73" s="129"/>
      <c r="D73" s="129"/>
      <c r="E73" s="130" t="s">
        <v>136</v>
      </c>
      <c r="F73" s="130"/>
      <c r="G73" s="130"/>
      <c r="H73" s="130"/>
      <c r="I73" s="130"/>
      <c r="J73" s="129"/>
      <c r="K73" s="130" t="s">
        <v>137</v>
      </c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1">
        <f>'18.02 - VRN'!J32</f>
        <v>0</v>
      </c>
      <c r="AH73" s="129"/>
      <c r="AI73" s="129"/>
      <c r="AJ73" s="129"/>
      <c r="AK73" s="129"/>
      <c r="AL73" s="129"/>
      <c r="AM73" s="129"/>
      <c r="AN73" s="131">
        <f>SUM(AG73,AT73)</f>
        <v>0</v>
      </c>
      <c r="AO73" s="129"/>
      <c r="AP73" s="129"/>
      <c r="AQ73" s="132" t="s">
        <v>86</v>
      </c>
      <c r="AR73" s="69"/>
      <c r="AS73" s="138">
        <v>0</v>
      </c>
      <c r="AT73" s="139">
        <f>ROUND(SUM(AV73:AW73),2)</f>
        <v>0</v>
      </c>
      <c r="AU73" s="140">
        <f>'18.02 - VRN'!P89</f>
        <v>0</v>
      </c>
      <c r="AV73" s="139">
        <f>'18.02 - VRN'!J35</f>
        <v>0</v>
      </c>
      <c r="AW73" s="139">
        <f>'18.02 - VRN'!J36</f>
        <v>0</v>
      </c>
      <c r="AX73" s="139">
        <f>'18.02 - VRN'!J37</f>
        <v>0</v>
      </c>
      <c r="AY73" s="139">
        <f>'18.02 - VRN'!J38</f>
        <v>0</v>
      </c>
      <c r="AZ73" s="139">
        <f>'18.02 - VRN'!F35</f>
        <v>0</v>
      </c>
      <c r="BA73" s="139">
        <f>'18.02 - VRN'!F36</f>
        <v>0</v>
      </c>
      <c r="BB73" s="139">
        <f>'18.02 - VRN'!F37</f>
        <v>0</v>
      </c>
      <c r="BC73" s="139">
        <f>'18.02 - VRN'!F38</f>
        <v>0</v>
      </c>
      <c r="BD73" s="141">
        <f>'18.02 - VRN'!F39</f>
        <v>0</v>
      </c>
      <c r="BE73" s="4"/>
      <c r="BT73" s="137" t="s">
        <v>82</v>
      </c>
      <c r="BV73" s="137" t="s">
        <v>75</v>
      </c>
      <c r="BW73" s="137" t="s">
        <v>138</v>
      </c>
      <c r="BX73" s="137" t="s">
        <v>81</v>
      </c>
      <c r="CL73" s="137" t="s">
        <v>19</v>
      </c>
    </row>
    <row r="74" s="2" customFormat="1" ht="30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8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</row>
    <row r="75" s="2" customFormat="1" ht="6.96" customHeight="1">
      <c r="A75" s="42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48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</row>
  </sheetData>
  <sheetProtection sheet="1" formatColumns="0" formatRows="0" objects="1" scenarios="1" spinCount="100000" saltValue="bpjgas0iz0zrJWauJN0H3zi7L5XoP9Nr2iL5AjSi8HHIbGKmvH2+GrT95hb+6B1TXhixJepLD39Obl49OIfXhA==" hashValue="ldIHV3rVjVZoXpXCokIhMFLxkj90oBwX80TNWDuucfIqocGHHQ+AeZXERGQIZSesUswWSNp9Ub8u4GLc3YYyJA==" algorithmName="SHA-512" password="CC35"/>
  <mergeCells count="114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E65:I65"/>
    <mergeCell ref="K65:AF65"/>
    <mergeCell ref="E66:I66"/>
    <mergeCell ref="K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E71:I71"/>
    <mergeCell ref="K71:AF71"/>
    <mergeCell ref="E72:I72"/>
    <mergeCell ref="K72:AF72"/>
    <mergeCell ref="E73:I73"/>
    <mergeCell ref="K73:AF73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54:AP54"/>
  </mergeCells>
  <hyperlinks>
    <hyperlink ref="A56" location="'01.04 - SO01 - BOURACÍ A ...'!C2" display="/"/>
    <hyperlink ref="A57" location="'02.02 - SO02 - BOURACÍ A ...'!C2" display="/"/>
    <hyperlink ref="A58" location="'03.05 - SO01 - NOVÝ STAV'!C2" display="/"/>
    <hyperlink ref="A59" location="'04.02 - SO02 - NOVÝ STAV'!C2" display="/"/>
    <hyperlink ref="A60" location="'05.02 - SO01 - KANALIZACE'!C2" display="/"/>
    <hyperlink ref="A61" location="'06.02 - SO01 - VODOVOD'!C2" display="/"/>
    <hyperlink ref="A62" location="'07.02 - SO01 - ZAŘIZOVACÍ...'!C2" display="/"/>
    <hyperlink ref="A63" location="'08.02 - SO01 - STLAČENÝ V...'!C2" display="/"/>
    <hyperlink ref="A64" location="'09.03 - SO01 - VYTÁPĚNÍ'!C2" display="/"/>
    <hyperlink ref="A65" location="'10.03 - SO01 - VZT'!C2" display="/"/>
    <hyperlink ref="A66" location="'11.02 - SO02 - KANALIZACE'!C2" display="/"/>
    <hyperlink ref="A67" location="'12.02 - SO02 - VODOVOD'!C2" display="/"/>
    <hyperlink ref="A68" location="'13.02 - SO02 - STLAČENÝ V...'!C2" display="/"/>
    <hyperlink ref="A69" location="'14.03 - SO02 - VYTÁPĚNÍ'!C2" display="/"/>
    <hyperlink ref="A70" location="'15.02 - SO02 - PLYNOVOD'!C2" display="/"/>
    <hyperlink ref="A71" location="'16.02 - SO01 - ELEKTROINS...'!C2" display="/"/>
    <hyperlink ref="A72" location="'17.02 - SO02 - ELEKTROINS...'!C2" display="/"/>
    <hyperlink ref="A73" location="'18.02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143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145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ROUND(J96,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ROUND((SUM(BE96:BE451)),  2)</f>
        <v>0</v>
      </c>
      <c r="G35" s="42"/>
      <c r="H35" s="42"/>
      <c r="I35" s="163">
        <v>0.21</v>
      </c>
      <c r="J35" s="162">
        <f>ROUND(((SUM(BE96:BE451))*I35),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ROUND((SUM(BF96:BF451)),  2)</f>
        <v>0</v>
      </c>
      <c r="G36" s="42"/>
      <c r="H36" s="42"/>
      <c r="I36" s="163">
        <v>0.12</v>
      </c>
      <c r="J36" s="162">
        <f>ROUND(((SUM(BF96:BF451))*I36),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ROUND((SUM(BG96:BG451)),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ROUND((SUM(BH96:BH451)),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ROUND((SUM(BI96:BI451)),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01.04 - SO01 - BOURACÍ A DEMOLIČNÍ PRÁCE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J96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150</v>
      </c>
      <c r="E64" s="183"/>
      <c r="F64" s="183"/>
      <c r="G64" s="183"/>
      <c r="H64" s="183"/>
      <c r="I64" s="183"/>
      <c r="J64" s="184">
        <f>J97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0"/>
      <c r="C65" s="181"/>
      <c r="D65" s="182" t="s">
        <v>151</v>
      </c>
      <c r="E65" s="183"/>
      <c r="F65" s="183"/>
      <c r="G65" s="183"/>
      <c r="H65" s="183"/>
      <c r="I65" s="183"/>
      <c r="J65" s="184">
        <f>J119</f>
        <v>0</v>
      </c>
      <c r="K65" s="181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80"/>
      <c r="C66" s="181"/>
      <c r="D66" s="182" t="s">
        <v>152</v>
      </c>
      <c r="E66" s="183"/>
      <c r="F66" s="183"/>
      <c r="G66" s="183"/>
      <c r="H66" s="183"/>
      <c r="I66" s="183"/>
      <c r="J66" s="184">
        <f>J180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80"/>
      <c r="C67" s="181"/>
      <c r="D67" s="182" t="s">
        <v>153</v>
      </c>
      <c r="E67" s="183"/>
      <c r="F67" s="183"/>
      <c r="G67" s="183"/>
      <c r="H67" s="183"/>
      <c r="I67" s="183"/>
      <c r="J67" s="184">
        <f>J318</f>
        <v>0</v>
      </c>
      <c r="K67" s="181"/>
      <c r="L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80"/>
      <c r="C68" s="181"/>
      <c r="D68" s="182" t="s">
        <v>154</v>
      </c>
      <c r="E68" s="183"/>
      <c r="F68" s="183"/>
      <c r="G68" s="183"/>
      <c r="H68" s="183"/>
      <c r="I68" s="183"/>
      <c r="J68" s="184">
        <f>J340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155</v>
      </c>
      <c r="E69" s="183"/>
      <c r="F69" s="183"/>
      <c r="G69" s="183"/>
      <c r="H69" s="183"/>
      <c r="I69" s="183"/>
      <c r="J69" s="184">
        <f>J344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156</v>
      </c>
      <c r="E70" s="183"/>
      <c r="F70" s="183"/>
      <c r="G70" s="183"/>
      <c r="H70" s="183"/>
      <c r="I70" s="183"/>
      <c r="J70" s="184">
        <f>J350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157</v>
      </c>
      <c r="E71" s="183"/>
      <c r="F71" s="183"/>
      <c r="G71" s="183"/>
      <c r="H71" s="183"/>
      <c r="I71" s="183"/>
      <c r="J71" s="184">
        <f>J368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158</v>
      </c>
      <c r="E72" s="183"/>
      <c r="F72" s="183"/>
      <c r="G72" s="183"/>
      <c r="H72" s="183"/>
      <c r="I72" s="183"/>
      <c r="J72" s="184">
        <f>J379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80"/>
      <c r="C73" s="181"/>
      <c r="D73" s="182" t="s">
        <v>159</v>
      </c>
      <c r="E73" s="183"/>
      <c r="F73" s="183"/>
      <c r="G73" s="183"/>
      <c r="H73" s="183"/>
      <c r="I73" s="183"/>
      <c r="J73" s="184">
        <f>J412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80"/>
      <c r="C74" s="181"/>
      <c r="D74" s="182" t="s">
        <v>160</v>
      </c>
      <c r="E74" s="183"/>
      <c r="F74" s="183"/>
      <c r="G74" s="183"/>
      <c r="H74" s="183"/>
      <c r="I74" s="183"/>
      <c r="J74" s="184">
        <f>J449</f>
        <v>0</v>
      </c>
      <c r="K74" s="181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80" s="2" customFormat="1" ht="6.96" customHeight="1">
      <c r="A80" s="42"/>
      <c r="B80" s="65"/>
      <c r="C80" s="66"/>
      <c r="D80" s="66"/>
      <c r="E80" s="66"/>
      <c r="F80" s="66"/>
      <c r="G80" s="66"/>
      <c r="H80" s="66"/>
      <c r="I80" s="66"/>
      <c r="J80" s="66"/>
      <c r="K80" s="66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24.96" customHeight="1">
      <c r="A81" s="42"/>
      <c r="B81" s="43"/>
      <c r="C81" s="26" t="s">
        <v>161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16</v>
      </c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6.5" customHeight="1">
      <c r="A84" s="42"/>
      <c r="B84" s="43"/>
      <c r="C84" s="44"/>
      <c r="D84" s="44"/>
      <c r="E84" s="175" t="str">
        <f>E7</f>
        <v>Ledeč n. S. škola přístavba dílny pro CNC</v>
      </c>
      <c r="F84" s="35"/>
      <c r="G84" s="35"/>
      <c r="H84" s="35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1" customFormat="1" ht="12" customHeight="1">
      <c r="B85" s="24"/>
      <c r="C85" s="35" t="s">
        <v>140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2"/>
      <c r="B86" s="43"/>
      <c r="C86" s="44"/>
      <c r="D86" s="44"/>
      <c r="E86" s="175" t="s">
        <v>141</v>
      </c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142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73" t="str">
        <f>E11</f>
        <v>01.04 - SO01 - BOURACÍ A DEMOLIČNÍ PRÁCE</v>
      </c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2" customHeight="1">
      <c r="A90" s="42"/>
      <c r="B90" s="43"/>
      <c r="C90" s="35" t="s">
        <v>22</v>
      </c>
      <c r="D90" s="44"/>
      <c r="E90" s="44"/>
      <c r="F90" s="30" t="str">
        <f>F14</f>
        <v xml:space="preserve"> </v>
      </c>
      <c r="G90" s="44"/>
      <c r="H90" s="44"/>
      <c r="I90" s="35" t="s">
        <v>24</v>
      </c>
      <c r="J90" s="76" t="str">
        <f>IF(J14="","",J14)</f>
        <v>6. 3. 2024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6.96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5.15" customHeight="1">
      <c r="A92" s="42"/>
      <c r="B92" s="43"/>
      <c r="C92" s="35" t="s">
        <v>28</v>
      </c>
      <c r="D92" s="44"/>
      <c r="E92" s="44"/>
      <c r="F92" s="30" t="str">
        <f>E17</f>
        <v xml:space="preserve"> </v>
      </c>
      <c r="G92" s="44"/>
      <c r="H92" s="44"/>
      <c r="I92" s="35" t="s">
        <v>34</v>
      </c>
      <c r="J92" s="40" t="str">
        <f>E23</f>
        <v xml:space="preserve"> </v>
      </c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32</v>
      </c>
      <c r="D93" s="44"/>
      <c r="E93" s="44"/>
      <c r="F93" s="30" t="str">
        <f>IF(E20="","",E20)</f>
        <v>Vyplň údaj</v>
      </c>
      <c r="G93" s="44"/>
      <c r="H93" s="44"/>
      <c r="I93" s="35" t="s">
        <v>35</v>
      </c>
      <c r="J93" s="40" t="str">
        <f>E26</f>
        <v xml:space="preserve"> 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0.32" customHeight="1">
      <c r="A94" s="42"/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10" customFormat="1" ht="29.28" customHeight="1">
      <c r="A95" s="186"/>
      <c r="B95" s="187"/>
      <c r="C95" s="188" t="s">
        <v>162</v>
      </c>
      <c r="D95" s="189" t="s">
        <v>58</v>
      </c>
      <c r="E95" s="189" t="s">
        <v>54</v>
      </c>
      <c r="F95" s="189" t="s">
        <v>55</v>
      </c>
      <c r="G95" s="189" t="s">
        <v>163</v>
      </c>
      <c r="H95" s="189" t="s">
        <v>164</v>
      </c>
      <c r="I95" s="189" t="s">
        <v>165</v>
      </c>
      <c r="J95" s="189" t="s">
        <v>148</v>
      </c>
      <c r="K95" s="190" t="s">
        <v>166</v>
      </c>
      <c r="L95" s="191"/>
      <c r="M95" s="96" t="s">
        <v>30</v>
      </c>
      <c r="N95" s="97" t="s">
        <v>43</v>
      </c>
      <c r="O95" s="97" t="s">
        <v>167</v>
      </c>
      <c r="P95" s="97" t="s">
        <v>168</v>
      </c>
      <c r="Q95" s="97" t="s">
        <v>169</v>
      </c>
      <c r="R95" s="97" t="s">
        <v>170</v>
      </c>
      <c r="S95" s="97" t="s">
        <v>171</v>
      </c>
      <c r="T95" s="98" t="s">
        <v>172</v>
      </c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</row>
    <row r="96" s="2" customFormat="1" ht="22.8" customHeight="1">
      <c r="A96" s="42"/>
      <c r="B96" s="43"/>
      <c r="C96" s="103" t="s">
        <v>173</v>
      </c>
      <c r="D96" s="44"/>
      <c r="E96" s="44"/>
      <c r="F96" s="44"/>
      <c r="G96" s="44"/>
      <c r="H96" s="44"/>
      <c r="I96" s="44"/>
      <c r="J96" s="192">
        <f>BK96</f>
        <v>0</v>
      </c>
      <c r="K96" s="44"/>
      <c r="L96" s="48"/>
      <c r="M96" s="99"/>
      <c r="N96" s="193"/>
      <c r="O96" s="100"/>
      <c r="P96" s="194">
        <f>P97+P119+P180+P318+P340+P344+P350+P368+P379+P412+P449</f>
        <v>0</v>
      </c>
      <c r="Q96" s="100"/>
      <c r="R96" s="194">
        <f>R97+R119+R180+R318+R340+R344+R350+R368+R379+R412+R449</f>
        <v>0</v>
      </c>
      <c r="S96" s="100"/>
      <c r="T96" s="195">
        <f>T97+T119+T180+T318+T340+T344+T350+T368+T379+T412+T449</f>
        <v>1299.0198964200002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72</v>
      </c>
      <c r="AU96" s="20" t="s">
        <v>149</v>
      </c>
      <c r="BK96" s="196">
        <f>BK97+BK119+BK180+BK318+BK340+BK344+BK350+BK368+BK379+BK412+BK449</f>
        <v>0</v>
      </c>
    </row>
    <row r="97" s="11" customFormat="1" ht="25.92" customHeight="1">
      <c r="A97" s="11"/>
      <c r="B97" s="197"/>
      <c r="C97" s="198"/>
      <c r="D97" s="199" t="s">
        <v>72</v>
      </c>
      <c r="E97" s="200" t="s">
        <v>80</v>
      </c>
      <c r="F97" s="200" t="s">
        <v>174</v>
      </c>
      <c r="G97" s="198"/>
      <c r="H97" s="198"/>
      <c r="I97" s="201"/>
      <c r="J97" s="202">
        <f>BK97</f>
        <v>0</v>
      </c>
      <c r="K97" s="198"/>
      <c r="L97" s="203"/>
      <c r="M97" s="204"/>
      <c r="N97" s="205"/>
      <c r="O97" s="205"/>
      <c r="P97" s="206">
        <f>SUM(P98:P118)</f>
        <v>0</v>
      </c>
      <c r="Q97" s="205"/>
      <c r="R97" s="206">
        <f>SUM(R98:R118)</f>
        <v>0</v>
      </c>
      <c r="S97" s="205"/>
      <c r="T97" s="207">
        <f>SUM(T98:T118)</f>
        <v>564.633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R97" s="208" t="s">
        <v>80</v>
      </c>
      <c r="AT97" s="209" t="s">
        <v>72</v>
      </c>
      <c r="AU97" s="209" t="s">
        <v>73</v>
      </c>
      <c r="AY97" s="208" t="s">
        <v>175</v>
      </c>
      <c r="BK97" s="210">
        <f>SUM(BK98:BK118)</f>
        <v>0</v>
      </c>
    </row>
    <row r="98" s="2" customFormat="1" ht="21.75" customHeight="1">
      <c r="A98" s="42"/>
      <c r="B98" s="43"/>
      <c r="C98" s="211" t="s">
        <v>80</v>
      </c>
      <c r="D98" s="211" t="s">
        <v>176</v>
      </c>
      <c r="E98" s="212" t="s">
        <v>177</v>
      </c>
      <c r="F98" s="213" t="s">
        <v>178</v>
      </c>
      <c r="G98" s="214" t="s">
        <v>179</v>
      </c>
      <c r="H98" s="215">
        <v>175</v>
      </c>
      <c r="I98" s="216"/>
      <c r="J98" s="217">
        <f>ROUND(I98*H98,2)</f>
        <v>0</v>
      </c>
      <c r="K98" s="213" t="s">
        <v>180</v>
      </c>
      <c r="L98" s="48"/>
      <c r="M98" s="218" t="s">
        <v>30</v>
      </c>
      <c r="N98" s="219" t="s">
        <v>44</v>
      </c>
      <c r="O98" s="88"/>
      <c r="P98" s="220">
        <f>O98*H98</f>
        <v>0</v>
      </c>
      <c r="Q98" s="220">
        <v>0</v>
      </c>
      <c r="R98" s="220">
        <f>Q98*H98</f>
        <v>0</v>
      </c>
      <c r="S98" s="220">
        <v>0.44</v>
      </c>
      <c r="T98" s="221">
        <f>S98*H98</f>
        <v>77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2" t="s">
        <v>181</v>
      </c>
      <c r="AT98" s="222" t="s">
        <v>176</v>
      </c>
      <c r="AU98" s="222" t="s">
        <v>80</v>
      </c>
      <c r="AY98" s="20" t="s">
        <v>175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0" t="s">
        <v>80</v>
      </c>
      <c r="BK98" s="223">
        <f>ROUND(I98*H98,2)</f>
        <v>0</v>
      </c>
      <c r="BL98" s="20" t="s">
        <v>181</v>
      </c>
      <c r="BM98" s="222" t="s">
        <v>182</v>
      </c>
    </row>
    <row r="99" s="2" customFormat="1">
      <c r="A99" s="42"/>
      <c r="B99" s="43"/>
      <c r="C99" s="44"/>
      <c r="D99" s="224" t="s">
        <v>183</v>
      </c>
      <c r="E99" s="44"/>
      <c r="F99" s="225" t="s">
        <v>184</v>
      </c>
      <c r="G99" s="44"/>
      <c r="H99" s="44"/>
      <c r="I99" s="226"/>
      <c r="J99" s="44"/>
      <c r="K99" s="44"/>
      <c r="L99" s="48"/>
      <c r="M99" s="227"/>
      <c r="N99" s="228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183</v>
      </c>
      <c r="AU99" s="20" t="s">
        <v>80</v>
      </c>
    </row>
    <row r="100" s="2" customFormat="1">
      <c r="A100" s="42"/>
      <c r="B100" s="43"/>
      <c r="C100" s="44"/>
      <c r="D100" s="229" t="s">
        <v>185</v>
      </c>
      <c r="E100" s="44"/>
      <c r="F100" s="230" t="s">
        <v>186</v>
      </c>
      <c r="G100" s="44"/>
      <c r="H100" s="44"/>
      <c r="I100" s="226"/>
      <c r="J100" s="44"/>
      <c r="K100" s="44"/>
      <c r="L100" s="48"/>
      <c r="M100" s="227"/>
      <c r="N100" s="228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185</v>
      </c>
      <c r="AU100" s="20" t="s">
        <v>80</v>
      </c>
    </row>
    <row r="101" s="12" customFormat="1">
      <c r="A101" s="12"/>
      <c r="B101" s="231"/>
      <c r="C101" s="232"/>
      <c r="D101" s="224" t="s">
        <v>187</v>
      </c>
      <c r="E101" s="233" t="s">
        <v>30</v>
      </c>
      <c r="F101" s="234" t="s">
        <v>188</v>
      </c>
      <c r="G101" s="232"/>
      <c r="H101" s="233" t="s">
        <v>30</v>
      </c>
      <c r="I101" s="235"/>
      <c r="J101" s="232"/>
      <c r="K101" s="232"/>
      <c r="L101" s="236"/>
      <c r="M101" s="237"/>
      <c r="N101" s="238"/>
      <c r="O101" s="238"/>
      <c r="P101" s="238"/>
      <c r="Q101" s="238"/>
      <c r="R101" s="238"/>
      <c r="S101" s="238"/>
      <c r="T101" s="239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40" t="s">
        <v>187</v>
      </c>
      <c r="AU101" s="240" t="s">
        <v>80</v>
      </c>
      <c r="AV101" s="12" t="s">
        <v>80</v>
      </c>
      <c r="AW101" s="12" t="s">
        <v>36</v>
      </c>
      <c r="AX101" s="12" t="s">
        <v>73</v>
      </c>
      <c r="AY101" s="240" t="s">
        <v>175</v>
      </c>
    </row>
    <row r="102" s="13" customFormat="1">
      <c r="A102" s="13"/>
      <c r="B102" s="241"/>
      <c r="C102" s="242"/>
      <c r="D102" s="224" t="s">
        <v>187</v>
      </c>
      <c r="E102" s="243" t="s">
        <v>30</v>
      </c>
      <c r="F102" s="244" t="s">
        <v>189</v>
      </c>
      <c r="G102" s="242"/>
      <c r="H102" s="245">
        <v>175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187</v>
      </c>
      <c r="AU102" s="251" t="s">
        <v>80</v>
      </c>
      <c r="AV102" s="13" t="s">
        <v>82</v>
      </c>
      <c r="AW102" s="13" t="s">
        <v>36</v>
      </c>
      <c r="AX102" s="13" t="s">
        <v>73</v>
      </c>
      <c r="AY102" s="251" t="s">
        <v>175</v>
      </c>
    </row>
    <row r="103" s="14" customFormat="1">
      <c r="A103" s="14"/>
      <c r="B103" s="252"/>
      <c r="C103" s="253"/>
      <c r="D103" s="224" t="s">
        <v>187</v>
      </c>
      <c r="E103" s="254" t="s">
        <v>30</v>
      </c>
      <c r="F103" s="255" t="s">
        <v>190</v>
      </c>
      <c r="G103" s="253"/>
      <c r="H103" s="256">
        <v>175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2" t="s">
        <v>187</v>
      </c>
      <c r="AU103" s="262" t="s">
        <v>80</v>
      </c>
      <c r="AV103" s="14" t="s">
        <v>181</v>
      </c>
      <c r="AW103" s="14" t="s">
        <v>36</v>
      </c>
      <c r="AX103" s="14" t="s">
        <v>80</v>
      </c>
      <c r="AY103" s="262" t="s">
        <v>175</v>
      </c>
    </row>
    <row r="104" s="2" customFormat="1" ht="16.5" customHeight="1">
      <c r="A104" s="42"/>
      <c r="B104" s="43"/>
      <c r="C104" s="211" t="s">
        <v>82</v>
      </c>
      <c r="D104" s="211" t="s">
        <v>176</v>
      </c>
      <c r="E104" s="212" t="s">
        <v>191</v>
      </c>
      <c r="F104" s="213" t="s">
        <v>192</v>
      </c>
      <c r="G104" s="214" t="s">
        <v>179</v>
      </c>
      <c r="H104" s="215">
        <v>175</v>
      </c>
      <c r="I104" s="216"/>
      <c r="J104" s="217">
        <f>ROUND(I104*H104,2)</f>
        <v>0</v>
      </c>
      <c r="K104" s="213" t="s">
        <v>180</v>
      </c>
      <c r="L104" s="48"/>
      <c r="M104" s="218" t="s">
        <v>30</v>
      </c>
      <c r="N104" s="219" t="s">
        <v>44</v>
      </c>
      <c r="O104" s="88"/>
      <c r="P104" s="220">
        <f>O104*H104</f>
        <v>0</v>
      </c>
      <c r="Q104" s="220">
        <v>0</v>
      </c>
      <c r="R104" s="220">
        <f>Q104*H104</f>
        <v>0</v>
      </c>
      <c r="S104" s="220">
        <v>0.22</v>
      </c>
      <c r="T104" s="221">
        <f>S104*H104</f>
        <v>38.5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2" t="s">
        <v>181</v>
      </c>
      <c r="AT104" s="222" t="s">
        <v>176</v>
      </c>
      <c r="AU104" s="222" t="s">
        <v>80</v>
      </c>
      <c r="AY104" s="20" t="s">
        <v>175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80</v>
      </c>
      <c r="BK104" s="223">
        <f>ROUND(I104*H104,2)</f>
        <v>0</v>
      </c>
      <c r="BL104" s="20" t="s">
        <v>181</v>
      </c>
      <c r="BM104" s="222" t="s">
        <v>193</v>
      </c>
    </row>
    <row r="105" s="2" customFormat="1">
      <c r="A105" s="42"/>
      <c r="B105" s="43"/>
      <c r="C105" s="44"/>
      <c r="D105" s="224" t="s">
        <v>183</v>
      </c>
      <c r="E105" s="44"/>
      <c r="F105" s="225" t="s">
        <v>194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183</v>
      </c>
      <c r="AU105" s="20" t="s">
        <v>80</v>
      </c>
    </row>
    <row r="106" s="2" customFormat="1">
      <c r="A106" s="42"/>
      <c r="B106" s="43"/>
      <c r="C106" s="44"/>
      <c r="D106" s="229" t="s">
        <v>185</v>
      </c>
      <c r="E106" s="44"/>
      <c r="F106" s="230" t="s">
        <v>195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185</v>
      </c>
      <c r="AU106" s="20" t="s">
        <v>80</v>
      </c>
    </row>
    <row r="107" s="2" customFormat="1" ht="21.75" customHeight="1">
      <c r="A107" s="42"/>
      <c r="B107" s="43"/>
      <c r="C107" s="211" t="s">
        <v>196</v>
      </c>
      <c r="D107" s="211" t="s">
        <v>176</v>
      </c>
      <c r="E107" s="212" t="s">
        <v>197</v>
      </c>
      <c r="F107" s="213" t="s">
        <v>198</v>
      </c>
      <c r="G107" s="214" t="s">
        <v>199</v>
      </c>
      <c r="H107" s="215">
        <v>105.029</v>
      </c>
      <c r="I107" s="216"/>
      <c r="J107" s="217">
        <f>ROUND(I107*H107,2)</f>
        <v>0</v>
      </c>
      <c r="K107" s="213" t="s">
        <v>180</v>
      </c>
      <c r="L107" s="48"/>
      <c r="M107" s="218" t="s">
        <v>30</v>
      </c>
      <c r="N107" s="219" t="s">
        <v>44</v>
      </c>
      <c r="O107" s="88"/>
      <c r="P107" s="220">
        <f>O107*H107</f>
        <v>0</v>
      </c>
      <c r="Q107" s="220">
        <v>0</v>
      </c>
      <c r="R107" s="220">
        <f>Q107*H107</f>
        <v>0</v>
      </c>
      <c r="S107" s="220">
        <v>2</v>
      </c>
      <c r="T107" s="221">
        <f>S107*H107</f>
        <v>210.058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181</v>
      </c>
      <c r="AT107" s="222" t="s">
        <v>176</v>
      </c>
      <c r="AU107" s="222" t="s">
        <v>80</v>
      </c>
      <c r="AY107" s="20" t="s">
        <v>175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80</v>
      </c>
      <c r="BK107" s="223">
        <f>ROUND(I107*H107,2)</f>
        <v>0</v>
      </c>
      <c r="BL107" s="20" t="s">
        <v>181</v>
      </c>
      <c r="BM107" s="222" t="s">
        <v>200</v>
      </c>
    </row>
    <row r="108" s="2" customFormat="1">
      <c r="A108" s="42"/>
      <c r="B108" s="43"/>
      <c r="C108" s="44"/>
      <c r="D108" s="224" t="s">
        <v>183</v>
      </c>
      <c r="E108" s="44"/>
      <c r="F108" s="225" t="s">
        <v>201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183</v>
      </c>
      <c r="AU108" s="20" t="s">
        <v>80</v>
      </c>
    </row>
    <row r="109" s="2" customFormat="1">
      <c r="A109" s="42"/>
      <c r="B109" s="43"/>
      <c r="C109" s="44"/>
      <c r="D109" s="229" t="s">
        <v>185</v>
      </c>
      <c r="E109" s="44"/>
      <c r="F109" s="230" t="s">
        <v>202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185</v>
      </c>
      <c r="AU109" s="20" t="s">
        <v>80</v>
      </c>
    </row>
    <row r="110" s="12" customFormat="1">
      <c r="A110" s="12"/>
      <c r="B110" s="231"/>
      <c r="C110" s="232"/>
      <c r="D110" s="224" t="s">
        <v>187</v>
      </c>
      <c r="E110" s="233" t="s">
        <v>30</v>
      </c>
      <c r="F110" s="234" t="s">
        <v>203</v>
      </c>
      <c r="G110" s="232"/>
      <c r="H110" s="233" t="s">
        <v>30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40" t="s">
        <v>187</v>
      </c>
      <c r="AU110" s="240" t="s">
        <v>80</v>
      </c>
      <c r="AV110" s="12" t="s">
        <v>80</v>
      </c>
      <c r="AW110" s="12" t="s">
        <v>36</v>
      </c>
      <c r="AX110" s="12" t="s">
        <v>73</v>
      </c>
      <c r="AY110" s="240" t="s">
        <v>175</v>
      </c>
    </row>
    <row r="111" s="13" customFormat="1">
      <c r="A111" s="13"/>
      <c r="B111" s="241"/>
      <c r="C111" s="242"/>
      <c r="D111" s="224" t="s">
        <v>187</v>
      </c>
      <c r="E111" s="243" t="s">
        <v>30</v>
      </c>
      <c r="F111" s="244" t="s">
        <v>204</v>
      </c>
      <c r="G111" s="242"/>
      <c r="H111" s="245">
        <v>105.02904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187</v>
      </c>
      <c r="AU111" s="251" t="s">
        <v>80</v>
      </c>
      <c r="AV111" s="13" t="s">
        <v>82</v>
      </c>
      <c r="AW111" s="13" t="s">
        <v>36</v>
      </c>
      <c r="AX111" s="13" t="s">
        <v>73</v>
      </c>
      <c r="AY111" s="251" t="s">
        <v>175</v>
      </c>
    </row>
    <row r="112" s="14" customFormat="1">
      <c r="A112" s="14"/>
      <c r="B112" s="252"/>
      <c r="C112" s="253"/>
      <c r="D112" s="224" t="s">
        <v>187</v>
      </c>
      <c r="E112" s="254" t="s">
        <v>30</v>
      </c>
      <c r="F112" s="255" t="s">
        <v>190</v>
      </c>
      <c r="G112" s="253"/>
      <c r="H112" s="256">
        <v>105.02904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2" t="s">
        <v>187</v>
      </c>
      <c r="AU112" s="262" t="s">
        <v>80</v>
      </c>
      <c r="AV112" s="14" t="s">
        <v>181</v>
      </c>
      <c r="AW112" s="14" t="s">
        <v>36</v>
      </c>
      <c r="AX112" s="14" t="s">
        <v>80</v>
      </c>
      <c r="AY112" s="262" t="s">
        <v>175</v>
      </c>
    </row>
    <row r="113" s="2" customFormat="1" ht="21.75" customHeight="1">
      <c r="A113" s="42"/>
      <c r="B113" s="43"/>
      <c r="C113" s="211" t="s">
        <v>181</v>
      </c>
      <c r="D113" s="211" t="s">
        <v>176</v>
      </c>
      <c r="E113" s="212" t="s">
        <v>205</v>
      </c>
      <c r="F113" s="213" t="s">
        <v>206</v>
      </c>
      <c r="G113" s="214" t="s">
        <v>199</v>
      </c>
      <c r="H113" s="215">
        <v>95.63</v>
      </c>
      <c r="I113" s="216"/>
      <c r="J113" s="217">
        <f>ROUND(I113*H113,2)</f>
        <v>0</v>
      </c>
      <c r="K113" s="213" t="s">
        <v>180</v>
      </c>
      <c r="L113" s="48"/>
      <c r="M113" s="218" t="s">
        <v>30</v>
      </c>
      <c r="N113" s="219" t="s">
        <v>44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2.5</v>
      </c>
      <c r="T113" s="221">
        <f>S113*H113</f>
        <v>239.075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181</v>
      </c>
      <c r="AT113" s="222" t="s">
        <v>176</v>
      </c>
      <c r="AU113" s="222" t="s">
        <v>80</v>
      </c>
      <c r="AY113" s="20" t="s">
        <v>175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80</v>
      </c>
      <c r="BK113" s="223">
        <f>ROUND(I113*H113,2)</f>
        <v>0</v>
      </c>
      <c r="BL113" s="20" t="s">
        <v>181</v>
      </c>
      <c r="BM113" s="222" t="s">
        <v>207</v>
      </c>
    </row>
    <row r="114" s="2" customFormat="1">
      <c r="A114" s="42"/>
      <c r="B114" s="43"/>
      <c r="C114" s="44"/>
      <c r="D114" s="224" t="s">
        <v>183</v>
      </c>
      <c r="E114" s="44"/>
      <c r="F114" s="225" t="s">
        <v>208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183</v>
      </c>
      <c r="AU114" s="20" t="s">
        <v>80</v>
      </c>
    </row>
    <row r="115" s="2" customFormat="1">
      <c r="A115" s="42"/>
      <c r="B115" s="43"/>
      <c r="C115" s="44"/>
      <c r="D115" s="229" t="s">
        <v>185</v>
      </c>
      <c r="E115" s="44"/>
      <c r="F115" s="230" t="s">
        <v>209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185</v>
      </c>
      <c r="AU115" s="20" t="s">
        <v>80</v>
      </c>
    </row>
    <row r="116" s="12" customFormat="1">
      <c r="A116" s="12"/>
      <c r="B116" s="231"/>
      <c r="C116" s="232"/>
      <c r="D116" s="224" t="s">
        <v>187</v>
      </c>
      <c r="E116" s="233" t="s">
        <v>30</v>
      </c>
      <c r="F116" s="234" t="s">
        <v>210</v>
      </c>
      <c r="G116" s="232"/>
      <c r="H116" s="233" t="s">
        <v>30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40" t="s">
        <v>187</v>
      </c>
      <c r="AU116" s="240" t="s">
        <v>80</v>
      </c>
      <c r="AV116" s="12" t="s">
        <v>80</v>
      </c>
      <c r="AW116" s="12" t="s">
        <v>36</v>
      </c>
      <c r="AX116" s="12" t="s">
        <v>73</v>
      </c>
      <c r="AY116" s="240" t="s">
        <v>175</v>
      </c>
    </row>
    <row r="117" s="13" customFormat="1">
      <c r="A117" s="13"/>
      <c r="B117" s="241"/>
      <c r="C117" s="242"/>
      <c r="D117" s="224" t="s">
        <v>187</v>
      </c>
      <c r="E117" s="243" t="s">
        <v>30</v>
      </c>
      <c r="F117" s="244" t="s">
        <v>211</v>
      </c>
      <c r="G117" s="242"/>
      <c r="H117" s="245">
        <v>95.6304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187</v>
      </c>
      <c r="AU117" s="251" t="s">
        <v>80</v>
      </c>
      <c r="AV117" s="13" t="s">
        <v>82</v>
      </c>
      <c r="AW117" s="13" t="s">
        <v>36</v>
      </c>
      <c r="AX117" s="13" t="s">
        <v>73</v>
      </c>
      <c r="AY117" s="251" t="s">
        <v>175</v>
      </c>
    </row>
    <row r="118" s="14" customFormat="1">
      <c r="A118" s="14"/>
      <c r="B118" s="252"/>
      <c r="C118" s="253"/>
      <c r="D118" s="224" t="s">
        <v>187</v>
      </c>
      <c r="E118" s="254" t="s">
        <v>30</v>
      </c>
      <c r="F118" s="255" t="s">
        <v>190</v>
      </c>
      <c r="G118" s="253"/>
      <c r="H118" s="256">
        <v>95.6304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2" t="s">
        <v>187</v>
      </c>
      <c r="AU118" s="262" t="s">
        <v>80</v>
      </c>
      <c r="AV118" s="14" t="s">
        <v>181</v>
      </c>
      <c r="AW118" s="14" t="s">
        <v>36</v>
      </c>
      <c r="AX118" s="14" t="s">
        <v>80</v>
      </c>
      <c r="AY118" s="262" t="s">
        <v>175</v>
      </c>
    </row>
    <row r="119" s="11" customFormat="1" ht="25.92" customHeight="1">
      <c r="A119" s="11"/>
      <c r="B119" s="197"/>
      <c r="C119" s="198"/>
      <c r="D119" s="199" t="s">
        <v>72</v>
      </c>
      <c r="E119" s="200" t="s">
        <v>212</v>
      </c>
      <c r="F119" s="200" t="s">
        <v>213</v>
      </c>
      <c r="G119" s="198"/>
      <c r="H119" s="198"/>
      <c r="I119" s="201"/>
      <c r="J119" s="202">
        <f>BK119</f>
        <v>0</v>
      </c>
      <c r="K119" s="198"/>
      <c r="L119" s="203"/>
      <c r="M119" s="204"/>
      <c r="N119" s="205"/>
      <c r="O119" s="205"/>
      <c r="P119" s="206">
        <f>SUM(P120:P179)</f>
        <v>0</v>
      </c>
      <c r="Q119" s="205"/>
      <c r="R119" s="206">
        <f>SUM(R120:R179)</f>
        <v>0</v>
      </c>
      <c r="S119" s="205"/>
      <c r="T119" s="207">
        <f>SUM(T120:T179)</f>
        <v>694.260792</v>
      </c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R119" s="208" t="s">
        <v>80</v>
      </c>
      <c r="AT119" s="209" t="s">
        <v>72</v>
      </c>
      <c r="AU119" s="209" t="s">
        <v>73</v>
      </c>
      <c r="AY119" s="208" t="s">
        <v>175</v>
      </c>
      <c r="BK119" s="210">
        <f>SUM(BK120:BK179)</f>
        <v>0</v>
      </c>
    </row>
    <row r="120" s="2" customFormat="1" ht="16.5" customHeight="1">
      <c r="A120" s="42"/>
      <c r="B120" s="43"/>
      <c r="C120" s="211" t="s">
        <v>214</v>
      </c>
      <c r="D120" s="211" t="s">
        <v>176</v>
      </c>
      <c r="E120" s="212" t="s">
        <v>215</v>
      </c>
      <c r="F120" s="213" t="s">
        <v>216</v>
      </c>
      <c r="G120" s="214" t="s">
        <v>199</v>
      </c>
      <c r="H120" s="215">
        <v>107.85</v>
      </c>
      <c r="I120" s="216"/>
      <c r="J120" s="217">
        <f>ROUND(I120*H120,2)</f>
        <v>0</v>
      </c>
      <c r="K120" s="213" t="s">
        <v>180</v>
      </c>
      <c r="L120" s="48"/>
      <c r="M120" s="218" t="s">
        <v>30</v>
      </c>
      <c r="N120" s="219" t="s">
        <v>44</v>
      </c>
      <c r="O120" s="88"/>
      <c r="P120" s="220">
        <f>O120*H120</f>
        <v>0</v>
      </c>
      <c r="Q120" s="220">
        <v>0</v>
      </c>
      <c r="R120" s="220">
        <f>Q120*H120</f>
        <v>0</v>
      </c>
      <c r="S120" s="220">
        <v>2.4</v>
      </c>
      <c r="T120" s="221">
        <f>S120*H120</f>
        <v>258.83999999999996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2" t="s">
        <v>181</v>
      </c>
      <c r="AT120" s="222" t="s">
        <v>176</v>
      </c>
      <c r="AU120" s="222" t="s">
        <v>80</v>
      </c>
      <c r="AY120" s="20" t="s">
        <v>175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80</v>
      </c>
      <c r="BK120" s="223">
        <f>ROUND(I120*H120,2)</f>
        <v>0</v>
      </c>
      <c r="BL120" s="20" t="s">
        <v>181</v>
      </c>
      <c r="BM120" s="222" t="s">
        <v>217</v>
      </c>
    </row>
    <row r="121" s="2" customFormat="1">
      <c r="A121" s="42"/>
      <c r="B121" s="43"/>
      <c r="C121" s="44"/>
      <c r="D121" s="224" t="s">
        <v>183</v>
      </c>
      <c r="E121" s="44"/>
      <c r="F121" s="225" t="s">
        <v>218</v>
      </c>
      <c r="G121" s="44"/>
      <c r="H121" s="44"/>
      <c r="I121" s="226"/>
      <c r="J121" s="44"/>
      <c r="K121" s="44"/>
      <c r="L121" s="48"/>
      <c r="M121" s="227"/>
      <c r="N121" s="228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183</v>
      </c>
      <c r="AU121" s="20" t="s">
        <v>80</v>
      </c>
    </row>
    <row r="122" s="2" customFormat="1">
      <c r="A122" s="42"/>
      <c r="B122" s="43"/>
      <c r="C122" s="44"/>
      <c r="D122" s="229" t="s">
        <v>185</v>
      </c>
      <c r="E122" s="44"/>
      <c r="F122" s="230" t="s">
        <v>219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185</v>
      </c>
      <c r="AU122" s="20" t="s">
        <v>80</v>
      </c>
    </row>
    <row r="123" s="13" customFormat="1">
      <c r="A123" s="13"/>
      <c r="B123" s="241"/>
      <c r="C123" s="242"/>
      <c r="D123" s="224" t="s">
        <v>187</v>
      </c>
      <c r="E123" s="243" t="s">
        <v>30</v>
      </c>
      <c r="F123" s="244" t="s">
        <v>220</v>
      </c>
      <c r="G123" s="242"/>
      <c r="H123" s="245">
        <v>91.3296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187</v>
      </c>
      <c r="AU123" s="251" t="s">
        <v>80</v>
      </c>
      <c r="AV123" s="13" t="s">
        <v>82</v>
      </c>
      <c r="AW123" s="13" t="s">
        <v>36</v>
      </c>
      <c r="AX123" s="13" t="s">
        <v>73</v>
      </c>
      <c r="AY123" s="251" t="s">
        <v>175</v>
      </c>
    </row>
    <row r="124" s="13" customFormat="1">
      <c r="A124" s="13"/>
      <c r="B124" s="241"/>
      <c r="C124" s="242"/>
      <c r="D124" s="224" t="s">
        <v>187</v>
      </c>
      <c r="E124" s="243" t="s">
        <v>30</v>
      </c>
      <c r="F124" s="244" t="s">
        <v>221</v>
      </c>
      <c r="G124" s="242"/>
      <c r="H124" s="245">
        <v>10.5732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187</v>
      </c>
      <c r="AU124" s="251" t="s">
        <v>80</v>
      </c>
      <c r="AV124" s="13" t="s">
        <v>82</v>
      </c>
      <c r="AW124" s="13" t="s">
        <v>36</v>
      </c>
      <c r="AX124" s="13" t="s">
        <v>73</v>
      </c>
      <c r="AY124" s="251" t="s">
        <v>175</v>
      </c>
    </row>
    <row r="125" s="13" customFormat="1">
      <c r="A125" s="13"/>
      <c r="B125" s="241"/>
      <c r="C125" s="242"/>
      <c r="D125" s="224" t="s">
        <v>187</v>
      </c>
      <c r="E125" s="243" t="s">
        <v>30</v>
      </c>
      <c r="F125" s="244" t="s">
        <v>222</v>
      </c>
      <c r="G125" s="242"/>
      <c r="H125" s="245">
        <v>5.947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187</v>
      </c>
      <c r="AU125" s="251" t="s">
        <v>80</v>
      </c>
      <c r="AV125" s="13" t="s">
        <v>82</v>
      </c>
      <c r="AW125" s="13" t="s">
        <v>36</v>
      </c>
      <c r="AX125" s="13" t="s">
        <v>73</v>
      </c>
      <c r="AY125" s="251" t="s">
        <v>175</v>
      </c>
    </row>
    <row r="126" s="14" customFormat="1">
      <c r="A126" s="14"/>
      <c r="B126" s="252"/>
      <c r="C126" s="253"/>
      <c r="D126" s="224" t="s">
        <v>187</v>
      </c>
      <c r="E126" s="254" t="s">
        <v>30</v>
      </c>
      <c r="F126" s="255" t="s">
        <v>190</v>
      </c>
      <c r="G126" s="253"/>
      <c r="H126" s="256">
        <v>107.8498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2" t="s">
        <v>187</v>
      </c>
      <c r="AU126" s="262" t="s">
        <v>80</v>
      </c>
      <c r="AV126" s="14" t="s">
        <v>181</v>
      </c>
      <c r="AW126" s="14" t="s">
        <v>36</v>
      </c>
      <c r="AX126" s="14" t="s">
        <v>80</v>
      </c>
      <c r="AY126" s="262" t="s">
        <v>175</v>
      </c>
    </row>
    <row r="127" s="2" customFormat="1" ht="16.5" customHeight="1">
      <c r="A127" s="42"/>
      <c r="B127" s="43"/>
      <c r="C127" s="211" t="s">
        <v>223</v>
      </c>
      <c r="D127" s="211" t="s">
        <v>176</v>
      </c>
      <c r="E127" s="212" t="s">
        <v>224</v>
      </c>
      <c r="F127" s="213" t="s">
        <v>225</v>
      </c>
      <c r="G127" s="214" t="s">
        <v>199</v>
      </c>
      <c r="H127" s="215">
        <v>196.738</v>
      </c>
      <c r="I127" s="216"/>
      <c r="J127" s="217">
        <f>ROUND(I127*H127,2)</f>
        <v>0</v>
      </c>
      <c r="K127" s="213" t="s">
        <v>180</v>
      </c>
      <c r="L127" s="48"/>
      <c r="M127" s="218" t="s">
        <v>30</v>
      </c>
      <c r="N127" s="219" t="s">
        <v>44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1.95</v>
      </c>
      <c r="T127" s="221">
        <f>S127*H127</f>
        <v>383.6391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181</v>
      </c>
      <c r="AT127" s="222" t="s">
        <v>176</v>
      </c>
      <c r="AU127" s="222" t="s">
        <v>80</v>
      </c>
      <c r="AY127" s="20" t="s">
        <v>175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80</v>
      </c>
      <c r="BK127" s="223">
        <f>ROUND(I127*H127,2)</f>
        <v>0</v>
      </c>
      <c r="BL127" s="20" t="s">
        <v>181</v>
      </c>
      <c r="BM127" s="222" t="s">
        <v>226</v>
      </c>
    </row>
    <row r="128" s="2" customFormat="1">
      <c r="A128" s="42"/>
      <c r="B128" s="43"/>
      <c r="C128" s="44"/>
      <c r="D128" s="224" t="s">
        <v>183</v>
      </c>
      <c r="E128" s="44"/>
      <c r="F128" s="225" t="s">
        <v>227</v>
      </c>
      <c r="G128" s="44"/>
      <c r="H128" s="44"/>
      <c r="I128" s="226"/>
      <c r="J128" s="44"/>
      <c r="K128" s="44"/>
      <c r="L128" s="48"/>
      <c r="M128" s="227"/>
      <c r="N128" s="228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183</v>
      </c>
      <c r="AU128" s="20" t="s">
        <v>80</v>
      </c>
    </row>
    <row r="129" s="2" customFormat="1">
      <c r="A129" s="42"/>
      <c r="B129" s="43"/>
      <c r="C129" s="44"/>
      <c r="D129" s="229" t="s">
        <v>185</v>
      </c>
      <c r="E129" s="44"/>
      <c r="F129" s="230" t="s">
        <v>228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185</v>
      </c>
      <c r="AU129" s="20" t="s">
        <v>80</v>
      </c>
    </row>
    <row r="130" s="12" customFormat="1">
      <c r="A130" s="12"/>
      <c r="B130" s="231"/>
      <c r="C130" s="232"/>
      <c r="D130" s="224" t="s">
        <v>187</v>
      </c>
      <c r="E130" s="233" t="s">
        <v>30</v>
      </c>
      <c r="F130" s="234" t="s">
        <v>229</v>
      </c>
      <c r="G130" s="232"/>
      <c r="H130" s="233" t="s">
        <v>30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40" t="s">
        <v>187</v>
      </c>
      <c r="AU130" s="240" t="s">
        <v>80</v>
      </c>
      <c r="AV130" s="12" t="s">
        <v>80</v>
      </c>
      <c r="AW130" s="12" t="s">
        <v>36</v>
      </c>
      <c r="AX130" s="12" t="s">
        <v>73</v>
      </c>
      <c r="AY130" s="240" t="s">
        <v>175</v>
      </c>
    </row>
    <row r="131" s="13" customFormat="1">
      <c r="A131" s="13"/>
      <c r="B131" s="241"/>
      <c r="C131" s="242"/>
      <c r="D131" s="224" t="s">
        <v>187</v>
      </c>
      <c r="E131" s="243" t="s">
        <v>30</v>
      </c>
      <c r="F131" s="244" t="s">
        <v>230</v>
      </c>
      <c r="G131" s="242"/>
      <c r="H131" s="245">
        <v>178.0704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187</v>
      </c>
      <c r="AU131" s="251" t="s">
        <v>80</v>
      </c>
      <c r="AV131" s="13" t="s">
        <v>82</v>
      </c>
      <c r="AW131" s="13" t="s">
        <v>36</v>
      </c>
      <c r="AX131" s="13" t="s">
        <v>73</v>
      </c>
      <c r="AY131" s="251" t="s">
        <v>175</v>
      </c>
    </row>
    <row r="132" s="15" customFormat="1">
      <c r="A132" s="15"/>
      <c r="B132" s="263"/>
      <c r="C132" s="264"/>
      <c r="D132" s="224" t="s">
        <v>187</v>
      </c>
      <c r="E132" s="265" t="s">
        <v>30</v>
      </c>
      <c r="F132" s="266" t="s">
        <v>231</v>
      </c>
      <c r="G132" s="264"/>
      <c r="H132" s="267">
        <v>178.0704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3" t="s">
        <v>187</v>
      </c>
      <c r="AU132" s="273" t="s">
        <v>80</v>
      </c>
      <c r="AV132" s="15" t="s">
        <v>196</v>
      </c>
      <c r="AW132" s="15" t="s">
        <v>36</v>
      </c>
      <c r="AX132" s="15" t="s">
        <v>73</v>
      </c>
      <c r="AY132" s="273" t="s">
        <v>175</v>
      </c>
    </row>
    <row r="133" s="12" customFormat="1">
      <c r="A133" s="12"/>
      <c r="B133" s="231"/>
      <c r="C133" s="232"/>
      <c r="D133" s="224" t="s">
        <v>187</v>
      </c>
      <c r="E133" s="233" t="s">
        <v>30</v>
      </c>
      <c r="F133" s="234" t="s">
        <v>232</v>
      </c>
      <c r="G133" s="232"/>
      <c r="H133" s="233" t="s">
        <v>30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0" t="s">
        <v>187</v>
      </c>
      <c r="AU133" s="240" t="s">
        <v>80</v>
      </c>
      <c r="AV133" s="12" t="s">
        <v>80</v>
      </c>
      <c r="AW133" s="12" t="s">
        <v>36</v>
      </c>
      <c r="AX133" s="12" t="s">
        <v>73</v>
      </c>
      <c r="AY133" s="240" t="s">
        <v>175</v>
      </c>
    </row>
    <row r="134" s="13" customFormat="1">
      <c r="A134" s="13"/>
      <c r="B134" s="241"/>
      <c r="C134" s="242"/>
      <c r="D134" s="224" t="s">
        <v>187</v>
      </c>
      <c r="E134" s="243" t="s">
        <v>30</v>
      </c>
      <c r="F134" s="244" t="s">
        <v>233</v>
      </c>
      <c r="G134" s="242"/>
      <c r="H134" s="245">
        <v>4.108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187</v>
      </c>
      <c r="AU134" s="251" t="s">
        <v>80</v>
      </c>
      <c r="AV134" s="13" t="s">
        <v>82</v>
      </c>
      <c r="AW134" s="13" t="s">
        <v>36</v>
      </c>
      <c r="AX134" s="13" t="s">
        <v>73</v>
      </c>
      <c r="AY134" s="251" t="s">
        <v>175</v>
      </c>
    </row>
    <row r="135" s="13" customFormat="1">
      <c r="A135" s="13"/>
      <c r="B135" s="241"/>
      <c r="C135" s="242"/>
      <c r="D135" s="224" t="s">
        <v>187</v>
      </c>
      <c r="E135" s="243" t="s">
        <v>30</v>
      </c>
      <c r="F135" s="244" t="s">
        <v>234</v>
      </c>
      <c r="G135" s="242"/>
      <c r="H135" s="245">
        <v>3.12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187</v>
      </c>
      <c r="AU135" s="251" t="s">
        <v>80</v>
      </c>
      <c r="AV135" s="13" t="s">
        <v>82</v>
      </c>
      <c r="AW135" s="13" t="s">
        <v>36</v>
      </c>
      <c r="AX135" s="13" t="s">
        <v>73</v>
      </c>
      <c r="AY135" s="251" t="s">
        <v>175</v>
      </c>
    </row>
    <row r="136" s="13" customFormat="1">
      <c r="A136" s="13"/>
      <c r="B136" s="241"/>
      <c r="C136" s="242"/>
      <c r="D136" s="224" t="s">
        <v>187</v>
      </c>
      <c r="E136" s="243" t="s">
        <v>30</v>
      </c>
      <c r="F136" s="244" t="s">
        <v>235</v>
      </c>
      <c r="G136" s="242"/>
      <c r="H136" s="245">
        <v>2.08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187</v>
      </c>
      <c r="AU136" s="251" t="s">
        <v>80</v>
      </c>
      <c r="AV136" s="13" t="s">
        <v>82</v>
      </c>
      <c r="AW136" s="13" t="s">
        <v>36</v>
      </c>
      <c r="AX136" s="13" t="s">
        <v>73</v>
      </c>
      <c r="AY136" s="251" t="s">
        <v>175</v>
      </c>
    </row>
    <row r="137" s="13" customFormat="1">
      <c r="A137" s="13"/>
      <c r="B137" s="241"/>
      <c r="C137" s="242"/>
      <c r="D137" s="224" t="s">
        <v>187</v>
      </c>
      <c r="E137" s="243" t="s">
        <v>30</v>
      </c>
      <c r="F137" s="244" t="s">
        <v>236</v>
      </c>
      <c r="G137" s="242"/>
      <c r="H137" s="245">
        <v>9.36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187</v>
      </c>
      <c r="AU137" s="251" t="s">
        <v>80</v>
      </c>
      <c r="AV137" s="13" t="s">
        <v>82</v>
      </c>
      <c r="AW137" s="13" t="s">
        <v>36</v>
      </c>
      <c r="AX137" s="13" t="s">
        <v>73</v>
      </c>
      <c r="AY137" s="251" t="s">
        <v>175</v>
      </c>
    </row>
    <row r="138" s="15" customFormat="1">
      <c r="A138" s="15"/>
      <c r="B138" s="263"/>
      <c r="C138" s="264"/>
      <c r="D138" s="224" t="s">
        <v>187</v>
      </c>
      <c r="E138" s="265" t="s">
        <v>30</v>
      </c>
      <c r="F138" s="266" t="s">
        <v>231</v>
      </c>
      <c r="G138" s="264"/>
      <c r="H138" s="267">
        <v>18.668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187</v>
      </c>
      <c r="AU138" s="273" t="s">
        <v>80</v>
      </c>
      <c r="AV138" s="15" t="s">
        <v>196</v>
      </c>
      <c r="AW138" s="15" t="s">
        <v>36</v>
      </c>
      <c r="AX138" s="15" t="s">
        <v>73</v>
      </c>
      <c r="AY138" s="273" t="s">
        <v>175</v>
      </c>
    </row>
    <row r="139" s="14" customFormat="1">
      <c r="A139" s="14"/>
      <c r="B139" s="252"/>
      <c r="C139" s="253"/>
      <c r="D139" s="224" t="s">
        <v>187</v>
      </c>
      <c r="E139" s="254" t="s">
        <v>30</v>
      </c>
      <c r="F139" s="255" t="s">
        <v>190</v>
      </c>
      <c r="G139" s="253"/>
      <c r="H139" s="256">
        <v>196.7384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187</v>
      </c>
      <c r="AU139" s="262" t="s">
        <v>80</v>
      </c>
      <c r="AV139" s="14" t="s">
        <v>181</v>
      </c>
      <c r="AW139" s="14" t="s">
        <v>36</v>
      </c>
      <c r="AX139" s="14" t="s">
        <v>80</v>
      </c>
      <c r="AY139" s="262" t="s">
        <v>175</v>
      </c>
    </row>
    <row r="140" s="2" customFormat="1" ht="16.5" customHeight="1">
      <c r="A140" s="42"/>
      <c r="B140" s="43"/>
      <c r="C140" s="211" t="s">
        <v>237</v>
      </c>
      <c r="D140" s="211" t="s">
        <v>176</v>
      </c>
      <c r="E140" s="212" t="s">
        <v>238</v>
      </c>
      <c r="F140" s="213" t="s">
        <v>239</v>
      </c>
      <c r="G140" s="214" t="s">
        <v>199</v>
      </c>
      <c r="H140" s="215">
        <v>2.295</v>
      </c>
      <c r="I140" s="216"/>
      <c r="J140" s="217">
        <f>ROUND(I140*H140,2)</f>
        <v>0</v>
      </c>
      <c r="K140" s="213" t="s">
        <v>180</v>
      </c>
      <c r="L140" s="48"/>
      <c r="M140" s="218" t="s">
        <v>30</v>
      </c>
      <c r="N140" s="219" t="s">
        <v>44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2.4</v>
      </c>
      <c r="T140" s="221">
        <f>S140*H140</f>
        <v>5.508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181</v>
      </c>
      <c r="AT140" s="222" t="s">
        <v>176</v>
      </c>
      <c r="AU140" s="222" t="s">
        <v>80</v>
      </c>
      <c r="AY140" s="20" t="s">
        <v>175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80</v>
      </c>
      <c r="BK140" s="223">
        <f>ROUND(I140*H140,2)</f>
        <v>0</v>
      </c>
      <c r="BL140" s="20" t="s">
        <v>181</v>
      </c>
      <c r="BM140" s="222" t="s">
        <v>240</v>
      </c>
    </row>
    <row r="141" s="2" customFormat="1">
      <c r="A141" s="42"/>
      <c r="B141" s="43"/>
      <c r="C141" s="44"/>
      <c r="D141" s="224" t="s">
        <v>183</v>
      </c>
      <c r="E141" s="44"/>
      <c r="F141" s="225" t="s">
        <v>241</v>
      </c>
      <c r="G141" s="44"/>
      <c r="H141" s="44"/>
      <c r="I141" s="226"/>
      <c r="J141" s="44"/>
      <c r="K141" s="44"/>
      <c r="L141" s="48"/>
      <c r="M141" s="227"/>
      <c r="N141" s="228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183</v>
      </c>
      <c r="AU141" s="20" t="s">
        <v>80</v>
      </c>
    </row>
    <row r="142" s="2" customFormat="1">
      <c r="A142" s="42"/>
      <c r="B142" s="43"/>
      <c r="C142" s="44"/>
      <c r="D142" s="229" t="s">
        <v>185</v>
      </c>
      <c r="E142" s="44"/>
      <c r="F142" s="230" t="s">
        <v>242</v>
      </c>
      <c r="G142" s="44"/>
      <c r="H142" s="44"/>
      <c r="I142" s="226"/>
      <c r="J142" s="44"/>
      <c r="K142" s="44"/>
      <c r="L142" s="48"/>
      <c r="M142" s="227"/>
      <c r="N142" s="228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185</v>
      </c>
      <c r="AU142" s="20" t="s">
        <v>80</v>
      </c>
    </row>
    <row r="143" s="13" customFormat="1">
      <c r="A143" s="13"/>
      <c r="B143" s="241"/>
      <c r="C143" s="242"/>
      <c r="D143" s="224" t="s">
        <v>187</v>
      </c>
      <c r="E143" s="243" t="s">
        <v>30</v>
      </c>
      <c r="F143" s="244" t="s">
        <v>243</v>
      </c>
      <c r="G143" s="242"/>
      <c r="H143" s="245">
        <v>2.295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187</v>
      </c>
      <c r="AU143" s="251" t="s">
        <v>80</v>
      </c>
      <c r="AV143" s="13" t="s">
        <v>82</v>
      </c>
      <c r="AW143" s="13" t="s">
        <v>36</v>
      </c>
      <c r="AX143" s="13" t="s">
        <v>73</v>
      </c>
      <c r="AY143" s="251" t="s">
        <v>175</v>
      </c>
    </row>
    <row r="144" s="14" customFormat="1">
      <c r="A144" s="14"/>
      <c r="B144" s="252"/>
      <c r="C144" s="253"/>
      <c r="D144" s="224" t="s">
        <v>187</v>
      </c>
      <c r="E144" s="254" t="s">
        <v>30</v>
      </c>
      <c r="F144" s="255" t="s">
        <v>190</v>
      </c>
      <c r="G144" s="253"/>
      <c r="H144" s="256">
        <v>2.295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187</v>
      </c>
      <c r="AU144" s="262" t="s">
        <v>80</v>
      </c>
      <c r="AV144" s="14" t="s">
        <v>181</v>
      </c>
      <c r="AW144" s="14" t="s">
        <v>36</v>
      </c>
      <c r="AX144" s="14" t="s">
        <v>80</v>
      </c>
      <c r="AY144" s="262" t="s">
        <v>175</v>
      </c>
    </row>
    <row r="145" s="2" customFormat="1" ht="16.5" customHeight="1">
      <c r="A145" s="42"/>
      <c r="B145" s="43"/>
      <c r="C145" s="211" t="s">
        <v>244</v>
      </c>
      <c r="D145" s="211" t="s">
        <v>176</v>
      </c>
      <c r="E145" s="212" t="s">
        <v>245</v>
      </c>
      <c r="F145" s="213" t="s">
        <v>246</v>
      </c>
      <c r="G145" s="214" t="s">
        <v>247</v>
      </c>
      <c r="H145" s="215">
        <v>9</v>
      </c>
      <c r="I145" s="216"/>
      <c r="J145" s="217">
        <f>ROUND(I145*H145,2)</f>
        <v>0</v>
      </c>
      <c r="K145" s="213" t="s">
        <v>180</v>
      </c>
      <c r="L145" s="48"/>
      <c r="M145" s="218" t="s">
        <v>30</v>
      </c>
      <c r="N145" s="219" t="s">
        <v>44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0.0453</v>
      </c>
      <c r="T145" s="221">
        <f>S145*H145</f>
        <v>0.4077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181</v>
      </c>
      <c r="AT145" s="222" t="s">
        <v>176</v>
      </c>
      <c r="AU145" s="222" t="s">
        <v>80</v>
      </c>
      <c r="AY145" s="20" t="s">
        <v>175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80</v>
      </c>
      <c r="BK145" s="223">
        <f>ROUND(I145*H145,2)</f>
        <v>0</v>
      </c>
      <c r="BL145" s="20" t="s">
        <v>181</v>
      </c>
      <c r="BM145" s="222" t="s">
        <v>248</v>
      </c>
    </row>
    <row r="146" s="2" customFormat="1">
      <c r="A146" s="42"/>
      <c r="B146" s="43"/>
      <c r="C146" s="44"/>
      <c r="D146" s="224" t="s">
        <v>183</v>
      </c>
      <c r="E146" s="44"/>
      <c r="F146" s="225" t="s">
        <v>249</v>
      </c>
      <c r="G146" s="44"/>
      <c r="H146" s="44"/>
      <c r="I146" s="226"/>
      <c r="J146" s="44"/>
      <c r="K146" s="44"/>
      <c r="L146" s="48"/>
      <c r="M146" s="227"/>
      <c r="N146" s="228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183</v>
      </c>
      <c r="AU146" s="20" t="s">
        <v>80</v>
      </c>
    </row>
    <row r="147" s="2" customFormat="1">
      <c r="A147" s="42"/>
      <c r="B147" s="43"/>
      <c r="C147" s="44"/>
      <c r="D147" s="229" t="s">
        <v>185</v>
      </c>
      <c r="E147" s="44"/>
      <c r="F147" s="230" t="s">
        <v>250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185</v>
      </c>
      <c r="AU147" s="20" t="s">
        <v>80</v>
      </c>
    </row>
    <row r="148" s="13" customFormat="1">
      <c r="A148" s="13"/>
      <c r="B148" s="241"/>
      <c r="C148" s="242"/>
      <c r="D148" s="224" t="s">
        <v>187</v>
      </c>
      <c r="E148" s="243" t="s">
        <v>30</v>
      </c>
      <c r="F148" s="244" t="s">
        <v>251</v>
      </c>
      <c r="G148" s="242"/>
      <c r="H148" s="245">
        <v>9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187</v>
      </c>
      <c r="AU148" s="251" t="s">
        <v>80</v>
      </c>
      <c r="AV148" s="13" t="s">
        <v>82</v>
      </c>
      <c r="AW148" s="13" t="s">
        <v>36</v>
      </c>
      <c r="AX148" s="13" t="s">
        <v>73</v>
      </c>
      <c r="AY148" s="251" t="s">
        <v>175</v>
      </c>
    </row>
    <row r="149" s="14" customFormat="1">
      <c r="A149" s="14"/>
      <c r="B149" s="252"/>
      <c r="C149" s="253"/>
      <c r="D149" s="224" t="s">
        <v>187</v>
      </c>
      <c r="E149" s="254" t="s">
        <v>30</v>
      </c>
      <c r="F149" s="255" t="s">
        <v>190</v>
      </c>
      <c r="G149" s="253"/>
      <c r="H149" s="256">
        <v>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187</v>
      </c>
      <c r="AU149" s="262" t="s">
        <v>80</v>
      </c>
      <c r="AV149" s="14" t="s">
        <v>181</v>
      </c>
      <c r="AW149" s="14" t="s">
        <v>36</v>
      </c>
      <c r="AX149" s="14" t="s">
        <v>80</v>
      </c>
      <c r="AY149" s="262" t="s">
        <v>175</v>
      </c>
    </row>
    <row r="150" s="2" customFormat="1" ht="16.5" customHeight="1">
      <c r="A150" s="42"/>
      <c r="B150" s="43"/>
      <c r="C150" s="211" t="s">
        <v>212</v>
      </c>
      <c r="D150" s="211" t="s">
        <v>176</v>
      </c>
      <c r="E150" s="212" t="s">
        <v>252</v>
      </c>
      <c r="F150" s="213" t="s">
        <v>253</v>
      </c>
      <c r="G150" s="214" t="s">
        <v>179</v>
      </c>
      <c r="H150" s="215">
        <v>6.712</v>
      </c>
      <c r="I150" s="216"/>
      <c r="J150" s="217">
        <f>ROUND(I150*H150,2)</f>
        <v>0</v>
      </c>
      <c r="K150" s="213" t="s">
        <v>180</v>
      </c>
      <c r="L150" s="48"/>
      <c r="M150" s="218" t="s">
        <v>30</v>
      </c>
      <c r="N150" s="219" t="s">
        <v>44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0.06</v>
      </c>
      <c r="T150" s="221">
        <f>S150*H150</f>
        <v>0.40272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181</v>
      </c>
      <c r="AT150" s="222" t="s">
        <v>176</v>
      </c>
      <c r="AU150" s="222" t="s">
        <v>80</v>
      </c>
      <c r="AY150" s="20" t="s">
        <v>175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181</v>
      </c>
      <c r="BM150" s="222" t="s">
        <v>254</v>
      </c>
    </row>
    <row r="151" s="2" customFormat="1">
      <c r="A151" s="42"/>
      <c r="B151" s="43"/>
      <c r="C151" s="44"/>
      <c r="D151" s="224" t="s">
        <v>183</v>
      </c>
      <c r="E151" s="44"/>
      <c r="F151" s="225" t="s">
        <v>255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183</v>
      </c>
      <c r="AU151" s="20" t="s">
        <v>80</v>
      </c>
    </row>
    <row r="152" s="2" customFormat="1">
      <c r="A152" s="42"/>
      <c r="B152" s="43"/>
      <c r="C152" s="44"/>
      <c r="D152" s="229" t="s">
        <v>185</v>
      </c>
      <c r="E152" s="44"/>
      <c r="F152" s="230" t="s">
        <v>256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185</v>
      </c>
      <c r="AU152" s="20" t="s">
        <v>80</v>
      </c>
    </row>
    <row r="153" s="13" customFormat="1">
      <c r="A153" s="13"/>
      <c r="B153" s="241"/>
      <c r="C153" s="242"/>
      <c r="D153" s="224" t="s">
        <v>187</v>
      </c>
      <c r="E153" s="243" t="s">
        <v>30</v>
      </c>
      <c r="F153" s="244" t="s">
        <v>257</v>
      </c>
      <c r="G153" s="242"/>
      <c r="H153" s="245">
        <v>2.5155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187</v>
      </c>
      <c r="AU153" s="251" t="s">
        <v>80</v>
      </c>
      <c r="AV153" s="13" t="s">
        <v>82</v>
      </c>
      <c r="AW153" s="13" t="s">
        <v>36</v>
      </c>
      <c r="AX153" s="13" t="s">
        <v>73</v>
      </c>
      <c r="AY153" s="251" t="s">
        <v>175</v>
      </c>
    </row>
    <row r="154" s="13" customFormat="1">
      <c r="A154" s="13"/>
      <c r="B154" s="241"/>
      <c r="C154" s="242"/>
      <c r="D154" s="224" t="s">
        <v>187</v>
      </c>
      <c r="E154" s="243" t="s">
        <v>30</v>
      </c>
      <c r="F154" s="244" t="s">
        <v>258</v>
      </c>
      <c r="G154" s="242"/>
      <c r="H154" s="245">
        <v>4.1964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187</v>
      </c>
      <c r="AU154" s="251" t="s">
        <v>80</v>
      </c>
      <c r="AV154" s="13" t="s">
        <v>82</v>
      </c>
      <c r="AW154" s="13" t="s">
        <v>36</v>
      </c>
      <c r="AX154" s="13" t="s">
        <v>73</v>
      </c>
      <c r="AY154" s="251" t="s">
        <v>175</v>
      </c>
    </row>
    <row r="155" s="14" customFormat="1">
      <c r="A155" s="14"/>
      <c r="B155" s="252"/>
      <c r="C155" s="253"/>
      <c r="D155" s="224" t="s">
        <v>187</v>
      </c>
      <c r="E155" s="254" t="s">
        <v>30</v>
      </c>
      <c r="F155" s="255" t="s">
        <v>190</v>
      </c>
      <c r="G155" s="253"/>
      <c r="H155" s="256">
        <v>6.7119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187</v>
      </c>
      <c r="AU155" s="262" t="s">
        <v>80</v>
      </c>
      <c r="AV155" s="14" t="s">
        <v>181</v>
      </c>
      <c r="AW155" s="14" t="s">
        <v>36</v>
      </c>
      <c r="AX155" s="14" t="s">
        <v>80</v>
      </c>
      <c r="AY155" s="262" t="s">
        <v>175</v>
      </c>
    </row>
    <row r="156" s="2" customFormat="1" ht="16.5" customHeight="1">
      <c r="A156" s="42"/>
      <c r="B156" s="43"/>
      <c r="C156" s="211" t="s">
        <v>259</v>
      </c>
      <c r="D156" s="211" t="s">
        <v>176</v>
      </c>
      <c r="E156" s="212" t="s">
        <v>260</v>
      </c>
      <c r="F156" s="213" t="s">
        <v>261</v>
      </c>
      <c r="G156" s="214" t="s">
        <v>179</v>
      </c>
      <c r="H156" s="215">
        <v>7.379</v>
      </c>
      <c r="I156" s="216"/>
      <c r="J156" s="217">
        <f>ROUND(I156*H156,2)</f>
        <v>0</v>
      </c>
      <c r="K156" s="213" t="s">
        <v>180</v>
      </c>
      <c r="L156" s="48"/>
      <c r="M156" s="218" t="s">
        <v>30</v>
      </c>
      <c r="N156" s="219" t="s">
        <v>44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0.066000000000000008</v>
      </c>
      <c r="T156" s="221">
        <f>S156*H156</f>
        <v>0.487014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2" t="s">
        <v>181</v>
      </c>
      <c r="AT156" s="222" t="s">
        <v>176</v>
      </c>
      <c r="AU156" s="222" t="s">
        <v>80</v>
      </c>
      <c r="AY156" s="20" t="s">
        <v>175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0" t="s">
        <v>80</v>
      </c>
      <c r="BK156" s="223">
        <f>ROUND(I156*H156,2)</f>
        <v>0</v>
      </c>
      <c r="BL156" s="20" t="s">
        <v>181</v>
      </c>
      <c r="BM156" s="222" t="s">
        <v>262</v>
      </c>
    </row>
    <row r="157" s="2" customFormat="1">
      <c r="A157" s="42"/>
      <c r="B157" s="43"/>
      <c r="C157" s="44"/>
      <c r="D157" s="224" t="s">
        <v>183</v>
      </c>
      <c r="E157" s="44"/>
      <c r="F157" s="225" t="s">
        <v>263</v>
      </c>
      <c r="G157" s="44"/>
      <c r="H157" s="44"/>
      <c r="I157" s="226"/>
      <c r="J157" s="44"/>
      <c r="K157" s="44"/>
      <c r="L157" s="48"/>
      <c r="M157" s="227"/>
      <c r="N157" s="228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183</v>
      </c>
      <c r="AU157" s="20" t="s">
        <v>80</v>
      </c>
    </row>
    <row r="158" s="2" customFormat="1">
      <c r="A158" s="42"/>
      <c r="B158" s="43"/>
      <c r="C158" s="44"/>
      <c r="D158" s="229" t="s">
        <v>185</v>
      </c>
      <c r="E158" s="44"/>
      <c r="F158" s="230" t="s">
        <v>264</v>
      </c>
      <c r="G158" s="44"/>
      <c r="H158" s="44"/>
      <c r="I158" s="226"/>
      <c r="J158" s="44"/>
      <c r="K158" s="44"/>
      <c r="L158" s="48"/>
      <c r="M158" s="227"/>
      <c r="N158" s="228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185</v>
      </c>
      <c r="AU158" s="20" t="s">
        <v>80</v>
      </c>
    </row>
    <row r="159" s="13" customFormat="1">
      <c r="A159" s="13"/>
      <c r="B159" s="241"/>
      <c r="C159" s="242"/>
      <c r="D159" s="224" t="s">
        <v>187</v>
      </c>
      <c r="E159" s="243" t="s">
        <v>30</v>
      </c>
      <c r="F159" s="244" t="s">
        <v>265</v>
      </c>
      <c r="G159" s="242"/>
      <c r="H159" s="245">
        <v>7.3788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187</v>
      </c>
      <c r="AU159" s="251" t="s">
        <v>80</v>
      </c>
      <c r="AV159" s="13" t="s">
        <v>82</v>
      </c>
      <c r="AW159" s="13" t="s">
        <v>36</v>
      </c>
      <c r="AX159" s="13" t="s">
        <v>73</v>
      </c>
      <c r="AY159" s="251" t="s">
        <v>175</v>
      </c>
    </row>
    <row r="160" s="14" customFormat="1">
      <c r="A160" s="14"/>
      <c r="B160" s="252"/>
      <c r="C160" s="253"/>
      <c r="D160" s="224" t="s">
        <v>187</v>
      </c>
      <c r="E160" s="254" t="s">
        <v>30</v>
      </c>
      <c r="F160" s="255" t="s">
        <v>190</v>
      </c>
      <c r="G160" s="253"/>
      <c r="H160" s="256">
        <v>7.3788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187</v>
      </c>
      <c r="AU160" s="262" t="s">
        <v>80</v>
      </c>
      <c r="AV160" s="14" t="s">
        <v>181</v>
      </c>
      <c r="AW160" s="14" t="s">
        <v>36</v>
      </c>
      <c r="AX160" s="14" t="s">
        <v>80</v>
      </c>
      <c r="AY160" s="262" t="s">
        <v>175</v>
      </c>
    </row>
    <row r="161" s="2" customFormat="1" ht="16.5" customHeight="1">
      <c r="A161" s="42"/>
      <c r="B161" s="43"/>
      <c r="C161" s="211" t="s">
        <v>266</v>
      </c>
      <c r="D161" s="211" t="s">
        <v>176</v>
      </c>
      <c r="E161" s="212" t="s">
        <v>267</v>
      </c>
      <c r="F161" s="213" t="s">
        <v>268</v>
      </c>
      <c r="G161" s="214" t="s">
        <v>179</v>
      </c>
      <c r="H161" s="215">
        <v>37.662</v>
      </c>
      <c r="I161" s="216"/>
      <c r="J161" s="217">
        <f>ROUND(I161*H161,2)</f>
        <v>0</v>
      </c>
      <c r="K161" s="213" t="s">
        <v>180</v>
      </c>
      <c r="L161" s="48"/>
      <c r="M161" s="218" t="s">
        <v>30</v>
      </c>
      <c r="N161" s="219" t="s">
        <v>44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0.058999999999999992</v>
      </c>
      <c r="T161" s="221">
        <f>S161*H161</f>
        <v>2.2220579999999996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2" t="s">
        <v>181</v>
      </c>
      <c r="AT161" s="222" t="s">
        <v>176</v>
      </c>
      <c r="AU161" s="222" t="s">
        <v>80</v>
      </c>
      <c r="AY161" s="20" t="s">
        <v>175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0" t="s">
        <v>80</v>
      </c>
      <c r="BK161" s="223">
        <f>ROUND(I161*H161,2)</f>
        <v>0</v>
      </c>
      <c r="BL161" s="20" t="s">
        <v>181</v>
      </c>
      <c r="BM161" s="222" t="s">
        <v>269</v>
      </c>
    </row>
    <row r="162" s="2" customFormat="1">
      <c r="A162" s="42"/>
      <c r="B162" s="43"/>
      <c r="C162" s="44"/>
      <c r="D162" s="224" t="s">
        <v>183</v>
      </c>
      <c r="E162" s="44"/>
      <c r="F162" s="225" t="s">
        <v>270</v>
      </c>
      <c r="G162" s="44"/>
      <c r="H162" s="44"/>
      <c r="I162" s="226"/>
      <c r="J162" s="44"/>
      <c r="K162" s="44"/>
      <c r="L162" s="48"/>
      <c r="M162" s="227"/>
      <c r="N162" s="228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183</v>
      </c>
      <c r="AU162" s="20" t="s">
        <v>80</v>
      </c>
    </row>
    <row r="163" s="2" customFormat="1">
      <c r="A163" s="42"/>
      <c r="B163" s="43"/>
      <c r="C163" s="44"/>
      <c r="D163" s="229" t="s">
        <v>185</v>
      </c>
      <c r="E163" s="44"/>
      <c r="F163" s="230" t="s">
        <v>271</v>
      </c>
      <c r="G163" s="44"/>
      <c r="H163" s="44"/>
      <c r="I163" s="226"/>
      <c r="J163" s="44"/>
      <c r="K163" s="44"/>
      <c r="L163" s="48"/>
      <c r="M163" s="227"/>
      <c r="N163" s="228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185</v>
      </c>
      <c r="AU163" s="20" t="s">
        <v>80</v>
      </c>
    </row>
    <row r="164" s="13" customFormat="1">
      <c r="A164" s="13"/>
      <c r="B164" s="241"/>
      <c r="C164" s="242"/>
      <c r="D164" s="224" t="s">
        <v>187</v>
      </c>
      <c r="E164" s="243" t="s">
        <v>30</v>
      </c>
      <c r="F164" s="244" t="s">
        <v>272</v>
      </c>
      <c r="G164" s="242"/>
      <c r="H164" s="245">
        <v>9.8145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187</v>
      </c>
      <c r="AU164" s="251" t="s">
        <v>80</v>
      </c>
      <c r="AV164" s="13" t="s">
        <v>82</v>
      </c>
      <c r="AW164" s="13" t="s">
        <v>36</v>
      </c>
      <c r="AX164" s="13" t="s">
        <v>73</v>
      </c>
      <c r="AY164" s="251" t="s">
        <v>175</v>
      </c>
    </row>
    <row r="165" s="13" customFormat="1">
      <c r="A165" s="13"/>
      <c r="B165" s="241"/>
      <c r="C165" s="242"/>
      <c r="D165" s="224" t="s">
        <v>187</v>
      </c>
      <c r="E165" s="243" t="s">
        <v>30</v>
      </c>
      <c r="F165" s="244" t="s">
        <v>273</v>
      </c>
      <c r="G165" s="242"/>
      <c r="H165" s="245">
        <v>18.27132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187</v>
      </c>
      <c r="AU165" s="251" t="s">
        <v>80</v>
      </c>
      <c r="AV165" s="13" t="s">
        <v>82</v>
      </c>
      <c r="AW165" s="13" t="s">
        <v>36</v>
      </c>
      <c r="AX165" s="13" t="s">
        <v>73</v>
      </c>
      <c r="AY165" s="251" t="s">
        <v>175</v>
      </c>
    </row>
    <row r="166" s="13" customFormat="1">
      <c r="A166" s="13"/>
      <c r="B166" s="241"/>
      <c r="C166" s="242"/>
      <c r="D166" s="224" t="s">
        <v>187</v>
      </c>
      <c r="E166" s="243" t="s">
        <v>30</v>
      </c>
      <c r="F166" s="244" t="s">
        <v>274</v>
      </c>
      <c r="G166" s="242"/>
      <c r="H166" s="245">
        <v>4.7802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187</v>
      </c>
      <c r="AU166" s="251" t="s">
        <v>80</v>
      </c>
      <c r="AV166" s="13" t="s">
        <v>82</v>
      </c>
      <c r="AW166" s="13" t="s">
        <v>36</v>
      </c>
      <c r="AX166" s="13" t="s">
        <v>73</v>
      </c>
      <c r="AY166" s="251" t="s">
        <v>175</v>
      </c>
    </row>
    <row r="167" s="13" customFormat="1">
      <c r="A167" s="13"/>
      <c r="B167" s="241"/>
      <c r="C167" s="242"/>
      <c r="D167" s="224" t="s">
        <v>187</v>
      </c>
      <c r="E167" s="243" t="s">
        <v>30</v>
      </c>
      <c r="F167" s="244" t="s">
        <v>275</v>
      </c>
      <c r="G167" s="242"/>
      <c r="H167" s="245">
        <v>4.7964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187</v>
      </c>
      <c r="AU167" s="251" t="s">
        <v>80</v>
      </c>
      <c r="AV167" s="13" t="s">
        <v>82</v>
      </c>
      <c r="AW167" s="13" t="s">
        <v>36</v>
      </c>
      <c r="AX167" s="13" t="s">
        <v>73</v>
      </c>
      <c r="AY167" s="251" t="s">
        <v>175</v>
      </c>
    </row>
    <row r="168" s="14" customFormat="1">
      <c r="A168" s="14"/>
      <c r="B168" s="252"/>
      <c r="C168" s="253"/>
      <c r="D168" s="224" t="s">
        <v>187</v>
      </c>
      <c r="E168" s="254" t="s">
        <v>30</v>
      </c>
      <c r="F168" s="255" t="s">
        <v>190</v>
      </c>
      <c r="G168" s="253"/>
      <c r="H168" s="256">
        <v>37.66242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187</v>
      </c>
      <c r="AU168" s="262" t="s">
        <v>80</v>
      </c>
      <c r="AV168" s="14" t="s">
        <v>181</v>
      </c>
      <c r="AW168" s="14" t="s">
        <v>36</v>
      </c>
      <c r="AX168" s="14" t="s">
        <v>80</v>
      </c>
      <c r="AY168" s="262" t="s">
        <v>175</v>
      </c>
    </row>
    <row r="169" s="2" customFormat="1" ht="21.75" customHeight="1">
      <c r="A169" s="42"/>
      <c r="B169" s="43"/>
      <c r="C169" s="211" t="s">
        <v>8</v>
      </c>
      <c r="D169" s="211" t="s">
        <v>176</v>
      </c>
      <c r="E169" s="212" t="s">
        <v>276</v>
      </c>
      <c r="F169" s="213" t="s">
        <v>277</v>
      </c>
      <c r="G169" s="214" t="s">
        <v>199</v>
      </c>
      <c r="H169" s="215">
        <v>64.379999999999992</v>
      </c>
      <c r="I169" s="216"/>
      <c r="J169" s="217">
        <f>ROUND(I169*H169,2)</f>
        <v>0</v>
      </c>
      <c r="K169" s="213" t="s">
        <v>180</v>
      </c>
      <c r="L169" s="48"/>
      <c r="M169" s="218" t="s">
        <v>30</v>
      </c>
      <c r="N169" s="219" t="s">
        <v>44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0.46999999999999992</v>
      </c>
      <c r="T169" s="221">
        <f>S169*H169</f>
        <v>30.258599999999996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2" t="s">
        <v>181</v>
      </c>
      <c r="AT169" s="222" t="s">
        <v>176</v>
      </c>
      <c r="AU169" s="222" t="s">
        <v>80</v>
      </c>
      <c r="AY169" s="20" t="s">
        <v>175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0" t="s">
        <v>80</v>
      </c>
      <c r="BK169" s="223">
        <f>ROUND(I169*H169,2)</f>
        <v>0</v>
      </c>
      <c r="BL169" s="20" t="s">
        <v>181</v>
      </c>
      <c r="BM169" s="222" t="s">
        <v>278</v>
      </c>
    </row>
    <row r="170" s="2" customFormat="1">
      <c r="A170" s="42"/>
      <c r="B170" s="43"/>
      <c r="C170" s="44"/>
      <c r="D170" s="224" t="s">
        <v>183</v>
      </c>
      <c r="E170" s="44"/>
      <c r="F170" s="225" t="s">
        <v>279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183</v>
      </c>
      <c r="AU170" s="20" t="s">
        <v>80</v>
      </c>
    </row>
    <row r="171" s="2" customFormat="1">
      <c r="A171" s="42"/>
      <c r="B171" s="43"/>
      <c r="C171" s="44"/>
      <c r="D171" s="229" t="s">
        <v>185</v>
      </c>
      <c r="E171" s="44"/>
      <c r="F171" s="230" t="s">
        <v>280</v>
      </c>
      <c r="G171" s="44"/>
      <c r="H171" s="44"/>
      <c r="I171" s="226"/>
      <c r="J171" s="44"/>
      <c r="K171" s="44"/>
      <c r="L171" s="48"/>
      <c r="M171" s="227"/>
      <c r="N171" s="228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185</v>
      </c>
      <c r="AU171" s="20" t="s">
        <v>80</v>
      </c>
    </row>
    <row r="172" s="12" customFormat="1">
      <c r="A172" s="12"/>
      <c r="B172" s="231"/>
      <c r="C172" s="232"/>
      <c r="D172" s="224" t="s">
        <v>187</v>
      </c>
      <c r="E172" s="233" t="s">
        <v>30</v>
      </c>
      <c r="F172" s="234" t="s">
        <v>281</v>
      </c>
      <c r="G172" s="232"/>
      <c r="H172" s="233" t="s">
        <v>30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40" t="s">
        <v>187</v>
      </c>
      <c r="AU172" s="240" t="s">
        <v>80</v>
      </c>
      <c r="AV172" s="12" t="s">
        <v>80</v>
      </c>
      <c r="AW172" s="12" t="s">
        <v>36</v>
      </c>
      <c r="AX172" s="12" t="s">
        <v>73</v>
      </c>
      <c r="AY172" s="240" t="s">
        <v>175</v>
      </c>
    </row>
    <row r="173" s="13" customFormat="1">
      <c r="A173" s="13"/>
      <c r="B173" s="241"/>
      <c r="C173" s="242"/>
      <c r="D173" s="224" t="s">
        <v>187</v>
      </c>
      <c r="E173" s="243" t="s">
        <v>30</v>
      </c>
      <c r="F173" s="244" t="s">
        <v>282</v>
      </c>
      <c r="G173" s="242"/>
      <c r="H173" s="245">
        <v>64.379999999999992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187</v>
      </c>
      <c r="AU173" s="251" t="s">
        <v>80</v>
      </c>
      <c r="AV173" s="13" t="s">
        <v>82</v>
      </c>
      <c r="AW173" s="13" t="s">
        <v>36</v>
      </c>
      <c r="AX173" s="13" t="s">
        <v>73</v>
      </c>
      <c r="AY173" s="251" t="s">
        <v>175</v>
      </c>
    </row>
    <row r="174" s="14" customFormat="1">
      <c r="A174" s="14"/>
      <c r="B174" s="252"/>
      <c r="C174" s="253"/>
      <c r="D174" s="224" t="s">
        <v>187</v>
      </c>
      <c r="E174" s="254" t="s">
        <v>30</v>
      </c>
      <c r="F174" s="255" t="s">
        <v>190</v>
      </c>
      <c r="G174" s="253"/>
      <c r="H174" s="256">
        <v>64.379999999999992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187</v>
      </c>
      <c r="AU174" s="262" t="s">
        <v>80</v>
      </c>
      <c r="AV174" s="14" t="s">
        <v>181</v>
      </c>
      <c r="AW174" s="14" t="s">
        <v>36</v>
      </c>
      <c r="AX174" s="14" t="s">
        <v>80</v>
      </c>
      <c r="AY174" s="262" t="s">
        <v>175</v>
      </c>
    </row>
    <row r="175" s="2" customFormat="1" ht="16.5" customHeight="1">
      <c r="A175" s="42"/>
      <c r="B175" s="43"/>
      <c r="C175" s="211" t="s">
        <v>283</v>
      </c>
      <c r="D175" s="211" t="s">
        <v>176</v>
      </c>
      <c r="E175" s="212" t="s">
        <v>284</v>
      </c>
      <c r="F175" s="213" t="s">
        <v>285</v>
      </c>
      <c r="G175" s="214" t="s">
        <v>199</v>
      </c>
      <c r="H175" s="215">
        <v>16.02</v>
      </c>
      <c r="I175" s="216"/>
      <c r="J175" s="217">
        <f>ROUND(I175*H175,2)</f>
        <v>0</v>
      </c>
      <c r="K175" s="213" t="s">
        <v>180</v>
      </c>
      <c r="L175" s="48"/>
      <c r="M175" s="218" t="s">
        <v>30</v>
      </c>
      <c r="N175" s="219" t="s">
        <v>44</v>
      </c>
      <c r="O175" s="88"/>
      <c r="P175" s="220">
        <f>O175*H175</f>
        <v>0</v>
      </c>
      <c r="Q175" s="220">
        <v>0</v>
      </c>
      <c r="R175" s="220">
        <f>Q175*H175</f>
        <v>0</v>
      </c>
      <c r="S175" s="220">
        <v>0.78</v>
      </c>
      <c r="T175" s="221">
        <f>S175*H175</f>
        <v>12.4956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2" t="s">
        <v>181</v>
      </c>
      <c r="AT175" s="222" t="s">
        <v>176</v>
      </c>
      <c r="AU175" s="222" t="s">
        <v>80</v>
      </c>
      <c r="AY175" s="20" t="s">
        <v>175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0" t="s">
        <v>80</v>
      </c>
      <c r="BK175" s="223">
        <f>ROUND(I175*H175,2)</f>
        <v>0</v>
      </c>
      <c r="BL175" s="20" t="s">
        <v>181</v>
      </c>
      <c r="BM175" s="222" t="s">
        <v>286</v>
      </c>
    </row>
    <row r="176" s="2" customFormat="1">
      <c r="A176" s="42"/>
      <c r="B176" s="43"/>
      <c r="C176" s="44"/>
      <c r="D176" s="224" t="s">
        <v>183</v>
      </c>
      <c r="E176" s="44"/>
      <c r="F176" s="225" t="s">
        <v>287</v>
      </c>
      <c r="G176" s="44"/>
      <c r="H176" s="44"/>
      <c r="I176" s="226"/>
      <c r="J176" s="44"/>
      <c r="K176" s="44"/>
      <c r="L176" s="48"/>
      <c r="M176" s="227"/>
      <c r="N176" s="228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183</v>
      </c>
      <c r="AU176" s="20" t="s">
        <v>80</v>
      </c>
    </row>
    <row r="177" s="2" customFormat="1">
      <c r="A177" s="42"/>
      <c r="B177" s="43"/>
      <c r="C177" s="44"/>
      <c r="D177" s="229" t="s">
        <v>185</v>
      </c>
      <c r="E177" s="44"/>
      <c r="F177" s="230" t="s">
        <v>288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185</v>
      </c>
      <c r="AU177" s="20" t="s">
        <v>80</v>
      </c>
    </row>
    <row r="178" s="13" customFormat="1">
      <c r="A178" s="13"/>
      <c r="B178" s="241"/>
      <c r="C178" s="242"/>
      <c r="D178" s="224" t="s">
        <v>187</v>
      </c>
      <c r="E178" s="243" t="s">
        <v>30</v>
      </c>
      <c r="F178" s="244" t="s">
        <v>289</v>
      </c>
      <c r="G178" s="242"/>
      <c r="H178" s="245">
        <v>16.02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187</v>
      </c>
      <c r="AU178" s="251" t="s">
        <v>80</v>
      </c>
      <c r="AV178" s="13" t="s">
        <v>82</v>
      </c>
      <c r="AW178" s="13" t="s">
        <v>36</v>
      </c>
      <c r="AX178" s="13" t="s">
        <v>73</v>
      </c>
      <c r="AY178" s="251" t="s">
        <v>175</v>
      </c>
    </row>
    <row r="179" s="14" customFormat="1">
      <c r="A179" s="14"/>
      <c r="B179" s="252"/>
      <c r="C179" s="253"/>
      <c r="D179" s="224" t="s">
        <v>187</v>
      </c>
      <c r="E179" s="254" t="s">
        <v>30</v>
      </c>
      <c r="F179" s="255" t="s">
        <v>190</v>
      </c>
      <c r="G179" s="253"/>
      <c r="H179" s="256">
        <v>16.02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2" t="s">
        <v>187</v>
      </c>
      <c r="AU179" s="262" t="s">
        <v>80</v>
      </c>
      <c r="AV179" s="14" t="s">
        <v>181</v>
      </c>
      <c r="AW179" s="14" t="s">
        <v>36</v>
      </c>
      <c r="AX179" s="14" t="s">
        <v>80</v>
      </c>
      <c r="AY179" s="262" t="s">
        <v>175</v>
      </c>
    </row>
    <row r="180" s="11" customFormat="1" ht="25.92" customHeight="1">
      <c r="A180" s="11"/>
      <c r="B180" s="197"/>
      <c r="C180" s="198"/>
      <c r="D180" s="199" t="s">
        <v>72</v>
      </c>
      <c r="E180" s="200" t="s">
        <v>290</v>
      </c>
      <c r="F180" s="200" t="s">
        <v>291</v>
      </c>
      <c r="G180" s="198"/>
      <c r="H180" s="198"/>
      <c r="I180" s="201"/>
      <c r="J180" s="202">
        <f>BK180</f>
        <v>0</v>
      </c>
      <c r="K180" s="198"/>
      <c r="L180" s="203"/>
      <c r="M180" s="204"/>
      <c r="N180" s="205"/>
      <c r="O180" s="205"/>
      <c r="P180" s="206">
        <f>SUM(P181:P317)</f>
        <v>0</v>
      </c>
      <c r="Q180" s="205"/>
      <c r="R180" s="206">
        <f>SUM(R181:R317)</f>
        <v>0</v>
      </c>
      <c r="S180" s="205"/>
      <c r="T180" s="207">
        <f>SUM(T181:T317)</f>
        <v>0</v>
      </c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R180" s="208" t="s">
        <v>80</v>
      </c>
      <c r="AT180" s="209" t="s">
        <v>72</v>
      </c>
      <c r="AU180" s="209" t="s">
        <v>73</v>
      </c>
      <c r="AY180" s="208" t="s">
        <v>175</v>
      </c>
      <c r="BK180" s="210">
        <f>SUM(BK181:BK317)</f>
        <v>0</v>
      </c>
    </row>
    <row r="181" s="2" customFormat="1" ht="16.5" customHeight="1">
      <c r="A181" s="42"/>
      <c r="B181" s="43"/>
      <c r="C181" s="211" t="s">
        <v>292</v>
      </c>
      <c r="D181" s="211" t="s">
        <v>176</v>
      </c>
      <c r="E181" s="212" t="s">
        <v>293</v>
      </c>
      <c r="F181" s="213" t="s">
        <v>294</v>
      </c>
      <c r="G181" s="214" t="s">
        <v>295</v>
      </c>
      <c r="H181" s="215">
        <v>1299.02</v>
      </c>
      <c r="I181" s="216"/>
      <c r="J181" s="217">
        <f>ROUND(I181*H181,2)</f>
        <v>0</v>
      </c>
      <c r="K181" s="213" t="s">
        <v>180</v>
      </c>
      <c r="L181" s="48"/>
      <c r="M181" s="218" t="s">
        <v>30</v>
      </c>
      <c r="N181" s="219" t="s">
        <v>44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2" t="s">
        <v>181</v>
      </c>
      <c r="AT181" s="222" t="s">
        <v>176</v>
      </c>
      <c r="AU181" s="222" t="s">
        <v>80</v>
      </c>
      <c r="AY181" s="20" t="s">
        <v>175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0" t="s">
        <v>80</v>
      </c>
      <c r="BK181" s="223">
        <f>ROUND(I181*H181,2)</f>
        <v>0</v>
      </c>
      <c r="BL181" s="20" t="s">
        <v>181</v>
      </c>
      <c r="BM181" s="222" t="s">
        <v>296</v>
      </c>
    </row>
    <row r="182" s="2" customFormat="1">
      <c r="A182" s="42"/>
      <c r="B182" s="43"/>
      <c r="C182" s="44"/>
      <c r="D182" s="224" t="s">
        <v>183</v>
      </c>
      <c r="E182" s="44"/>
      <c r="F182" s="225" t="s">
        <v>297</v>
      </c>
      <c r="G182" s="44"/>
      <c r="H182" s="44"/>
      <c r="I182" s="226"/>
      <c r="J182" s="44"/>
      <c r="K182" s="44"/>
      <c r="L182" s="48"/>
      <c r="M182" s="227"/>
      <c r="N182" s="228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183</v>
      </c>
      <c r="AU182" s="20" t="s">
        <v>80</v>
      </c>
    </row>
    <row r="183" s="2" customFormat="1">
      <c r="A183" s="42"/>
      <c r="B183" s="43"/>
      <c r="C183" s="44"/>
      <c r="D183" s="229" t="s">
        <v>185</v>
      </c>
      <c r="E183" s="44"/>
      <c r="F183" s="230" t="s">
        <v>298</v>
      </c>
      <c r="G183" s="44"/>
      <c r="H183" s="44"/>
      <c r="I183" s="226"/>
      <c r="J183" s="44"/>
      <c r="K183" s="44"/>
      <c r="L183" s="48"/>
      <c r="M183" s="227"/>
      <c r="N183" s="228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185</v>
      </c>
      <c r="AU183" s="20" t="s">
        <v>80</v>
      </c>
    </row>
    <row r="184" s="2" customFormat="1" ht="16.5" customHeight="1">
      <c r="A184" s="42"/>
      <c r="B184" s="43"/>
      <c r="C184" s="211" t="s">
        <v>299</v>
      </c>
      <c r="D184" s="211" t="s">
        <v>176</v>
      </c>
      <c r="E184" s="212" t="s">
        <v>300</v>
      </c>
      <c r="F184" s="213" t="s">
        <v>301</v>
      </c>
      <c r="G184" s="214" t="s">
        <v>295</v>
      </c>
      <c r="H184" s="215">
        <v>1299.02</v>
      </c>
      <c r="I184" s="216"/>
      <c r="J184" s="217">
        <f>ROUND(I184*H184,2)</f>
        <v>0</v>
      </c>
      <c r="K184" s="213" t="s">
        <v>180</v>
      </c>
      <c r="L184" s="48"/>
      <c r="M184" s="218" t="s">
        <v>30</v>
      </c>
      <c r="N184" s="219" t="s">
        <v>44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2" t="s">
        <v>181</v>
      </c>
      <c r="AT184" s="222" t="s">
        <v>176</v>
      </c>
      <c r="AU184" s="222" t="s">
        <v>80</v>
      </c>
      <c r="AY184" s="20" t="s">
        <v>175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0" t="s">
        <v>80</v>
      </c>
      <c r="BK184" s="223">
        <f>ROUND(I184*H184,2)</f>
        <v>0</v>
      </c>
      <c r="BL184" s="20" t="s">
        <v>181</v>
      </c>
      <c r="BM184" s="222" t="s">
        <v>302</v>
      </c>
    </row>
    <row r="185" s="2" customFormat="1">
      <c r="A185" s="42"/>
      <c r="B185" s="43"/>
      <c r="C185" s="44"/>
      <c r="D185" s="224" t="s">
        <v>183</v>
      </c>
      <c r="E185" s="44"/>
      <c r="F185" s="225" t="s">
        <v>303</v>
      </c>
      <c r="G185" s="44"/>
      <c r="H185" s="44"/>
      <c r="I185" s="226"/>
      <c r="J185" s="44"/>
      <c r="K185" s="44"/>
      <c r="L185" s="48"/>
      <c r="M185" s="227"/>
      <c r="N185" s="228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183</v>
      </c>
      <c r="AU185" s="20" t="s">
        <v>80</v>
      </c>
    </row>
    <row r="186" s="2" customFormat="1">
      <c r="A186" s="42"/>
      <c r="B186" s="43"/>
      <c r="C186" s="44"/>
      <c r="D186" s="229" t="s">
        <v>185</v>
      </c>
      <c r="E186" s="44"/>
      <c r="F186" s="230" t="s">
        <v>304</v>
      </c>
      <c r="G186" s="44"/>
      <c r="H186" s="44"/>
      <c r="I186" s="226"/>
      <c r="J186" s="44"/>
      <c r="K186" s="44"/>
      <c r="L186" s="48"/>
      <c r="M186" s="227"/>
      <c r="N186" s="228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185</v>
      </c>
      <c r="AU186" s="20" t="s">
        <v>80</v>
      </c>
    </row>
    <row r="187" s="2" customFormat="1" ht="16.5" customHeight="1">
      <c r="A187" s="42"/>
      <c r="B187" s="43"/>
      <c r="C187" s="211" t="s">
        <v>305</v>
      </c>
      <c r="D187" s="211" t="s">
        <v>176</v>
      </c>
      <c r="E187" s="212" t="s">
        <v>306</v>
      </c>
      <c r="F187" s="213" t="s">
        <v>307</v>
      </c>
      <c r="G187" s="214" t="s">
        <v>295</v>
      </c>
      <c r="H187" s="215">
        <v>38970.6</v>
      </c>
      <c r="I187" s="216"/>
      <c r="J187" s="217">
        <f>ROUND(I187*H187,2)</f>
        <v>0</v>
      </c>
      <c r="K187" s="213" t="s">
        <v>180</v>
      </c>
      <c r="L187" s="48"/>
      <c r="M187" s="218" t="s">
        <v>30</v>
      </c>
      <c r="N187" s="219" t="s">
        <v>44</v>
      </c>
      <c r="O187" s="88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2" t="s">
        <v>181</v>
      </c>
      <c r="AT187" s="222" t="s">
        <v>176</v>
      </c>
      <c r="AU187" s="222" t="s">
        <v>80</v>
      </c>
      <c r="AY187" s="20" t="s">
        <v>175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0" t="s">
        <v>80</v>
      </c>
      <c r="BK187" s="223">
        <f>ROUND(I187*H187,2)</f>
        <v>0</v>
      </c>
      <c r="BL187" s="20" t="s">
        <v>181</v>
      </c>
      <c r="BM187" s="222" t="s">
        <v>308</v>
      </c>
    </row>
    <row r="188" s="2" customFormat="1">
      <c r="A188" s="42"/>
      <c r="B188" s="43"/>
      <c r="C188" s="44"/>
      <c r="D188" s="224" t="s">
        <v>183</v>
      </c>
      <c r="E188" s="44"/>
      <c r="F188" s="225" t="s">
        <v>309</v>
      </c>
      <c r="G188" s="44"/>
      <c r="H188" s="44"/>
      <c r="I188" s="226"/>
      <c r="J188" s="44"/>
      <c r="K188" s="44"/>
      <c r="L188" s="48"/>
      <c r="M188" s="227"/>
      <c r="N188" s="228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183</v>
      </c>
      <c r="AU188" s="20" t="s">
        <v>80</v>
      </c>
    </row>
    <row r="189" s="2" customFormat="1">
      <c r="A189" s="42"/>
      <c r="B189" s="43"/>
      <c r="C189" s="44"/>
      <c r="D189" s="229" t="s">
        <v>185</v>
      </c>
      <c r="E189" s="44"/>
      <c r="F189" s="230" t="s">
        <v>310</v>
      </c>
      <c r="G189" s="44"/>
      <c r="H189" s="44"/>
      <c r="I189" s="226"/>
      <c r="J189" s="44"/>
      <c r="K189" s="44"/>
      <c r="L189" s="48"/>
      <c r="M189" s="227"/>
      <c r="N189" s="228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185</v>
      </c>
      <c r="AU189" s="20" t="s">
        <v>80</v>
      </c>
    </row>
    <row r="190" s="2" customFormat="1">
      <c r="A190" s="42"/>
      <c r="B190" s="43"/>
      <c r="C190" s="44"/>
      <c r="D190" s="224" t="s">
        <v>311</v>
      </c>
      <c r="E190" s="44"/>
      <c r="F190" s="274" t="s">
        <v>312</v>
      </c>
      <c r="G190" s="44"/>
      <c r="H190" s="44"/>
      <c r="I190" s="226"/>
      <c r="J190" s="44"/>
      <c r="K190" s="44"/>
      <c r="L190" s="48"/>
      <c r="M190" s="227"/>
      <c r="N190" s="228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311</v>
      </c>
      <c r="AU190" s="20" t="s">
        <v>80</v>
      </c>
    </row>
    <row r="191" s="13" customFormat="1">
      <c r="A191" s="13"/>
      <c r="B191" s="241"/>
      <c r="C191" s="242"/>
      <c r="D191" s="224" t="s">
        <v>187</v>
      </c>
      <c r="E191" s="242"/>
      <c r="F191" s="244" t="s">
        <v>313</v>
      </c>
      <c r="G191" s="242"/>
      <c r="H191" s="245">
        <v>38970.6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187</v>
      </c>
      <c r="AU191" s="251" t="s">
        <v>80</v>
      </c>
      <c r="AV191" s="13" t="s">
        <v>82</v>
      </c>
      <c r="AW191" s="13" t="s">
        <v>4</v>
      </c>
      <c r="AX191" s="13" t="s">
        <v>80</v>
      </c>
      <c r="AY191" s="251" t="s">
        <v>175</v>
      </c>
    </row>
    <row r="192" s="2" customFormat="1" ht="21.75" customHeight="1">
      <c r="A192" s="42"/>
      <c r="B192" s="43"/>
      <c r="C192" s="211" t="s">
        <v>314</v>
      </c>
      <c r="D192" s="211" t="s">
        <v>176</v>
      </c>
      <c r="E192" s="212" t="s">
        <v>315</v>
      </c>
      <c r="F192" s="213" t="s">
        <v>316</v>
      </c>
      <c r="G192" s="214" t="s">
        <v>295</v>
      </c>
      <c r="H192" s="215">
        <v>3.965</v>
      </c>
      <c r="I192" s="216"/>
      <c r="J192" s="217">
        <f>ROUND(I192*H192,2)</f>
        <v>0</v>
      </c>
      <c r="K192" s="213" t="s">
        <v>180</v>
      </c>
      <c r="L192" s="48"/>
      <c r="M192" s="218" t="s">
        <v>30</v>
      </c>
      <c r="N192" s="219" t="s">
        <v>44</v>
      </c>
      <c r="O192" s="88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2" t="s">
        <v>181</v>
      </c>
      <c r="AT192" s="222" t="s">
        <v>176</v>
      </c>
      <c r="AU192" s="222" t="s">
        <v>80</v>
      </c>
      <c r="AY192" s="20" t="s">
        <v>175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80</v>
      </c>
      <c r="BK192" s="223">
        <f>ROUND(I192*H192,2)</f>
        <v>0</v>
      </c>
      <c r="BL192" s="20" t="s">
        <v>181</v>
      </c>
      <c r="BM192" s="222" t="s">
        <v>317</v>
      </c>
    </row>
    <row r="193" s="2" customFormat="1">
      <c r="A193" s="42"/>
      <c r="B193" s="43"/>
      <c r="C193" s="44"/>
      <c r="D193" s="224" t="s">
        <v>183</v>
      </c>
      <c r="E193" s="44"/>
      <c r="F193" s="225" t="s">
        <v>318</v>
      </c>
      <c r="G193" s="44"/>
      <c r="H193" s="44"/>
      <c r="I193" s="226"/>
      <c r="J193" s="44"/>
      <c r="K193" s="44"/>
      <c r="L193" s="48"/>
      <c r="M193" s="227"/>
      <c r="N193" s="228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183</v>
      </c>
      <c r="AU193" s="20" t="s">
        <v>80</v>
      </c>
    </row>
    <row r="194" s="2" customFormat="1">
      <c r="A194" s="42"/>
      <c r="B194" s="43"/>
      <c r="C194" s="44"/>
      <c r="D194" s="229" t="s">
        <v>185</v>
      </c>
      <c r="E194" s="44"/>
      <c r="F194" s="230" t="s">
        <v>319</v>
      </c>
      <c r="G194" s="44"/>
      <c r="H194" s="44"/>
      <c r="I194" s="226"/>
      <c r="J194" s="44"/>
      <c r="K194" s="44"/>
      <c r="L194" s="48"/>
      <c r="M194" s="227"/>
      <c r="N194" s="228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185</v>
      </c>
      <c r="AU194" s="20" t="s">
        <v>80</v>
      </c>
    </row>
    <row r="195" s="2" customFormat="1">
      <c r="A195" s="42"/>
      <c r="B195" s="43"/>
      <c r="C195" s="44"/>
      <c r="D195" s="224" t="s">
        <v>311</v>
      </c>
      <c r="E195" s="44"/>
      <c r="F195" s="274" t="s">
        <v>320</v>
      </c>
      <c r="G195" s="44"/>
      <c r="H195" s="44"/>
      <c r="I195" s="226"/>
      <c r="J195" s="44"/>
      <c r="K195" s="44"/>
      <c r="L195" s="48"/>
      <c r="M195" s="227"/>
      <c r="N195" s="228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311</v>
      </c>
      <c r="AU195" s="20" t="s">
        <v>80</v>
      </c>
    </row>
    <row r="196" s="13" customFormat="1">
      <c r="A196" s="13"/>
      <c r="B196" s="241"/>
      <c r="C196" s="242"/>
      <c r="D196" s="224" t="s">
        <v>187</v>
      </c>
      <c r="E196" s="243" t="s">
        <v>30</v>
      </c>
      <c r="F196" s="244" t="s">
        <v>321</v>
      </c>
      <c r="G196" s="242"/>
      <c r="H196" s="245">
        <v>1.51295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187</v>
      </c>
      <c r="AU196" s="251" t="s">
        <v>80</v>
      </c>
      <c r="AV196" s="13" t="s">
        <v>82</v>
      </c>
      <c r="AW196" s="13" t="s">
        <v>36</v>
      </c>
      <c r="AX196" s="13" t="s">
        <v>73</v>
      </c>
      <c r="AY196" s="251" t="s">
        <v>175</v>
      </c>
    </row>
    <row r="197" s="12" customFormat="1">
      <c r="A197" s="12"/>
      <c r="B197" s="231"/>
      <c r="C197" s="232"/>
      <c r="D197" s="224" t="s">
        <v>187</v>
      </c>
      <c r="E197" s="233" t="s">
        <v>30</v>
      </c>
      <c r="F197" s="234" t="s">
        <v>322</v>
      </c>
      <c r="G197" s="232"/>
      <c r="H197" s="233" t="s">
        <v>30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40" t="s">
        <v>187</v>
      </c>
      <c r="AU197" s="240" t="s">
        <v>80</v>
      </c>
      <c r="AV197" s="12" t="s">
        <v>80</v>
      </c>
      <c r="AW197" s="12" t="s">
        <v>36</v>
      </c>
      <c r="AX197" s="12" t="s">
        <v>73</v>
      </c>
      <c r="AY197" s="240" t="s">
        <v>175</v>
      </c>
    </row>
    <row r="198" s="15" customFormat="1">
      <c r="A198" s="15"/>
      <c r="B198" s="263"/>
      <c r="C198" s="264"/>
      <c r="D198" s="224" t="s">
        <v>187</v>
      </c>
      <c r="E198" s="265" t="s">
        <v>30</v>
      </c>
      <c r="F198" s="266" t="s">
        <v>231</v>
      </c>
      <c r="G198" s="264"/>
      <c r="H198" s="267">
        <v>1.51295</v>
      </c>
      <c r="I198" s="268"/>
      <c r="J198" s="264"/>
      <c r="K198" s="264"/>
      <c r="L198" s="269"/>
      <c r="M198" s="270"/>
      <c r="N198" s="271"/>
      <c r="O198" s="271"/>
      <c r="P198" s="271"/>
      <c r="Q198" s="271"/>
      <c r="R198" s="271"/>
      <c r="S198" s="271"/>
      <c r="T198" s="27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3" t="s">
        <v>187</v>
      </c>
      <c r="AU198" s="273" t="s">
        <v>80</v>
      </c>
      <c r="AV198" s="15" t="s">
        <v>196</v>
      </c>
      <c r="AW198" s="15" t="s">
        <v>36</v>
      </c>
      <c r="AX198" s="15" t="s">
        <v>73</v>
      </c>
      <c r="AY198" s="273" t="s">
        <v>175</v>
      </c>
    </row>
    <row r="199" s="13" customFormat="1">
      <c r="A199" s="13"/>
      <c r="B199" s="241"/>
      <c r="C199" s="242"/>
      <c r="D199" s="224" t="s">
        <v>187</v>
      </c>
      <c r="E199" s="243" t="s">
        <v>30</v>
      </c>
      <c r="F199" s="244" t="s">
        <v>323</v>
      </c>
      <c r="G199" s="242"/>
      <c r="H199" s="245">
        <v>0.6248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1" t="s">
        <v>187</v>
      </c>
      <c r="AU199" s="251" t="s">
        <v>80</v>
      </c>
      <c r="AV199" s="13" t="s">
        <v>82</v>
      </c>
      <c r="AW199" s="13" t="s">
        <v>36</v>
      </c>
      <c r="AX199" s="13" t="s">
        <v>73</v>
      </c>
      <c r="AY199" s="251" t="s">
        <v>175</v>
      </c>
    </row>
    <row r="200" s="12" customFormat="1">
      <c r="A200" s="12"/>
      <c r="B200" s="231"/>
      <c r="C200" s="232"/>
      <c r="D200" s="224" t="s">
        <v>187</v>
      </c>
      <c r="E200" s="233" t="s">
        <v>30</v>
      </c>
      <c r="F200" s="234" t="s">
        <v>324</v>
      </c>
      <c r="G200" s="232"/>
      <c r="H200" s="233" t="s">
        <v>30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40" t="s">
        <v>187</v>
      </c>
      <c r="AU200" s="240" t="s">
        <v>80</v>
      </c>
      <c r="AV200" s="12" t="s">
        <v>80</v>
      </c>
      <c r="AW200" s="12" t="s">
        <v>36</v>
      </c>
      <c r="AX200" s="12" t="s">
        <v>73</v>
      </c>
      <c r="AY200" s="240" t="s">
        <v>175</v>
      </c>
    </row>
    <row r="201" s="15" customFormat="1">
      <c r="A201" s="15"/>
      <c r="B201" s="263"/>
      <c r="C201" s="264"/>
      <c r="D201" s="224" t="s">
        <v>187</v>
      </c>
      <c r="E201" s="265" t="s">
        <v>30</v>
      </c>
      <c r="F201" s="266" t="s">
        <v>231</v>
      </c>
      <c r="G201" s="264"/>
      <c r="H201" s="267">
        <v>0.6248</v>
      </c>
      <c r="I201" s="268"/>
      <c r="J201" s="264"/>
      <c r="K201" s="264"/>
      <c r="L201" s="269"/>
      <c r="M201" s="270"/>
      <c r="N201" s="271"/>
      <c r="O201" s="271"/>
      <c r="P201" s="271"/>
      <c r="Q201" s="271"/>
      <c r="R201" s="271"/>
      <c r="S201" s="271"/>
      <c r="T201" s="27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3" t="s">
        <v>187</v>
      </c>
      <c r="AU201" s="273" t="s">
        <v>80</v>
      </c>
      <c r="AV201" s="15" t="s">
        <v>196</v>
      </c>
      <c r="AW201" s="15" t="s">
        <v>36</v>
      </c>
      <c r="AX201" s="15" t="s">
        <v>73</v>
      </c>
      <c r="AY201" s="273" t="s">
        <v>175</v>
      </c>
    </row>
    <row r="202" s="13" customFormat="1">
      <c r="A202" s="13"/>
      <c r="B202" s="241"/>
      <c r="C202" s="242"/>
      <c r="D202" s="224" t="s">
        <v>187</v>
      </c>
      <c r="E202" s="243" t="s">
        <v>30</v>
      </c>
      <c r="F202" s="244" t="s">
        <v>325</v>
      </c>
      <c r="G202" s="242"/>
      <c r="H202" s="245">
        <v>1.827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187</v>
      </c>
      <c r="AU202" s="251" t="s">
        <v>80</v>
      </c>
      <c r="AV202" s="13" t="s">
        <v>82</v>
      </c>
      <c r="AW202" s="13" t="s">
        <v>36</v>
      </c>
      <c r="AX202" s="13" t="s">
        <v>73</v>
      </c>
      <c r="AY202" s="251" t="s">
        <v>175</v>
      </c>
    </row>
    <row r="203" s="15" customFormat="1">
      <c r="A203" s="15"/>
      <c r="B203" s="263"/>
      <c r="C203" s="264"/>
      <c r="D203" s="224" t="s">
        <v>187</v>
      </c>
      <c r="E203" s="265" t="s">
        <v>30</v>
      </c>
      <c r="F203" s="266" t="s">
        <v>231</v>
      </c>
      <c r="G203" s="264"/>
      <c r="H203" s="267">
        <v>1.827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3" t="s">
        <v>187</v>
      </c>
      <c r="AU203" s="273" t="s">
        <v>80</v>
      </c>
      <c r="AV203" s="15" t="s">
        <v>196</v>
      </c>
      <c r="AW203" s="15" t="s">
        <v>36</v>
      </c>
      <c r="AX203" s="15" t="s">
        <v>73</v>
      </c>
      <c r="AY203" s="273" t="s">
        <v>175</v>
      </c>
    </row>
    <row r="204" s="14" customFormat="1">
      <c r="A204" s="14"/>
      <c r="B204" s="252"/>
      <c r="C204" s="253"/>
      <c r="D204" s="224" t="s">
        <v>187</v>
      </c>
      <c r="E204" s="254" t="s">
        <v>30</v>
      </c>
      <c r="F204" s="255" t="s">
        <v>190</v>
      </c>
      <c r="G204" s="253"/>
      <c r="H204" s="256">
        <v>3.96475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187</v>
      </c>
      <c r="AU204" s="262" t="s">
        <v>80</v>
      </c>
      <c r="AV204" s="14" t="s">
        <v>181</v>
      </c>
      <c r="AW204" s="14" t="s">
        <v>36</v>
      </c>
      <c r="AX204" s="14" t="s">
        <v>80</v>
      </c>
      <c r="AY204" s="262" t="s">
        <v>175</v>
      </c>
    </row>
    <row r="205" s="2" customFormat="1" ht="16.5" customHeight="1">
      <c r="A205" s="42"/>
      <c r="B205" s="43"/>
      <c r="C205" s="211" t="s">
        <v>326</v>
      </c>
      <c r="D205" s="211" t="s">
        <v>176</v>
      </c>
      <c r="E205" s="212" t="s">
        <v>327</v>
      </c>
      <c r="F205" s="213" t="s">
        <v>328</v>
      </c>
      <c r="G205" s="214" t="s">
        <v>295</v>
      </c>
      <c r="H205" s="215">
        <v>526.133</v>
      </c>
      <c r="I205" s="216"/>
      <c r="J205" s="217">
        <f>ROUND(I205*H205,2)</f>
        <v>0</v>
      </c>
      <c r="K205" s="213" t="s">
        <v>180</v>
      </c>
      <c r="L205" s="48"/>
      <c r="M205" s="218" t="s">
        <v>30</v>
      </c>
      <c r="N205" s="219" t="s">
        <v>44</v>
      </c>
      <c r="O205" s="88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2" t="s">
        <v>181</v>
      </c>
      <c r="AT205" s="222" t="s">
        <v>176</v>
      </c>
      <c r="AU205" s="222" t="s">
        <v>80</v>
      </c>
      <c r="AY205" s="20" t="s">
        <v>175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0" t="s">
        <v>80</v>
      </c>
      <c r="BK205" s="223">
        <f>ROUND(I205*H205,2)</f>
        <v>0</v>
      </c>
      <c r="BL205" s="20" t="s">
        <v>181</v>
      </c>
      <c r="BM205" s="222" t="s">
        <v>329</v>
      </c>
    </row>
    <row r="206" s="2" customFormat="1">
      <c r="A206" s="42"/>
      <c r="B206" s="43"/>
      <c r="C206" s="44"/>
      <c r="D206" s="224" t="s">
        <v>183</v>
      </c>
      <c r="E206" s="44"/>
      <c r="F206" s="225" t="s">
        <v>330</v>
      </c>
      <c r="G206" s="44"/>
      <c r="H206" s="44"/>
      <c r="I206" s="226"/>
      <c r="J206" s="44"/>
      <c r="K206" s="44"/>
      <c r="L206" s="48"/>
      <c r="M206" s="227"/>
      <c r="N206" s="228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183</v>
      </c>
      <c r="AU206" s="20" t="s">
        <v>80</v>
      </c>
    </row>
    <row r="207" s="2" customFormat="1">
      <c r="A207" s="42"/>
      <c r="B207" s="43"/>
      <c r="C207" s="44"/>
      <c r="D207" s="229" t="s">
        <v>185</v>
      </c>
      <c r="E207" s="44"/>
      <c r="F207" s="230" t="s">
        <v>331</v>
      </c>
      <c r="G207" s="44"/>
      <c r="H207" s="44"/>
      <c r="I207" s="226"/>
      <c r="J207" s="44"/>
      <c r="K207" s="44"/>
      <c r="L207" s="48"/>
      <c r="M207" s="227"/>
      <c r="N207" s="228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185</v>
      </c>
      <c r="AU207" s="20" t="s">
        <v>80</v>
      </c>
    </row>
    <row r="208" s="2" customFormat="1">
      <c r="A208" s="42"/>
      <c r="B208" s="43"/>
      <c r="C208" s="44"/>
      <c r="D208" s="224" t="s">
        <v>311</v>
      </c>
      <c r="E208" s="44"/>
      <c r="F208" s="274" t="s">
        <v>320</v>
      </c>
      <c r="G208" s="44"/>
      <c r="H208" s="44"/>
      <c r="I208" s="226"/>
      <c r="J208" s="44"/>
      <c r="K208" s="44"/>
      <c r="L208" s="48"/>
      <c r="M208" s="227"/>
      <c r="N208" s="228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311</v>
      </c>
      <c r="AU208" s="20" t="s">
        <v>80</v>
      </c>
    </row>
    <row r="209" s="13" customFormat="1">
      <c r="A209" s="13"/>
      <c r="B209" s="241"/>
      <c r="C209" s="242"/>
      <c r="D209" s="224" t="s">
        <v>187</v>
      </c>
      <c r="E209" s="243" t="s">
        <v>30</v>
      </c>
      <c r="F209" s="244" t="s">
        <v>332</v>
      </c>
      <c r="G209" s="242"/>
      <c r="H209" s="245">
        <v>77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187</v>
      </c>
      <c r="AU209" s="251" t="s">
        <v>80</v>
      </c>
      <c r="AV209" s="13" t="s">
        <v>82</v>
      </c>
      <c r="AW209" s="13" t="s">
        <v>36</v>
      </c>
      <c r="AX209" s="13" t="s">
        <v>73</v>
      </c>
      <c r="AY209" s="251" t="s">
        <v>175</v>
      </c>
    </row>
    <row r="210" s="15" customFormat="1">
      <c r="A210" s="15"/>
      <c r="B210" s="263"/>
      <c r="C210" s="264"/>
      <c r="D210" s="224" t="s">
        <v>187</v>
      </c>
      <c r="E210" s="265" t="s">
        <v>30</v>
      </c>
      <c r="F210" s="266" t="s">
        <v>231</v>
      </c>
      <c r="G210" s="264"/>
      <c r="H210" s="267">
        <v>77</v>
      </c>
      <c r="I210" s="268"/>
      <c r="J210" s="264"/>
      <c r="K210" s="264"/>
      <c r="L210" s="269"/>
      <c r="M210" s="270"/>
      <c r="N210" s="271"/>
      <c r="O210" s="271"/>
      <c r="P210" s="271"/>
      <c r="Q210" s="271"/>
      <c r="R210" s="271"/>
      <c r="S210" s="271"/>
      <c r="T210" s="27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3" t="s">
        <v>187</v>
      </c>
      <c r="AU210" s="273" t="s">
        <v>80</v>
      </c>
      <c r="AV210" s="15" t="s">
        <v>196</v>
      </c>
      <c r="AW210" s="15" t="s">
        <v>36</v>
      </c>
      <c r="AX210" s="15" t="s">
        <v>73</v>
      </c>
      <c r="AY210" s="273" t="s">
        <v>175</v>
      </c>
    </row>
    <row r="211" s="13" customFormat="1">
      <c r="A211" s="13"/>
      <c r="B211" s="241"/>
      <c r="C211" s="242"/>
      <c r="D211" s="224" t="s">
        <v>187</v>
      </c>
      <c r="E211" s="243" t="s">
        <v>30</v>
      </c>
      <c r="F211" s="244" t="s">
        <v>333</v>
      </c>
      <c r="G211" s="242"/>
      <c r="H211" s="245">
        <v>239.075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187</v>
      </c>
      <c r="AU211" s="251" t="s">
        <v>80</v>
      </c>
      <c r="AV211" s="13" t="s">
        <v>82</v>
      </c>
      <c r="AW211" s="13" t="s">
        <v>36</v>
      </c>
      <c r="AX211" s="13" t="s">
        <v>73</v>
      </c>
      <c r="AY211" s="251" t="s">
        <v>175</v>
      </c>
    </row>
    <row r="212" s="13" customFormat="1">
      <c r="A212" s="13"/>
      <c r="B212" s="241"/>
      <c r="C212" s="242"/>
      <c r="D212" s="224" t="s">
        <v>187</v>
      </c>
      <c r="E212" s="243" t="s">
        <v>30</v>
      </c>
      <c r="F212" s="244" t="s">
        <v>334</v>
      </c>
      <c r="G212" s="242"/>
      <c r="H212" s="245">
        <v>210.058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187</v>
      </c>
      <c r="AU212" s="251" t="s">
        <v>80</v>
      </c>
      <c r="AV212" s="13" t="s">
        <v>82</v>
      </c>
      <c r="AW212" s="13" t="s">
        <v>36</v>
      </c>
      <c r="AX212" s="13" t="s">
        <v>73</v>
      </c>
      <c r="AY212" s="251" t="s">
        <v>175</v>
      </c>
    </row>
    <row r="213" s="15" customFormat="1">
      <c r="A213" s="15"/>
      <c r="B213" s="263"/>
      <c r="C213" s="264"/>
      <c r="D213" s="224" t="s">
        <v>187</v>
      </c>
      <c r="E213" s="265" t="s">
        <v>30</v>
      </c>
      <c r="F213" s="266" t="s">
        <v>231</v>
      </c>
      <c r="G213" s="264"/>
      <c r="H213" s="267">
        <v>449.133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3" t="s">
        <v>187</v>
      </c>
      <c r="AU213" s="273" t="s">
        <v>80</v>
      </c>
      <c r="AV213" s="15" t="s">
        <v>196</v>
      </c>
      <c r="AW213" s="15" t="s">
        <v>36</v>
      </c>
      <c r="AX213" s="15" t="s">
        <v>73</v>
      </c>
      <c r="AY213" s="273" t="s">
        <v>175</v>
      </c>
    </row>
    <row r="214" s="14" customFormat="1">
      <c r="A214" s="14"/>
      <c r="B214" s="252"/>
      <c r="C214" s="253"/>
      <c r="D214" s="224" t="s">
        <v>187</v>
      </c>
      <c r="E214" s="254" t="s">
        <v>30</v>
      </c>
      <c r="F214" s="255" t="s">
        <v>190</v>
      </c>
      <c r="G214" s="253"/>
      <c r="H214" s="256">
        <v>526.133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187</v>
      </c>
      <c r="AU214" s="262" t="s">
        <v>80</v>
      </c>
      <c r="AV214" s="14" t="s">
        <v>181</v>
      </c>
      <c r="AW214" s="14" t="s">
        <v>36</v>
      </c>
      <c r="AX214" s="14" t="s">
        <v>80</v>
      </c>
      <c r="AY214" s="262" t="s">
        <v>175</v>
      </c>
    </row>
    <row r="215" s="2" customFormat="1" ht="21.75" customHeight="1">
      <c r="A215" s="42"/>
      <c r="B215" s="43"/>
      <c r="C215" s="211" t="s">
        <v>335</v>
      </c>
      <c r="D215" s="211" t="s">
        <v>176</v>
      </c>
      <c r="E215" s="212" t="s">
        <v>336</v>
      </c>
      <c r="F215" s="213" t="s">
        <v>337</v>
      </c>
      <c r="G215" s="214" t="s">
        <v>295</v>
      </c>
      <c r="H215" s="215">
        <v>32.292</v>
      </c>
      <c r="I215" s="216"/>
      <c r="J215" s="217">
        <f>ROUND(I215*H215,2)</f>
        <v>0</v>
      </c>
      <c r="K215" s="213" t="s">
        <v>180</v>
      </c>
      <c r="L215" s="48"/>
      <c r="M215" s="218" t="s">
        <v>30</v>
      </c>
      <c r="N215" s="219" t="s">
        <v>44</v>
      </c>
      <c r="O215" s="88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2" t="s">
        <v>181</v>
      </c>
      <c r="AT215" s="222" t="s">
        <v>176</v>
      </c>
      <c r="AU215" s="222" t="s">
        <v>80</v>
      </c>
      <c r="AY215" s="20" t="s">
        <v>175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0" t="s">
        <v>80</v>
      </c>
      <c r="BK215" s="223">
        <f>ROUND(I215*H215,2)</f>
        <v>0</v>
      </c>
      <c r="BL215" s="20" t="s">
        <v>181</v>
      </c>
      <c r="BM215" s="222" t="s">
        <v>338</v>
      </c>
    </row>
    <row r="216" s="2" customFormat="1">
      <c r="A216" s="42"/>
      <c r="B216" s="43"/>
      <c r="C216" s="44"/>
      <c r="D216" s="224" t="s">
        <v>183</v>
      </c>
      <c r="E216" s="44"/>
      <c r="F216" s="225" t="s">
        <v>339</v>
      </c>
      <c r="G216" s="44"/>
      <c r="H216" s="44"/>
      <c r="I216" s="226"/>
      <c r="J216" s="44"/>
      <c r="K216" s="44"/>
      <c r="L216" s="48"/>
      <c r="M216" s="227"/>
      <c r="N216" s="228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183</v>
      </c>
      <c r="AU216" s="20" t="s">
        <v>80</v>
      </c>
    </row>
    <row r="217" s="2" customFormat="1">
      <c r="A217" s="42"/>
      <c r="B217" s="43"/>
      <c r="C217" s="44"/>
      <c r="D217" s="229" t="s">
        <v>185</v>
      </c>
      <c r="E217" s="44"/>
      <c r="F217" s="230" t="s">
        <v>340</v>
      </c>
      <c r="G217" s="44"/>
      <c r="H217" s="44"/>
      <c r="I217" s="226"/>
      <c r="J217" s="44"/>
      <c r="K217" s="44"/>
      <c r="L217" s="48"/>
      <c r="M217" s="227"/>
      <c r="N217" s="228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185</v>
      </c>
      <c r="AU217" s="20" t="s">
        <v>80</v>
      </c>
    </row>
    <row r="218" s="2" customFormat="1">
      <c r="A218" s="42"/>
      <c r="B218" s="43"/>
      <c r="C218" s="44"/>
      <c r="D218" s="224" t="s">
        <v>311</v>
      </c>
      <c r="E218" s="44"/>
      <c r="F218" s="274" t="s">
        <v>320</v>
      </c>
      <c r="G218" s="44"/>
      <c r="H218" s="44"/>
      <c r="I218" s="226"/>
      <c r="J218" s="44"/>
      <c r="K218" s="44"/>
      <c r="L218" s="48"/>
      <c r="M218" s="227"/>
      <c r="N218" s="228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311</v>
      </c>
      <c r="AU218" s="20" t="s">
        <v>80</v>
      </c>
    </row>
    <row r="219" s="12" customFormat="1">
      <c r="A219" s="12"/>
      <c r="B219" s="231"/>
      <c r="C219" s="232"/>
      <c r="D219" s="224" t="s">
        <v>187</v>
      </c>
      <c r="E219" s="233" t="s">
        <v>30</v>
      </c>
      <c r="F219" s="234" t="s">
        <v>341</v>
      </c>
      <c r="G219" s="232"/>
      <c r="H219" s="233" t="s">
        <v>30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40" t="s">
        <v>187</v>
      </c>
      <c r="AU219" s="240" t="s">
        <v>80</v>
      </c>
      <c r="AV219" s="12" t="s">
        <v>80</v>
      </c>
      <c r="AW219" s="12" t="s">
        <v>36</v>
      </c>
      <c r="AX219" s="12" t="s">
        <v>73</v>
      </c>
      <c r="AY219" s="240" t="s">
        <v>175</v>
      </c>
    </row>
    <row r="220" s="13" customFormat="1">
      <c r="A220" s="13"/>
      <c r="B220" s="241"/>
      <c r="C220" s="242"/>
      <c r="D220" s="224" t="s">
        <v>187</v>
      </c>
      <c r="E220" s="243" t="s">
        <v>30</v>
      </c>
      <c r="F220" s="244" t="s">
        <v>342</v>
      </c>
      <c r="G220" s="242"/>
      <c r="H220" s="245">
        <v>0.403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187</v>
      </c>
      <c r="AU220" s="251" t="s">
        <v>80</v>
      </c>
      <c r="AV220" s="13" t="s">
        <v>82</v>
      </c>
      <c r="AW220" s="13" t="s">
        <v>36</v>
      </c>
      <c r="AX220" s="13" t="s">
        <v>73</v>
      </c>
      <c r="AY220" s="251" t="s">
        <v>175</v>
      </c>
    </row>
    <row r="221" s="13" customFormat="1">
      <c r="A221" s="13"/>
      <c r="B221" s="241"/>
      <c r="C221" s="242"/>
      <c r="D221" s="224" t="s">
        <v>187</v>
      </c>
      <c r="E221" s="243" t="s">
        <v>30</v>
      </c>
      <c r="F221" s="244" t="s">
        <v>343</v>
      </c>
      <c r="G221" s="242"/>
      <c r="H221" s="245">
        <v>0.487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187</v>
      </c>
      <c r="AU221" s="251" t="s">
        <v>80</v>
      </c>
      <c r="AV221" s="13" t="s">
        <v>82</v>
      </c>
      <c r="AW221" s="13" t="s">
        <v>36</v>
      </c>
      <c r="AX221" s="13" t="s">
        <v>73</v>
      </c>
      <c r="AY221" s="251" t="s">
        <v>175</v>
      </c>
    </row>
    <row r="222" s="15" customFormat="1">
      <c r="A222" s="15"/>
      <c r="B222" s="263"/>
      <c r="C222" s="264"/>
      <c r="D222" s="224" t="s">
        <v>187</v>
      </c>
      <c r="E222" s="265" t="s">
        <v>30</v>
      </c>
      <c r="F222" s="266" t="s">
        <v>231</v>
      </c>
      <c r="G222" s="264"/>
      <c r="H222" s="267">
        <v>0.89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3" t="s">
        <v>187</v>
      </c>
      <c r="AU222" s="273" t="s">
        <v>80</v>
      </c>
      <c r="AV222" s="15" t="s">
        <v>196</v>
      </c>
      <c r="AW222" s="15" t="s">
        <v>36</v>
      </c>
      <c r="AX222" s="15" t="s">
        <v>73</v>
      </c>
      <c r="AY222" s="273" t="s">
        <v>175</v>
      </c>
    </row>
    <row r="223" s="12" customFormat="1">
      <c r="A223" s="12"/>
      <c r="B223" s="231"/>
      <c r="C223" s="232"/>
      <c r="D223" s="224" t="s">
        <v>187</v>
      </c>
      <c r="E223" s="233" t="s">
        <v>30</v>
      </c>
      <c r="F223" s="234" t="s">
        <v>344</v>
      </c>
      <c r="G223" s="232"/>
      <c r="H223" s="233" t="s">
        <v>30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40" t="s">
        <v>187</v>
      </c>
      <c r="AU223" s="240" t="s">
        <v>80</v>
      </c>
      <c r="AV223" s="12" t="s">
        <v>80</v>
      </c>
      <c r="AW223" s="12" t="s">
        <v>36</v>
      </c>
      <c r="AX223" s="12" t="s">
        <v>73</v>
      </c>
      <c r="AY223" s="240" t="s">
        <v>175</v>
      </c>
    </row>
    <row r="224" s="13" customFormat="1">
      <c r="A224" s="13"/>
      <c r="B224" s="241"/>
      <c r="C224" s="242"/>
      <c r="D224" s="224" t="s">
        <v>187</v>
      </c>
      <c r="E224" s="243" t="s">
        <v>30</v>
      </c>
      <c r="F224" s="244" t="s">
        <v>345</v>
      </c>
      <c r="G224" s="242"/>
      <c r="H224" s="245">
        <v>1.469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187</v>
      </c>
      <c r="AU224" s="251" t="s">
        <v>80</v>
      </c>
      <c r="AV224" s="13" t="s">
        <v>82</v>
      </c>
      <c r="AW224" s="13" t="s">
        <v>36</v>
      </c>
      <c r="AX224" s="13" t="s">
        <v>73</v>
      </c>
      <c r="AY224" s="251" t="s">
        <v>175</v>
      </c>
    </row>
    <row r="225" s="13" customFormat="1">
      <c r="A225" s="13"/>
      <c r="B225" s="241"/>
      <c r="C225" s="242"/>
      <c r="D225" s="224" t="s">
        <v>187</v>
      </c>
      <c r="E225" s="243" t="s">
        <v>30</v>
      </c>
      <c r="F225" s="244" t="s">
        <v>346</v>
      </c>
      <c r="G225" s="242"/>
      <c r="H225" s="245">
        <v>6.533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187</v>
      </c>
      <c r="AU225" s="251" t="s">
        <v>80</v>
      </c>
      <c r="AV225" s="13" t="s">
        <v>82</v>
      </c>
      <c r="AW225" s="13" t="s">
        <v>36</v>
      </c>
      <c r="AX225" s="13" t="s">
        <v>73</v>
      </c>
      <c r="AY225" s="251" t="s">
        <v>175</v>
      </c>
    </row>
    <row r="226" s="13" customFormat="1">
      <c r="A226" s="13"/>
      <c r="B226" s="241"/>
      <c r="C226" s="242"/>
      <c r="D226" s="224" t="s">
        <v>187</v>
      </c>
      <c r="E226" s="243" t="s">
        <v>30</v>
      </c>
      <c r="F226" s="244" t="s">
        <v>347</v>
      </c>
      <c r="G226" s="242"/>
      <c r="H226" s="245">
        <v>2.178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187</v>
      </c>
      <c r="AU226" s="251" t="s">
        <v>80</v>
      </c>
      <c r="AV226" s="13" t="s">
        <v>82</v>
      </c>
      <c r="AW226" s="13" t="s">
        <v>36</v>
      </c>
      <c r="AX226" s="13" t="s">
        <v>73</v>
      </c>
      <c r="AY226" s="251" t="s">
        <v>175</v>
      </c>
    </row>
    <row r="227" s="15" customFormat="1">
      <c r="A227" s="15"/>
      <c r="B227" s="263"/>
      <c r="C227" s="264"/>
      <c r="D227" s="224" t="s">
        <v>187</v>
      </c>
      <c r="E227" s="265" t="s">
        <v>30</v>
      </c>
      <c r="F227" s="266" t="s">
        <v>231</v>
      </c>
      <c r="G227" s="264"/>
      <c r="H227" s="267">
        <v>10.18</v>
      </c>
      <c r="I227" s="268"/>
      <c r="J227" s="264"/>
      <c r="K227" s="264"/>
      <c r="L227" s="269"/>
      <c r="M227" s="270"/>
      <c r="N227" s="271"/>
      <c r="O227" s="271"/>
      <c r="P227" s="271"/>
      <c r="Q227" s="271"/>
      <c r="R227" s="271"/>
      <c r="S227" s="271"/>
      <c r="T227" s="272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3" t="s">
        <v>187</v>
      </c>
      <c r="AU227" s="273" t="s">
        <v>80</v>
      </c>
      <c r="AV227" s="15" t="s">
        <v>196</v>
      </c>
      <c r="AW227" s="15" t="s">
        <v>36</v>
      </c>
      <c r="AX227" s="15" t="s">
        <v>73</v>
      </c>
      <c r="AY227" s="273" t="s">
        <v>175</v>
      </c>
    </row>
    <row r="228" s="12" customFormat="1">
      <c r="A228" s="12"/>
      <c r="B228" s="231"/>
      <c r="C228" s="232"/>
      <c r="D228" s="224" t="s">
        <v>187</v>
      </c>
      <c r="E228" s="233" t="s">
        <v>30</v>
      </c>
      <c r="F228" s="234" t="s">
        <v>348</v>
      </c>
      <c r="G228" s="232"/>
      <c r="H228" s="233" t="s">
        <v>30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40" t="s">
        <v>187</v>
      </c>
      <c r="AU228" s="240" t="s">
        <v>80</v>
      </c>
      <c r="AV228" s="12" t="s">
        <v>80</v>
      </c>
      <c r="AW228" s="12" t="s">
        <v>36</v>
      </c>
      <c r="AX228" s="12" t="s">
        <v>73</v>
      </c>
      <c r="AY228" s="240" t="s">
        <v>175</v>
      </c>
    </row>
    <row r="229" s="13" customFormat="1">
      <c r="A229" s="13"/>
      <c r="B229" s="241"/>
      <c r="C229" s="242"/>
      <c r="D229" s="224" t="s">
        <v>187</v>
      </c>
      <c r="E229" s="243" t="s">
        <v>30</v>
      </c>
      <c r="F229" s="244" t="s">
        <v>349</v>
      </c>
      <c r="G229" s="242"/>
      <c r="H229" s="245">
        <v>5.405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187</v>
      </c>
      <c r="AU229" s="251" t="s">
        <v>80</v>
      </c>
      <c r="AV229" s="13" t="s">
        <v>82</v>
      </c>
      <c r="AW229" s="13" t="s">
        <v>36</v>
      </c>
      <c r="AX229" s="13" t="s">
        <v>73</v>
      </c>
      <c r="AY229" s="251" t="s">
        <v>175</v>
      </c>
    </row>
    <row r="230" s="13" customFormat="1">
      <c r="A230" s="13"/>
      <c r="B230" s="241"/>
      <c r="C230" s="242"/>
      <c r="D230" s="224" t="s">
        <v>187</v>
      </c>
      <c r="E230" s="243" t="s">
        <v>30</v>
      </c>
      <c r="F230" s="244" t="s">
        <v>350</v>
      </c>
      <c r="G230" s="242"/>
      <c r="H230" s="245">
        <v>0.499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187</v>
      </c>
      <c r="AU230" s="251" t="s">
        <v>80</v>
      </c>
      <c r="AV230" s="13" t="s">
        <v>82</v>
      </c>
      <c r="AW230" s="13" t="s">
        <v>36</v>
      </c>
      <c r="AX230" s="13" t="s">
        <v>73</v>
      </c>
      <c r="AY230" s="251" t="s">
        <v>175</v>
      </c>
    </row>
    <row r="231" s="15" customFormat="1">
      <c r="A231" s="15"/>
      <c r="B231" s="263"/>
      <c r="C231" s="264"/>
      <c r="D231" s="224" t="s">
        <v>187</v>
      </c>
      <c r="E231" s="265" t="s">
        <v>30</v>
      </c>
      <c r="F231" s="266" t="s">
        <v>231</v>
      </c>
      <c r="G231" s="264"/>
      <c r="H231" s="267">
        <v>5.904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3" t="s">
        <v>187</v>
      </c>
      <c r="AU231" s="273" t="s">
        <v>80</v>
      </c>
      <c r="AV231" s="15" t="s">
        <v>196</v>
      </c>
      <c r="AW231" s="15" t="s">
        <v>36</v>
      </c>
      <c r="AX231" s="15" t="s">
        <v>73</v>
      </c>
      <c r="AY231" s="273" t="s">
        <v>175</v>
      </c>
    </row>
    <row r="232" s="12" customFormat="1">
      <c r="A232" s="12"/>
      <c r="B232" s="231"/>
      <c r="C232" s="232"/>
      <c r="D232" s="224" t="s">
        <v>187</v>
      </c>
      <c r="E232" s="233" t="s">
        <v>30</v>
      </c>
      <c r="F232" s="234" t="s">
        <v>351</v>
      </c>
      <c r="G232" s="232"/>
      <c r="H232" s="233" t="s">
        <v>30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40" t="s">
        <v>187</v>
      </c>
      <c r="AU232" s="240" t="s">
        <v>80</v>
      </c>
      <c r="AV232" s="12" t="s">
        <v>80</v>
      </c>
      <c r="AW232" s="12" t="s">
        <v>36</v>
      </c>
      <c r="AX232" s="12" t="s">
        <v>73</v>
      </c>
      <c r="AY232" s="240" t="s">
        <v>175</v>
      </c>
    </row>
    <row r="233" s="13" customFormat="1">
      <c r="A233" s="13"/>
      <c r="B233" s="241"/>
      <c r="C233" s="242"/>
      <c r="D233" s="224" t="s">
        <v>187</v>
      </c>
      <c r="E233" s="243" t="s">
        <v>30</v>
      </c>
      <c r="F233" s="244" t="s">
        <v>352</v>
      </c>
      <c r="G233" s="242"/>
      <c r="H233" s="245">
        <v>0.198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187</v>
      </c>
      <c r="AU233" s="251" t="s">
        <v>80</v>
      </c>
      <c r="AV233" s="13" t="s">
        <v>82</v>
      </c>
      <c r="AW233" s="13" t="s">
        <v>36</v>
      </c>
      <c r="AX233" s="13" t="s">
        <v>73</v>
      </c>
      <c r="AY233" s="251" t="s">
        <v>175</v>
      </c>
    </row>
    <row r="234" s="13" customFormat="1">
      <c r="A234" s="13"/>
      <c r="B234" s="241"/>
      <c r="C234" s="242"/>
      <c r="D234" s="224" t="s">
        <v>187</v>
      </c>
      <c r="E234" s="243" t="s">
        <v>30</v>
      </c>
      <c r="F234" s="244" t="s">
        <v>353</v>
      </c>
      <c r="G234" s="242"/>
      <c r="H234" s="245">
        <v>0.14399999999999998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187</v>
      </c>
      <c r="AU234" s="251" t="s">
        <v>80</v>
      </c>
      <c r="AV234" s="13" t="s">
        <v>82</v>
      </c>
      <c r="AW234" s="13" t="s">
        <v>36</v>
      </c>
      <c r="AX234" s="13" t="s">
        <v>73</v>
      </c>
      <c r="AY234" s="251" t="s">
        <v>175</v>
      </c>
    </row>
    <row r="235" s="15" customFormat="1">
      <c r="A235" s="15"/>
      <c r="B235" s="263"/>
      <c r="C235" s="264"/>
      <c r="D235" s="224" t="s">
        <v>187</v>
      </c>
      <c r="E235" s="265" t="s">
        <v>30</v>
      </c>
      <c r="F235" s="266" t="s">
        <v>231</v>
      </c>
      <c r="G235" s="264"/>
      <c r="H235" s="267">
        <v>0.34200000000000004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3" t="s">
        <v>187</v>
      </c>
      <c r="AU235" s="273" t="s">
        <v>80</v>
      </c>
      <c r="AV235" s="15" t="s">
        <v>196</v>
      </c>
      <c r="AW235" s="15" t="s">
        <v>36</v>
      </c>
      <c r="AX235" s="15" t="s">
        <v>73</v>
      </c>
      <c r="AY235" s="273" t="s">
        <v>175</v>
      </c>
    </row>
    <row r="236" s="12" customFormat="1">
      <c r="A236" s="12"/>
      <c r="B236" s="231"/>
      <c r="C236" s="232"/>
      <c r="D236" s="224" t="s">
        <v>187</v>
      </c>
      <c r="E236" s="233" t="s">
        <v>30</v>
      </c>
      <c r="F236" s="234" t="s">
        <v>354</v>
      </c>
      <c r="G236" s="232"/>
      <c r="H236" s="233" t="s">
        <v>30</v>
      </c>
      <c r="I236" s="235"/>
      <c r="J236" s="232"/>
      <c r="K236" s="232"/>
      <c r="L236" s="236"/>
      <c r="M236" s="237"/>
      <c r="N236" s="238"/>
      <c r="O236" s="238"/>
      <c r="P236" s="238"/>
      <c r="Q236" s="238"/>
      <c r="R236" s="238"/>
      <c r="S236" s="238"/>
      <c r="T236" s="239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40" t="s">
        <v>187</v>
      </c>
      <c r="AU236" s="240" t="s">
        <v>80</v>
      </c>
      <c r="AV236" s="12" t="s">
        <v>80</v>
      </c>
      <c r="AW236" s="12" t="s">
        <v>36</v>
      </c>
      <c r="AX236" s="12" t="s">
        <v>73</v>
      </c>
      <c r="AY236" s="240" t="s">
        <v>175</v>
      </c>
    </row>
    <row r="237" s="13" customFormat="1">
      <c r="A237" s="13"/>
      <c r="B237" s="241"/>
      <c r="C237" s="242"/>
      <c r="D237" s="224" t="s">
        <v>187</v>
      </c>
      <c r="E237" s="243" t="s">
        <v>30</v>
      </c>
      <c r="F237" s="244" t="s">
        <v>355</v>
      </c>
      <c r="G237" s="242"/>
      <c r="H237" s="245">
        <v>11.256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1" t="s">
        <v>187</v>
      </c>
      <c r="AU237" s="251" t="s">
        <v>80</v>
      </c>
      <c r="AV237" s="13" t="s">
        <v>82</v>
      </c>
      <c r="AW237" s="13" t="s">
        <v>36</v>
      </c>
      <c r="AX237" s="13" t="s">
        <v>73</v>
      </c>
      <c r="AY237" s="251" t="s">
        <v>175</v>
      </c>
    </row>
    <row r="238" s="13" customFormat="1">
      <c r="A238" s="13"/>
      <c r="B238" s="241"/>
      <c r="C238" s="242"/>
      <c r="D238" s="224" t="s">
        <v>187</v>
      </c>
      <c r="E238" s="243" t="s">
        <v>30</v>
      </c>
      <c r="F238" s="244" t="s">
        <v>356</v>
      </c>
      <c r="G238" s="242"/>
      <c r="H238" s="245">
        <v>3.653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1" t="s">
        <v>187</v>
      </c>
      <c r="AU238" s="251" t="s">
        <v>80</v>
      </c>
      <c r="AV238" s="13" t="s">
        <v>82</v>
      </c>
      <c r="AW238" s="13" t="s">
        <v>36</v>
      </c>
      <c r="AX238" s="13" t="s">
        <v>73</v>
      </c>
      <c r="AY238" s="251" t="s">
        <v>175</v>
      </c>
    </row>
    <row r="239" s="15" customFormat="1">
      <c r="A239" s="15"/>
      <c r="B239" s="263"/>
      <c r="C239" s="264"/>
      <c r="D239" s="224" t="s">
        <v>187</v>
      </c>
      <c r="E239" s="265" t="s">
        <v>30</v>
      </c>
      <c r="F239" s="266" t="s">
        <v>231</v>
      </c>
      <c r="G239" s="264"/>
      <c r="H239" s="267">
        <v>14.909</v>
      </c>
      <c r="I239" s="268"/>
      <c r="J239" s="264"/>
      <c r="K239" s="264"/>
      <c r="L239" s="269"/>
      <c r="M239" s="270"/>
      <c r="N239" s="271"/>
      <c r="O239" s="271"/>
      <c r="P239" s="271"/>
      <c r="Q239" s="271"/>
      <c r="R239" s="271"/>
      <c r="S239" s="271"/>
      <c r="T239" s="272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3" t="s">
        <v>187</v>
      </c>
      <c r="AU239" s="273" t="s">
        <v>80</v>
      </c>
      <c r="AV239" s="15" t="s">
        <v>196</v>
      </c>
      <c r="AW239" s="15" t="s">
        <v>36</v>
      </c>
      <c r="AX239" s="15" t="s">
        <v>73</v>
      </c>
      <c r="AY239" s="273" t="s">
        <v>175</v>
      </c>
    </row>
    <row r="240" s="12" customFormat="1">
      <c r="A240" s="12"/>
      <c r="B240" s="231"/>
      <c r="C240" s="232"/>
      <c r="D240" s="224" t="s">
        <v>187</v>
      </c>
      <c r="E240" s="233" t="s">
        <v>30</v>
      </c>
      <c r="F240" s="234" t="s">
        <v>357</v>
      </c>
      <c r="G240" s="232"/>
      <c r="H240" s="233" t="s">
        <v>30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0" t="s">
        <v>187</v>
      </c>
      <c r="AU240" s="240" t="s">
        <v>80</v>
      </c>
      <c r="AV240" s="12" t="s">
        <v>80</v>
      </c>
      <c r="AW240" s="12" t="s">
        <v>36</v>
      </c>
      <c r="AX240" s="12" t="s">
        <v>73</v>
      </c>
      <c r="AY240" s="240" t="s">
        <v>175</v>
      </c>
    </row>
    <row r="241" s="13" customFormat="1">
      <c r="A241" s="13"/>
      <c r="B241" s="241"/>
      <c r="C241" s="242"/>
      <c r="D241" s="224" t="s">
        <v>187</v>
      </c>
      <c r="E241" s="243" t="s">
        <v>30</v>
      </c>
      <c r="F241" s="244" t="s">
        <v>358</v>
      </c>
      <c r="G241" s="242"/>
      <c r="H241" s="245">
        <v>0.027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187</v>
      </c>
      <c r="AU241" s="251" t="s">
        <v>80</v>
      </c>
      <c r="AV241" s="13" t="s">
        <v>82</v>
      </c>
      <c r="AW241" s="13" t="s">
        <v>36</v>
      </c>
      <c r="AX241" s="13" t="s">
        <v>73</v>
      </c>
      <c r="AY241" s="251" t="s">
        <v>175</v>
      </c>
    </row>
    <row r="242" s="13" customFormat="1">
      <c r="A242" s="13"/>
      <c r="B242" s="241"/>
      <c r="C242" s="242"/>
      <c r="D242" s="224" t="s">
        <v>187</v>
      </c>
      <c r="E242" s="243" t="s">
        <v>30</v>
      </c>
      <c r="F242" s="244" t="s">
        <v>359</v>
      </c>
      <c r="G242" s="242"/>
      <c r="H242" s="245">
        <v>0.04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187</v>
      </c>
      <c r="AU242" s="251" t="s">
        <v>80</v>
      </c>
      <c r="AV242" s="13" t="s">
        <v>82</v>
      </c>
      <c r="AW242" s="13" t="s">
        <v>36</v>
      </c>
      <c r="AX242" s="13" t="s">
        <v>73</v>
      </c>
      <c r="AY242" s="251" t="s">
        <v>175</v>
      </c>
    </row>
    <row r="243" s="15" customFormat="1">
      <c r="A243" s="15"/>
      <c r="B243" s="263"/>
      <c r="C243" s="264"/>
      <c r="D243" s="224" t="s">
        <v>187</v>
      </c>
      <c r="E243" s="265" t="s">
        <v>30</v>
      </c>
      <c r="F243" s="266" t="s">
        <v>231</v>
      </c>
      <c r="G243" s="264"/>
      <c r="H243" s="267">
        <v>0.067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3" t="s">
        <v>187</v>
      </c>
      <c r="AU243" s="273" t="s">
        <v>80</v>
      </c>
      <c r="AV243" s="15" t="s">
        <v>196</v>
      </c>
      <c r="AW243" s="15" t="s">
        <v>36</v>
      </c>
      <c r="AX243" s="15" t="s">
        <v>73</v>
      </c>
      <c r="AY243" s="273" t="s">
        <v>175</v>
      </c>
    </row>
    <row r="244" s="14" customFormat="1">
      <c r="A244" s="14"/>
      <c r="B244" s="252"/>
      <c r="C244" s="253"/>
      <c r="D244" s="224" t="s">
        <v>187</v>
      </c>
      <c r="E244" s="254" t="s">
        <v>30</v>
      </c>
      <c r="F244" s="255" t="s">
        <v>190</v>
      </c>
      <c r="G244" s="253"/>
      <c r="H244" s="256">
        <v>32.292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187</v>
      </c>
      <c r="AU244" s="262" t="s">
        <v>80</v>
      </c>
      <c r="AV244" s="14" t="s">
        <v>181</v>
      </c>
      <c r="AW244" s="14" t="s">
        <v>36</v>
      </c>
      <c r="AX244" s="14" t="s">
        <v>80</v>
      </c>
      <c r="AY244" s="262" t="s">
        <v>175</v>
      </c>
    </row>
    <row r="245" s="2" customFormat="1" ht="21.75" customHeight="1">
      <c r="A245" s="42"/>
      <c r="B245" s="43"/>
      <c r="C245" s="211" t="s">
        <v>360</v>
      </c>
      <c r="D245" s="211" t="s">
        <v>176</v>
      </c>
      <c r="E245" s="212" t="s">
        <v>361</v>
      </c>
      <c r="F245" s="213" t="s">
        <v>362</v>
      </c>
      <c r="G245" s="214" t="s">
        <v>295</v>
      </c>
      <c r="H245" s="215">
        <v>2.269</v>
      </c>
      <c r="I245" s="216"/>
      <c r="J245" s="217">
        <f>ROUND(I245*H245,2)</f>
        <v>0</v>
      </c>
      <c r="K245" s="213" t="s">
        <v>180</v>
      </c>
      <c r="L245" s="48"/>
      <c r="M245" s="218" t="s">
        <v>30</v>
      </c>
      <c r="N245" s="219" t="s">
        <v>44</v>
      </c>
      <c r="O245" s="88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2" t="s">
        <v>181</v>
      </c>
      <c r="AT245" s="222" t="s">
        <v>176</v>
      </c>
      <c r="AU245" s="222" t="s">
        <v>80</v>
      </c>
      <c r="AY245" s="20" t="s">
        <v>175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0" t="s">
        <v>80</v>
      </c>
      <c r="BK245" s="223">
        <f>ROUND(I245*H245,2)</f>
        <v>0</v>
      </c>
      <c r="BL245" s="20" t="s">
        <v>181</v>
      </c>
      <c r="BM245" s="222" t="s">
        <v>363</v>
      </c>
    </row>
    <row r="246" s="2" customFormat="1">
      <c r="A246" s="42"/>
      <c r="B246" s="43"/>
      <c r="C246" s="44"/>
      <c r="D246" s="224" t="s">
        <v>183</v>
      </c>
      <c r="E246" s="44"/>
      <c r="F246" s="225" t="s">
        <v>364</v>
      </c>
      <c r="G246" s="44"/>
      <c r="H246" s="44"/>
      <c r="I246" s="226"/>
      <c r="J246" s="44"/>
      <c r="K246" s="44"/>
      <c r="L246" s="48"/>
      <c r="M246" s="227"/>
      <c r="N246" s="228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183</v>
      </c>
      <c r="AU246" s="20" t="s">
        <v>80</v>
      </c>
    </row>
    <row r="247" s="2" customFormat="1">
      <c r="A247" s="42"/>
      <c r="B247" s="43"/>
      <c r="C247" s="44"/>
      <c r="D247" s="229" t="s">
        <v>185</v>
      </c>
      <c r="E247" s="44"/>
      <c r="F247" s="230" t="s">
        <v>365</v>
      </c>
      <c r="G247" s="44"/>
      <c r="H247" s="44"/>
      <c r="I247" s="226"/>
      <c r="J247" s="44"/>
      <c r="K247" s="44"/>
      <c r="L247" s="48"/>
      <c r="M247" s="227"/>
      <c r="N247" s="228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185</v>
      </c>
      <c r="AU247" s="20" t="s">
        <v>80</v>
      </c>
    </row>
    <row r="248" s="2" customFormat="1">
      <c r="A248" s="42"/>
      <c r="B248" s="43"/>
      <c r="C248" s="44"/>
      <c r="D248" s="224" t="s">
        <v>311</v>
      </c>
      <c r="E248" s="44"/>
      <c r="F248" s="274" t="s">
        <v>320</v>
      </c>
      <c r="G248" s="44"/>
      <c r="H248" s="44"/>
      <c r="I248" s="226"/>
      <c r="J248" s="44"/>
      <c r="K248" s="44"/>
      <c r="L248" s="48"/>
      <c r="M248" s="227"/>
      <c r="N248" s="228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311</v>
      </c>
      <c r="AU248" s="20" t="s">
        <v>80</v>
      </c>
    </row>
    <row r="249" s="12" customFormat="1">
      <c r="A249" s="12"/>
      <c r="B249" s="231"/>
      <c r="C249" s="232"/>
      <c r="D249" s="224" t="s">
        <v>187</v>
      </c>
      <c r="E249" s="233" t="s">
        <v>30</v>
      </c>
      <c r="F249" s="234" t="s">
        <v>341</v>
      </c>
      <c r="G249" s="232"/>
      <c r="H249" s="233" t="s">
        <v>30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40" t="s">
        <v>187</v>
      </c>
      <c r="AU249" s="240" t="s">
        <v>80</v>
      </c>
      <c r="AV249" s="12" t="s">
        <v>80</v>
      </c>
      <c r="AW249" s="12" t="s">
        <v>36</v>
      </c>
      <c r="AX249" s="12" t="s">
        <v>73</v>
      </c>
      <c r="AY249" s="240" t="s">
        <v>175</v>
      </c>
    </row>
    <row r="250" s="13" customFormat="1">
      <c r="A250" s="13"/>
      <c r="B250" s="241"/>
      <c r="C250" s="242"/>
      <c r="D250" s="224" t="s">
        <v>187</v>
      </c>
      <c r="E250" s="243" t="s">
        <v>30</v>
      </c>
      <c r="F250" s="244" t="s">
        <v>366</v>
      </c>
      <c r="G250" s="242"/>
      <c r="H250" s="245">
        <v>2.222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187</v>
      </c>
      <c r="AU250" s="251" t="s">
        <v>80</v>
      </c>
      <c r="AV250" s="13" t="s">
        <v>82</v>
      </c>
      <c r="AW250" s="13" t="s">
        <v>36</v>
      </c>
      <c r="AX250" s="13" t="s">
        <v>73</v>
      </c>
      <c r="AY250" s="251" t="s">
        <v>175</v>
      </c>
    </row>
    <row r="251" s="15" customFormat="1">
      <c r="A251" s="15"/>
      <c r="B251" s="263"/>
      <c r="C251" s="264"/>
      <c r="D251" s="224" t="s">
        <v>187</v>
      </c>
      <c r="E251" s="265" t="s">
        <v>30</v>
      </c>
      <c r="F251" s="266" t="s">
        <v>231</v>
      </c>
      <c r="G251" s="264"/>
      <c r="H251" s="267">
        <v>2.222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3" t="s">
        <v>187</v>
      </c>
      <c r="AU251" s="273" t="s">
        <v>80</v>
      </c>
      <c r="AV251" s="15" t="s">
        <v>196</v>
      </c>
      <c r="AW251" s="15" t="s">
        <v>36</v>
      </c>
      <c r="AX251" s="15" t="s">
        <v>73</v>
      </c>
      <c r="AY251" s="273" t="s">
        <v>175</v>
      </c>
    </row>
    <row r="252" s="12" customFormat="1">
      <c r="A252" s="12"/>
      <c r="B252" s="231"/>
      <c r="C252" s="232"/>
      <c r="D252" s="224" t="s">
        <v>187</v>
      </c>
      <c r="E252" s="233" t="s">
        <v>30</v>
      </c>
      <c r="F252" s="234" t="s">
        <v>367</v>
      </c>
      <c r="G252" s="232"/>
      <c r="H252" s="233" t="s">
        <v>30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40" t="s">
        <v>187</v>
      </c>
      <c r="AU252" s="240" t="s">
        <v>80</v>
      </c>
      <c r="AV252" s="12" t="s">
        <v>80</v>
      </c>
      <c r="AW252" s="12" t="s">
        <v>36</v>
      </c>
      <c r="AX252" s="12" t="s">
        <v>73</v>
      </c>
      <c r="AY252" s="240" t="s">
        <v>175</v>
      </c>
    </row>
    <row r="253" s="13" customFormat="1">
      <c r="A253" s="13"/>
      <c r="B253" s="241"/>
      <c r="C253" s="242"/>
      <c r="D253" s="224" t="s">
        <v>187</v>
      </c>
      <c r="E253" s="243" t="s">
        <v>30</v>
      </c>
      <c r="F253" s="244" t="s">
        <v>368</v>
      </c>
      <c r="G253" s="242"/>
      <c r="H253" s="245">
        <v>0.047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187</v>
      </c>
      <c r="AU253" s="251" t="s">
        <v>80</v>
      </c>
      <c r="AV253" s="13" t="s">
        <v>82</v>
      </c>
      <c r="AW253" s="13" t="s">
        <v>36</v>
      </c>
      <c r="AX253" s="13" t="s">
        <v>73</v>
      </c>
      <c r="AY253" s="251" t="s">
        <v>175</v>
      </c>
    </row>
    <row r="254" s="15" customFormat="1">
      <c r="A254" s="15"/>
      <c r="B254" s="263"/>
      <c r="C254" s="264"/>
      <c r="D254" s="224" t="s">
        <v>187</v>
      </c>
      <c r="E254" s="265" t="s">
        <v>30</v>
      </c>
      <c r="F254" s="266" t="s">
        <v>231</v>
      </c>
      <c r="G254" s="264"/>
      <c r="H254" s="267">
        <v>0.047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3" t="s">
        <v>187</v>
      </c>
      <c r="AU254" s="273" t="s">
        <v>80</v>
      </c>
      <c r="AV254" s="15" t="s">
        <v>196</v>
      </c>
      <c r="AW254" s="15" t="s">
        <v>36</v>
      </c>
      <c r="AX254" s="15" t="s">
        <v>73</v>
      </c>
      <c r="AY254" s="273" t="s">
        <v>175</v>
      </c>
    </row>
    <row r="255" s="14" customFormat="1">
      <c r="A255" s="14"/>
      <c r="B255" s="252"/>
      <c r="C255" s="253"/>
      <c r="D255" s="224" t="s">
        <v>187</v>
      </c>
      <c r="E255" s="254" t="s">
        <v>30</v>
      </c>
      <c r="F255" s="255" t="s">
        <v>190</v>
      </c>
      <c r="G255" s="253"/>
      <c r="H255" s="256">
        <v>2.269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2" t="s">
        <v>187</v>
      </c>
      <c r="AU255" s="262" t="s">
        <v>80</v>
      </c>
      <c r="AV255" s="14" t="s">
        <v>181</v>
      </c>
      <c r="AW255" s="14" t="s">
        <v>36</v>
      </c>
      <c r="AX255" s="14" t="s">
        <v>80</v>
      </c>
      <c r="AY255" s="262" t="s">
        <v>175</v>
      </c>
    </row>
    <row r="256" s="2" customFormat="1" ht="16.5" customHeight="1">
      <c r="A256" s="42"/>
      <c r="B256" s="43"/>
      <c r="C256" s="211" t="s">
        <v>7</v>
      </c>
      <c r="D256" s="211" t="s">
        <v>176</v>
      </c>
      <c r="E256" s="212" t="s">
        <v>369</v>
      </c>
      <c r="F256" s="213" t="s">
        <v>370</v>
      </c>
      <c r="G256" s="214" t="s">
        <v>295</v>
      </c>
      <c r="H256" s="215">
        <v>3.859</v>
      </c>
      <c r="I256" s="216"/>
      <c r="J256" s="217">
        <f>ROUND(I256*H256,2)</f>
        <v>0</v>
      </c>
      <c r="K256" s="213" t="s">
        <v>180</v>
      </c>
      <c r="L256" s="48"/>
      <c r="M256" s="218" t="s">
        <v>30</v>
      </c>
      <c r="N256" s="219" t="s">
        <v>44</v>
      </c>
      <c r="O256" s="88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2" t="s">
        <v>181</v>
      </c>
      <c r="AT256" s="222" t="s">
        <v>176</v>
      </c>
      <c r="AU256" s="222" t="s">
        <v>80</v>
      </c>
      <c r="AY256" s="20" t="s">
        <v>175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0" t="s">
        <v>80</v>
      </c>
      <c r="BK256" s="223">
        <f>ROUND(I256*H256,2)</f>
        <v>0</v>
      </c>
      <c r="BL256" s="20" t="s">
        <v>181</v>
      </c>
      <c r="BM256" s="222" t="s">
        <v>371</v>
      </c>
    </row>
    <row r="257" s="2" customFormat="1">
      <c r="A257" s="42"/>
      <c r="B257" s="43"/>
      <c r="C257" s="44"/>
      <c r="D257" s="224" t="s">
        <v>183</v>
      </c>
      <c r="E257" s="44"/>
      <c r="F257" s="225" t="s">
        <v>372</v>
      </c>
      <c r="G257" s="44"/>
      <c r="H257" s="44"/>
      <c r="I257" s="226"/>
      <c r="J257" s="44"/>
      <c r="K257" s="44"/>
      <c r="L257" s="48"/>
      <c r="M257" s="227"/>
      <c r="N257" s="228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183</v>
      </c>
      <c r="AU257" s="20" t="s">
        <v>80</v>
      </c>
    </row>
    <row r="258" s="2" customFormat="1">
      <c r="A258" s="42"/>
      <c r="B258" s="43"/>
      <c r="C258" s="44"/>
      <c r="D258" s="229" t="s">
        <v>185</v>
      </c>
      <c r="E258" s="44"/>
      <c r="F258" s="230" t="s">
        <v>373</v>
      </c>
      <c r="G258" s="44"/>
      <c r="H258" s="44"/>
      <c r="I258" s="226"/>
      <c r="J258" s="44"/>
      <c r="K258" s="44"/>
      <c r="L258" s="48"/>
      <c r="M258" s="227"/>
      <c r="N258" s="228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185</v>
      </c>
      <c r="AU258" s="20" t="s">
        <v>80</v>
      </c>
    </row>
    <row r="259" s="2" customFormat="1">
      <c r="A259" s="42"/>
      <c r="B259" s="43"/>
      <c r="C259" s="44"/>
      <c r="D259" s="224" t="s">
        <v>311</v>
      </c>
      <c r="E259" s="44"/>
      <c r="F259" s="274" t="s">
        <v>320</v>
      </c>
      <c r="G259" s="44"/>
      <c r="H259" s="44"/>
      <c r="I259" s="226"/>
      <c r="J259" s="44"/>
      <c r="K259" s="44"/>
      <c r="L259" s="48"/>
      <c r="M259" s="227"/>
      <c r="N259" s="228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311</v>
      </c>
      <c r="AU259" s="20" t="s">
        <v>80</v>
      </c>
    </row>
    <row r="260" s="13" customFormat="1">
      <c r="A260" s="13"/>
      <c r="B260" s="241"/>
      <c r="C260" s="242"/>
      <c r="D260" s="224" t="s">
        <v>187</v>
      </c>
      <c r="E260" s="243" t="s">
        <v>30</v>
      </c>
      <c r="F260" s="244" t="s">
        <v>374</v>
      </c>
      <c r="G260" s="242"/>
      <c r="H260" s="245">
        <v>3.859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1" t="s">
        <v>187</v>
      </c>
      <c r="AU260" s="251" t="s">
        <v>80</v>
      </c>
      <c r="AV260" s="13" t="s">
        <v>82</v>
      </c>
      <c r="AW260" s="13" t="s">
        <v>36</v>
      </c>
      <c r="AX260" s="13" t="s">
        <v>73</v>
      </c>
      <c r="AY260" s="251" t="s">
        <v>175</v>
      </c>
    </row>
    <row r="261" s="14" customFormat="1">
      <c r="A261" s="14"/>
      <c r="B261" s="252"/>
      <c r="C261" s="253"/>
      <c r="D261" s="224" t="s">
        <v>187</v>
      </c>
      <c r="E261" s="254" t="s">
        <v>30</v>
      </c>
      <c r="F261" s="255" t="s">
        <v>190</v>
      </c>
      <c r="G261" s="253"/>
      <c r="H261" s="256">
        <v>3.859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2" t="s">
        <v>187</v>
      </c>
      <c r="AU261" s="262" t="s">
        <v>80</v>
      </c>
      <c r="AV261" s="14" t="s">
        <v>181</v>
      </c>
      <c r="AW261" s="14" t="s">
        <v>36</v>
      </c>
      <c r="AX261" s="14" t="s">
        <v>80</v>
      </c>
      <c r="AY261" s="262" t="s">
        <v>175</v>
      </c>
    </row>
    <row r="262" s="2" customFormat="1" ht="24.15" customHeight="1">
      <c r="A262" s="42"/>
      <c r="B262" s="43"/>
      <c r="C262" s="211" t="s">
        <v>375</v>
      </c>
      <c r="D262" s="211" t="s">
        <v>176</v>
      </c>
      <c r="E262" s="212" t="s">
        <v>376</v>
      </c>
      <c r="F262" s="213" t="s">
        <v>377</v>
      </c>
      <c r="G262" s="214" t="s">
        <v>295</v>
      </c>
      <c r="H262" s="215">
        <v>198.567</v>
      </c>
      <c r="I262" s="216"/>
      <c r="J262" s="217">
        <f>ROUND(I262*H262,2)</f>
        <v>0</v>
      </c>
      <c r="K262" s="213" t="s">
        <v>180</v>
      </c>
      <c r="L262" s="48"/>
      <c r="M262" s="218" t="s">
        <v>30</v>
      </c>
      <c r="N262" s="219" t="s">
        <v>44</v>
      </c>
      <c r="O262" s="88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2" t="s">
        <v>181</v>
      </c>
      <c r="AT262" s="222" t="s">
        <v>176</v>
      </c>
      <c r="AU262" s="222" t="s">
        <v>80</v>
      </c>
      <c r="AY262" s="20" t="s">
        <v>175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0" t="s">
        <v>80</v>
      </c>
      <c r="BK262" s="223">
        <f>ROUND(I262*H262,2)</f>
        <v>0</v>
      </c>
      <c r="BL262" s="20" t="s">
        <v>181</v>
      </c>
      <c r="BM262" s="222" t="s">
        <v>378</v>
      </c>
    </row>
    <row r="263" s="2" customFormat="1">
      <c r="A263" s="42"/>
      <c r="B263" s="43"/>
      <c r="C263" s="44"/>
      <c r="D263" s="224" t="s">
        <v>183</v>
      </c>
      <c r="E263" s="44"/>
      <c r="F263" s="225" t="s">
        <v>379</v>
      </c>
      <c r="G263" s="44"/>
      <c r="H263" s="44"/>
      <c r="I263" s="226"/>
      <c r="J263" s="44"/>
      <c r="K263" s="44"/>
      <c r="L263" s="48"/>
      <c r="M263" s="227"/>
      <c r="N263" s="228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183</v>
      </c>
      <c r="AU263" s="20" t="s">
        <v>80</v>
      </c>
    </row>
    <row r="264" s="2" customFormat="1">
      <c r="A264" s="42"/>
      <c r="B264" s="43"/>
      <c r="C264" s="44"/>
      <c r="D264" s="229" t="s">
        <v>185</v>
      </c>
      <c r="E264" s="44"/>
      <c r="F264" s="230" t="s">
        <v>380</v>
      </c>
      <c r="G264" s="44"/>
      <c r="H264" s="44"/>
      <c r="I264" s="226"/>
      <c r="J264" s="44"/>
      <c r="K264" s="44"/>
      <c r="L264" s="48"/>
      <c r="M264" s="227"/>
      <c r="N264" s="228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185</v>
      </c>
      <c r="AU264" s="20" t="s">
        <v>80</v>
      </c>
    </row>
    <row r="265" s="2" customFormat="1">
      <c r="A265" s="42"/>
      <c r="B265" s="43"/>
      <c r="C265" s="44"/>
      <c r="D265" s="224" t="s">
        <v>311</v>
      </c>
      <c r="E265" s="44"/>
      <c r="F265" s="274" t="s">
        <v>320</v>
      </c>
      <c r="G265" s="44"/>
      <c r="H265" s="44"/>
      <c r="I265" s="226"/>
      <c r="J265" s="44"/>
      <c r="K265" s="44"/>
      <c r="L265" s="48"/>
      <c r="M265" s="227"/>
      <c r="N265" s="228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311</v>
      </c>
      <c r="AU265" s="20" t="s">
        <v>80</v>
      </c>
    </row>
    <row r="266" s="13" customFormat="1">
      <c r="A266" s="13"/>
      <c r="B266" s="241"/>
      <c r="C266" s="242"/>
      <c r="D266" s="224" t="s">
        <v>187</v>
      </c>
      <c r="E266" s="243" t="s">
        <v>30</v>
      </c>
      <c r="F266" s="244" t="s">
        <v>381</v>
      </c>
      <c r="G266" s="242"/>
      <c r="H266" s="245">
        <v>5.508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1" t="s">
        <v>187</v>
      </c>
      <c r="AU266" s="251" t="s">
        <v>80</v>
      </c>
      <c r="AV266" s="13" t="s">
        <v>82</v>
      </c>
      <c r="AW266" s="13" t="s">
        <v>36</v>
      </c>
      <c r="AX266" s="13" t="s">
        <v>73</v>
      </c>
      <c r="AY266" s="251" t="s">
        <v>175</v>
      </c>
    </row>
    <row r="267" s="15" customFormat="1">
      <c r="A267" s="15"/>
      <c r="B267" s="263"/>
      <c r="C267" s="264"/>
      <c r="D267" s="224" t="s">
        <v>187</v>
      </c>
      <c r="E267" s="265" t="s">
        <v>30</v>
      </c>
      <c r="F267" s="266" t="s">
        <v>231</v>
      </c>
      <c r="G267" s="264"/>
      <c r="H267" s="267">
        <v>5.508</v>
      </c>
      <c r="I267" s="268"/>
      <c r="J267" s="264"/>
      <c r="K267" s="264"/>
      <c r="L267" s="269"/>
      <c r="M267" s="270"/>
      <c r="N267" s="271"/>
      <c r="O267" s="271"/>
      <c r="P267" s="271"/>
      <c r="Q267" s="271"/>
      <c r="R267" s="271"/>
      <c r="S267" s="271"/>
      <c r="T267" s="272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3" t="s">
        <v>187</v>
      </c>
      <c r="AU267" s="273" t="s">
        <v>80</v>
      </c>
      <c r="AV267" s="15" t="s">
        <v>196</v>
      </c>
      <c r="AW267" s="15" t="s">
        <v>36</v>
      </c>
      <c r="AX267" s="15" t="s">
        <v>73</v>
      </c>
      <c r="AY267" s="273" t="s">
        <v>175</v>
      </c>
    </row>
    <row r="268" s="13" customFormat="1">
      <c r="A268" s="13"/>
      <c r="B268" s="241"/>
      <c r="C268" s="242"/>
      <c r="D268" s="224" t="s">
        <v>187</v>
      </c>
      <c r="E268" s="243" t="s">
        <v>30</v>
      </c>
      <c r="F268" s="244" t="s">
        <v>382</v>
      </c>
      <c r="G268" s="242"/>
      <c r="H268" s="245">
        <v>181.188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187</v>
      </c>
      <c r="AU268" s="251" t="s">
        <v>80</v>
      </c>
      <c r="AV268" s="13" t="s">
        <v>82</v>
      </c>
      <c r="AW268" s="13" t="s">
        <v>36</v>
      </c>
      <c r="AX268" s="13" t="s">
        <v>73</v>
      </c>
      <c r="AY268" s="251" t="s">
        <v>175</v>
      </c>
    </row>
    <row r="269" s="12" customFormat="1">
      <c r="A269" s="12"/>
      <c r="B269" s="231"/>
      <c r="C269" s="232"/>
      <c r="D269" s="224" t="s">
        <v>187</v>
      </c>
      <c r="E269" s="233" t="s">
        <v>30</v>
      </c>
      <c r="F269" s="234" t="s">
        <v>383</v>
      </c>
      <c r="G269" s="232"/>
      <c r="H269" s="233" t="s">
        <v>30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40" t="s">
        <v>187</v>
      </c>
      <c r="AU269" s="240" t="s">
        <v>80</v>
      </c>
      <c r="AV269" s="12" t="s">
        <v>80</v>
      </c>
      <c r="AW269" s="12" t="s">
        <v>36</v>
      </c>
      <c r="AX269" s="12" t="s">
        <v>73</v>
      </c>
      <c r="AY269" s="240" t="s">
        <v>175</v>
      </c>
    </row>
    <row r="270" s="15" customFormat="1">
      <c r="A270" s="15"/>
      <c r="B270" s="263"/>
      <c r="C270" s="264"/>
      <c r="D270" s="224" t="s">
        <v>187</v>
      </c>
      <c r="E270" s="265" t="s">
        <v>30</v>
      </c>
      <c r="F270" s="266" t="s">
        <v>231</v>
      </c>
      <c r="G270" s="264"/>
      <c r="H270" s="267">
        <v>181.188</v>
      </c>
      <c r="I270" s="268"/>
      <c r="J270" s="264"/>
      <c r="K270" s="264"/>
      <c r="L270" s="269"/>
      <c r="M270" s="270"/>
      <c r="N270" s="271"/>
      <c r="O270" s="271"/>
      <c r="P270" s="271"/>
      <c r="Q270" s="271"/>
      <c r="R270" s="271"/>
      <c r="S270" s="271"/>
      <c r="T270" s="272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3" t="s">
        <v>187</v>
      </c>
      <c r="AU270" s="273" t="s">
        <v>80</v>
      </c>
      <c r="AV270" s="15" t="s">
        <v>196</v>
      </c>
      <c r="AW270" s="15" t="s">
        <v>36</v>
      </c>
      <c r="AX270" s="15" t="s">
        <v>73</v>
      </c>
      <c r="AY270" s="273" t="s">
        <v>175</v>
      </c>
    </row>
    <row r="271" s="13" customFormat="1">
      <c r="A271" s="13"/>
      <c r="B271" s="241"/>
      <c r="C271" s="242"/>
      <c r="D271" s="224" t="s">
        <v>187</v>
      </c>
      <c r="E271" s="243" t="s">
        <v>30</v>
      </c>
      <c r="F271" s="244" t="s">
        <v>384</v>
      </c>
      <c r="G271" s="242"/>
      <c r="H271" s="245">
        <v>11.8712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187</v>
      </c>
      <c r="AU271" s="251" t="s">
        <v>80</v>
      </c>
      <c r="AV271" s="13" t="s">
        <v>82</v>
      </c>
      <c r="AW271" s="13" t="s">
        <v>36</v>
      </c>
      <c r="AX271" s="13" t="s">
        <v>73</v>
      </c>
      <c r="AY271" s="251" t="s">
        <v>175</v>
      </c>
    </row>
    <row r="272" s="12" customFormat="1">
      <c r="A272" s="12"/>
      <c r="B272" s="231"/>
      <c r="C272" s="232"/>
      <c r="D272" s="224" t="s">
        <v>187</v>
      </c>
      <c r="E272" s="233" t="s">
        <v>30</v>
      </c>
      <c r="F272" s="234" t="s">
        <v>385</v>
      </c>
      <c r="G272" s="232"/>
      <c r="H272" s="233" t="s">
        <v>30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40" t="s">
        <v>187</v>
      </c>
      <c r="AU272" s="240" t="s">
        <v>80</v>
      </c>
      <c r="AV272" s="12" t="s">
        <v>80</v>
      </c>
      <c r="AW272" s="12" t="s">
        <v>36</v>
      </c>
      <c r="AX272" s="12" t="s">
        <v>73</v>
      </c>
      <c r="AY272" s="240" t="s">
        <v>175</v>
      </c>
    </row>
    <row r="273" s="15" customFormat="1">
      <c r="A273" s="15"/>
      <c r="B273" s="263"/>
      <c r="C273" s="264"/>
      <c r="D273" s="224" t="s">
        <v>187</v>
      </c>
      <c r="E273" s="265" t="s">
        <v>30</v>
      </c>
      <c r="F273" s="266" t="s">
        <v>231</v>
      </c>
      <c r="G273" s="264"/>
      <c r="H273" s="267">
        <v>11.8712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3" t="s">
        <v>187</v>
      </c>
      <c r="AU273" s="273" t="s">
        <v>80</v>
      </c>
      <c r="AV273" s="15" t="s">
        <v>196</v>
      </c>
      <c r="AW273" s="15" t="s">
        <v>36</v>
      </c>
      <c r="AX273" s="15" t="s">
        <v>73</v>
      </c>
      <c r="AY273" s="273" t="s">
        <v>175</v>
      </c>
    </row>
    <row r="274" s="14" customFormat="1">
      <c r="A274" s="14"/>
      <c r="B274" s="252"/>
      <c r="C274" s="253"/>
      <c r="D274" s="224" t="s">
        <v>187</v>
      </c>
      <c r="E274" s="254" t="s">
        <v>30</v>
      </c>
      <c r="F274" s="255" t="s">
        <v>190</v>
      </c>
      <c r="G274" s="253"/>
      <c r="H274" s="256">
        <v>198.5672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2" t="s">
        <v>187</v>
      </c>
      <c r="AU274" s="262" t="s">
        <v>80</v>
      </c>
      <c r="AV274" s="14" t="s">
        <v>181</v>
      </c>
      <c r="AW274" s="14" t="s">
        <v>36</v>
      </c>
      <c r="AX274" s="14" t="s">
        <v>80</v>
      </c>
      <c r="AY274" s="262" t="s">
        <v>175</v>
      </c>
    </row>
    <row r="275" s="2" customFormat="1" ht="21.75" customHeight="1">
      <c r="A275" s="42"/>
      <c r="B275" s="43"/>
      <c r="C275" s="211" t="s">
        <v>386</v>
      </c>
      <c r="D275" s="211" t="s">
        <v>176</v>
      </c>
      <c r="E275" s="212" t="s">
        <v>387</v>
      </c>
      <c r="F275" s="213" t="s">
        <v>388</v>
      </c>
      <c r="G275" s="214" t="s">
        <v>295</v>
      </c>
      <c r="H275" s="215">
        <v>297.293</v>
      </c>
      <c r="I275" s="216"/>
      <c r="J275" s="217">
        <f>ROUND(I275*H275,2)</f>
        <v>0</v>
      </c>
      <c r="K275" s="213" t="s">
        <v>180</v>
      </c>
      <c r="L275" s="48"/>
      <c r="M275" s="218" t="s">
        <v>30</v>
      </c>
      <c r="N275" s="219" t="s">
        <v>44</v>
      </c>
      <c r="O275" s="88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22" t="s">
        <v>181</v>
      </c>
      <c r="AT275" s="222" t="s">
        <v>176</v>
      </c>
      <c r="AU275" s="222" t="s">
        <v>80</v>
      </c>
      <c r="AY275" s="20" t="s">
        <v>175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20" t="s">
        <v>80</v>
      </c>
      <c r="BK275" s="223">
        <f>ROUND(I275*H275,2)</f>
        <v>0</v>
      </c>
      <c r="BL275" s="20" t="s">
        <v>181</v>
      </c>
      <c r="BM275" s="222" t="s">
        <v>389</v>
      </c>
    </row>
    <row r="276" s="2" customFormat="1">
      <c r="A276" s="42"/>
      <c r="B276" s="43"/>
      <c r="C276" s="44"/>
      <c r="D276" s="224" t="s">
        <v>183</v>
      </c>
      <c r="E276" s="44"/>
      <c r="F276" s="225" t="s">
        <v>390</v>
      </c>
      <c r="G276" s="44"/>
      <c r="H276" s="44"/>
      <c r="I276" s="226"/>
      <c r="J276" s="44"/>
      <c r="K276" s="44"/>
      <c r="L276" s="48"/>
      <c r="M276" s="227"/>
      <c r="N276" s="228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183</v>
      </c>
      <c r="AU276" s="20" t="s">
        <v>80</v>
      </c>
    </row>
    <row r="277" s="2" customFormat="1">
      <c r="A277" s="42"/>
      <c r="B277" s="43"/>
      <c r="C277" s="44"/>
      <c r="D277" s="229" t="s">
        <v>185</v>
      </c>
      <c r="E277" s="44"/>
      <c r="F277" s="230" t="s">
        <v>391</v>
      </c>
      <c r="G277" s="44"/>
      <c r="H277" s="44"/>
      <c r="I277" s="226"/>
      <c r="J277" s="44"/>
      <c r="K277" s="44"/>
      <c r="L277" s="48"/>
      <c r="M277" s="227"/>
      <c r="N277" s="228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185</v>
      </c>
      <c r="AU277" s="20" t="s">
        <v>80</v>
      </c>
    </row>
    <row r="278" s="2" customFormat="1">
      <c r="A278" s="42"/>
      <c r="B278" s="43"/>
      <c r="C278" s="44"/>
      <c r="D278" s="224" t="s">
        <v>311</v>
      </c>
      <c r="E278" s="44"/>
      <c r="F278" s="274" t="s">
        <v>320</v>
      </c>
      <c r="G278" s="44"/>
      <c r="H278" s="44"/>
      <c r="I278" s="226"/>
      <c r="J278" s="44"/>
      <c r="K278" s="44"/>
      <c r="L278" s="48"/>
      <c r="M278" s="227"/>
      <c r="N278" s="228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311</v>
      </c>
      <c r="AU278" s="20" t="s">
        <v>80</v>
      </c>
    </row>
    <row r="279" s="13" customFormat="1">
      <c r="A279" s="13"/>
      <c r="B279" s="241"/>
      <c r="C279" s="242"/>
      <c r="D279" s="224" t="s">
        <v>187</v>
      </c>
      <c r="E279" s="243" t="s">
        <v>30</v>
      </c>
      <c r="F279" s="244" t="s">
        <v>392</v>
      </c>
      <c r="G279" s="242"/>
      <c r="H279" s="245">
        <v>268.5473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187</v>
      </c>
      <c r="AU279" s="251" t="s">
        <v>80</v>
      </c>
      <c r="AV279" s="13" t="s">
        <v>82</v>
      </c>
      <c r="AW279" s="13" t="s">
        <v>36</v>
      </c>
      <c r="AX279" s="13" t="s">
        <v>73</v>
      </c>
      <c r="AY279" s="251" t="s">
        <v>175</v>
      </c>
    </row>
    <row r="280" s="12" customFormat="1">
      <c r="A280" s="12"/>
      <c r="B280" s="231"/>
      <c r="C280" s="232"/>
      <c r="D280" s="224" t="s">
        <v>187</v>
      </c>
      <c r="E280" s="233" t="s">
        <v>30</v>
      </c>
      <c r="F280" s="234" t="s">
        <v>383</v>
      </c>
      <c r="G280" s="232"/>
      <c r="H280" s="233" t="s">
        <v>30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40" t="s">
        <v>187</v>
      </c>
      <c r="AU280" s="240" t="s">
        <v>80</v>
      </c>
      <c r="AV280" s="12" t="s">
        <v>80</v>
      </c>
      <c r="AW280" s="12" t="s">
        <v>36</v>
      </c>
      <c r="AX280" s="12" t="s">
        <v>73</v>
      </c>
      <c r="AY280" s="240" t="s">
        <v>175</v>
      </c>
    </row>
    <row r="281" s="15" customFormat="1">
      <c r="A281" s="15"/>
      <c r="B281" s="263"/>
      <c r="C281" s="264"/>
      <c r="D281" s="224" t="s">
        <v>187</v>
      </c>
      <c r="E281" s="265" t="s">
        <v>30</v>
      </c>
      <c r="F281" s="266" t="s">
        <v>231</v>
      </c>
      <c r="G281" s="264"/>
      <c r="H281" s="267">
        <v>268.5473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3" t="s">
        <v>187</v>
      </c>
      <c r="AU281" s="273" t="s">
        <v>80</v>
      </c>
      <c r="AV281" s="15" t="s">
        <v>196</v>
      </c>
      <c r="AW281" s="15" t="s">
        <v>36</v>
      </c>
      <c r="AX281" s="15" t="s">
        <v>73</v>
      </c>
      <c r="AY281" s="273" t="s">
        <v>175</v>
      </c>
    </row>
    <row r="282" s="13" customFormat="1">
      <c r="A282" s="13"/>
      <c r="B282" s="241"/>
      <c r="C282" s="242"/>
      <c r="D282" s="224" t="s">
        <v>187</v>
      </c>
      <c r="E282" s="243" t="s">
        <v>30</v>
      </c>
      <c r="F282" s="244" t="s">
        <v>393</v>
      </c>
      <c r="G282" s="242"/>
      <c r="H282" s="245">
        <v>28.74605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187</v>
      </c>
      <c r="AU282" s="251" t="s">
        <v>80</v>
      </c>
      <c r="AV282" s="13" t="s">
        <v>82</v>
      </c>
      <c r="AW282" s="13" t="s">
        <v>36</v>
      </c>
      <c r="AX282" s="13" t="s">
        <v>73</v>
      </c>
      <c r="AY282" s="251" t="s">
        <v>175</v>
      </c>
    </row>
    <row r="283" s="12" customFormat="1">
      <c r="A283" s="12"/>
      <c r="B283" s="231"/>
      <c r="C283" s="232"/>
      <c r="D283" s="224" t="s">
        <v>187</v>
      </c>
      <c r="E283" s="233" t="s">
        <v>30</v>
      </c>
      <c r="F283" s="234" t="s">
        <v>385</v>
      </c>
      <c r="G283" s="232"/>
      <c r="H283" s="233" t="s">
        <v>30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40" t="s">
        <v>187</v>
      </c>
      <c r="AU283" s="240" t="s">
        <v>80</v>
      </c>
      <c r="AV283" s="12" t="s">
        <v>80</v>
      </c>
      <c r="AW283" s="12" t="s">
        <v>36</v>
      </c>
      <c r="AX283" s="12" t="s">
        <v>73</v>
      </c>
      <c r="AY283" s="240" t="s">
        <v>175</v>
      </c>
    </row>
    <row r="284" s="15" customFormat="1">
      <c r="A284" s="15"/>
      <c r="B284" s="263"/>
      <c r="C284" s="264"/>
      <c r="D284" s="224" t="s">
        <v>187</v>
      </c>
      <c r="E284" s="265" t="s">
        <v>30</v>
      </c>
      <c r="F284" s="266" t="s">
        <v>231</v>
      </c>
      <c r="G284" s="264"/>
      <c r="H284" s="267">
        <v>28.74605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3" t="s">
        <v>187</v>
      </c>
      <c r="AU284" s="273" t="s">
        <v>80</v>
      </c>
      <c r="AV284" s="15" t="s">
        <v>196</v>
      </c>
      <c r="AW284" s="15" t="s">
        <v>36</v>
      </c>
      <c r="AX284" s="15" t="s">
        <v>73</v>
      </c>
      <c r="AY284" s="273" t="s">
        <v>175</v>
      </c>
    </row>
    <row r="285" s="14" customFormat="1">
      <c r="A285" s="14"/>
      <c r="B285" s="252"/>
      <c r="C285" s="253"/>
      <c r="D285" s="224" t="s">
        <v>187</v>
      </c>
      <c r="E285" s="254" t="s">
        <v>30</v>
      </c>
      <c r="F285" s="255" t="s">
        <v>190</v>
      </c>
      <c r="G285" s="253"/>
      <c r="H285" s="256">
        <v>297.29334999999996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2" t="s">
        <v>187</v>
      </c>
      <c r="AU285" s="262" t="s">
        <v>80</v>
      </c>
      <c r="AV285" s="14" t="s">
        <v>181</v>
      </c>
      <c r="AW285" s="14" t="s">
        <v>36</v>
      </c>
      <c r="AX285" s="14" t="s">
        <v>80</v>
      </c>
      <c r="AY285" s="262" t="s">
        <v>175</v>
      </c>
    </row>
    <row r="286" s="2" customFormat="1" ht="24.15" customHeight="1">
      <c r="A286" s="42"/>
      <c r="B286" s="43"/>
      <c r="C286" s="211" t="s">
        <v>394</v>
      </c>
      <c r="D286" s="211" t="s">
        <v>176</v>
      </c>
      <c r="E286" s="212" t="s">
        <v>395</v>
      </c>
      <c r="F286" s="213" t="s">
        <v>396</v>
      </c>
      <c r="G286" s="214" t="s">
        <v>295</v>
      </c>
      <c r="H286" s="215">
        <v>192.744</v>
      </c>
      <c r="I286" s="216"/>
      <c r="J286" s="217">
        <f>ROUND(I286*H286,2)</f>
        <v>0</v>
      </c>
      <c r="K286" s="213" t="s">
        <v>180</v>
      </c>
      <c r="L286" s="48"/>
      <c r="M286" s="218" t="s">
        <v>30</v>
      </c>
      <c r="N286" s="219" t="s">
        <v>44</v>
      </c>
      <c r="O286" s="88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22" t="s">
        <v>181</v>
      </c>
      <c r="AT286" s="222" t="s">
        <v>176</v>
      </c>
      <c r="AU286" s="222" t="s">
        <v>80</v>
      </c>
      <c r="AY286" s="20" t="s">
        <v>175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20" t="s">
        <v>80</v>
      </c>
      <c r="BK286" s="223">
        <f>ROUND(I286*H286,2)</f>
        <v>0</v>
      </c>
      <c r="BL286" s="20" t="s">
        <v>181</v>
      </c>
      <c r="BM286" s="222" t="s">
        <v>397</v>
      </c>
    </row>
    <row r="287" s="2" customFormat="1">
      <c r="A287" s="42"/>
      <c r="B287" s="43"/>
      <c r="C287" s="44"/>
      <c r="D287" s="224" t="s">
        <v>183</v>
      </c>
      <c r="E287" s="44"/>
      <c r="F287" s="225" t="s">
        <v>398</v>
      </c>
      <c r="G287" s="44"/>
      <c r="H287" s="44"/>
      <c r="I287" s="226"/>
      <c r="J287" s="44"/>
      <c r="K287" s="44"/>
      <c r="L287" s="48"/>
      <c r="M287" s="227"/>
      <c r="N287" s="228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183</v>
      </c>
      <c r="AU287" s="20" t="s">
        <v>80</v>
      </c>
    </row>
    <row r="288" s="2" customFormat="1">
      <c r="A288" s="42"/>
      <c r="B288" s="43"/>
      <c r="C288" s="44"/>
      <c r="D288" s="229" t="s">
        <v>185</v>
      </c>
      <c r="E288" s="44"/>
      <c r="F288" s="230" t="s">
        <v>399</v>
      </c>
      <c r="G288" s="44"/>
      <c r="H288" s="44"/>
      <c r="I288" s="226"/>
      <c r="J288" s="44"/>
      <c r="K288" s="44"/>
      <c r="L288" s="48"/>
      <c r="M288" s="227"/>
      <c r="N288" s="228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185</v>
      </c>
      <c r="AU288" s="20" t="s">
        <v>80</v>
      </c>
    </row>
    <row r="289" s="2" customFormat="1">
      <c r="A289" s="42"/>
      <c r="B289" s="43"/>
      <c r="C289" s="44"/>
      <c r="D289" s="224" t="s">
        <v>311</v>
      </c>
      <c r="E289" s="44"/>
      <c r="F289" s="274" t="s">
        <v>320</v>
      </c>
      <c r="G289" s="44"/>
      <c r="H289" s="44"/>
      <c r="I289" s="226"/>
      <c r="J289" s="44"/>
      <c r="K289" s="44"/>
      <c r="L289" s="48"/>
      <c r="M289" s="227"/>
      <c r="N289" s="228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311</v>
      </c>
      <c r="AU289" s="20" t="s">
        <v>80</v>
      </c>
    </row>
    <row r="290" s="13" customFormat="1">
      <c r="A290" s="13"/>
      <c r="B290" s="241"/>
      <c r="C290" s="242"/>
      <c r="D290" s="224" t="s">
        <v>187</v>
      </c>
      <c r="E290" s="243" t="s">
        <v>30</v>
      </c>
      <c r="F290" s="244" t="s">
        <v>400</v>
      </c>
      <c r="G290" s="242"/>
      <c r="H290" s="245">
        <v>77.652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187</v>
      </c>
      <c r="AU290" s="251" t="s">
        <v>80</v>
      </c>
      <c r="AV290" s="13" t="s">
        <v>82</v>
      </c>
      <c r="AW290" s="13" t="s">
        <v>36</v>
      </c>
      <c r="AX290" s="13" t="s">
        <v>73</v>
      </c>
      <c r="AY290" s="251" t="s">
        <v>175</v>
      </c>
    </row>
    <row r="291" s="12" customFormat="1">
      <c r="A291" s="12"/>
      <c r="B291" s="231"/>
      <c r="C291" s="232"/>
      <c r="D291" s="224" t="s">
        <v>187</v>
      </c>
      <c r="E291" s="233" t="s">
        <v>30</v>
      </c>
      <c r="F291" s="234" t="s">
        <v>401</v>
      </c>
      <c r="G291" s="232"/>
      <c r="H291" s="233" t="s">
        <v>30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40" t="s">
        <v>187</v>
      </c>
      <c r="AU291" s="240" t="s">
        <v>80</v>
      </c>
      <c r="AV291" s="12" t="s">
        <v>80</v>
      </c>
      <c r="AW291" s="12" t="s">
        <v>36</v>
      </c>
      <c r="AX291" s="12" t="s">
        <v>73</v>
      </c>
      <c r="AY291" s="240" t="s">
        <v>175</v>
      </c>
    </row>
    <row r="292" s="15" customFormat="1">
      <c r="A292" s="15"/>
      <c r="B292" s="263"/>
      <c r="C292" s="264"/>
      <c r="D292" s="224" t="s">
        <v>187</v>
      </c>
      <c r="E292" s="265" t="s">
        <v>30</v>
      </c>
      <c r="F292" s="266" t="s">
        <v>231</v>
      </c>
      <c r="G292" s="264"/>
      <c r="H292" s="267">
        <v>77.652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3" t="s">
        <v>187</v>
      </c>
      <c r="AU292" s="273" t="s">
        <v>80</v>
      </c>
      <c r="AV292" s="15" t="s">
        <v>196</v>
      </c>
      <c r="AW292" s="15" t="s">
        <v>36</v>
      </c>
      <c r="AX292" s="15" t="s">
        <v>73</v>
      </c>
      <c r="AY292" s="273" t="s">
        <v>175</v>
      </c>
    </row>
    <row r="293" s="13" customFormat="1">
      <c r="A293" s="13"/>
      <c r="B293" s="241"/>
      <c r="C293" s="242"/>
      <c r="D293" s="224" t="s">
        <v>187</v>
      </c>
      <c r="E293" s="243" t="s">
        <v>30</v>
      </c>
      <c r="F293" s="244" t="s">
        <v>402</v>
      </c>
      <c r="G293" s="242"/>
      <c r="H293" s="245">
        <v>115.0917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187</v>
      </c>
      <c r="AU293" s="251" t="s">
        <v>80</v>
      </c>
      <c r="AV293" s="13" t="s">
        <v>82</v>
      </c>
      <c r="AW293" s="13" t="s">
        <v>36</v>
      </c>
      <c r="AX293" s="13" t="s">
        <v>73</v>
      </c>
      <c r="AY293" s="251" t="s">
        <v>175</v>
      </c>
    </row>
    <row r="294" s="12" customFormat="1">
      <c r="A294" s="12"/>
      <c r="B294" s="231"/>
      <c r="C294" s="232"/>
      <c r="D294" s="224" t="s">
        <v>187</v>
      </c>
      <c r="E294" s="233" t="s">
        <v>30</v>
      </c>
      <c r="F294" s="234" t="s">
        <v>403</v>
      </c>
      <c r="G294" s="232"/>
      <c r="H294" s="233" t="s">
        <v>30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40" t="s">
        <v>187</v>
      </c>
      <c r="AU294" s="240" t="s">
        <v>80</v>
      </c>
      <c r="AV294" s="12" t="s">
        <v>80</v>
      </c>
      <c r="AW294" s="12" t="s">
        <v>36</v>
      </c>
      <c r="AX294" s="12" t="s">
        <v>73</v>
      </c>
      <c r="AY294" s="240" t="s">
        <v>175</v>
      </c>
    </row>
    <row r="295" s="15" customFormat="1">
      <c r="A295" s="15"/>
      <c r="B295" s="263"/>
      <c r="C295" s="264"/>
      <c r="D295" s="224" t="s">
        <v>187</v>
      </c>
      <c r="E295" s="265" t="s">
        <v>30</v>
      </c>
      <c r="F295" s="266" t="s">
        <v>231</v>
      </c>
      <c r="G295" s="264"/>
      <c r="H295" s="267">
        <v>115.0917</v>
      </c>
      <c r="I295" s="268"/>
      <c r="J295" s="264"/>
      <c r="K295" s="264"/>
      <c r="L295" s="269"/>
      <c r="M295" s="270"/>
      <c r="N295" s="271"/>
      <c r="O295" s="271"/>
      <c r="P295" s="271"/>
      <c r="Q295" s="271"/>
      <c r="R295" s="271"/>
      <c r="S295" s="271"/>
      <c r="T295" s="27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73" t="s">
        <v>187</v>
      </c>
      <c r="AU295" s="273" t="s">
        <v>80</v>
      </c>
      <c r="AV295" s="15" t="s">
        <v>196</v>
      </c>
      <c r="AW295" s="15" t="s">
        <v>36</v>
      </c>
      <c r="AX295" s="15" t="s">
        <v>73</v>
      </c>
      <c r="AY295" s="273" t="s">
        <v>175</v>
      </c>
    </row>
    <row r="296" s="14" customFormat="1">
      <c r="A296" s="14"/>
      <c r="B296" s="252"/>
      <c r="C296" s="253"/>
      <c r="D296" s="224" t="s">
        <v>187</v>
      </c>
      <c r="E296" s="254" t="s">
        <v>30</v>
      </c>
      <c r="F296" s="255" t="s">
        <v>190</v>
      </c>
      <c r="G296" s="253"/>
      <c r="H296" s="256">
        <v>192.7437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2" t="s">
        <v>187</v>
      </c>
      <c r="AU296" s="262" t="s">
        <v>80</v>
      </c>
      <c r="AV296" s="14" t="s">
        <v>181</v>
      </c>
      <c r="AW296" s="14" t="s">
        <v>36</v>
      </c>
      <c r="AX296" s="14" t="s">
        <v>80</v>
      </c>
      <c r="AY296" s="262" t="s">
        <v>175</v>
      </c>
    </row>
    <row r="297" s="2" customFormat="1" ht="24.15" customHeight="1">
      <c r="A297" s="42"/>
      <c r="B297" s="43"/>
      <c r="C297" s="211" t="s">
        <v>404</v>
      </c>
      <c r="D297" s="211" t="s">
        <v>176</v>
      </c>
      <c r="E297" s="212" t="s">
        <v>405</v>
      </c>
      <c r="F297" s="213" t="s">
        <v>406</v>
      </c>
      <c r="G297" s="214" t="s">
        <v>295</v>
      </c>
      <c r="H297" s="215">
        <v>3.027</v>
      </c>
      <c r="I297" s="216"/>
      <c r="J297" s="217">
        <f>ROUND(I297*H297,2)</f>
        <v>0</v>
      </c>
      <c r="K297" s="213" t="s">
        <v>180</v>
      </c>
      <c r="L297" s="48"/>
      <c r="M297" s="218" t="s">
        <v>30</v>
      </c>
      <c r="N297" s="219" t="s">
        <v>44</v>
      </c>
      <c r="O297" s="88"/>
      <c r="P297" s="220">
        <f>O297*H297</f>
        <v>0</v>
      </c>
      <c r="Q297" s="220">
        <v>0</v>
      </c>
      <c r="R297" s="220">
        <f>Q297*H297</f>
        <v>0</v>
      </c>
      <c r="S297" s="220">
        <v>0</v>
      </c>
      <c r="T297" s="221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2" t="s">
        <v>181</v>
      </c>
      <c r="AT297" s="222" t="s">
        <v>176</v>
      </c>
      <c r="AU297" s="222" t="s">
        <v>80</v>
      </c>
      <c r="AY297" s="20" t="s">
        <v>175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20" t="s">
        <v>80</v>
      </c>
      <c r="BK297" s="223">
        <f>ROUND(I297*H297,2)</f>
        <v>0</v>
      </c>
      <c r="BL297" s="20" t="s">
        <v>181</v>
      </c>
      <c r="BM297" s="222" t="s">
        <v>407</v>
      </c>
    </row>
    <row r="298" s="2" customFormat="1">
      <c r="A298" s="42"/>
      <c r="B298" s="43"/>
      <c r="C298" s="44"/>
      <c r="D298" s="224" t="s">
        <v>183</v>
      </c>
      <c r="E298" s="44"/>
      <c r="F298" s="225" t="s">
        <v>408</v>
      </c>
      <c r="G298" s="44"/>
      <c r="H298" s="44"/>
      <c r="I298" s="226"/>
      <c r="J298" s="44"/>
      <c r="K298" s="44"/>
      <c r="L298" s="48"/>
      <c r="M298" s="227"/>
      <c r="N298" s="228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183</v>
      </c>
      <c r="AU298" s="20" t="s">
        <v>80</v>
      </c>
    </row>
    <row r="299" s="2" customFormat="1">
      <c r="A299" s="42"/>
      <c r="B299" s="43"/>
      <c r="C299" s="44"/>
      <c r="D299" s="229" t="s">
        <v>185</v>
      </c>
      <c r="E299" s="44"/>
      <c r="F299" s="230" t="s">
        <v>409</v>
      </c>
      <c r="G299" s="44"/>
      <c r="H299" s="44"/>
      <c r="I299" s="226"/>
      <c r="J299" s="44"/>
      <c r="K299" s="44"/>
      <c r="L299" s="48"/>
      <c r="M299" s="227"/>
      <c r="N299" s="228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185</v>
      </c>
      <c r="AU299" s="20" t="s">
        <v>80</v>
      </c>
    </row>
    <row r="300" s="2" customFormat="1">
      <c r="A300" s="42"/>
      <c r="B300" s="43"/>
      <c r="C300" s="44"/>
      <c r="D300" s="224" t="s">
        <v>311</v>
      </c>
      <c r="E300" s="44"/>
      <c r="F300" s="274" t="s">
        <v>320</v>
      </c>
      <c r="G300" s="44"/>
      <c r="H300" s="44"/>
      <c r="I300" s="226"/>
      <c r="J300" s="44"/>
      <c r="K300" s="44"/>
      <c r="L300" s="48"/>
      <c r="M300" s="227"/>
      <c r="N300" s="228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311</v>
      </c>
      <c r="AU300" s="20" t="s">
        <v>80</v>
      </c>
    </row>
    <row r="301" s="13" customFormat="1">
      <c r="A301" s="13"/>
      <c r="B301" s="241"/>
      <c r="C301" s="242"/>
      <c r="D301" s="224" t="s">
        <v>187</v>
      </c>
      <c r="E301" s="243" t="s">
        <v>30</v>
      </c>
      <c r="F301" s="244" t="s">
        <v>410</v>
      </c>
      <c r="G301" s="242"/>
      <c r="H301" s="245">
        <v>0.408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1" t="s">
        <v>187</v>
      </c>
      <c r="AU301" s="251" t="s">
        <v>80</v>
      </c>
      <c r="AV301" s="13" t="s">
        <v>82</v>
      </c>
      <c r="AW301" s="13" t="s">
        <v>36</v>
      </c>
      <c r="AX301" s="13" t="s">
        <v>73</v>
      </c>
      <c r="AY301" s="251" t="s">
        <v>175</v>
      </c>
    </row>
    <row r="302" s="15" customFormat="1">
      <c r="A302" s="15"/>
      <c r="B302" s="263"/>
      <c r="C302" s="264"/>
      <c r="D302" s="224" t="s">
        <v>187</v>
      </c>
      <c r="E302" s="265" t="s">
        <v>30</v>
      </c>
      <c r="F302" s="266" t="s">
        <v>231</v>
      </c>
      <c r="G302" s="264"/>
      <c r="H302" s="267">
        <v>0.408</v>
      </c>
      <c r="I302" s="268"/>
      <c r="J302" s="264"/>
      <c r="K302" s="264"/>
      <c r="L302" s="269"/>
      <c r="M302" s="270"/>
      <c r="N302" s="271"/>
      <c r="O302" s="271"/>
      <c r="P302" s="271"/>
      <c r="Q302" s="271"/>
      <c r="R302" s="271"/>
      <c r="S302" s="271"/>
      <c r="T302" s="272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3" t="s">
        <v>187</v>
      </c>
      <c r="AU302" s="273" t="s">
        <v>80</v>
      </c>
      <c r="AV302" s="15" t="s">
        <v>196</v>
      </c>
      <c r="AW302" s="15" t="s">
        <v>36</v>
      </c>
      <c r="AX302" s="15" t="s">
        <v>73</v>
      </c>
      <c r="AY302" s="273" t="s">
        <v>175</v>
      </c>
    </row>
    <row r="303" s="13" customFormat="1">
      <c r="A303" s="13"/>
      <c r="B303" s="241"/>
      <c r="C303" s="242"/>
      <c r="D303" s="224" t="s">
        <v>187</v>
      </c>
      <c r="E303" s="243" t="s">
        <v>30</v>
      </c>
      <c r="F303" s="244" t="s">
        <v>411</v>
      </c>
      <c r="G303" s="242"/>
      <c r="H303" s="245">
        <v>1.359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187</v>
      </c>
      <c r="AU303" s="251" t="s">
        <v>80</v>
      </c>
      <c r="AV303" s="13" t="s">
        <v>82</v>
      </c>
      <c r="AW303" s="13" t="s">
        <v>36</v>
      </c>
      <c r="AX303" s="13" t="s">
        <v>73</v>
      </c>
      <c r="AY303" s="251" t="s">
        <v>175</v>
      </c>
    </row>
    <row r="304" s="13" customFormat="1">
      <c r="A304" s="13"/>
      <c r="B304" s="241"/>
      <c r="C304" s="242"/>
      <c r="D304" s="224" t="s">
        <v>187</v>
      </c>
      <c r="E304" s="243" t="s">
        <v>30</v>
      </c>
      <c r="F304" s="244" t="s">
        <v>412</v>
      </c>
      <c r="G304" s="242"/>
      <c r="H304" s="245">
        <v>0.081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187</v>
      </c>
      <c r="AU304" s="251" t="s">
        <v>80</v>
      </c>
      <c r="AV304" s="13" t="s">
        <v>82</v>
      </c>
      <c r="AW304" s="13" t="s">
        <v>36</v>
      </c>
      <c r="AX304" s="13" t="s">
        <v>73</v>
      </c>
      <c r="AY304" s="251" t="s">
        <v>175</v>
      </c>
    </row>
    <row r="305" s="13" customFormat="1">
      <c r="A305" s="13"/>
      <c r="B305" s="241"/>
      <c r="C305" s="242"/>
      <c r="D305" s="224" t="s">
        <v>187</v>
      </c>
      <c r="E305" s="243" t="s">
        <v>30</v>
      </c>
      <c r="F305" s="244" t="s">
        <v>413</v>
      </c>
      <c r="G305" s="242"/>
      <c r="H305" s="245">
        <v>0.035000000000000004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187</v>
      </c>
      <c r="AU305" s="251" t="s">
        <v>80</v>
      </c>
      <c r="AV305" s="13" t="s">
        <v>82</v>
      </c>
      <c r="AW305" s="13" t="s">
        <v>36</v>
      </c>
      <c r="AX305" s="13" t="s">
        <v>73</v>
      </c>
      <c r="AY305" s="251" t="s">
        <v>175</v>
      </c>
    </row>
    <row r="306" s="13" customFormat="1">
      <c r="A306" s="13"/>
      <c r="B306" s="241"/>
      <c r="C306" s="242"/>
      <c r="D306" s="224" t="s">
        <v>187</v>
      </c>
      <c r="E306" s="243" t="s">
        <v>30</v>
      </c>
      <c r="F306" s="244" t="s">
        <v>414</v>
      </c>
      <c r="G306" s="242"/>
      <c r="H306" s="245">
        <v>0.033000000000000004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187</v>
      </c>
      <c r="AU306" s="251" t="s">
        <v>80</v>
      </c>
      <c r="AV306" s="13" t="s">
        <v>82</v>
      </c>
      <c r="AW306" s="13" t="s">
        <v>36</v>
      </c>
      <c r="AX306" s="13" t="s">
        <v>73</v>
      </c>
      <c r="AY306" s="251" t="s">
        <v>175</v>
      </c>
    </row>
    <row r="307" s="13" customFormat="1">
      <c r="A307" s="13"/>
      <c r="B307" s="241"/>
      <c r="C307" s="242"/>
      <c r="D307" s="224" t="s">
        <v>187</v>
      </c>
      <c r="E307" s="243" t="s">
        <v>30</v>
      </c>
      <c r="F307" s="244" t="s">
        <v>415</v>
      </c>
      <c r="G307" s="242"/>
      <c r="H307" s="245">
        <v>0.014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187</v>
      </c>
      <c r="AU307" s="251" t="s">
        <v>80</v>
      </c>
      <c r="AV307" s="13" t="s">
        <v>82</v>
      </c>
      <c r="AW307" s="13" t="s">
        <v>36</v>
      </c>
      <c r="AX307" s="13" t="s">
        <v>73</v>
      </c>
      <c r="AY307" s="251" t="s">
        <v>175</v>
      </c>
    </row>
    <row r="308" s="13" customFormat="1">
      <c r="A308" s="13"/>
      <c r="B308" s="241"/>
      <c r="C308" s="242"/>
      <c r="D308" s="224" t="s">
        <v>187</v>
      </c>
      <c r="E308" s="243" t="s">
        <v>30</v>
      </c>
      <c r="F308" s="244" t="s">
        <v>416</v>
      </c>
      <c r="G308" s="242"/>
      <c r="H308" s="245">
        <v>0.13200000000000002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1" t="s">
        <v>187</v>
      </c>
      <c r="AU308" s="251" t="s">
        <v>80</v>
      </c>
      <c r="AV308" s="13" t="s">
        <v>82</v>
      </c>
      <c r="AW308" s="13" t="s">
        <v>36</v>
      </c>
      <c r="AX308" s="13" t="s">
        <v>73</v>
      </c>
      <c r="AY308" s="251" t="s">
        <v>175</v>
      </c>
    </row>
    <row r="309" s="13" customFormat="1">
      <c r="A309" s="13"/>
      <c r="B309" s="241"/>
      <c r="C309" s="242"/>
      <c r="D309" s="224" t="s">
        <v>187</v>
      </c>
      <c r="E309" s="243" t="s">
        <v>30</v>
      </c>
      <c r="F309" s="244" t="s">
        <v>417</v>
      </c>
      <c r="G309" s="242"/>
      <c r="H309" s="245">
        <v>0.965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187</v>
      </c>
      <c r="AU309" s="251" t="s">
        <v>80</v>
      </c>
      <c r="AV309" s="13" t="s">
        <v>82</v>
      </c>
      <c r="AW309" s="13" t="s">
        <v>36</v>
      </c>
      <c r="AX309" s="13" t="s">
        <v>73</v>
      </c>
      <c r="AY309" s="251" t="s">
        <v>175</v>
      </c>
    </row>
    <row r="310" s="15" customFormat="1">
      <c r="A310" s="15"/>
      <c r="B310" s="263"/>
      <c r="C310" s="264"/>
      <c r="D310" s="224" t="s">
        <v>187</v>
      </c>
      <c r="E310" s="265" t="s">
        <v>30</v>
      </c>
      <c r="F310" s="266" t="s">
        <v>231</v>
      </c>
      <c r="G310" s="264"/>
      <c r="H310" s="267">
        <v>2.6190000000000004</v>
      </c>
      <c r="I310" s="268"/>
      <c r="J310" s="264"/>
      <c r="K310" s="264"/>
      <c r="L310" s="269"/>
      <c r="M310" s="270"/>
      <c r="N310" s="271"/>
      <c r="O310" s="271"/>
      <c r="P310" s="271"/>
      <c r="Q310" s="271"/>
      <c r="R310" s="271"/>
      <c r="S310" s="271"/>
      <c r="T310" s="27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3" t="s">
        <v>187</v>
      </c>
      <c r="AU310" s="273" t="s">
        <v>80</v>
      </c>
      <c r="AV310" s="15" t="s">
        <v>196</v>
      </c>
      <c r="AW310" s="15" t="s">
        <v>36</v>
      </c>
      <c r="AX310" s="15" t="s">
        <v>73</v>
      </c>
      <c r="AY310" s="273" t="s">
        <v>175</v>
      </c>
    </row>
    <row r="311" s="14" customFormat="1">
      <c r="A311" s="14"/>
      <c r="B311" s="252"/>
      <c r="C311" s="253"/>
      <c r="D311" s="224" t="s">
        <v>187</v>
      </c>
      <c r="E311" s="254" t="s">
        <v>30</v>
      </c>
      <c r="F311" s="255" t="s">
        <v>190</v>
      </c>
      <c r="G311" s="253"/>
      <c r="H311" s="256">
        <v>3.027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2" t="s">
        <v>187</v>
      </c>
      <c r="AU311" s="262" t="s">
        <v>80</v>
      </c>
      <c r="AV311" s="14" t="s">
        <v>181</v>
      </c>
      <c r="AW311" s="14" t="s">
        <v>36</v>
      </c>
      <c r="AX311" s="14" t="s">
        <v>80</v>
      </c>
      <c r="AY311" s="262" t="s">
        <v>175</v>
      </c>
    </row>
    <row r="312" s="2" customFormat="1" ht="24.15" customHeight="1">
      <c r="A312" s="42"/>
      <c r="B312" s="43"/>
      <c r="C312" s="211" t="s">
        <v>418</v>
      </c>
      <c r="D312" s="211" t="s">
        <v>176</v>
      </c>
      <c r="E312" s="212" t="s">
        <v>419</v>
      </c>
      <c r="F312" s="213" t="s">
        <v>420</v>
      </c>
      <c r="G312" s="214" t="s">
        <v>295</v>
      </c>
      <c r="H312" s="215">
        <v>38.5</v>
      </c>
      <c r="I312" s="216"/>
      <c r="J312" s="217">
        <f>ROUND(I312*H312,2)</f>
        <v>0</v>
      </c>
      <c r="K312" s="213" t="s">
        <v>180</v>
      </c>
      <c r="L312" s="48"/>
      <c r="M312" s="218" t="s">
        <v>30</v>
      </c>
      <c r="N312" s="219" t="s">
        <v>44</v>
      </c>
      <c r="O312" s="88"/>
      <c r="P312" s="220">
        <f>O312*H312</f>
        <v>0</v>
      </c>
      <c r="Q312" s="220">
        <v>0</v>
      </c>
      <c r="R312" s="220">
        <f>Q312*H312</f>
        <v>0</v>
      </c>
      <c r="S312" s="220">
        <v>0</v>
      </c>
      <c r="T312" s="221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22" t="s">
        <v>181</v>
      </c>
      <c r="AT312" s="222" t="s">
        <v>176</v>
      </c>
      <c r="AU312" s="222" t="s">
        <v>80</v>
      </c>
      <c r="AY312" s="20" t="s">
        <v>175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20" t="s">
        <v>80</v>
      </c>
      <c r="BK312" s="223">
        <f>ROUND(I312*H312,2)</f>
        <v>0</v>
      </c>
      <c r="BL312" s="20" t="s">
        <v>181</v>
      </c>
      <c r="BM312" s="222" t="s">
        <v>421</v>
      </c>
    </row>
    <row r="313" s="2" customFormat="1">
      <c r="A313" s="42"/>
      <c r="B313" s="43"/>
      <c r="C313" s="44"/>
      <c r="D313" s="224" t="s">
        <v>183</v>
      </c>
      <c r="E313" s="44"/>
      <c r="F313" s="225" t="s">
        <v>422</v>
      </c>
      <c r="G313" s="44"/>
      <c r="H313" s="44"/>
      <c r="I313" s="226"/>
      <c r="J313" s="44"/>
      <c r="K313" s="44"/>
      <c r="L313" s="48"/>
      <c r="M313" s="227"/>
      <c r="N313" s="228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0" t="s">
        <v>183</v>
      </c>
      <c r="AU313" s="20" t="s">
        <v>80</v>
      </c>
    </row>
    <row r="314" s="2" customFormat="1">
      <c r="A314" s="42"/>
      <c r="B314" s="43"/>
      <c r="C314" s="44"/>
      <c r="D314" s="229" t="s">
        <v>185</v>
      </c>
      <c r="E314" s="44"/>
      <c r="F314" s="230" t="s">
        <v>423</v>
      </c>
      <c r="G314" s="44"/>
      <c r="H314" s="44"/>
      <c r="I314" s="226"/>
      <c r="J314" s="44"/>
      <c r="K314" s="44"/>
      <c r="L314" s="48"/>
      <c r="M314" s="227"/>
      <c r="N314" s="228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185</v>
      </c>
      <c r="AU314" s="20" t="s">
        <v>80</v>
      </c>
    </row>
    <row r="315" s="2" customFormat="1">
      <c r="A315" s="42"/>
      <c r="B315" s="43"/>
      <c r="C315" s="44"/>
      <c r="D315" s="224" t="s">
        <v>311</v>
      </c>
      <c r="E315" s="44"/>
      <c r="F315" s="274" t="s">
        <v>320</v>
      </c>
      <c r="G315" s="44"/>
      <c r="H315" s="44"/>
      <c r="I315" s="226"/>
      <c r="J315" s="44"/>
      <c r="K315" s="44"/>
      <c r="L315" s="48"/>
      <c r="M315" s="227"/>
      <c r="N315" s="228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311</v>
      </c>
      <c r="AU315" s="20" t="s">
        <v>80</v>
      </c>
    </row>
    <row r="316" s="13" customFormat="1">
      <c r="A316" s="13"/>
      <c r="B316" s="241"/>
      <c r="C316" s="242"/>
      <c r="D316" s="224" t="s">
        <v>187</v>
      </c>
      <c r="E316" s="243" t="s">
        <v>30</v>
      </c>
      <c r="F316" s="244" t="s">
        <v>424</v>
      </c>
      <c r="G316" s="242"/>
      <c r="H316" s="245">
        <v>38.5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187</v>
      </c>
      <c r="AU316" s="251" t="s">
        <v>80</v>
      </c>
      <c r="AV316" s="13" t="s">
        <v>82</v>
      </c>
      <c r="AW316" s="13" t="s">
        <v>36</v>
      </c>
      <c r="AX316" s="13" t="s">
        <v>73</v>
      </c>
      <c r="AY316" s="251" t="s">
        <v>175</v>
      </c>
    </row>
    <row r="317" s="14" customFormat="1">
      <c r="A317" s="14"/>
      <c r="B317" s="252"/>
      <c r="C317" s="253"/>
      <c r="D317" s="224" t="s">
        <v>187</v>
      </c>
      <c r="E317" s="254" t="s">
        <v>30</v>
      </c>
      <c r="F317" s="255" t="s">
        <v>190</v>
      </c>
      <c r="G317" s="253"/>
      <c r="H317" s="256">
        <v>38.5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2" t="s">
        <v>187</v>
      </c>
      <c r="AU317" s="262" t="s">
        <v>80</v>
      </c>
      <c r="AV317" s="14" t="s">
        <v>181</v>
      </c>
      <c r="AW317" s="14" t="s">
        <v>36</v>
      </c>
      <c r="AX317" s="14" t="s">
        <v>80</v>
      </c>
      <c r="AY317" s="262" t="s">
        <v>175</v>
      </c>
    </row>
    <row r="318" s="11" customFormat="1" ht="25.92" customHeight="1">
      <c r="A318" s="11"/>
      <c r="B318" s="197"/>
      <c r="C318" s="198"/>
      <c r="D318" s="199" t="s">
        <v>72</v>
      </c>
      <c r="E318" s="200" t="s">
        <v>425</v>
      </c>
      <c r="F318" s="200" t="s">
        <v>426</v>
      </c>
      <c r="G318" s="198"/>
      <c r="H318" s="198"/>
      <c r="I318" s="201"/>
      <c r="J318" s="202">
        <f>BK318</f>
        <v>0</v>
      </c>
      <c r="K318" s="198"/>
      <c r="L318" s="203"/>
      <c r="M318" s="204"/>
      <c r="N318" s="205"/>
      <c r="O318" s="205"/>
      <c r="P318" s="206">
        <f>SUM(P319:P339)</f>
        <v>0</v>
      </c>
      <c r="Q318" s="205"/>
      <c r="R318" s="206">
        <f>SUM(R319:R339)</f>
        <v>0</v>
      </c>
      <c r="S318" s="205"/>
      <c r="T318" s="207">
        <f>SUM(T319:T339)</f>
        <v>0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8" t="s">
        <v>80</v>
      </c>
      <c r="AT318" s="209" t="s">
        <v>72</v>
      </c>
      <c r="AU318" s="209" t="s">
        <v>73</v>
      </c>
      <c r="AY318" s="208" t="s">
        <v>175</v>
      </c>
      <c r="BK318" s="210">
        <f>SUM(BK319:BK339)</f>
        <v>0</v>
      </c>
    </row>
    <row r="319" s="2" customFormat="1" ht="16.5" customHeight="1">
      <c r="A319" s="42"/>
      <c r="B319" s="43"/>
      <c r="C319" s="211" t="s">
        <v>427</v>
      </c>
      <c r="D319" s="211" t="s">
        <v>176</v>
      </c>
      <c r="E319" s="212" t="s">
        <v>428</v>
      </c>
      <c r="F319" s="213" t="s">
        <v>429</v>
      </c>
      <c r="G319" s="214" t="s">
        <v>295</v>
      </c>
      <c r="H319" s="215">
        <v>1039.2159999999998</v>
      </c>
      <c r="I319" s="216"/>
      <c r="J319" s="217">
        <f>ROUND(I319*H319,2)</f>
        <v>0</v>
      </c>
      <c r="K319" s="213" t="s">
        <v>180</v>
      </c>
      <c r="L319" s="48"/>
      <c r="M319" s="218" t="s">
        <v>30</v>
      </c>
      <c r="N319" s="219" t="s">
        <v>44</v>
      </c>
      <c r="O319" s="88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2" t="s">
        <v>181</v>
      </c>
      <c r="AT319" s="222" t="s">
        <v>176</v>
      </c>
      <c r="AU319" s="222" t="s">
        <v>80</v>
      </c>
      <c r="AY319" s="20" t="s">
        <v>175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20" t="s">
        <v>80</v>
      </c>
      <c r="BK319" s="223">
        <f>ROUND(I319*H319,2)</f>
        <v>0</v>
      </c>
      <c r="BL319" s="20" t="s">
        <v>181</v>
      </c>
      <c r="BM319" s="222" t="s">
        <v>430</v>
      </c>
    </row>
    <row r="320" s="2" customFormat="1">
      <c r="A320" s="42"/>
      <c r="B320" s="43"/>
      <c r="C320" s="44"/>
      <c r="D320" s="224" t="s">
        <v>183</v>
      </c>
      <c r="E320" s="44"/>
      <c r="F320" s="225" t="s">
        <v>431</v>
      </c>
      <c r="G320" s="44"/>
      <c r="H320" s="44"/>
      <c r="I320" s="226"/>
      <c r="J320" s="44"/>
      <c r="K320" s="44"/>
      <c r="L320" s="48"/>
      <c r="M320" s="227"/>
      <c r="N320" s="228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183</v>
      </c>
      <c r="AU320" s="20" t="s">
        <v>80</v>
      </c>
    </row>
    <row r="321" s="2" customFormat="1">
      <c r="A321" s="42"/>
      <c r="B321" s="43"/>
      <c r="C321" s="44"/>
      <c r="D321" s="229" t="s">
        <v>185</v>
      </c>
      <c r="E321" s="44"/>
      <c r="F321" s="230" t="s">
        <v>432</v>
      </c>
      <c r="G321" s="44"/>
      <c r="H321" s="44"/>
      <c r="I321" s="226"/>
      <c r="J321" s="44"/>
      <c r="K321" s="44"/>
      <c r="L321" s="48"/>
      <c r="M321" s="227"/>
      <c r="N321" s="228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185</v>
      </c>
      <c r="AU321" s="20" t="s">
        <v>80</v>
      </c>
    </row>
    <row r="322" s="2" customFormat="1">
      <c r="A322" s="42"/>
      <c r="B322" s="43"/>
      <c r="C322" s="44"/>
      <c r="D322" s="224" t="s">
        <v>311</v>
      </c>
      <c r="E322" s="44"/>
      <c r="F322" s="274" t="s">
        <v>433</v>
      </c>
      <c r="G322" s="44"/>
      <c r="H322" s="44"/>
      <c r="I322" s="226"/>
      <c r="J322" s="44"/>
      <c r="K322" s="44"/>
      <c r="L322" s="48"/>
      <c r="M322" s="227"/>
      <c r="N322" s="228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311</v>
      </c>
      <c r="AU322" s="20" t="s">
        <v>80</v>
      </c>
    </row>
    <row r="323" s="13" customFormat="1">
      <c r="A323" s="13"/>
      <c r="B323" s="241"/>
      <c r="C323" s="242"/>
      <c r="D323" s="224" t="s">
        <v>187</v>
      </c>
      <c r="E323" s="242"/>
      <c r="F323" s="244" t="s">
        <v>434</v>
      </c>
      <c r="G323" s="242"/>
      <c r="H323" s="245">
        <v>1039.2159999999998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1" t="s">
        <v>187</v>
      </c>
      <c r="AU323" s="251" t="s">
        <v>80</v>
      </c>
      <c r="AV323" s="13" t="s">
        <v>82</v>
      </c>
      <c r="AW323" s="13" t="s">
        <v>4</v>
      </c>
      <c r="AX323" s="13" t="s">
        <v>80</v>
      </c>
      <c r="AY323" s="251" t="s">
        <v>175</v>
      </c>
    </row>
    <row r="324" s="2" customFormat="1" ht="16.5" customHeight="1">
      <c r="A324" s="42"/>
      <c r="B324" s="43"/>
      <c r="C324" s="211" t="s">
        <v>435</v>
      </c>
      <c r="D324" s="211" t="s">
        <v>176</v>
      </c>
      <c r="E324" s="212" t="s">
        <v>436</v>
      </c>
      <c r="F324" s="213" t="s">
        <v>437</v>
      </c>
      <c r="G324" s="214" t="s">
        <v>295</v>
      </c>
      <c r="H324" s="215">
        <v>259.80399999999996</v>
      </c>
      <c r="I324" s="216"/>
      <c r="J324" s="217">
        <f>ROUND(I324*H324,2)</f>
        <v>0</v>
      </c>
      <c r="K324" s="213" t="s">
        <v>180</v>
      </c>
      <c r="L324" s="48"/>
      <c r="M324" s="218" t="s">
        <v>30</v>
      </c>
      <c r="N324" s="219" t="s">
        <v>44</v>
      </c>
      <c r="O324" s="88"/>
      <c r="P324" s="220">
        <f>O324*H324</f>
        <v>0</v>
      </c>
      <c r="Q324" s="220">
        <v>0</v>
      </c>
      <c r="R324" s="220">
        <f>Q324*H324</f>
        <v>0</v>
      </c>
      <c r="S324" s="220">
        <v>0</v>
      </c>
      <c r="T324" s="221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22" t="s">
        <v>181</v>
      </c>
      <c r="AT324" s="222" t="s">
        <v>176</v>
      </c>
      <c r="AU324" s="222" t="s">
        <v>80</v>
      </c>
      <c r="AY324" s="20" t="s">
        <v>175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20" t="s">
        <v>80</v>
      </c>
      <c r="BK324" s="223">
        <f>ROUND(I324*H324,2)</f>
        <v>0</v>
      </c>
      <c r="BL324" s="20" t="s">
        <v>181</v>
      </c>
      <c r="BM324" s="222" t="s">
        <v>438</v>
      </c>
    </row>
    <row r="325" s="2" customFormat="1">
      <c r="A325" s="42"/>
      <c r="B325" s="43"/>
      <c r="C325" s="44"/>
      <c r="D325" s="224" t="s">
        <v>183</v>
      </c>
      <c r="E325" s="44"/>
      <c r="F325" s="225" t="s">
        <v>439</v>
      </c>
      <c r="G325" s="44"/>
      <c r="H325" s="44"/>
      <c r="I325" s="226"/>
      <c r="J325" s="44"/>
      <c r="K325" s="44"/>
      <c r="L325" s="48"/>
      <c r="M325" s="227"/>
      <c r="N325" s="228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183</v>
      </c>
      <c r="AU325" s="20" t="s">
        <v>80</v>
      </c>
    </row>
    <row r="326" s="2" customFormat="1">
      <c r="A326" s="42"/>
      <c r="B326" s="43"/>
      <c r="C326" s="44"/>
      <c r="D326" s="229" t="s">
        <v>185</v>
      </c>
      <c r="E326" s="44"/>
      <c r="F326" s="230" t="s">
        <v>440</v>
      </c>
      <c r="G326" s="44"/>
      <c r="H326" s="44"/>
      <c r="I326" s="226"/>
      <c r="J326" s="44"/>
      <c r="K326" s="44"/>
      <c r="L326" s="48"/>
      <c r="M326" s="227"/>
      <c r="N326" s="228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185</v>
      </c>
      <c r="AU326" s="20" t="s">
        <v>80</v>
      </c>
    </row>
    <row r="327" s="2" customFormat="1">
      <c r="A327" s="42"/>
      <c r="B327" s="43"/>
      <c r="C327" s="44"/>
      <c r="D327" s="224" t="s">
        <v>311</v>
      </c>
      <c r="E327" s="44"/>
      <c r="F327" s="274" t="s">
        <v>441</v>
      </c>
      <c r="G327" s="44"/>
      <c r="H327" s="44"/>
      <c r="I327" s="226"/>
      <c r="J327" s="44"/>
      <c r="K327" s="44"/>
      <c r="L327" s="48"/>
      <c r="M327" s="227"/>
      <c r="N327" s="228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311</v>
      </c>
      <c r="AU327" s="20" t="s">
        <v>80</v>
      </c>
    </row>
    <row r="328" s="13" customFormat="1">
      <c r="A328" s="13"/>
      <c r="B328" s="241"/>
      <c r="C328" s="242"/>
      <c r="D328" s="224" t="s">
        <v>187</v>
      </c>
      <c r="E328" s="242"/>
      <c r="F328" s="244" t="s">
        <v>442</v>
      </c>
      <c r="G328" s="242"/>
      <c r="H328" s="245">
        <v>259.80399999999996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1" t="s">
        <v>187</v>
      </c>
      <c r="AU328" s="251" t="s">
        <v>80</v>
      </c>
      <c r="AV328" s="13" t="s">
        <v>82</v>
      </c>
      <c r="AW328" s="13" t="s">
        <v>4</v>
      </c>
      <c r="AX328" s="13" t="s">
        <v>80</v>
      </c>
      <c r="AY328" s="251" t="s">
        <v>175</v>
      </c>
    </row>
    <row r="329" s="2" customFormat="1" ht="16.5" customHeight="1">
      <c r="A329" s="42"/>
      <c r="B329" s="43"/>
      <c r="C329" s="211" t="s">
        <v>443</v>
      </c>
      <c r="D329" s="211" t="s">
        <v>176</v>
      </c>
      <c r="E329" s="212" t="s">
        <v>444</v>
      </c>
      <c r="F329" s="213" t="s">
        <v>445</v>
      </c>
      <c r="G329" s="214" t="s">
        <v>295</v>
      </c>
      <c r="H329" s="215">
        <v>1299.02</v>
      </c>
      <c r="I329" s="216"/>
      <c r="J329" s="217">
        <f>ROUND(I329*H329,2)</f>
        <v>0</v>
      </c>
      <c r="K329" s="213" t="s">
        <v>180</v>
      </c>
      <c r="L329" s="48"/>
      <c r="M329" s="218" t="s">
        <v>30</v>
      </c>
      <c r="N329" s="219" t="s">
        <v>44</v>
      </c>
      <c r="O329" s="88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2" t="s">
        <v>181</v>
      </c>
      <c r="AT329" s="222" t="s">
        <v>176</v>
      </c>
      <c r="AU329" s="222" t="s">
        <v>80</v>
      </c>
      <c r="AY329" s="20" t="s">
        <v>175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20" t="s">
        <v>80</v>
      </c>
      <c r="BK329" s="223">
        <f>ROUND(I329*H329,2)</f>
        <v>0</v>
      </c>
      <c r="BL329" s="20" t="s">
        <v>181</v>
      </c>
      <c r="BM329" s="222" t="s">
        <v>446</v>
      </c>
    </row>
    <row r="330" s="2" customFormat="1">
      <c r="A330" s="42"/>
      <c r="B330" s="43"/>
      <c r="C330" s="44"/>
      <c r="D330" s="224" t="s">
        <v>183</v>
      </c>
      <c r="E330" s="44"/>
      <c r="F330" s="225" t="s">
        <v>447</v>
      </c>
      <c r="G330" s="44"/>
      <c r="H330" s="44"/>
      <c r="I330" s="226"/>
      <c r="J330" s="44"/>
      <c r="K330" s="44"/>
      <c r="L330" s="48"/>
      <c r="M330" s="227"/>
      <c r="N330" s="228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183</v>
      </c>
      <c r="AU330" s="20" t="s">
        <v>80</v>
      </c>
    </row>
    <row r="331" s="2" customFormat="1">
      <c r="A331" s="42"/>
      <c r="B331" s="43"/>
      <c r="C331" s="44"/>
      <c r="D331" s="229" t="s">
        <v>185</v>
      </c>
      <c r="E331" s="44"/>
      <c r="F331" s="230" t="s">
        <v>448</v>
      </c>
      <c r="G331" s="44"/>
      <c r="H331" s="44"/>
      <c r="I331" s="226"/>
      <c r="J331" s="44"/>
      <c r="K331" s="44"/>
      <c r="L331" s="48"/>
      <c r="M331" s="227"/>
      <c r="N331" s="228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185</v>
      </c>
      <c r="AU331" s="20" t="s">
        <v>80</v>
      </c>
    </row>
    <row r="332" s="2" customFormat="1" ht="16.5" customHeight="1">
      <c r="A332" s="42"/>
      <c r="B332" s="43"/>
      <c r="C332" s="211" t="s">
        <v>449</v>
      </c>
      <c r="D332" s="211" t="s">
        <v>176</v>
      </c>
      <c r="E332" s="212" t="s">
        <v>450</v>
      </c>
      <c r="F332" s="213" t="s">
        <v>451</v>
      </c>
      <c r="G332" s="214" t="s">
        <v>295</v>
      </c>
      <c r="H332" s="215">
        <v>38970.6</v>
      </c>
      <c r="I332" s="216"/>
      <c r="J332" s="217">
        <f>ROUND(I332*H332,2)</f>
        <v>0</v>
      </c>
      <c r="K332" s="213" t="s">
        <v>180</v>
      </c>
      <c r="L332" s="48"/>
      <c r="M332" s="218" t="s">
        <v>30</v>
      </c>
      <c r="N332" s="219" t="s">
        <v>44</v>
      </c>
      <c r="O332" s="88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2" t="s">
        <v>181</v>
      </c>
      <c r="AT332" s="222" t="s">
        <v>176</v>
      </c>
      <c r="AU332" s="222" t="s">
        <v>80</v>
      </c>
      <c r="AY332" s="20" t="s">
        <v>175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20" t="s">
        <v>80</v>
      </c>
      <c r="BK332" s="223">
        <f>ROUND(I332*H332,2)</f>
        <v>0</v>
      </c>
      <c r="BL332" s="20" t="s">
        <v>181</v>
      </c>
      <c r="BM332" s="222" t="s">
        <v>452</v>
      </c>
    </row>
    <row r="333" s="2" customFormat="1">
      <c r="A333" s="42"/>
      <c r="B333" s="43"/>
      <c r="C333" s="44"/>
      <c r="D333" s="224" t="s">
        <v>183</v>
      </c>
      <c r="E333" s="44"/>
      <c r="F333" s="225" t="s">
        <v>453</v>
      </c>
      <c r="G333" s="44"/>
      <c r="H333" s="44"/>
      <c r="I333" s="226"/>
      <c r="J333" s="44"/>
      <c r="K333" s="44"/>
      <c r="L333" s="48"/>
      <c r="M333" s="227"/>
      <c r="N333" s="228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183</v>
      </c>
      <c r="AU333" s="20" t="s">
        <v>80</v>
      </c>
    </row>
    <row r="334" s="2" customFormat="1">
      <c r="A334" s="42"/>
      <c r="B334" s="43"/>
      <c r="C334" s="44"/>
      <c r="D334" s="229" t="s">
        <v>185</v>
      </c>
      <c r="E334" s="44"/>
      <c r="F334" s="230" t="s">
        <v>454</v>
      </c>
      <c r="G334" s="44"/>
      <c r="H334" s="44"/>
      <c r="I334" s="226"/>
      <c r="J334" s="44"/>
      <c r="K334" s="44"/>
      <c r="L334" s="48"/>
      <c r="M334" s="227"/>
      <c r="N334" s="228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185</v>
      </c>
      <c r="AU334" s="20" t="s">
        <v>80</v>
      </c>
    </row>
    <row r="335" s="2" customFormat="1">
      <c r="A335" s="42"/>
      <c r="B335" s="43"/>
      <c r="C335" s="44"/>
      <c r="D335" s="224" t="s">
        <v>311</v>
      </c>
      <c r="E335" s="44"/>
      <c r="F335" s="274" t="s">
        <v>312</v>
      </c>
      <c r="G335" s="44"/>
      <c r="H335" s="44"/>
      <c r="I335" s="226"/>
      <c r="J335" s="44"/>
      <c r="K335" s="44"/>
      <c r="L335" s="48"/>
      <c r="M335" s="227"/>
      <c r="N335" s="228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311</v>
      </c>
      <c r="AU335" s="20" t="s">
        <v>80</v>
      </c>
    </row>
    <row r="336" s="13" customFormat="1">
      <c r="A336" s="13"/>
      <c r="B336" s="241"/>
      <c r="C336" s="242"/>
      <c r="D336" s="224" t="s">
        <v>187</v>
      </c>
      <c r="E336" s="242"/>
      <c r="F336" s="244" t="s">
        <v>313</v>
      </c>
      <c r="G336" s="242"/>
      <c r="H336" s="245">
        <v>38970.6</v>
      </c>
      <c r="I336" s="246"/>
      <c r="J336" s="242"/>
      <c r="K336" s="242"/>
      <c r="L336" s="247"/>
      <c r="M336" s="248"/>
      <c r="N336" s="249"/>
      <c r="O336" s="249"/>
      <c r="P336" s="249"/>
      <c r="Q336" s="249"/>
      <c r="R336" s="249"/>
      <c r="S336" s="249"/>
      <c r="T336" s="250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1" t="s">
        <v>187</v>
      </c>
      <c r="AU336" s="251" t="s">
        <v>80</v>
      </c>
      <c r="AV336" s="13" t="s">
        <v>82</v>
      </c>
      <c r="AW336" s="13" t="s">
        <v>4</v>
      </c>
      <c r="AX336" s="13" t="s">
        <v>80</v>
      </c>
      <c r="AY336" s="251" t="s">
        <v>175</v>
      </c>
    </row>
    <row r="337" s="2" customFormat="1" ht="16.5" customHeight="1">
      <c r="A337" s="42"/>
      <c r="B337" s="43"/>
      <c r="C337" s="211" t="s">
        <v>455</v>
      </c>
      <c r="D337" s="211" t="s">
        <v>176</v>
      </c>
      <c r="E337" s="212" t="s">
        <v>456</v>
      </c>
      <c r="F337" s="213" t="s">
        <v>457</v>
      </c>
      <c r="G337" s="214" t="s">
        <v>295</v>
      </c>
      <c r="H337" s="215">
        <v>1299.02</v>
      </c>
      <c r="I337" s="216"/>
      <c r="J337" s="217">
        <f>ROUND(I337*H337,2)</f>
        <v>0</v>
      </c>
      <c r="K337" s="213" t="s">
        <v>180</v>
      </c>
      <c r="L337" s="48"/>
      <c r="M337" s="218" t="s">
        <v>30</v>
      </c>
      <c r="N337" s="219" t="s">
        <v>44</v>
      </c>
      <c r="O337" s="88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2" t="s">
        <v>181</v>
      </c>
      <c r="AT337" s="222" t="s">
        <v>176</v>
      </c>
      <c r="AU337" s="222" t="s">
        <v>80</v>
      </c>
      <c r="AY337" s="20" t="s">
        <v>175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20" t="s">
        <v>80</v>
      </c>
      <c r="BK337" s="223">
        <f>ROUND(I337*H337,2)</f>
        <v>0</v>
      </c>
      <c r="BL337" s="20" t="s">
        <v>181</v>
      </c>
      <c r="BM337" s="222" t="s">
        <v>458</v>
      </c>
    </row>
    <row r="338" s="2" customFormat="1">
      <c r="A338" s="42"/>
      <c r="B338" s="43"/>
      <c r="C338" s="44"/>
      <c r="D338" s="224" t="s">
        <v>183</v>
      </c>
      <c r="E338" s="44"/>
      <c r="F338" s="225" t="s">
        <v>457</v>
      </c>
      <c r="G338" s="44"/>
      <c r="H338" s="44"/>
      <c r="I338" s="226"/>
      <c r="J338" s="44"/>
      <c r="K338" s="44"/>
      <c r="L338" s="48"/>
      <c r="M338" s="227"/>
      <c r="N338" s="228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183</v>
      </c>
      <c r="AU338" s="20" t="s">
        <v>80</v>
      </c>
    </row>
    <row r="339" s="2" customFormat="1">
      <c r="A339" s="42"/>
      <c r="B339" s="43"/>
      <c r="C339" s="44"/>
      <c r="D339" s="229" t="s">
        <v>185</v>
      </c>
      <c r="E339" s="44"/>
      <c r="F339" s="230" t="s">
        <v>459</v>
      </c>
      <c r="G339" s="44"/>
      <c r="H339" s="44"/>
      <c r="I339" s="226"/>
      <c r="J339" s="44"/>
      <c r="K339" s="44"/>
      <c r="L339" s="48"/>
      <c r="M339" s="227"/>
      <c r="N339" s="228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185</v>
      </c>
      <c r="AU339" s="20" t="s">
        <v>80</v>
      </c>
    </row>
    <row r="340" s="11" customFormat="1" ht="25.92" customHeight="1">
      <c r="A340" s="11"/>
      <c r="B340" s="197"/>
      <c r="C340" s="198"/>
      <c r="D340" s="199" t="s">
        <v>72</v>
      </c>
      <c r="E340" s="200" t="s">
        <v>460</v>
      </c>
      <c r="F340" s="200" t="s">
        <v>461</v>
      </c>
      <c r="G340" s="198"/>
      <c r="H340" s="198"/>
      <c r="I340" s="201"/>
      <c r="J340" s="202">
        <f>BK340</f>
        <v>0</v>
      </c>
      <c r="K340" s="198"/>
      <c r="L340" s="203"/>
      <c r="M340" s="204"/>
      <c r="N340" s="205"/>
      <c r="O340" s="205"/>
      <c r="P340" s="206">
        <f>SUM(P341:P343)</f>
        <v>0</v>
      </c>
      <c r="Q340" s="205"/>
      <c r="R340" s="206">
        <f>SUM(R341:R343)</f>
        <v>0</v>
      </c>
      <c r="S340" s="205"/>
      <c r="T340" s="207">
        <f>SUM(T341:T343)</f>
        <v>1.826592</v>
      </c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R340" s="208" t="s">
        <v>82</v>
      </c>
      <c r="AT340" s="209" t="s">
        <v>72</v>
      </c>
      <c r="AU340" s="209" t="s">
        <v>73</v>
      </c>
      <c r="AY340" s="208" t="s">
        <v>175</v>
      </c>
      <c r="BK340" s="210">
        <f>SUM(BK341:BK343)</f>
        <v>0</v>
      </c>
    </row>
    <row r="341" s="2" customFormat="1" ht="16.5" customHeight="1">
      <c r="A341" s="42"/>
      <c r="B341" s="43"/>
      <c r="C341" s="211" t="s">
        <v>462</v>
      </c>
      <c r="D341" s="211" t="s">
        <v>176</v>
      </c>
      <c r="E341" s="212" t="s">
        <v>463</v>
      </c>
      <c r="F341" s="213" t="s">
        <v>464</v>
      </c>
      <c r="G341" s="214" t="s">
        <v>179</v>
      </c>
      <c r="H341" s="215">
        <v>456.648</v>
      </c>
      <c r="I341" s="216"/>
      <c r="J341" s="217">
        <f>ROUND(I341*H341,2)</f>
        <v>0</v>
      </c>
      <c r="K341" s="213" t="s">
        <v>180</v>
      </c>
      <c r="L341" s="48"/>
      <c r="M341" s="218" t="s">
        <v>30</v>
      </c>
      <c r="N341" s="219" t="s">
        <v>44</v>
      </c>
      <c r="O341" s="88"/>
      <c r="P341" s="220">
        <f>O341*H341</f>
        <v>0</v>
      </c>
      <c r="Q341" s="220">
        <v>0</v>
      </c>
      <c r="R341" s="220">
        <f>Q341*H341</f>
        <v>0</v>
      </c>
      <c r="S341" s="220">
        <v>0.004</v>
      </c>
      <c r="T341" s="221">
        <f>S341*H341</f>
        <v>1.826592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2" t="s">
        <v>305</v>
      </c>
      <c r="AT341" s="222" t="s">
        <v>176</v>
      </c>
      <c r="AU341" s="222" t="s">
        <v>80</v>
      </c>
      <c r="AY341" s="20" t="s">
        <v>175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20" t="s">
        <v>80</v>
      </c>
      <c r="BK341" s="223">
        <f>ROUND(I341*H341,2)</f>
        <v>0</v>
      </c>
      <c r="BL341" s="20" t="s">
        <v>305</v>
      </c>
      <c r="BM341" s="222" t="s">
        <v>465</v>
      </c>
    </row>
    <row r="342" s="2" customFormat="1">
      <c r="A342" s="42"/>
      <c r="B342" s="43"/>
      <c r="C342" s="44"/>
      <c r="D342" s="224" t="s">
        <v>183</v>
      </c>
      <c r="E342" s="44"/>
      <c r="F342" s="225" t="s">
        <v>466</v>
      </c>
      <c r="G342" s="44"/>
      <c r="H342" s="44"/>
      <c r="I342" s="226"/>
      <c r="J342" s="44"/>
      <c r="K342" s="44"/>
      <c r="L342" s="48"/>
      <c r="M342" s="227"/>
      <c r="N342" s="228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183</v>
      </c>
      <c r="AU342" s="20" t="s">
        <v>80</v>
      </c>
    </row>
    <row r="343" s="2" customFormat="1">
      <c r="A343" s="42"/>
      <c r="B343" s="43"/>
      <c r="C343" s="44"/>
      <c r="D343" s="229" t="s">
        <v>185</v>
      </c>
      <c r="E343" s="44"/>
      <c r="F343" s="230" t="s">
        <v>467</v>
      </c>
      <c r="G343" s="44"/>
      <c r="H343" s="44"/>
      <c r="I343" s="226"/>
      <c r="J343" s="44"/>
      <c r="K343" s="44"/>
      <c r="L343" s="48"/>
      <c r="M343" s="227"/>
      <c r="N343" s="228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185</v>
      </c>
      <c r="AU343" s="20" t="s">
        <v>80</v>
      </c>
    </row>
    <row r="344" s="11" customFormat="1" ht="25.92" customHeight="1">
      <c r="A344" s="11"/>
      <c r="B344" s="197"/>
      <c r="C344" s="198"/>
      <c r="D344" s="199" t="s">
        <v>72</v>
      </c>
      <c r="E344" s="200" t="s">
        <v>468</v>
      </c>
      <c r="F344" s="200" t="s">
        <v>469</v>
      </c>
      <c r="G344" s="198"/>
      <c r="H344" s="198"/>
      <c r="I344" s="201"/>
      <c r="J344" s="202">
        <f>BK344</f>
        <v>0</v>
      </c>
      <c r="K344" s="198"/>
      <c r="L344" s="203"/>
      <c r="M344" s="204"/>
      <c r="N344" s="205"/>
      <c r="O344" s="205"/>
      <c r="P344" s="206">
        <f>SUM(P345:P349)</f>
        <v>0</v>
      </c>
      <c r="Q344" s="205"/>
      <c r="R344" s="206">
        <f>SUM(R345:R349)</f>
        <v>0</v>
      </c>
      <c r="S344" s="205"/>
      <c r="T344" s="207">
        <f>SUM(T345:T349)</f>
        <v>3.8586756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R344" s="208" t="s">
        <v>82</v>
      </c>
      <c r="AT344" s="209" t="s">
        <v>72</v>
      </c>
      <c r="AU344" s="209" t="s">
        <v>73</v>
      </c>
      <c r="AY344" s="208" t="s">
        <v>175</v>
      </c>
      <c r="BK344" s="210">
        <f>SUM(BK345:BK349)</f>
        <v>0</v>
      </c>
    </row>
    <row r="345" s="2" customFormat="1" ht="16.5" customHeight="1">
      <c r="A345" s="42"/>
      <c r="B345" s="43"/>
      <c r="C345" s="211" t="s">
        <v>470</v>
      </c>
      <c r="D345" s="211" t="s">
        <v>176</v>
      </c>
      <c r="E345" s="212" t="s">
        <v>471</v>
      </c>
      <c r="F345" s="213" t="s">
        <v>472</v>
      </c>
      <c r="G345" s="214" t="s">
        <v>179</v>
      </c>
      <c r="H345" s="215">
        <v>456.648</v>
      </c>
      <c r="I345" s="216"/>
      <c r="J345" s="217">
        <f>ROUND(I345*H345,2)</f>
        <v>0</v>
      </c>
      <c r="K345" s="213" t="s">
        <v>180</v>
      </c>
      <c r="L345" s="48"/>
      <c r="M345" s="218" t="s">
        <v>30</v>
      </c>
      <c r="N345" s="219" t="s">
        <v>44</v>
      </c>
      <c r="O345" s="88"/>
      <c r="P345" s="220">
        <f>O345*H345</f>
        <v>0</v>
      </c>
      <c r="Q345" s="220">
        <v>0</v>
      </c>
      <c r="R345" s="220">
        <f>Q345*H345</f>
        <v>0</v>
      </c>
      <c r="S345" s="220">
        <v>0.00845</v>
      </c>
      <c r="T345" s="221">
        <f>S345*H345</f>
        <v>3.8586756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2" t="s">
        <v>305</v>
      </c>
      <c r="AT345" s="222" t="s">
        <v>176</v>
      </c>
      <c r="AU345" s="222" t="s">
        <v>80</v>
      </c>
      <c r="AY345" s="20" t="s">
        <v>175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0" t="s">
        <v>80</v>
      </c>
      <c r="BK345" s="223">
        <f>ROUND(I345*H345,2)</f>
        <v>0</v>
      </c>
      <c r="BL345" s="20" t="s">
        <v>305</v>
      </c>
      <c r="BM345" s="222" t="s">
        <v>473</v>
      </c>
    </row>
    <row r="346" s="2" customFormat="1">
      <c r="A346" s="42"/>
      <c r="B346" s="43"/>
      <c r="C346" s="44"/>
      <c r="D346" s="224" t="s">
        <v>183</v>
      </c>
      <c r="E346" s="44"/>
      <c r="F346" s="225" t="s">
        <v>474</v>
      </c>
      <c r="G346" s="44"/>
      <c r="H346" s="44"/>
      <c r="I346" s="226"/>
      <c r="J346" s="44"/>
      <c r="K346" s="44"/>
      <c r="L346" s="48"/>
      <c r="M346" s="227"/>
      <c r="N346" s="228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183</v>
      </c>
      <c r="AU346" s="20" t="s">
        <v>80</v>
      </c>
    </row>
    <row r="347" s="2" customFormat="1">
      <c r="A347" s="42"/>
      <c r="B347" s="43"/>
      <c r="C347" s="44"/>
      <c r="D347" s="229" t="s">
        <v>185</v>
      </c>
      <c r="E347" s="44"/>
      <c r="F347" s="230" t="s">
        <v>475</v>
      </c>
      <c r="G347" s="44"/>
      <c r="H347" s="44"/>
      <c r="I347" s="226"/>
      <c r="J347" s="44"/>
      <c r="K347" s="44"/>
      <c r="L347" s="48"/>
      <c r="M347" s="227"/>
      <c r="N347" s="228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185</v>
      </c>
      <c r="AU347" s="20" t="s">
        <v>80</v>
      </c>
    </row>
    <row r="348" s="13" customFormat="1">
      <c r="A348" s="13"/>
      <c r="B348" s="241"/>
      <c r="C348" s="242"/>
      <c r="D348" s="224" t="s">
        <v>187</v>
      </c>
      <c r="E348" s="243" t="s">
        <v>30</v>
      </c>
      <c r="F348" s="244" t="s">
        <v>476</v>
      </c>
      <c r="G348" s="242"/>
      <c r="H348" s="245">
        <v>456.648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1" t="s">
        <v>187</v>
      </c>
      <c r="AU348" s="251" t="s">
        <v>80</v>
      </c>
      <c r="AV348" s="13" t="s">
        <v>82</v>
      </c>
      <c r="AW348" s="13" t="s">
        <v>36</v>
      </c>
      <c r="AX348" s="13" t="s">
        <v>73</v>
      </c>
      <c r="AY348" s="251" t="s">
        <v>175</v>
      </c>
    </row>
    <row r="349" s="14" customFormat="1">
      <c r="A349" s="14"/>
      <c r="B349" s="252"/>
      <c r="C349" s="253"/>
      <c r="D349" s="224" t="s">
        <v>187</v>
      </c>
      <c r="E349" s="254" t="s">
        <v>30</v>
      </c>
      <c r="F349" s="255" t="s">
        <v>190</v>
      </c>
      <c r="G349" s="253"/>
      <c r="H349" s="256">
        <v>456.648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2" t="s">
        <v>187</v>
      </c>
      <c r="AU349" s="262" t="s">
        <v>80</v>
      </c>
      <c r="AV349" s="14" t="s">
        <v>181</v>
      </c>
      <c r="AW349" s="14" t="s">
        <v>36</v>
      </c>
      <c r="AX349" s="14" t="s">
        <v>80</v>
      </c>
      <c r="AY349" s="262" t="s">
        <v>175</v>
      </c>
    </row>
    <row r="350" s="11" customFormat="1" ht="25.92" customHeight="1">
      <c r="A350" s="11"/>
      <c r="B350" s="197"/>
      <c r="C350" s="198"/>
      <c r="D350" s="199" t="s">
        <v>72</v>
      </c>
      <c r="E350" s="200" t="s">
        <v>477</v>
      </c>
      <c r="F350" s="200" t="s">
        <v>478</v>
      </c>
      <c r="G350" s="198"/>
      <c r="H350" s="198"/>
      <c r="I350" s="201"/>
      <c r="J350" s="202">
        <f>BK350</f>
        <v>0</v>
      </c>
      <c r="K350" s="198"/>
      <c r="L350" s="203"/>
      <c r="M350" s="204"/>
      <c r="N350" s="205"/>
      <c r="O350" s="205"/>
      <c r="P350" s="206">
        <f>SUM(P351:P367)</f>
        <v>0</v>
      </c>
      <c r="Q350" s="205"/>
      <c r="R350" s="206">
        <f>SUM(R351:R367)</f>
        <v>0</v>
      </c>
      <c r="S350" s="205"/>
      <c r="T350" s="207">
        <f>SUM(T351:T367)</f>
        <v>10.179920000000002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208" t="s">
        <v>82</v>
      </c>
      <c r="AT350" s="209" t="s">
        <v>72</v>
      </c>
      <c r="AU350" s="209" t="s">
        <v>73</v>
      </c>
      <c r="AY350" s="208" t="s">
        <v>175</v>
      </c>
      <c r="BK350" s="210">
        <f>SUM(BK351:BK367)</f>
        <v>0</v>
      </c>
    </row>
    <row r="351" s="2" customFormat="1" ht="16.5" customHeight="1">
      <c r="A351" s="42"/>
      <c r="B351" s="43"/>
      <c r="C351" s="211" t="s">
        <v>479</v>
      </c>
      <c r="D351" s="211" t="s">
        <v>176</v>
      </c>
      <c r="E351" s="212" t="s">
        <v>480</v>
      </c>
      <c r="F351" s="213" t="s">
        <v>481</v>
      </c>
      <c r="G351" s="214" t="s">
        <v>247</v>
      </c>
      <c r="H351" s="215">
        <v>61.2</v>
      </c>
      <c r="I351" s="216"/>
      <c r="J351" s="217">
        <f>ROUND(I351*H351,2)</f>
        <v>0</v>
      </c>
      <c r="K351" s="213" t="s">
        <v>180</v>
      </c>
      <c r="L351" s="48"/>
      <c r="M351" s="218" t="s">
        <v>30</v>
      </c>
      <c r="N351" s="219" t="s">
        <v>44</v>
      </c>
      <c r="O351" s="88"/>
      <c r="P351" s="220">
        <f>O351*H351</f>
        <v>0</v>
      </c>
      <c r="Q351" s="220">
        <v>0</v>
      </c>
      <c r="R351" s="220">
        <f>Q351*H351</f>
        <v>0</v>
      </c>
      <c r="S351" s="220">
        <v>0.024</v>
      </c>
      <c r="T351" s="221">
        <f>S351*H351</f>
        <v>1.4688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2" t="s">
        <v>305</v>
      </c>
      <c r="AT351" s="222" t="s">
        <v>176</v>
      </c>
      <c r="AU351" s="222" t="s">
        <v>80</v>
      </c>
      <c r="AY351" s="20" t="s">
        <v>175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20" t="s">
        <v>80</v>
      </c>
      <c r="BK351" s="223">
        <f>ROUND(I351*H351,2)</f>
        <v>0</v>
      </c>
      <c r="BL351" s="20" t="s">
        <v>305</v>
      </c>
      <c r="BM351" s="222" t="s">
        <v>482</v>
      </c>
    </row>
    <row r="352" s="2" customFormat="1">
      <c r="A352" s="42"/>
      <c r="B352" s="43"/>
      <c r="C352" s="44"/>
      <c r="D352" s="224" t="s">
        <v>183</v>
      </c>
      <c r="E352" s="44"/>
      <c r="F352" s="225" t="s">
        <v>483</v>
      </c>
      <c r="G352" s="44"/>
      <c r="H352" s="44"/>
      <c r="I352" s="226"/>
      <c r="J352" s="44"/>
      <c r="K352" s="44"/>
      <c r="L352" s="48"/>
      <c r="M352" s="227"/>
      <c r="N352" s="228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183</v>
      </c>
      <c r="AU352" s="20" t="s">
        <v>80</v>
      </c>
    </row>
    <row r="353" s="2" customFormat="1">
      <c r="A353" s="42"/>
      <c r="B353" s="43"/>
      <c r="C353" s="44"/>
      <c r="D353" s="229" t="s">
        <v>185</v>
      </c>
      <c r="E353" s="44"/>
      <c r="F353" s="230" t="s">
        <v>484</v>
      </c>
      <c r="G353" s="44"/>
      <c r="H353" s="44"/>
      <c r="I353" s="226"/>
      <c r="J353" s="44"/>
      <c r="K353" s="44"/>
      <c r="L353" s="48"/>
      <c r="M353" s="227"/>
      <c r="N353" s="228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185</v>
      </c>
      <c r="AU353" s="20" t="s">
        <v>80</v>
      </c>
    </row>
    <row r="354" s="13" customFormat="1">
      <c r="A354" s="13"/>
      <c r="B354" s="241"/>
      <c r="C354" s="242"/>
      <c r="D354" s="224" t="s">
        <v>187</v>
      </c>
      <c r="E354" s="243" t="s">
        <v>30</v>
      </c>
      <c r="F354" s="244" t="s">
        <v>485</v>
      </c>
      <c r="G354" s="242"/>
      <c r="H354" s="245">
        <v>61.2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1" t="s">
        <v>187</v>
      </c>
      <c r="AU354" s="251" t="s">
        <v>80</v>
      </c>
      <c r="AV354" s="13" t="s">
        <v>82</v>
      </c>
      <c r="AW354" s="13" t="s">
        <v>36</v>
      </c>
      <c r="AX354" s="13" t="s">
        <v>73</v>
      </c>
      <c r="AY354" s="251" t="s">
        <v>175</v>
      </c>
    </row>
    <row r="355" s="14" customFormat="1">
      <c r="A355" s="14"/>
      <c r="B355" s="252"/>
      <c r="C355" s="253"/>
      <c r="D355" s="224" t="s">
        <v>187</v>
      </c>
      <c r="E355" s="254" t="s">
        <v>30</v>
      </c>
      <c r="F355" s="255" t="s">
        <v>190</v>
      </c>
      <c r="G355" s="253"/>
      <c r="H355" s="256">
        <v>61.2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2" t="s">
        <v>187</v>
      </c>
      <c r="AU355" s="262" t="s">
        <v>80</v>
      </c>
      <c r="AV355" s="14" t="s">
        <v>181</v>
      </c>
      <c r="AW355" s="14" t="s">
        <v>36</v>
      </c>
      <c r="AX355" s="14" t="s">
        <v>80</v>
      </c>
      <c r="AY355" s="262" t="s">
        <v>175</v>
      </c>
    </row>
    <row r="356" s="2" customFormat="1" ht="16.5" customHeight="1">
      <c r="A356" s="42"/>
      <c r="B356" s="43"/>
      <c r="C356" s="211" t="s">
        <v>486</v>
      </c>
      <c r="D356" s="211" t="s">
        <v>176</v>
      </c>
      <c r="E356" s="212" t="s">
        <v>487</v>
      </c>
      <c r="F356" s="213" t="s">
        <v>488</v>
      </c>
      <c r="G356" s="214" t="s">
        <v>179</v>
      </c>
      <c r="H356" s="215">
        <v>435.556</v>
      </c>
      <c r="I356" s="216"/>
      <c r="J356" s="217">
        <f>ROUND(I356*H356,2)</f>
        <v>0</v>
      </c>
      <c r="K356" s="213" t="s">
        <v>180</v>
      </c>
      <c r="L356" s="48"/>
      <c r="M356" s="218" t="s">
        <v>30</v>
      </c>
      <c r="N356" s="219" t="s">
        <v>44</v>
      </c>
      <c r="O356" s="88"/>
      <c r="P356" s="220">
        <f>O356*H356</f>
        <v>0</v>
      </c>
      <c r="Q356" s="220">
        <v>0</v>
      </c>
      <c r="R356" s="220">
        <f>Q356*H356</f>
        <v>0</v>
      </c>
      <c r="S356" s="220">
        <v>0.015</v>
      </c>
      <c r="T356" s="221">
        <f>S356*H356</f>
        <v>6.53334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22" t="s">
        <v>305</v>
      </c>
      <c r="AT356" s="222" t="s">
        <v>176</v>
      </c>
      <c r="AU356" s="222" t="s">
        <v>80</v>
      </c>
      <c r="AY356" s="20" t="s">
        <v>175</v>
      </c>
      <c r="BE356" s="223">
        <f>IF(N356="základní",J356,0)</f>
        <v>0</v>
      </c>
      <c r="BF356" s="223">
        <f>IF(N356="snížená",J356,0)</f>
        <v>0</v>
      </c>
      <c r="BG356" s="223">
        <f>IF(N356="zákl. přenesená",J356,0)</f>
        <v>0</v>
      </c>
      <c r="BH356" s="223">
        <f>IF(N356="sníž. přenesená",J356,0)</f>
        <v>0</v>
      </c>
      <c r="BI356" s="223">
        <f>IF(N356="nulová",J356,0)</f>
        <v>0</v>
      </c>
      <c r="BJ356" s="20" t="s">
        <v>80</v>
      </c>
      <c r="BK356" s="223">
        <f>ROUND(I356*H356,2)</f>
        <v>0</v>
      </c>
      <c r="BL356" s="20" t="s">
        <v>305</v>
      </c>
      <c r="BM356" s="222" t="s">
        <v>489</v>
      </c>
    </row>
    <row r="357" s="2" customFormat="1">
      <c r="A357" s="42"/>
      <c r="B357" s="43"/>
      <c r="C357" s="44"/>
      <c r="D357" s="224" t="s">
        <v>183</v>
      </c>
      <c r="E357" s="44"/>
      <c r="F357" s="225" t="s">
        <v>490</v>
      </c>
      <c r="G357" s="44"/>
      <c r="H357" s="44"/>
      <c r="I357" s="226"/>
      <c r="J357" s="44"/>
      <c r="K357" s="44"/>
      <c r="L357" s="48"/>
      <c r="M357" s="227"/>
      <c r="N357" s="228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183</v>
      </c>
      <c r="AU357" s="20" t="s">
        <v>80</v>
      </c>
    </row>
    <row r="358" s="2" customFormat="1">
      <c r="A358" s="42"/>
      <c r="B358" s="43"/>
      <c r="C358" s="44"/>
      <c r="D358" s="229" t="s">
        <v>185</v>
      </c>
      <c r="E358" s="44"/>
      <c r="F358" s="230" t="s">
        <v>491</v>
      </c>
      <c r="G358" s="44"/>
      <c r="H358" s="44"/>
      <c r="I358" s="226"/>
      <c r="J358" s="44"/>
      <c r="K358" s="44"/>
      <c r="L358" s="48"/>
      <c r="M358" s="227"/>
      <c r="N358" s="228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185</v>
      </c>
      <c r="AU358" s="20" t="s">
        <v>80</v>
      </c>
    </row>
    <row r="359" s="12" customFormat="1">
      <c r="A359" s="12"/>
      <c r="B359" s="231"/>
      <c r="C359" s="232"/>
      <c r="D359" s="224" t="s">
        <v>187</v>
      </c>
      <c r="E359" s="233" t="s">
        <v>30</v>
      </c>
      <c r="F359" s="234" t="s">
        <v>492</v>
      </c>
      <c r="G359" s="232"/>
      <c r="H359" s="233" t="s">
        <v>30</v>
      </c>
      <c r="I359" s="235"/>
      <c r="J359" s="232"/>
      <c r="K359" s="232"/>
      <c r="L359" s="236"/>
      <c r="M359" s="237"/>
      <c r="N359" s="238"/>
      <c r="O359" s="238"/>
      <c r="P359" s="238"/>
      <c r="Q359" s="238"/>
      <c r="R359" s="238"/>
      <c r="S359" s="238"/>
      <c r="T359" s="239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40" t="s">
        <v>187</v>
      </c>
      <c r="AU359" s="240" t="s">
        <v>80</v>
      </c>
      <c r="AV359" s="12" t="s">
        <v>80</v>
      </c>
      <c r="AW359" s="12" t="s">
        <v>36</v>
      </c>
      <c r="AX359" s="12" t="s">
        <v>73</v>
      </c>
      <c r="AY359" s="240" t="s">
        <v>175</v>
      </c>
    </row>
    <row r="360" s="13" customFormat="1">
      <c r="A360" s="13"/>
      <c r="B360" s="241"/>
      <c r="C360" s="242"/>
      <c r="D360" s="224" t="s">
        <v>187</v>
      </c>
      <c r="E360" s="243" t="s">
        <v>30</v>
      </c>
      <c r="F360" s="244" t="s">
        <v>493</v>
      </c>
      <c r="G360" s="242"/>
      <c r="H360" s="245">
        <v>145.86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187</v>
      </c>
      <c r="AU360" s="251" t="s">
        <v>80</v>
      </c>
      <c r="AV360" s="13" t="s">
        <v>82</v>
      </c>
      <c r="AW360" s="13" t="s">
        <v>36</v>
      </c>
      <c r="AX360" s="13" t="s">
        <v>73</v>
      </c>
      <c r="AY360" s="251" t="s">
        <v>175</v>
      </c>
    </row>
    <row r="361" s="13" customFormat="1">
      <c r="A361" s="13"/>
      <c r="B361" s="241"/>
      <c r="C361" s="242"/>
      <c r="D361" s="224" t="s">
        <v>187</v>
      </c>
      <c r="E361" s="243" t="s">
        <v>30</v>
      </c>
      <c r="F361" s="244" t="s">
        <v>494</v>
      </c>
      <c r="G361" s="242"/>
      <c r="H361" s="245">
        <v>261.096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187</v>
      </c>
      <c r="AU361" s="251" t="s">
        <v>80</v>
      </c>
      <c r="AV361" s="13" t="s">
        <v>82</v>
      </c>
      <c r="AW361" s="13" t="s">
        <v>36</v>
      </c>
      <c r="AX361" s="13" t="s">
        <v>73</v>
      </c>
      <c r="AY361" s="251" t="s">
        <v>175</v>
      </c>
    </row>
    <row r="362" s="13" customFormat="1">
      <c r="A362" s="13"/>
      <c r="B362" s="241"/>
      <c r="C362" s="242"/>
      <c r="D362" s="224" t="s">
        <v>187</v>
      </c>
      <c r="E362" s="243" t="s">
        <v>30</v>
      </c>
      <c r="F362" s="244" t="s">
        <v>495</v>
      </c>
      <c r="G362" s="242"/>
      <c r="H362" s="245">
        <v>28.6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187</v>
      </c>
      <c r="AU362" s="251" t="s">
        <v>80</v>
      </c>
      <c r="AV362" s="13" t="s">
        <v>82</v>
      </c>
      <c r="AW362" s="13" t="s">
        <v>36</v>
      </c>
      <c r="AX362" s="13" t="s">
        <v>73</v>
      </c>
      <c r="AY362" s="251" t="s">
        <v>175</v>
      </c>
    </row>
    <row r="363" s="13" customFormat="1">
      <c r="A363" s="13"/>
      <c r="B363" s="241"/>
      <c r="C363" s="242"/>
      <c r="D363" s="224" t="s">
        <v>187</v>
      </c>
      <c r="E363" s="243" t="s">
        <v>30</v>
      </c>
      <c r="F363" s="244" t="s">
        <v>496</v>
      </c>
      <c r="G363" s="242"/>
      <c r="H363" s="245">
        <v>0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187</v>
      </c>
      <c r="AU363" s="251" t="s">
        <v>80</v>
      </c>
      <c r="AV363" s="13" t="s">
        <v>82</v>
      </c>
      <c r="AW363" s="13" t="s">
        <v>36</v>
      </c>
      <c r="AX363" s="13" t="s">
        <v>73</v>
      </c>
      <c r="AY363" s="251" t="s">
        <v>175</v>
      </c>
    </row>
    <row r="364" s="14" customFormat="1">
      <c r="A364" s="14"/>
      <c r="B364" s="252"/>
      <c r="C364" s="253"/>
      <c r="D364" s="224" t="s">
        <v>187</v>
      </c>
      <c r="E364" s="254" t="s">
        <v>30</v>
      </c>
      <c r="F364" s="255" t="s">
        <v>190</v>
      </c>
      <c r="G364" s="253"/>
      <c r="H364" s="256">
        <v>435.556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187</v>
      </c>
      <c r="AU364" s="262" t="s">
        <v>80</v>
      </c>
      <c r="AV364" s="14" t="s">
        <v>181</v>
      </c>
      <c r="AW364" s="14" t="s">
        <v>36</v>
      </c>
      <c r="AX364" s="14" t="s">
        <v>80</v>
      </c>
      <c r="AY364" s="262" t="s">
        <v>175</v>
      </c>
    </row>
    <row r="365" s="2" customFormat="1" ht="16.5" customHeight="1">
      <c r="A365" s="42"/>
      <c r="B365" s="43"/>
      <c r="C365" s="211" t="s">
        <v>497</v>
      </c>
      <c r="D365" s="211" t="s">
        <v>176</v>
      </c>
      <c r="E365" s="212" t="s">
        <v>498</v>
      </c>
      <c r="F365" s="213" t="s">
        <v>499</v>
      </c>
      <c r="G365" s="214" t="s">
        <v>179</v>
      </c>
      <c r="H365" s="215">
        <v>435.556</v>
      </c>
      <c r="I365" s="216"/>
      <c r="J365" s="217">
        <f>ROUND(I365*H365,2)</f>
        <v>0</v>
      </c>
      <c r="K365" s="213" t="s">
        <v>180</v>
      </c>
      <c r="L365" s="48"/>
      <c r="M365" s="218" t="s">
        <v>30</v>
      </c>
      <c r="N365" s="219" t="s">
        <v>44</v>
      </c>
      <c r="O365" s="88"/>
      <c r="P365" s="220">
        <f>O365*H365</f>
        <v>0</v>
      </c>
      <c r="Q365" s="220">
        <v>0</v>
      </c>
      <c r="R365" s="220">
        <f>Q365*H365</f>
        <v>0</v>
      </c>
      <c r="S365" s="220">
        <v>0.005</v>
      </c>
      <c r="T365" s="221">
        <f>S365*H365</f>
        <v>2.17778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2" t="s">
        <v>305</v>
      </c>
      <c r="AT365" s="222" t="s">
        <v>176</v>
      </c>
      <c r="AU365" s="222" t="s">
        <v>80</v>
      </c>
      <c r="AY365" s="20" t="s">
        <v>175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20" t="s">
        <v>80</v>
      </c>
      <c r="BK365" s="223">
        <f>ROUND(I365*H365,2)</f>
        <v>0</v>
      </c>
      <c r="BL365" s="20" t="s">
        <v>305</v>
      </c>
      <c r="BM365" s="222" t="s">
        <v>500</v>
      </c>
    </row>
    <row r="366" s="2" customFormat="1">
      <c r="A366" s="42"/>
      <c r="B366" s="43"/>
      <c r="C366" s="44"/>
      <c r="D366" s="224" t="s">
        <v>183</v>
      </c>
      <c r="E366" s="44"/>
      <c r="F366" s="225" t="s">
        <v>501</v>
      </c>
      <c r="G366" s="44"/>
      <c r="H366" s="44"/>
      <c r="I366" s="226"/>
      <c r="J366" s="44"/>
      <c r="K366" s="44"/>
      <c r="L366" s="48"/>
      <c r="M366" s="227"/>
      <c r="N366" s="228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183</v>
      </c>
      <c r="AU366" s="20" t="s">
        <v>80</v>
      </c>
    </row>
    <row r="367" s="2" customFormat="1">
      <c r="A367" s="42"/>
      <c r="B367" s="43"/>
      <c r="C367" s="44"/>
      <c r="D367" s="229" t="s">
        <v>185</v>
      </c>
      <c r="E367" s="44"/>
      <c r="F367" s="230" t="s">
        <v>502</v>
      </c>
      <c r="G367" s="44"/>
      <c r="H367" s="44"/>
      <c r="I367" s="226"/>
      <c r="J367" s="44"/>
      <c r="K367" s="44"/>
      <c r="L367" s="48"/>
      <c r="M367" s="227"/>
      <c r="N367" s="228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185</v>
      </c>
      <c r="AU367" s="20" t="s">
        <v>80</v>
      </c>
    </row>
    <row r="368" s="11" customFormat="1" ht="25.92" customHeight="1">
      <c r="A368" s="11"/>
      <c r="B368" s="197"/>
      <c r="C368" s="198"/>
      <c r="D368" s="199" t="s">
        <v>72</v>
      </c>
      <c r="E368" s="200" t="s">
        <v>503</v>
      </c>
      <c r="F368" s="200" t="s">
        <v>504</v>
      </c>
      <c r="G368" s="198"/>
      <c r="H368" s="198"/>
      <c r="I368" s="201"/>
      <c r="J368" s="202">
        <f>BK368</f>
        <v>0</v>
      </c>
      <c r="K368" s="198"/>
      <c r="L368" s="203"/>
      <c r="M368" s="204"/>
      <c r="N368" s="205"/>
      <c r="O368" s="205"/>
      <c r="P368" s="206">
        <f>SUM(P369:P378)</f>
        <v>0</v>
      </c>
      <c r="Q368" s="205"/>
      <c r="R368" s="206">
        <f>SUM(R369:R378)</f>
        <v>0</v>
      </c>
      <c r="S368" s="205"/>
      <c r="T368" s="207">
        <f>SUM(T369:T378)</f>
        <v>5.9043600000000008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R368" s="208" t="s">
        <v>82</v>
      </c>
      <c r="AT368" s="209" t="s">
        <v>72</v>
      </c>
      <c r="AU368" s="209" t="s">
        <v>73</v>
      </c>
      <c r="AY368" s="208" t="s">
        <v>175</v>
      </c>
      <c r="BK368" s="210">
        <f>SUM(BK369:BK378)</f>
        <v>0</v>
      </c>
    </row>
    <row r="369" s="2" customFormat="1" ht="21.75" customHeight="1">
      <c r="A369" s="42"/>
      <c r="B369" s="43"/>
      <c r="C369" s="211" t="s">
        <v>505</v>
      </c>
      <c r="D369" s="211" t="s">
        <v>176</v>
      </c>
      <c r="E369" s="212" t="s">
        <v>506</v>
      </c>
      <c r="F369" s="213" t="s">
        <v>507</v>
      </c>
      <c r="G369" s="214" t="s">
        <v>247</v>
      </c>
      <c r="H369" s="215">
        <v>415.8</v>
      </c>
      <c r="I369" s="216"/>
      <c r="J369" s="217">
        <f>ROUND(I369*H369,2)</f>
        <v>0</v>
      </c>
      <c r="K369" s="213" t="s">
        <v>180</v>
      </c>
      <c r="L369" s="48"/>
      <c r="M369" s="218" t="s">
        <v>30</v>
      </c>
      <c r="N369" s="219" t="s">
        <v>44</v>
      </c>
      <c r="O369" s="88"/>
      <c r="P369" s="220">
        <f>O369*H369</f>
        <v>0</v>
      </c>
      <c r="Q369" s="220">
        <v>0</v>
      </c>
      <c r="R369" s="220">
        <f>Q369*H369</f>
        <v>0</v>
      </c>
      <c r="S369" s="220">
        <v>0.013</v>
      </c>
      <c r="T369" s="221">
        <f>S369*H369</f>
        <v>5.4054</v>
      </c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R369" s="222" t="s">
        <v>305</v>
      </c>
      <c r="AT369" s="222" t="s">
        <v>176</v>
      </c>
      <c r="AU369" s="222" t="s">
        <v>80</v>
      </c>
      <c r="AY369" s="20" t="s">
        <v>175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20" t="s">
        <v>80</v>
      </c>
      <c r="BK369" s="223">
        <f>ROUND(I369*H369,2)</f>
        <v>0</v>
      </c>
      <c r="BL369" s="20" t="s">
        <v>305</v>
      </c>
      <c r="BM369" s="222" t="s">
        <v>508</v>
      </c>
    </row>
    <row r="370" s="2" customFormat="1">
      <c r="A370" s="42"/>
      <c r="B370" s="43"/>
      <c r="C370" s="44"/>
      <c r="D370" s="224" t="s">
        <v>183</v>
      </c>
      <c r="E370" s="44"/>
      <c r="F370" s="225" t="s">
        <v>509</v>
      </c>
      <c r="G370" s="44"/>
      <c r="H370" s="44"/>
      <c r="I370" s="226"/>
      <c r="J370" s="44"/>
      <c r="K370" s="44"/>
      <c r="L370" s="48"/>
      <c r="M370" s="227"/>
      <c r="N370" s="228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183</v>
      </c>
      <c r="AU370" s="20" t="s">
        <v>80</v>
      </c>
    </row>
    <row r="371" s="2" customFormat="1">
      <c r="A371" s="42"/>
      <c r="B371" s="43"/>
      <c r="C371" s="44"/>
      <c r="D371" s="229" t="s">
        <v>185</v>
      </c>
      <c r="E371" s="44"/>
      <c r="F371" s="230" t="s">
        <v>510</v>
      </c>
      <c r="G371" s="44"/>
      <c r="H371" s="44"/>
      <c r="I371" s="226"/>
      <c r="J371" s="44"/>
      <c r="K371" s="44"/>
      <c r="L371" s="48"/>
      <c r="M371" s="227"/>
      <c r="N371" s="228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185</v>
      </c>
      <c r="AU371" s="20" t="s">
        <v>80</v>
      </c>
    </row>
    <row r="372" s="13" customFormat="1">
      <c r="A372" s="13"/>
      <c r="B372" s="241"/>
      <c r="C372" s="242"/>
      <c r="D372" s="224" t="s">
        <v>187</v>
      </c>
      <c r="E372" s="243" t="s">
        <v>30</v>
      </c>
      <c r="F372" s="244" t="s">
        <v>511</v>
      </c>
      <c r="G372" s="242"/>
      <c r="H372" s="245">
        <v>415.8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1" t="s">
        <v>187</v>
      </c>
      <c r="AU372" s="251" t="s">
        <v>80</v>
      </c>
      <c r="AV372" s="13" t="s">
        <v>82</v>
      </c>
      <c r="AW372" s="13" t="s">
        <v>36</v>
      </c>
      <c r="AX372" s="13" t="s">
        <v>73</v>
      </c>
      <c r="AY372" s="251" t="s">
        <v>175</v>
      </c>
    </row>
    <row r="373" s="14" customFormat="1">
      <c r="A373" s="14"/>
      <c r="B373" s="252"/>
      <c r="C373" s="253"/>
      <c r="D373" s="224" t="s">
        <v>187</v>
      </c>
      <c r="E373" s="254" t="s">
        <v>30</v>
      </c>
      <c r="F373" s="255" t="s">
        <v>190</v>
      </c>
      <c r="G373" s="253"/>
      <c r="H373" s="256">
        <v>415.8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2" t="s">
        <v>187</v>
      </c>
      <c r="AU373" s="262" t="s">
        <v>80</v>
      </c>
      <c r="AV373" s="14" t="s">
        <v>181</v>
      </c>
      <c r="AW373" s="14" t="s">
        <v>36</v>
      </c>
      <c r="AX373" s="14" t="s">
        <v>80</v>
      </c>
      <c r="AY373" s="262" t="s">
        <v>175</v>
      </c>
    </row>
    <row r="374" s="2" customFormat="1" ht="24.15" customHeight="1">
      <c r="A374" s="42"/>
      <c r="B374" s="43"/>
      <c r="C374" s="211" t="s">
        <v>512</v>
      </c>
      <c r="D374" s="211" t="s">
        <v>176</v>
      </c>
      <c r="E374" s="212" t="s">
        <v>513</v>
      </c>
      <c r="F374" s="213" t="s">
        <v>514</v>
      </c>
      <c r="G374" s="214" t="s">
        <v>247</v>
      </c>
      <c r="H374" s="215">
        <v>62.37</v>
      </c>
      <c r="I374" s="216"/>
      <c r="J374" s="217">
        <f>ROUND(I374*H374,2)</f>
        <v>0</v>
      </c>
      <c r="K374" s="213" t="s">
        <v>180</v>
      </c>
      <c r="L374" s="48"/>
      <c r="M374" s="218" t="s">
        <v>30</v>
      </c>
      <c r="N374" s="219" t="s">
        <v>44</v>
      </c>
      <c r="O374" s="88"/>
      <c r="P374" s="220">
        <f>O374*H374</f>
        <v>0</v>
      </c>
      <c r="Q374" s="220">
        <v>0</v>
      </c>
      <c r="R374" s="220">
        <f>Q374*H374</f>
        <v>0</v>
      </c>
      <c r="S374" s="220">
        <v>0.008</v>
      </c>
      <c r="T374" s="221">
        <f>S374*H374</f>
        <v>0.49896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22" t="s">
        <v>305</v>
      </c>
      <c r="AT374" s="222" t="s">
        <v>176</v>
      </c>
      <c r="AU374" s="222" t="s">
        <v>80</v>
      </c>
      <c r="AY374" s="20" t="s">
        <v>175</v>
      </c>
      <c r="BE374" s="223">
        <f>IF(N374="základní",J374,0)</f>
        <v>0</v>
      </c>
      <c r="BF374" s="223">
        <f>IF(N374="snížená",J374,0)</f>
        <v>0</v>
      </c>
      <c r="BG374" s="223">
        <f>IF(N374="zákl. přenesená",J374,0)</f>
        <v>0</v>
      </c>
      <c r="BH374" s="223">
        <f>IF(N374="sníž. přenesená",J374,0)</f>
        <v>0</v>
      </c>
      <c r="BI374" s="223">
        <f>IF(N374="nulová",J374,0)</f>
        <v>0</v>
      </c>
      <c r="BJ374" s="20" t="s">
        <v>80</v>
      </c>
      <c r="BK374" s="223">
        <f>ROUND(I374*H374,2)</f>
        <v>0</v>
      </c>
      <c r="BL374" s="20" t="s">
        <v>305</v>
      </c>
      <c r="BM374" s="222" t="s">
        <v>515</v>
      </c>
    </row>
    <row r="375" s="2" customFormat="1">
      <c r="A375" s="42"/>
      <c r="B375" s="43"/>
      <c r="C375" s="44"/>
      <c r="D375" s="224" t="s">
        <v>183</v>
      </c>
      <c r="E375" s="44"/>
      <c r="F375" s="225" t="s">
        <v>516</v>
      </c>
      <c r="G375" s="44"/>
      <c r="H375" s="44"/>
      <c r="I375" s="226"/>
      <c r="J375" s="44"/>
      <c r="K375" s="44"/>
      <c r="L375" s="48"/>
      <c r="M375" s="227"/>
      <c r="N375" s="228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0" t="s">
        <v>183</v>
      </c>
      <c r="AU375" s="20" t="s">
        <v>80</v>
      </c>
    </row>
    <row r="376" s="2" customFormat="1">
      <c r="A376" s="42"/>
      <c r="B376" s="43"/>
      <c r="C376" s="44"/>
      <c r="D376" s="229" t="s">
        <v>185</v>
      </c>
      <c r="E376" s="44"/>
      <c r="F376" s="230" t="s">
        <v>517</v>
      </c>
      <c r="G376" s="44"/>
      <c r="H376" s="44"/>
      <c r="I376" s="226"/>
      <c r="J376" s="44"/>
      <c r="K376" s="44"/>
      <c r="L376" s="48"/>
      <c r="M376" s="227"/>
      <c r="N376" s="228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185</v>
      </c>
      <c r="AU376" s="20" t="s">
        <v>80</v>
      </c>
    </row>
    <row r="377" s="13" customFormat="1">
      <c r="A377" s="13"/>
      <c r="B377" s="241"/>
      <c r="C377" s="242"/>
      <c r="D377" s="224" t="s">
        <v>187</v>
      </c>
      <c r="E377" s="243" t="s">
        <v>30</v>
      </c>
      <c r="F377" s="244" t="s">
        <v>518</v>
      </c>
      <c r="G377" s="242"/>
      <c r="H377" s="245">
        <v>62.37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1" t="s">
        <v>187</v>
      </c>
      <c r="AU377" s="251" t="s">
        <v>80</v>
      </c>
      <c r="AV377" s="13" t="s">
        <v>82</v>
      </c>
      <c r="AW377" s="13" t="s">
        <v>36</v>
      </c>
      <c r="AX377" s="13" t="s">
        <v>73</v>
      </c>
      <c r="AY377" s="251" t="s">
        <v>175</v>
      </c>
    </row>
    <row r="378" s="14" customFormat="1">
      <c r="A378" s="14"/>
      <c r="B378" s="252"/>
      <c r="C378" s="253"/>
      <c r="D378" s="224" t="s">
        <v>187</v>
      </c>
      <c r="E378" s="254" t="s">
        <v>30</v>
      </c>
      <c r="F378" s="255" t="s">
        <v>190</v>
      </c>
      <c r="G378" s="253"/>
      <c r="H378" s="256">
        <v>62.37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2" t="s">
        <v>187</v>
      </c>
      <c r="AU378" s="262" t="s">
        <v>80</v>
      </c>
      <c r="AV378" s="14" t="s">
        <v>181</v>
      </c>
      <c r="AW378" s="14" t="s">
        <v>36</v>
      </c>
      <c r="AX378" s="14" t="s">
        <v>80</v>
      </c>
      <c r="AY378" s="262" t="s">
        <v>175</v>
      </c>
    </row>
    <row r="379" s="11" customFormat="1" ht="25.92" customHeight="1">
      <c r="A379" s="11"/>
      <c r="B379" s="197"/>
      <c r="C379" s="198"/>
      <c r="D379" s="199" t="s">
        <v>72</v>
      </c>
      <c r="E379" s="200" t="s">
        <v>519</v>
      </c>
      <c r="F379" s="200" t="s">
        <v>520</v>
      </c>
      <c r="G379" s="198"/>
      <c r="H379" s="198"/>
      <c r="I379" s="201"/>
      <c r="J379" s="202">
        <f>BK379</f>
        <v>0</v>
      </c>
      <c r="K379" s="198"/>
      <c r="L379" s="203"/>
      <c r="M379" s="204"/>
      <c r="N379" s="205"/>
      <c r="O379" s="205"/>
      <c r="P379" s="206">
        <f>SUM(P380:P411)</f>
        <v>0</v>
      </c>
      <c r="Q379" s="205"/>
      <c r="R379" s="206">
        <f>SUM(R380:R411)</f>
        <v>0</v>
      </c>
      <c r="S379" s="205"/>
      <c r="T379" s="207">
        <f>SUM(T380:T411)</f>
        <v>2.61834072</v>
      </c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R379" s="208" t="s">
        <v>82</v>
      </c>
      <c r="AT379" s="209" t="s">
        <v>72</v>
      </c>
      <c r="AU379" s="209" t="s">
        <v>73</v>
      </c>
      <c r="AY379" s="208" t="s">
        <v>175</v>
      </c>
      <c r="BK379" s="210">
        <f>SUM(BK380:BK411)</f>
        <v>0</v>
      </c>
    </row>
    <row r="380" s="2" customFormat="1" ht="16.5" customHeight="1">
      <c r="A380" s="42"/>
      <c r="B380" s="43"/>
      <c r="C380" s="211" t="s">
        <v>521</v>
      </c>
      <c r="D380" s="211" t="s">
        <v>176</v>
      </c>
      <c r="E380" s="212" t="s">
        <v>522</v>
      </c>
      <c r="F380" s="213" t="s">
        <v>523</v>
      </c>
      <c r="G380" s="214" t="s">
        <v>179</v>
      </c>
      <c r="H380" s="215">
        <v>435.556</v>
      </c>
      <c r="I380" s="216"/>
      <c r="J380" s="217">
        <f>ROUND(I380*H380,2)</f>
        <v>0</v>
      </c>
      <c r="K380" s="213" t="s">
        <v>180</v>
      </c>
      <c r="L380" s="48"/>
      <c r="M380" s="218" t="s">
        <v>30</v>
      </c>
      <c r="N380" s="219" t="s">
        <v>44</v>
      </c>
      <c r="O380" s="88"/>
      <c r="P380" s="220">
        <f>O380*H380</f>
        <v>0</v>
      </c>
      <c r="Q380" s="220">
        <v>0</v>
      </c>
      <c r="R380" s="220">
        <f>Q380*H380</f>
        <v>0</v>
      </c>
      <c r="S380" s="220">
        <v>0.00312</v>
      </c>
      <c r="T380" s="221">
        <f>S380*H380</f>
        <v>1.3589347199999998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2" t="s">
        <v>305</v>
      </c>
      <c r="AT380" s="222" t="s">
        <v>176</v>
      </c>
      <c r="AU380" s="222" t="s">
        <v>80</v>
      </c>
      <c r="AY380" s="20" t="s">
        <v>175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20" t="s">
        <v>80</v>
      </c>
      <c r="BK380" s="223">
        <f>ROUND(I380*H380,2)</f>
        <v>0</v>
      </c>
      <c r="BL380" s="20" t="s">
        <v>305</v>
      </c>
      <c r="BM380" s="222" t="s">
        <v>524</v>
      </c>
    </row>
    <row r="381" s="2" customFormat="1">
      <c r="A381" s="42"/>
      <c r="B381" s="43"/>
      <c r="C381" s="44"/>
      <c r="D381" s="224" t="s">
        <v>183</v>
      </c>
      <c r="E381" s="44"/>
      <c r="F381" s="225" t="s">
        <v>525</v>
      </c>
      <c r="G381" s="44"/>
      <c r="H381" s="44"/>
      <c r="I381" s="226"/>
      <c r="J381" s="44"/>
      <c r="K381" s="44"/>
      <c r="L381" s="48"/>
      <c r="M381" s="227"/>
      <c r="N381" s="228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183</v>
      </c>
      <c r="AU381" s="20" t="s">
        <v>80</v>
      </c>
    </row>
    <row r="382" s="2" customFormat="1">
      <c r="A382" s="42"/>
      <c r="B382" s="43"/>
      <c r="C382" s="44"/>
      <c r="D382" s="229" t="s">
        <v>185</v>
      </c>
      <c r="E382" s="44"/>
      <c r="F382" s="230" t="s">
        <v>526</v>
      </c>
      <c r="G382" s="44"/>
      <c r="H382" s="44"/>
      <c r="I382" s="226"/>
      <c r="J382" s="44"/>
      <c r="K382" s="44"/>
      <c r="L382" s="48"/>
      <c r="M382" s="227"/>
      <c r="N382" s="228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185</v>
      </c>
      <c r="AU382" s="20" t="s">
        <v>80</v>
      </c>
    </row>
    <row r="383" s="13" customFormat="1">
      <c r="A383" s="13"/>
      <c r="B383" s="241"/>
      <c r="C383" s="242"/>
      <c r="D383" s="224" t="s">
        <v>187</v>
      </c>
      <c r="E383" s="243" t="s">
        <v>30</v>
      </c>
      <c r="F383" s="244" t="s">
        <v>527</v>
      </c>
      <c r="G383" s="242"/>
      <c r="H383" s="245">
        <v>435.556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187</v>
      </c>
      <c r="AU383" s="251" t="s">
        <v>80</v>
      </c>
      <c r="AV383" s="13" t="s">
        <v>82</v>
      </c>
      <c r="AW383" s="13" t="s">
        <v>36</v>
      </c>
      <c r="AX383" s="13" t="s">
        <v>73</v>
      </c>
      <c r="AY383" s="251" t="s">
        <v>175</v>
      </c>
    </row>
    <row r="384" s="14" customFormat="1">
      <c r="A384" s="14"/>
      <c r="B384" s="252"/>
      <c r="C384" s="253"/>
      <c r="D384" s="224" t="s">
        <v>187</v>
      </c>
      <c r="E384" s="254" t="s">
        <v>30</v>
      </c>
      <c r="F384" s="255" t="s">
        <v>190</v>
      </c>
      <c r="G384" s="253"/>
      <c r="H384" s="256">
        <v>435.556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187</v>
      </c>
      <c r="AU384" s="262" t="s">
        <v>80</v>
      </c>
      <c r="AV384" s="14" t="s">
        <v>181</v>
      </c>
      <c r="AW384" s="14" t="s">
        <v>36</v>
      </c>
      <c r="AX384" s="14" t="s">
        <v>80</v>
      </c>
      <c r="AY384" s="262" t="s">
        <v>175</v>
      </c>
    </row>
    <row r="385" s="2" customFormat="1" ht="16.5" customHeight="1">
      <c r="A385" s="42"/>
      <c r="B385" s="43"/>
      <c r="C385" s="211" t="s">
        <v>528</v>
      </c>
      <c r="D385" s="211" t="s">
        <v>176</v>
      </c>
      <c r="E385" s="212" t="s">
        <v>529</v>
      </c>
      <c r="F385" s="213" t="s">
        <v>530</v>
      </c>
      <c r="G385" s="214" t="s">
        <v>247</v>
      </c>
      <c r="H385" s="215">
        <v>24</v>
      </c>
      <c r="I385" s="216"/>
      <c r="J385" s="217">
        <f>ROUND(I385*H385,2)</f>
        <v>0</v>
      </c>
      <c r="K385" s="213" t="s">
        <v>180</v>
      </c>
      <c r="L385" s="48"/>
      <c r="M385" s="218" t="s">
        <v>30</v>
      </c>
      <c r="N385" s="219" t="s">
        <v>44</v>
      </c>
      <c r="O385" s="88"/>
      <c r="P385" s="220">
        <f>O385*H385</f>
        <v>0</v>
      </c>
      <c r="Q385" s="220">
        <v>0</v>
      </c>
      <c r="R385" s="220">
        <f>Q385*H385</f>
        <v>0</v>
      </c>
      <c r="S385" s="220">
        <v>0.0033800000000000004</v>
      </c>
      <c r="T385" s="221">
        <f>S385*H385</f>
        <v>0.08112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22" t="s">
        <v>305</v>
      </c>
      <c r="AT385" s="222" t="s">
        <v>176</v>
      </c>
      <c r="AU385" s="222" t="s">
        <v>80</v>
      </c>
      <c r="AY385" s="20" t="s">
        <v>175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20" t="s">
        <v>80</v>
      </c>
      <c r="BK385" s="223">
        <f>ROUND(I385*H385,2)</f>
        <v>0</v>
      </c>
      <c r="BL385" s="20" t="s">
        <v>305</v>
      </c>
      <c r="BM385" s="222" t="s">
        <v>531</v>
      </c>
    </row>
    <row r="386" s="2" customFormat="1">
      <c r="A386" s="42"/>
      <c r="B386" s="43"/>
      <c r="C386" s="44"/>
      <c r="D386" s="224" t="s">
        <v>183</v>
      </c>
      <c r="E386" s="44"/>
      <c r="F386" s="225" t="s">
        <v>532</v>
      </c>
      <c r="G386" s="44"/>
      <c r="H386" s="44"/>
      <c r="I386" s="226"/>
      <c r="J386" s="44"/>
      <c r="K386" s="44"/>
      <c r="L386" s="48"/>
      <c r="M386" s="227"/>
      <c r="N386" s="228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183</v>
      </c>
      <c r="AU386" s="20" t="s">
        <v>80</v>
      </c>
    </row>
    <row r="387" s="2" customFormat="1">
      <c r="A387" s="42"/>
      <c r="B387" s="43"/>
      <c r="C387" s="44"/>
      <c r="D387" s="229" t="s">
        <v>185</v>
      </c>
      <c r="E387" s="44"/>
      <c r="F387" s="230" t="s">
        <v>533</v>
      </c>
      <c r="G387" s="44"/>
      <c r="H387" s="44"/>
      <c r="I387" s="226"/>
      <c r="J387" s="44"/>
      <c r="K387" s="44"/>
      <c r="L387" s="48"/>
      <c r="M387" s="227"/>
      <c r="N387" s="228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185</v>
      </c>
      <c r="AU387" s="20" t="s">
        <v>80</v>
      </c>
    </row>
    <row r="388" s="2" customFormat="1" ht="16.5" customHeight="1">
      <c r="A388" s="42"/>
      <c r="B388" s="43"/>
      <c r="C388" s="211" t="s">
        <v>534</v>
      </c>
      <c r="D388" s="211" t="s">
        <v>176</v>
      </c>
      <c r="E388" s="212" t="s">
        <v>535</v>
      </c>
      <c r="F388" s="213" t="s">
        <v>536</v>
      </c>
      <c r="G388" s="214" t="s">
        <v>247</v>
      </c>
      <c r="H388" s="215">
        <v>10</v>
      </c>
      <c r="I388" s="216"/>
      <c r="J388" s="217">
        <f>ROUND(I388*H388,2)</f>
        <v>0</v>
      </c>
      <c r="K388" s="213" t="s">
        <v>180</v>
      </c>
      <c r="L388" s="48"/>
      <c r="M388" s="218" t="s">
        <v>30</v>
      </c>
      <c r="N388" s="219" t="s">
        <v>44</v>
      </c>
      <c r="O388" s="88"/>
      <c r="P388" s="220">
        <f>O388*H388</f>
        <v>0</v>
      </c>
      <c r="Q388" s="220">
        <v>0</v>
      </c>
      <c r="R388" s="220">
        <f>Q388*H388</f>
        <v>0</v>
      </c>
      <c r="S388" s="220">
        <v>0.00348</v>
      </c>
      <c r="T388" s="221">
        <f>S388*H388</f>
        <v>0.034799999999999996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2" t="s">
        <v>305</v>
      </c>
      <c r="AT388" s="222" t="s">
        <v>176</v>
      </c>
      <c r="AU388" s="222" t="s">
        <v>80</v>
      </c>
      <c r="AY388" s="20" t="s">
        <v>175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20" t="s">
        <v>80</v>
      </c>
      <c r="BK388" s="223">
        <f>ROUND(I388*H388,2)</f>
        <v>0</v>
      </c>
      <c r="BL388" s="20" t="s">
        <v>305</v>
      </c>
      <c r="BM388" s="222" t="s">
        <v>537</v>
      </c>
    </row>
    <row r="389" s="2" customFormat="1">
      <c r="A389" s="42"/>
      <c r="B389" s="43"/>
      <c r="C389" s="44"/>
      <c r="D389" s="224" t="s">
        <v>183</v>
      </c>
      <c r="E389" s="44"/>
      <c r="F389" s="225" t="s">
        <v>538</v>
      </c>
      <c r="G389" s="44"/>
      <c r="H389" s="44"/>
      <c r="I389" s="226"/>
      <c r="J389" s="44"/>
      <c r="K389" s="44"/>
      <c r="L389" s="48"/>
      <c r="M389" s="227"/>
      <c r="N389" s="228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183</v>
      </c>
      <c r="AU389" s="20" t="s">
        <v>80</v>
      </c>
    </row>
    <row r="390" s="2" customFormat="1">
      <c r="A390" s="42"/>
      <c r="B390" s="43"/>
      <c r="C390" s="44"/>
      <c r="D390" s="229" t="s">
        <v>185</v>
      </c>
      <c r="E390" s="44"/>
      <c r="F390" s="230" t="s">
        <v>539</v>
      </c>
      <c r="G390" s="44"/>
      <c r="H390" s="44"/>
      <c r="I390" s="226"/>
      <c r="J390" s="44"/>
      <c r="K390" s="44"/>
      <c r="L390" s="48"/>
      <c r="M390" s="227"/>
      <c r="N390" s="228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185</v>
      </c>
      <c r="AU390" s="20" t="s">
        <v>80</v>
      </c>
    </row>
    <row r="391" s="2" customFormat="1" ht="16.5" customHeight="1">
      <c r="A391" s="42"/>
      <c r="B391" s="43"/>
      <c r="C391" s="211" t="s">
        <v>540</v>
      </c>
      <c r="D391" s="211" t="s">
        <v>176</v>
      </c>
      <c r="E391" s="212" t="s">
        <v>541</v>
      </c>
      <c r="F391" s="213" t="s">
        <v>542</v>
      </c>
      <c r="G391" s="214" t="s">
        <v>247</v>
      </c>
      <c r="H391" s="215">
        <v>19.14</v>
      </c>
      <c r="I391" s="216"/>
      <c r="J391" s="217">
        <f>ROUND(I391*H391,2)</f>
        <v>0</v>
      </c>
      <c r="K391" s="213" t="s">
        <v>180</v>
      </c>
      <c r="L391" s="48"/>
      <c r="M391" s="218" t="s">
        <v>30</v>
      </c>
      <c r="N391" s="219" t="s">
        <v>44</v>
      </c>
      <c r="O391" s="88"/>
      <c r="P391" s="220">
        <f>O391*H391</f>
        <v>0</v>
      </c>
      <c r="Q391" s="220">
        <v>0</v>
      </c>
      <c r="R391" s="220">
        <f>Q391*H391</f>
        <v>0</v>
      </c>
      <c r="S391" s="220">
        <v>0.0017</v>
      </c>
      <c r="T391" s="221">
        <f>S391*H391</f>
        <v>0.032537999999999996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2" t="s">
        <v>305</v>
      </c>
      <c r="AT391" s="222" t="s">
        <v>176</v>
      </c>
      <c r="AU391" s="222" t="s">
        <v>80</v>
      </c>
      <c r="AY391" s="20" t="s">
        <v>175</v>
      </c>
      <c r="BE391" s="223">
        <f>IF(N391="základní",J391,0)</f>
        <v>0</v>
      </c>
      <c r="BF391" s="223">
        <f>IF(N391="snížená",J391,0)</f>
        <v>0</v>
      </c>
      <c r="BG391" s="223">
        <f>IF(N391="zákl. přenesená",J391,0)</f>
        <v>0</v>
      </c>
      <c r="BH391" s="223">
        <f>IF(N391="sníž. přenesená",J391,0)</f>
        <v>0</v>
      </c>
      <c r="BI391" s="223">
        <f>IF(N391="nulová",J391,0)</f>
        <v>0</v>
      </c>
      <c r="BJ391" s="20" t="s">
        <v>80</v>
      </c>
      <c r="BK391" s="223">
        <f>ROUND(I391*H391,2)</f>
        <v>0</v>
      </c>
      <c r="BL391" s="20" t="s">
        <v>305</v>
      </c>
      <c r="BM391" s="222" t="s">
        <v>543</v>
      </c>
    </row>
    <row r="392" s="2" customFormat="1">
      <c r="A392" s="42"/>
      <c r="B392" s="43"/>
      <c r="C392" s="44"/>
      <c r="D392" s="224" t="s">
        <v>183</v>
      </c>
      <c r="E392" s="44"/>
      <c r="F392" s="225" t="s">
        <v>544</v>
      </c>
      <c r="G392" s="44"/>
      <c r="H392" s="44"/>
      <c r="I392" s="226"/>
      <c r="J392" s="44"/>
      <c r="K392" s="44"/>
      <c r="L392" s="48"/>
      <c r="M392" s="227"/>
      <c r="N392" s="228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183</v>
      </c>
      <c r="AU392" s="20" t="s">
        <v>80</v>
      </c>
    </row>
    <row r="393" s="2" customFormat="1">
      <c r="A393" s="42"/>
      <c r="B393" s="43"/>
      <c r="C393" s="44"/>
      <c r="D393" s="229" t="s">
        <v>185</v>
      </c>
      <c r="E393" s="44"/>
      <c r="F393" s="230" t="s">
        <v>545</v>
      </c>
      <c r="G393" s="44"/>
      <c r="H393" s="44"/>
      <c r="I393" s="226"/>
      <c r="J393" s="44"/>
      <c r="K393" s="44"/>
      <c r="L393" s="48"/>
      <c r="M393" s="227"/>
      <c r="N393" s="228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185</v>
      </c>
      <c r="AU393" s="20" t="s">
        <v>80</v>
      </c>
    </row>
    <row r="394" s="13" customFormat="1">
      <c r="A394" s="13"/>
      <c r="B394" s="241"/>
      <c r="C394" s="242"/>
      <c r="D394" s="224" t="s">
        <v>187</v>
      </c>
      <c r="E394" s="243" t="s">
        <v>30</v>
      </c>
      <c r="F394" s="244" t="s">
        <v>546</v>
      </c>
      <c r="G394" s="242"/>
      <c r="H394" s="245">
        <v>0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187</v>
      </c>
      <c r="AU394" s="251" t="s">
        <v>80</v>
      </c>
      <c r="AV394" s="13" t="s">
        <v>82</v>
      </c>
      <c r="AW394" s="13" t="s">
        <v>36</v>
      </c>
      <c r="AX394" s="13" t="s">
        <v>73</v>
      </c>
      <c r="AY394" s="251" t="s">
        <v>175</v>
      </c>
    </row>
    <row r="395" s="13" customFormat="1">
      <c r="A395" s="13"/>
      <c r="B395" s="241"/>
      <c r="C395" s="242"/>
      <c r="D395" s="224" t="s">
        <v>187</v>
      </c>
      <c r="E395" s="243" t="s">
        <v>30</v>
      </c>
      <c r="F395" s="244" t="s">
        <v>547</v>
      </c>
      <c r="G395" s="242"/>
      <c r="H395" s="245">
        <v>0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187</v>
      </c>
      <c r="AU395" s="251" t="s">
        <v>80</v>
      </c>
      <c r="AV395" s="13" t="s">
        <v>82</v>
      </c>
      <c r="AW395" s="13" t="s">
        <v>36</v>
      </c>
      <c r="AX395" s="13" t="s">
        <v>73</v>
      </c>
      <c r="AY395" s="251" t="s">
        <v>175</v>
      </c>
    </row>
    <row r="396" s="13" customFormat="1">
      <c r="A396" s="13"/>
      <c r="B396" s="241"/>
      <c r="C396" s="242"/>
      <c r="D396" s="224" t="s">
        <v>187</v>
      </c>
      <c r="E396" s="243" t="s">
        <v>30</v>
      </c>
      <c r="F396" s="244" t="s">
        <v>548</v>
      </c>
      <c r="G396" s="242"/>
      <c r="H396" s="245">
        <v>19.36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187</v>
      </c>
      <c r="AU396" s="251" t="s">
        <v>80</v>
      </c>
      <c r="AV396" s="13" t="s">
        <v>82</v>
      </c>
      <c r="AW396" s="13" t="s">
        <v>36</v>
      </c>
      <c r="AX396" s="13" t="s">
        <v>73</v>
      </c>
      <c r="AY396" s="251" t="s">
        <v>175</v>
      </c>
    </row>
    <row r="397" s="13" customFormat="1">
      <c r="A397" s="13"/>
      <c r="B397" s="241"/>
      <c r="C397" s="242"/>
      <c r="D397" s="224" t="s">
        <v>187</v>
      </c>
      <c r="E397" s="243" t="s">
        <v>30</v>
      </c>
      <c r="F397" s="244" t="s">
        <v>549</v>
      </c>
      <c r="G397" s="242"/>
      <c r="H397" s="245">
        <v>19.14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187</v>
      </c>
      <c r="AU397" s="251" t="s">
        <v>80</v>
      </c>
      <c r="AV397" s="13" t="s">
        <v>82</v>
      </c>
      <c r="AW397" s="13" t="s">
        <v>36</v>
      </c>
      <c r="AX397" s="13" t="s">
        <v>80</v>
      </c>
      <c r="AY397" s="251" t="s">
        <v>175</v>
      </c>
    </row>
    <row r="398" s="2" customFormat="1" ht="16.5" customHeight="1">
      <c r="A398" s="42"/>
      <c r="B398" s="43"/>
      <c r="C398" s="211" t="s">
        <v>550</v>
      </c>
      <c r="D398" s="211" t="s">
        <v>176</v>
      </c>
      <c r="E398" s="212" t="s">
        <v>551</v>
      </c>
      <c r="F398" s="213" t="s">
        <v>552</v>
      </c>
      <c r="G398" s="214" t="s">
        <v>247</v>
      </c>
      <c r="H398" s="215">
        <v>8</v>
      </c>
      <c r="I398" s="216"/>
      <c r="J398" s="217">
        <f>ROUND(I398*H398,2)</f>
        <v>0</v>
      </c>
      <c r="K398" s="213" t="s">
        <v>180</v>
      </c>
      <c r="L398" s="48"/>
      <c r="M398" s="218" t="s">
        <v>30</v>
      </c>
      <c r="N398" s="219" t="s">
        <v>44</v>
      </c>
      <c r="O398" s="88"/>
      <c r="P398" s="220">
        <f>O398*H398</f>
        <v>0</v>
      </c>
      <c r="Q398" s="220">
        <v>0</v>
      </c>
      <c r="R398" s="220">
        <f>Q398*H398</f>
        <v>0</v>
      </c>
      <c r="S398" s="220">
        <v>0.00175</v>
      </c>
      <c r="T398" s="221">
        <f>S398*H398</f>
        <v>0.014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22" t="s">
        <v>305</v>
      </c>
      <c r="AT398" s="222" t="s">
        <v>176</v>
      </c>
      <c r="AU398" s="222" t="s">
        <v>80</v>
      </c>
      <c r="AY398" s="20" t="s">
        <v>175</v>
      </c>
      <c r="BE398" s="223">
        <f>IF(N398="základní",J398,0)</f>
        <v>0</v>
      </c>
      <c r="BF398" s="223">
        <f>IF(N398="snížená",J398,0)</f>
        <v>0</v>
      </c>
      <c r="BG398" s="223">
        <f>IF(N398="zákl. přenesená",J398,0)</f>
        <v>0</v>
      </c>
      <c r="BH398" s="223">
        <f>IF(N398="sníž. přenesená",J398,0)</f>
        <v>0</v>
      </c>
      <c r="BI398" s="223">
        <f>IF(N398="nulová",J398,0)</f>
        <v>0</v>
      </c>
      <c r="BJ398" s="20" t="s">
        <v>80</v>
      </c>
      <c r="BK398" s="223">
        <f>ROUND(I398*H398,2)</f>
        <v>0</v>
      </c>
      <c r="BL398" s="20" t="s">
        <v>305</v>
      </c>
      <c r="BM398" s="222" t="s">
        <v>553</v>
      </c>
    </row>
    <row r="399" s="2" customFormat="1">
      <c r="A399" s="42"/>
      <c r="B399" s="43"/>
      <c r="C399" s="44"/>
      <c r="D399" s="224" t="s">
        <v>183</v>
      </c>
      <c r="E399" s="44"/>
      <c r="F399" s="225" t="s">
        <v>554</v>
      </c>
      <c r="G399" s="44"/>
      <c r="H399" s="44"/>
      <c r="I399" s="226"/>
      <c r="J399" s="44"/>
      <c r="K399" s="44"/>
      <c r="L399" s="48"/>
      <c r="M399" s="227"/>
      <c r="N399" s="228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183</v>
      </c>
      <c r="AU399" s="20" t="s">
        <v>80</v>
      </c>
    </row>
    <row r="400" s="2" customFormat="1">
      <c r="A400" s="42"/>
      <c r="B400" s="43"/>
      <c r="C400" s="44"/>
      <c r="D400" s="229" t="s">
        <v>185</v>
      </c>
      <c r="E400" s="44"/>
      <c r="F400" s="230" t="s">
        <v>555</v>
      </c>
      <c r="G400" s="44"/>
      <c r="H400" s="44"/>
      <c r="I400" s="226"/>
      <c r="J400" s="44"/>
      <c r="K400" s="44"/>
      <c r="L400" s="48"/>
      <c r="M400" s="227"/>
      <c r="N400" s="228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185</v>
      </c>
      <c r="AU400" s="20" t="s">
        <v>80</v>
      </c>
    </row>
    <row r="401" s="2" customFormat="1" ht="16.5" customHeight="1">
      <c r="A401" s="42"/>
      <c r="B401" s="43"/>
      <c r="C401" s="211" t="s">
        <v>556</v>
      </c>
      <c r="D401" s="211" t="s">
        <v>176</v>
      </c>
      <c r="E401" s="212" t="s">
        <v>557</v>
      </c>
      <c r="F401" s="213" t="s">
        <v>558</v>
      </c>
      <c r="G401" s="214" t="s">
        <v>247</v>
      </c>
      <c r="H401" s="215">
        <v>50.82</v>
      </c>
      <c r="I401" s="216"/>
      <c r="J401" s="217">
        <f>ROUND(I401*H401,2)</f>
        <v>0</v>
      </c>
      <c r="K401" s="213" t="s">
        <v>180</v>
      </c>
      <c r="L401" s="48"/>
      <c r="M401" s="218" t="s">
        <v>30</v>
      </c>
      <c r="N401" s="219" t="s">
        <v>44</v>
      </c>
      <c r="O401" s="88"/>
      <c r="P401" s="220">
        <f>O401*H401</f>
        <v>0</v>
      </c>
      <c r="Q401" s="220">
        <v>0</v>
      </c>
      <c r="R401" s="220">
        <f>Q401*H401</f>
        <v>0</v>
      </c>
      <c r="S401" s="220">
        <v>0.0026</v>
      </c>
      <c r="T401" s="221">
        <f>S401*H401</f>
        <v>0.132132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2" t="s">
        <v>305</v>
      </c>
      <c r="AT401" s="222" t="s">
        <v>176</v>
      </c>
      <c r="AU401" s="222" t="s">
        <v>80</v>
      </c>
      <c r="AY401" s="20" t="s">
        <v>175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20" t="s">
        <v>80</v>
      </c>
      <c r="BK401" s="223">
        <f>ROUND(I401*H401,2)</f>
        <v>0</v>
      </c>
      <c r="BL401" s="20" t="s">
        <v>305</v>
      </c>
      <c r="BM401" s="222" t="s">
        <v>559</v>
      </c>
    </row>
    <row r="402" s="2" customFormat="1">
      <c r="A402" s="42"/>
      <c r="B402" s="43"/>
      <c r="C402" s="44"/>
      <c r="D402" s="224" t="s">
        <v>183</v>
      </c>
      <c r="E402" s="44"/>
      <c r="F402" s="225" t="s">
        <v>560</v>
      </c>
      <c r="G402" s="44"/>
      <c r="H402" s="44"/>
      <c r="I402" s="226"/>
      <c r="J402" s="44"/>
      <c r="K402" s="44"/>
      <c r="L402" s="48"/>
      <c r="M402" s="227"/>
      <c r="N402" s="228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183</v>
      </c>
      <c r="AU402" s="20" t="s">
        <v>80</v>
      </c>
    </row>
    <row r="403" s="2" customFormat="1">
      <c r="A403" s="42"/>
      <c r="B403" s="43"/>
      <c r="C403" s="44"/>
      <c r="D403" s="229" t="s">
        <v>185</v>
      </c>
      <c r="E403" s="44"/>
      <c r="F403" s="230" t="s">
        <v>561</v>
      </c>
      <c r="G403" s="44"/>
      <c r="H403" s="44"/>
      <c r="I403" s="226"/>
      <c r="J403" s="44"/>
      <c r="K403" s="44"/>
      <c r="L403" s="48"/>
      <c r="M403" s="227"/>
      <c r="N403" s="228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185</v>
      </c>
      <c r="AU403" s="20" t="s">
        <v>80</v>
      </c>
    </row>
    <row r="404" s="13" customFormat="1">
      <c r="A404" s="13"/>
      <c r="B404" s="241"/>
      <c r="C404" s="242"/>
      <c r="D404" s="224" t="s">
        <v>187</v>
      </c>
      <c r="E404" s="243" t="s">
        <v>30</v>
      </c>
      <c r="F404" s="244" t="s">
        <v>562</v>
      </c>
      <c r="G404" s="242"/>
      <c r="H404" s="245">
        <v>18.7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187</v>
      </c>
      <c r="AU404" s="251" t="s">
        <v>80</v>
      </c>
      <c r="AV404" s="13" t="s">
        <v>82</v>
      </c>
      <c r="AW404" s="13" t="s">
        <v>36</v>
      </c>
      <c r="AX404" s="13" t="s">
        <v>73</v>
      </c>
      <c r="AY404" s="251" t="s">
        <v>175</v>
      </c>
    </row>
    <row r="405" s="13" customFormat="1">
      <c r="A405" s="13"/>
      <c r="B405" s="241"/>
      <c r="C405" s="242"/>
      <c r="D405" s="224" t="s">
        <v>187</v>
      </c>
      <c r="E405" s="243" t="s">
        <v>30</v>
      </c>
      <c r="F405" s="244" t="s">
        <v>563</v>
      </c>
      <c r="G405" s="242"/>
      <c r="H405" s="245">
        <v>32.119999999999996</v>
      </c>
      <c r="I405" s="246"/>
      <c r="J405" s="242"/>
      <c r="K405" s="242"/>
      <c r="L405" s="247"/>
      <c r="M405" s="248"/>
      <c r="N405" s="249"/>
      <c r="O405" s="249"/>
      <c r="P405" s="249"/>
      <c r="Q405" s="249"/>
      <c r="R405" s="249"/>
      <c r="S405" s="249"/>
      <c r="T405" s="250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1" t="s">
        <v>187</v>
      </c>
      <c r="AU405" s="251" t="s">
        <v>80</v>
      </c>
      <c r="AV405" s="13" t="s">
        <v>82</v>
      </c>
      <c r="AW405" s="13" t="s">
        <v>36</v>
      </c>
      <c r="AX405" s="13" t="s">
        <v>73</v>
      </c>
      <c r="AY405" s="251" t="s">
        <v>175</v>
      </c>
    </row>
    <row r="406" s="14" customFormat="1">
      <c r="A406" s="14"/>
      <c r="B406" s="252"/>
      <c r="C406" s="253"/>
      <c r="D406" s="224" t="s">
        <v>187</v>
      </c>
      <c r="E406" s="254" t="s">
        <v>30</v>
      </c>
      <c r="F406" s="255" t="s">
        <v>190</v>
      </c>
      <c r="G406" s="253"/>
      <c r="H406" s="256">
        <v>50.82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187</v>
      </c>
      <c r="AU406" s="262" t="s">
        <v>80</v>
      </c>
      <c r="AV406" s="14" t="s">
        <v>181</v>
      </c>
      <c r="AW406" s="14" t="s">
        <v>36</v>
      </c>
      <c r="AX406" s="14" t="s">
        <v>80</v>
      </c>
      <c r="AY406" s="262" t="s">
        <v>175</v>
      </c>
    </row>
    <row r="407" s="2" customFormat="1" ht="16.5" customHeight="1">
      <c r="A407" s="42"/>
      <c r="B407" s="43"/>
      <c r="C407" s="211" t="s">
        <v>564</v>
      </c>
      <c r="D407" s="211" t="s">
        <v>176</v>
      </c>
      <c r="E407" s="212" t="s">
        <v>565</v>
      </c>
      <c r="F407" s="213" t="s">
        <v>566</v>
      </c>
      <c r="G407" s="214" t="s">
        <v>567</v>
      </c>
      <c r="H407" s="215">
        <v>102.64</v>
      </c>
      <c r="I407" s="216"/>
      <c r="J407" s="217">
        <f>ROUND(I407*H407,2)</f>
        <v>0</v>
      </c>
      <c r="K407" s="213" t="s">
        <v>180</v>
      </c>
      <c r="L407" s="48"/>
      <c r="M407" s="218" t="s">
        <v>30</v>
      </c>
      <c r="N407" s="219" t="s">
        <v>44</v>
      </c>
      <c r="O407" s="88"/>
      <c r="P407" s="220">
        <f>O407*H407</f>
        <v>0</v>
      </c>
      <c r="Q407" s="220">
        <v>0</v>
      </c>
      <c r="R407" s="220">
        <f>Q407*H407</f>
        <v>0</v>
      </c>
      <c r="S407" s="220">
        <v>0.0094</v>
      </c>
      <c r="T407" s="221">
        <f>S407*H407</f>
        <v>0.964816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2" t="s">
        <v>305</v>
      </c>
      <c r="AT407" s="222" t="s">
        <v>176</v>
      </c>
      <c r="AU407" s="222" t="s">
        <v>80</v>
      </c>
      <c r="AY407" s="20" t="s">
        <v>175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20" t="s">
        <v>80</v>
      </c>
      <c r="BK407" s="223">
        <f>ROUND(I407*H407,2)</f>
        <v>0</v>
      </c>
      <c r="BL407" s="20" t="s">
        <v>305</v>
      </c>
      <c r="BM407" s="222" t="s">
        <v>568</v>
      </c>
    </row>
    <row r="408" s="2" customFormat="1">
      <c r="A408" s="42"/>
      <c r="B408" s="43"/>
      <c r="C408" s="44"/>
      <c r="D408" s="224" t="s">
        <v>183</v>
      </c>
      <c r="E408" s="44"/>
      <c r="F408" s="225" t="s">
        <v>569</v>
      </c>
      <c r="G408" s="44"/>
      <c r="H408" s="44"/>
      <c r="I408" s="226"/>
      <c r="J408" s="44"/>
      <c r="K408" s="44"/>
      <c r="L408" s="48"/>
      <c r="M408" s="227"/>
      <c r="N408" s="228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183</v>
      </c>
      <c r="AU408" s="20" t="s">
        <v>80</v>
      </c>
    </row>
    <row r="409" s="2" customFormat="1">
      <c r="A409" s="42"/>
      <c r="B409" s="43"/>
      <c r="C409" s="44"/>
      <c r="D409" s="229" t="s">
        <v>185</v>
      </c>
      <c r="E409" s="44"/>
      <c r="F409" s="230" t="s">
        <v>570</v>
      </c>
      <c r="G409" s="44"/>
      <c r="H409" s="44"/>
      <c r="I409" s="226"/>
      <c r="J409" s="44"/>
      <c r="K409" s="44"/>
      <c r="L409" s="48"/>
      <c r="M409" s="227"/>
      <c r="N409" s="228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185</v>
      </c>
      <c r="AU409" s="20" t="s">
        <v>80</v>
      </c>
    </row>
    <row r="410" s="13" customFormat="1">
      <c r="A410" s="13"/>
      <c r="B410" s="241"/>
      <c r="C410" s="242"/>
      <c r="D410" s="224" t="s">
        <v>187</v>
      </c>
      <c r="E410" s="243" t="s">
        <v>30</v>
      </c>
      <c r="F410" s="244" t="s">
        <v>571</v>
      </c>
      <c r="G410" s="242"/>
      <c r="H410" s="245">
        <v>102.64</v>
      </c>
      <c r="I410" s="246"/>
      <c r="J410" s="242"/>
      <c r="K410" s="242"/>
      <c r="L410" s="247"/>
      <c r="M410" s="248"/>
      <c r="N410" s="249"/>
      <c r="O410" s="249"/>
      <c r="P410" s="249"/>
      <c r="Q410" s="249"/>
      <c r="R410" s="249"/>
      <c r="S410" s="249"/>
      <c r="T410" s="25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1" t="s">
        <v>187</v>
      </c>
      <c r="AU410" s="251" t="s">
        <v>80</v>
      </c>
      <c r="AV410" s="13" t="s">
        <v>82</v>
      </c>
      <c r="AW410" s="13" t="s">
        <v>36</v>
      </c>
      <c r="AX410" s="13" t="s">
        <v>73</v>
      </c>
      <c r="AY410" s="251" t="s">
        <v>175</v>
      </c>
    </row>
    <row r="411" s="14" customFormat="1">
      <c r="A411" s="14"/>
      <c r="B411" s="252"/>
      <c r="C411" s="253"/>
      <c r="D411" s="224" t="s">
        <v>187</v>
      </c>
      <c r="E411" s="254" t="s">
        <v>30</v>
      </c>
      <c r="F411" s="255" t="s">
        <v>190</v>
      </c>
      <c r="G411" s="253"/>
      <c r="H411" s="256">
        <v>102.64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2" t="s">
        <v>187</v>
      </c>
      <c r="AU411" s="262" t="s">
        <v>80</v>
      </c>
      <c r="AV411" s="14" t="s">
        <v>181</v>
      </c>
      <c r="AW411" s="14" t="s">
        <v>36</v>
      </c>
      <c r="AX411" s="14" t="s">
        <v>80</v>
      </c>
      <c r="AY411" s="262" t="s">
        <v>175</v>
      </c>
    </row>
    <row r="412" s="11" customFormat="1" ht="25.92" customHeight="1">
      <c r="A412" s="11"/>
      <c r="B412" s="197"/>
      <c r="C412" s="198"/>
      <c r="D412" s="199" t="s">
        <v>72</v>
      </c>
      <c r="E412" s="200" t="s">
        <v>572</v>
      </c>
      <c r="F412" s="200" t="s">
        <v>573</v>
      </c>
      <c r="G412" s="198"/>
      <c r="H412" s="198"/>
      <c r="I412" s="201"/>
      <c r="J412" s="202">
        <f>BK412</f>
        <v>0</v>
      </c>
      <c r="K412" s="198"/>
      <c r="L412" s="203"/>
      <c r="M412" s="204"/>
      <c r="N412" s="205"/>
      <c r="O412" s="205"/>
      <c r="P412" s="206">
        <f>SUM(P413:P448)</f>
        <v>0</v>
      </c>
      <c r="Q412" s="205"/>
      <c r="R412" s="206">
        <f>SUM(R413:R448)</f>
        <v>0</v>
      </c>
      <c r="S412" s="205"/>
      <c r="T412" s="207">
        <f>SUM(T413:T448)</f>
        <v>15.7382161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R412" s="208" t="s">
        <v>82</v>
      </c>
      <c r="AT412" s="209" t="s">
        <v>72</v>
      </c>
      <c r="AU412" s="209" t="s">
        <v>73</v>
      </c>
      <c r="AY412" s="208" t="s">
        <v>175</v>
      </c>
      <c r="BK412" s="210">
        <f>SUM(BK413:BK448)</f>
        <v>0</v>
      </c>
    </row>
    <row r="413" s="2" customFormat="1" ht="16.5" customHeight="1">
      <c r="A413" s="42"/>
      <c r="B413" s="43"/>
      <c r="C413" s="211" t="s">
        <v>574</v>
      </c>
      <c r="D413" s="211" t="s">
        <v>176</v>
      </c>
      <c r="E413" s="212" t="s">
        <v>575</v>
      </c>
      <c r="F413" s="213" t="s">
        <v>576</v>
      </c>
      <c r="G413" s="214" t="s">
        <v>179</v>
      </c>
      <c r="H413" s="215">
        <v>18</v>
      </c>
      <c r="I413" s="216"/>
      <c r="J413" s="217">
        <f>ROUND(I413*H413,2)</f>
        <v>0</v>
      </c>
      <c r="K413" s="213" t="s">
        <v>180</v>
      </c>
      <c r="L413" s="48"/>
      <c r="M413" s="218" t="s">
        <v>30</v>
      </c>
      <c r="N413" s="219" t="s">
        <v>44</v>
      </c>
      <c r="O413" s="88"/>
      <c r="P413" s="220">
        <f>O413*H413</f>
        <v>0</v>
      </c>
      <c r="Q413" s="220">
        <v>0</v>
      </c>
      <c r="R413" s="220">
        <f>Q413*H413</f>
        <v>0</v>
      </c>
      <c r="S413" s="220">
        <v>0.01098</v>
      </c>
      <c r="T413" s="221">
        <f>S413*H413</f>
        <v>0.19764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2" t="s">
        <v>305</v>
      </c>
      <c r="AT413" s="222" t="s">
        <v>176</v>
      </c>
      <c r="AU413" s="222" t="s">
        <v>80</v>
      </c>
      <c r="AY413" s="20" t="s">
        <v>175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20" t="s">
        <v>80</v>
      </c>
      <c r="BK413" s="223">
        <f>ROUND(I413*H413,2)</f>
        <v>0</v>
      </c>
      <c r="BL413" s="20" t="s">
        <v>305</v>
      </c>
      <c r="BM413" s="222" t="s">
        <v>577</v>
      </c>
    </row>
    <row r="414" s="2" customFormat="1">
      <c r="A414" s="42"/>
      <c r="B414" s="43"/>
      <c r="C414" s="44"/>
      <c r="D414" s="224" t="s">
        <v>183</v>
      </c>
      <c r="E414" s="44"/>
      <c r="F414" s="225" t="s">
        <v>578</v>
      </c>
      <c r="G414" s="44"/>
      <c r="H414" s="44"/>
      <c r="I414" s="226"/>
      <c r="J414" s="44"/>
      <c r="K414" s="44"/>
      <c r="L414" s="48"/>
      <c r="M414" s="227"/>
      <c r="N414" s="228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183</v>
      </c>
      <c r="AU414" s="20" t="s">
        <v>80</v>
      </c>
    </row>
    <row r="415" s="2" customFormat="1">
      <c r="A415" s="42"/>
      <c r="B415" s="43"/>
      <c r="C415" s="44"/>
      <c r="D415" s="229" t="s">
        <v>185</v>
      </c>
      <c r="E415" s="44"/>
      <c r="F415" s="230" t="s">
        <v>579</v>
      </c>
      <c r="G415" s="44"/>
      <c r="H415" s="44"/>
      <c r="I415" s="226"/>
      <c r="J415" s="44"/>
      <c r="K415" s="44"/>
      <c r="L415" s="48"/>
      <c r="M415" s="227"/>
      <c r="N415" s="228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185</v>
      </c>
      <c r="AU415" s="20" t="s">
        <v>80</v>
      </c>
    </row>
    <row r="416" s="13" customFormat="1">
      <c r="A416" s="13"/>
      <c r="B416" s="241"/>
      <c r="C416" s="242"/>
      <c r="D416" s="224" t="s">
        <v>187</v>
      </c>
      <c r="E416" s="243" t="s">
        <v>30</v>
      </c>
      <c r="F416" s="244" t="s">
        <v>580</v>
      </c>
      <c r="G416" s="242"/>
      <c r="H416" s="245">
        <v>18</v>
      </c>
      <c r="I416" s="246"/>
      <c r="J416" s="242"/>
      <c r="K416" s="242"/>
      <c r="L416" s="247"/>
      <c r="M416" s="248"/>
      <c r="N416" s="249"/>
      <c r="O416" s="249"/>
      <c r="P416" s="249"/>
      <c r="Q416" s="249"/>
      <c r="R416" s="249"/>
      <c r="S416" s="249"/>
      <c r="T416" s="250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1" t="s">
        <v>187</v>
      </c>
      <c r="AU416" s="251" t="s">
        <v>80</v>
      </c>
      <c r="AV416" s="13" t="s">
        <v>82</v>
      </c>
      <c r="AW416" s="13" t="s">
        <v>36</v>
      </c>
      <c r="AX416" s="13" t="s">
        <v>73</v>
      </c>
      <c r="AY416" s="251" t="s">
        <v>175</v>
      </c>
    </row>
    <row r="417" s="14" customFormat="1">
      <c r="A417" s="14"/>
      <c r="B417" s="252"/>
      <c r="C417" s="253"/>
      <c r="D417" s="224" t="s">
        <v>187</v>
      </c>
      <c r="E417" s="254" t="s">
        <v>30</v>
      </c>
      <c r="F417" s="255" t="s">
        <v>190</v>
      </c>
      <c r="G417" s="253"/>
      <c r="H417" s="256">
        <v>18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2" t="s">
        <v>187</v>
      </c>
      <c r="AU417" s="262" t="s">
        <v>80</v>
      </c>
      <c r="AV417" s="14" t="s">
        <v>181</v>
      </c>
      <c r="AW417" s="14" t="s">
        <v>36</v>
      </c>
      <c r="AX417" s="14" t="s">
        <v>80</v>
      </c>
      <c r="AY417" s="262" t="s">
        <v>175</v>
      </c>
    </row>
    <row r="418" s="2" customFormat="1" ht="16.5" customHeight="1">
      <c r="A418" s="42"/>
      <c r="B418" s="43"/>
      <c r="C418" s="211" t="s">
        <v>581</v>
      </c>
      <c r="D418" s="211" t="s">
        <v>176</v>
      </c>
      <c r="E418" s="212" t="s">
        <v>582</v>
      </c>
      <c r="F418" s="213" t="s">
        <v>583</v>
      </c>
      <c r="G418" s="214" t="s">
        <v>179</v>
      </c>
      <c r="H418" s="215">
        <v>18</v>
      </c>
      <c r="I418" s="216"/>
      <c r="J418" s="217">
        <f>ROUND(I418*H418,2)</f>
        <v>0</v>
      </c>
      <c r="K418" s="213" t="s">
        <v>180</v>
      </c>
      <c r="L418" s="48"/>
      <c r="M418" s="218" t="s">
        <v>30</v>
      </c>
      <c r="N418" s="219" t="s">
        <v>44</v>
      </c>
      <c r="O418" s="88"/>
      <c r="P418" s="220">
        <f>O418*H418</f>
        <v>0</v>
      </c>
      <c r="Q418" s="220">
        <v>0</v>
      </c>
      <c r="R418" s="220">
        <f>Q418*H418</f>
        <v>0</v>
      </c>
      <c r="S418" s="220">
        <v>0.008</v>
      </c>
      <c r="T418" s="221">
        <f>S418*H418</f>
        <v>0.14400000000000002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22" t="s">
        <v>305</v>
      </c>
      <c r="AT418" s="222" t="s">
        <v>176</v>
      </c>
      <c r="AU418" s="222" t="s">
        <v>80</v>
      </c>
      <c r="AY418" s="20" t="s">
        <v>175</v>
      </c>
      <c r="BE418" s="223">
        <f>IF(N418="základní",J418,0)</f>
        <v>0</v>
      </c>
      <c r="BF418" s="223">
        <f>IF(N418="snížená",J418,0)</f>
        <v>0</v>
      </c>
      <c r="BG418" s="223">
        <f>IF(N418="zákl. přenesená",J418,0)</f>
        <v>0</v>
      </c>
      <c r="BH418" s="223">
        <f>IF(N418="sníž. přenesená",J418,0)</f>
        <v>0</v>
      </c>
      <c r="BI418" s="223">
        <f>IF(N418="nulová",J418,0)</f>
        <v>0</v>
      </c>
      <c r="BJ418" s="20" t="s">
        <v>80</v>
      </c>
      <c r="BK418" s="223">
        <f>ROUND(I418*H418,2)</f>
        <v>0</v>
      </c>
      <c r="BL418" s="20" t="s">
        <v>305</v>
      </c>
      <c r="BM418" s="222" t="s">
        <v>584</v>
      </c>
    </row>
    <row r="419" s="2" customFormat="1">
      <c r="A419" s="42"/>
      <c r="B419" s="43"/>
      <c r="C419" s="44"/>
      <c r="D419" s="224" t="s">
        <v>183</v>
      </c>
      <c r="E419" s="44"/>
      <c r="F419" s="225" t="s">
        <v>585</v>
      </c>
      <c r="G419" s="44"/>
      <c r="H419" s="44"/>
      <c r="I419" s="226"/>
      <c r="J419" s="44"/>
      <c r="K419" s="44"/>
      <c r="L419" s="48"/>
      <c r="M419" s="227"/>
      <c r="N419" s="228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0" t="s">
        <v>183</v>
      </c>
      <c r="AU419" s="20" t="s">
        <v>80</v>
      </c>
    </row>
    <row r="420" s="2" customFormat="1">
      <c r="A420" s="42"/>
      <c r="B420" s="43"/>
      <c r="C420" s="44"/>
      <c r="D420" s="229" t="s">
        <v>185</v>
      </c>
      <c r="E420" s="44"/>
      <c r="F420" s="230" t="s">
        <v>586</v>
      </c>
      <c r="G420" s="44"/>
      <c r="H420" s="44"/>
      <c r="I420" s="226"/>
      <c r="J420" s="44"/>
      <c r="K420" s="44"/>
      <c r="L420" s="48"/>
      <c r="M420" s="227"/>
      <c r="N420" s="228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185</v>
      </c>
      <c r="AU420" s="20" t="s">
        <v>80</v>
      </c>
    </row>
    <row r="421" s="2" customFormat="1" ht="16.5" customHeight="1">
      <c r="A421" s="42"/>
      <c r="B421" s="43"/>
      <c r="C421" s="211" t="s">
        <v>587</v>
      </c>
      <c r="D421" s="211" t="s">
        <v>176</v>
      </c>
      <c r="E421" s="212" t="s">
        <v>588</v>
      </c>
      <c r="F421" s="213" t="s">
        <v>589</v>
      </c>
      <c r="G421" s="214" t="s">
        <v>179</v>
      </c>
      <c r="H421" s="215">
        <v>456.648</v>
      </c>
      <c r="I421" s="216"/>
      <c r="J421" s="217">
        <f>ROUND(I421*H421,2)</f>
        <v>0</v>
      </c>
      <c r="K421" s="213" t="s">
        <v>180</v>
      </c>
      <c r="L421" s="48"/>
      <c r="M421" s="218" t="s">
        <v>30</v>
      </c>
      <c r="N421" s="219" t="s">
        <v>44</v>
      </c>
      <c r="O421" s="88"/>
      <c r="P421" s="220">
        <f>O421*H421</f>
        <v>0</v>
      </c>
      <c r="Q421" s="220">
        <v>0</v>
      </c>
      <c r="R421" s="220">
        <f>Q421*H421</f>
        <v>0</v>
      </c>
      <c r="S421" s="220">
        <v>0.02465</v>
      </c>
      <c r="T421" s="221">
        <f>S421*H421</f>
        <v>11.2563732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22" t="s">
        <v>305</v>
      </c>
      <c r="AT421" s="222" t="s">
        <v>176</v>
      </c>
      <c r="AU421" s="222" t="s">
        <v>80</v>
      </c>
      <c r="AY421" s="20" t="s">
        <v>175</v>
      </c>
      <c r="BE421" s="223">
        <f>IF(N421="základní",J421,0)</f>
        <v>0</v>
      </c>
      <c r="BF421" s="223">
        <f>IF(N421="snížená",J421,0)</f>
        <v>0</v>
      </c>
      <c r="BG421" s="223">
        <f>IF(N421="zákl. přenesená",J421,0)</f>
        <v>0</v>
      </c>
      <c r="BH421" s="223">
        <f>IF(N421="sníž. přenesená",J421,0)</f>
        <v>0</v>
      </c>
      <c r="BI421" s="223">
        <f>IF(N421="nulová",J421,0)</f>
        <v>0</v>
      </c>
      <c r="BJ421" s="20" t="s">
        <v>80</v>
      </c>
      <c r="BK421" s="223">
        <f>ROUND(I421*H421,2)</f>
        <v>0</v>
      </c>
      <c r="BL421" s="20" t="s">
        <v>305</v>
      </c>
      <c r="BM421" s="222" t="s">
        <v>590</v>
      </c>
    </row>
    <row r="422" s="2" customFormat="1">
      <c r="A422" s="42"/>
      <c r="B422" s="43"/>
      <c r="C422" s="44"/>
      <c r="D422" s="224" t="s">
        <v>183</v>
      </c>
      <c r="E422" s="44"/>
      <c r="F422" s="225" t="s">
        <v>591</v>
      </c>
      <c r="G422" s="44"/>
      <c r="H422" s="44"/>
      <c r="I422" s="226"/>
      <c r="J422" s="44"/>
      <c r="K422" s="44"/>
      <c r="L422" s="48"/>
      <c r="M422" s="227"/>
      <c r="N422" s="228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183</v>
      </c>
      <c r="AU422" s="20" t="s">
        <v>80</v>
      </c>
    </row>
    <row r="423" s="2" customFormat="1">
      <c r="A423" s="42"/>
      <c r="B423" s="43"/>
      <c r="C423" s="44"/>
      <c r="D423" s="229" t="s">
        <v>185</v>
      </c>
      <c r="E423" s="44"/>
      <c r="F423" s="230" t="s">
        <v>592</v>
      </c>
      <c r="G423" s="44"/>
      <c r="H423" s="44"/>
      <c r="I423" s="226"/>
      <c r="J423" s="44"/>
      <c r="K423" s="44"/>
      <c r="L423" s="48"/>
      <c r="M423" s="227"/>
      <c r="N423" s="228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185</v>
      </c>
      <c r="AU423" s="20" t="s">
        <v>80</v>
      </c>
    </row>
    <row r="424" s="13" customFormat="1">
      <c r="A424" s="13"/>
      <c r="B424" s="241"/>
      <c r="C424" s="242"/>
      <c r="D424" s="224" t="s">
        <v>187</v>
      </c>
      <c r="E424" s="243" t="s">
        <v>30</v>
      </c>
      <c r="F424" s="244" t="s">
        <v>593</v>
      </c>
      <c r="G424" s="242"/>
      <c r="H424" s="245">
        <v>456.648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187</v>
      </c>
      <c r="AU424" s="251" t="s">
        <v>80</v>
      </c>
      <c r="AV424" s="13" t="s">
        <v>82</v>
      </c>
      <c r="AW424" s="13" t="s">
        <v>36</v>
      </c>
      <c r="AX424" s="13" t="s">
        <v>73</v>
      </c>
      <c r="AY424" s="251" t="s">
        <v>175</v>
      </c>
    </row>
    <row r="425" s="14" customFormat="1">
      <c r="A425" s="14"/>
      <c r="B425" s="252"/>
      <c r="C425" s="253"/>
      <c r="D425" s="224" t="s">
        <v>187</v>
      </c>
      <c r="E425" s="254" t="s">
        <v>30</v>
      </c>
      <c r="F425" s="255" t="s">
        <v>190</v>
      </c>
      <c r="G425" s="253"/>
      <c r="H425" s="256">
        <v>456.648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187</v>
      </c>
      <c r="AU425" s="262" t="s">
        <v>80</v>
      </c>
      <c r="AV425" s="14" t="s">
        <v>181</v>
      </c>
      <c r="AW425" s="14" t="s">
        <v>36</v>
      </c>
      <c r="AX425" s="14" t="s">
        <v>80</v>
      </c>
      <c r="AY425" s="262" t="s">
        <v>175</v>
      </c>
    </row>
    <row r="426" s="2" customFormat="1" ht="16.5" customHeight="1">
      <c r="A426" s="42"/>
      <c r="B426" s="43"/>
      <c r="C426" s="211" t="s">
        <v>594</v>
      </c>
      <c r="D426" s="211" t="s">
        <v>176</v>
      </c>
      <c r="E426" s="212" t="s">
        <v>595</v>
      </c>
      <c r="F426" s="213" t="s">
        <v>596</v>
      </c>
      <c r="G426" s="214" t="s">
        <v>179</v>
      </c>
      <c r="H426" s="215">
        <v>456.648</v>
      </c>
      <c r="I426" s="216"/>
      <c r="J426" s="217">
        <f>ROUND(I426*H426,2)</f>
        <v>0</v>
      </c>
      <c r="K426" s="213" t="s">
        <v>180</v>
      </c>
      <c r="L426" s="48"/>
      <c r="M426" s="218" t="s">
        <v>30</v>
      </c>
      <c r="N426" s="219" t="s">
        <v>44</v>
      </c>
      <c r="O426" s="88"/>
      <c r="P426" s="220">
        <f>O426*H426</f>
        <v>0</v>
      </c>
      <c r="Q426" s="220">
        <v>0</v>
      </c>
      <c r="R426" s="220">
        <f>Q426*H426</f>
        <v>0</v>
      </c>
      <c r="S426" s="220">
        <v>0.008</v>
      </c>
      <c r="T426" s="221">
        <f>S426*H426</f>
        <v>3.6531840000000008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2" t="s">
        <v>305</v>
      </c>
      <c r="AT426" s="222" t="s">
        <v>176</v>
      </c>
      <c r="AU426" s="222" t="s">
        <v>80</v>
      </c>
      <c r="AY426" s="20" t="s">
        <v>175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20" t="s">
        <v>80</v>
      </c>
      <c r="BK426" s="223">
        <f>ROUND(I426*H426,2)</f>
        <v>0</v>
      </c>
      <c r="BL426" s="20" t="s">
        <v>305</v>
      </c>
      <c r="BM426" s="222" t="s">
        <v>597</v>
      </c>
    </row>
    <row r="427" s="2" customFormat="1">
      <c r="A427" s="42"/>
      <c r="B427" s="43"/>
      <c r="C427" s="44"/>
      <c r="D427" s="224" t="s">
        <v>183</v>
      </c>
      <c r="E427" s="44"/>
      <c r="F427" s="225" t="s">
        <v>598</v>
      </c>
      <c r="G427" s="44"/>
      <c r="H427" s="44"/>
      <c r="I427" s="226"/>
      <c r="J427" s="44"/>
      <c r="K427" s="44"/>
      <c r="L427" s="48"/>
      <c r="M427" s="227"/>
      <c r="N427" s="228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183</v>
      </c>
      <c r="AU427" s="20" t="s">
        <v>80</v>
      </c>
    </row>
    <row r="428" s="2" customFormat="1">
      <c r="A428" s="42"/>
      <c r="B428" s="43"/>
      <c r="C428" s="44"/>
      <c r="D428" s="229" t="s">
        <v>185</v>
      </c>
      <c r="E428" s="44"/>
      <c r="F428" s="230" t="s">
        <v>599</v>
      </c>
      <c r="G428" s="44"/>
      <c r="H428" s="44"/>
      <c r="I428" s="226"/>
      <c r="J428" s="44"/>
      <c r="K428" s="44"/>
      <c r="L428" s="48"/>
      <c r="M428" s="227"/>
      <c r="N428" s="228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185</v>
      </c>
      <c r="AU428" s="20" t="s">
        <v>80</v>
      </c>
    </row>
    <row r="429" s="2" customFormat="1" ht="16.5" customHeight="1">
      <c r="A429" s="42"/>
      <c r="B429" s="43"/>
      <c r="C429" s="211" t="s">
        <v>600</v>
      </c>
      <c r="D429" s="211" t="s">
        <v>176</v>
      </c>
      <c r="E429" s="212" t="s">
        <v>601</v>
      </c>
      <c r="F429" s="213" t="s">
        <v>602</v>
      </c>
      <c r="G429" s="214" t="s">
        <v>567</v>
      </c>
      <c r="H429" s="215">
        <v>0.403</v>
      </c>
      <c r="I429" s="216"/>
      <c r="J429" s="217">
        <f>ROUND(I429*H429,2)</f>
        <v>0</v>
      </c>
      <c r="K429" s="213" t="s">
        <v>180</v>
      </c>
      <c r="L429" s="48"/>
      <c r="M429" s="218" t="s">
        <v>30</v>
      </c>
      <c r="N429" s="219" t="s">
        <v>44</v>
      </c>
      <c r="O429" s="88"/>
      <c r="P429" s="220">
        <f>O429*H429</f>
        <v>0</v>
      </c>
      <c r="Q429" s="220">
        <v>0</v>
      </c>
      <c r="R429" s="220">
        <f>Q429*H429</f>
        <v>0</v>
      </c>
      <c r="S429" s="220">
        <v>0.0663</v>
      </c>
      <c r="T429" s="221">
        <f>S429*H429</f>
        <v>0.0267189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2" t="s">
        <v>305</v>
      </c>
      <c r="AT429" s="222" t="s">
        <v>176</v>
      </c>
      <c r="AU429" s="222" t="s">
        <v>80</v>
      </c>
      <c r="AY429" s="20" t="s">
        <v>175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20" t="s">
        <v>80</v>
      </c>
      <c r="BK429" s="223">
        <f>ROUND(I429*H429,2)</f>
        <v>0</v>
      </c>
      <c r="BL429" s="20" t="s">
        <v>305</v>
      </c>
      <c r="BM429" s="222" t="s">
        <v>603</v>
      </c>
    </row>
    <row r="430" s="2" customFormat="1">
      <c r="A430" s="42"/>
      <c r="B430" s="43"/>
      <c r="C430" s="44"/>
      <c r="D430" s="224" t="s">
        <v>183</v>
      </c>
      <c r="E430" s="44"/>
      <c r="F430" s="225" t="s">
        <v>604</v>
      </c>
      <c r="G430" s="44"/>
      <c r="H430" s="44"/>
      <c r="I430" s="226"/>
      <c r="J430" s="44"/>
      <c r="K430" s="44"/>
      <c r="L430" s="48"/>
      <c r="M430" s="227"/>
      <c r="N430" s="228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183</v>
      </c>
      <c r="AU430" s="20" t="s">
        <v>80</v>
      </c>
    </row>
    <row r="431" s="2" customFormat="1">
      <c r="A431" s="42"/>
      <c r="B431" s="43"/>
      <c r="C431" s="44"/>
      <c r="D431" s="229" t="s">
        <v>185</v>
      </c>
      <c r="E431" s="44"/>
      <c r="F431" s="230" t="s">
        <v>605</v>
      </c>
      <c r="G431" s="44"/>
      <c r="H431" s="44"/>
      <c r="I431" s="226"/>
      <c r="J431" s="44"/>
      <c r="K431" s="44"/>
      <c r="L431" s="48"/>
      <c r="M431" s="227"/>
      <c r="N431" s="228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185</v>
      </c>
      <c r="AU431" s="20" t="s">
        <v>80</v>
      </c>
    </row>
    <row r="432" s="13" customFormat="1">
      <c r="A432" s="13"/>
      <c r="B432" s="241"/>
      <c r="C432" s="242"/>
      <c r="D432" s="224" t="s">
        <v>187</v>
      </c>
      <c r="E432" s="243" t="s">
        <v>30</v>
      </c>
      <c r="F432" s="244" t="s">
        <v>342</v>
      </c>
      <c r="G432" s="242"/>
      <c r="H432" s="245">
        <v>0.403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1" t="s">
        <v>187</v>
      </c>
      <c r="AU432" s="251" t="s">
        <v>80</v>
      </c>
      <c r="AV432" s="13" t="s">
        <v>82</v>
      </c>
      <c r="AW432" s="13" t="s">
        <v>36</v>
      </c>
      <c r="AX432" s="13" t="s">
        <v>73</v>
      </c>
      <c r="AY432" s="251" t="s">
        <v>175</v>
      </c>
    </row>
    <row r="433" s="14" customFormat="1">
      <c r="A433" s="14"/>
      <c r="B433" s="252"/>
      <c r="C433" s="253"/>
      <c r="D433" s="224" t="s">
        <v>187</v>
      </c>
      <c r="E433" s="254" t="s">
        <v>30</v>
      </c>
      <c r="F433" s="255" t="s">
        <v>190</v>
      </c>
      <c r="G433" s="253"/>
      <c r="H433" s="256">
        <v>0.403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2" t="s">
        <v>187</v>
      </c>
      <c r="AU433" s="262" t="s">
        <v>80</v>
      </c>
      <c r="AV433" s="14" t="s">
        <v>181</v>
      </c>
      <c r="AW433" s="14" t="s">
        <v>36</v>
      </c>
      <c r="AX433" s="14" t="s">
        <v>80</v>
      </c>
      <c r="AY433" s="262" t="s">
        <v>175</v>
      </c>
    </row>
    <row r="434" s="2" customFormat="1" ht="16.5" customHeight="1">
      <c r="A434" s="42"/>
      <c r="B434" s="43"/>
      <c r="C434" s="211" t="s">
        <v>606</v>
      </c>
      <c r="D434" s="211" t="s">
        <v>176</v>
      </c>
      <c r="E434" s="212" t="s">
        <v>607</v>
      </c>
      <c r="F434" s="213" t="s">
        <v>608</v>
      </c>
      <c r="G434" s="214" t="s">
        <v>567</v>
      </c>
      <c r="H434" s="215">
        <v>1</v>
      </c>
      <c r="I434" s="216"/>
      <c r="J434" s="217">
        <f>ROUND(I434*H434,2)</f>
        <v>0</v>
      </c>
      <c r="K434" s="213" t="s">
        <v>180</v>
      </c>
      <c r="L434" s="48"/>
      <c r="M434" s="218" t="s">
        <v>30</v>
      </c>
      <c r="N434" s="219" t="s">
        <v>44</v>
      </c>
      <c r="O434" s="88"/>
      <c r="P434" s="220">
        <f>O434*H434</f>
        <v>0</v>
      </c>
      <c r="Q434" s="220">
        <v>0</v>
      </c>
      <c r="R434" s="220">
        <f>Q434*H434</f>
        <v>0</v>
      </c>
      <c r="S434" s="220">
        <v>0.0823</v>
      </c>
      <c r="T434" s="221">
        <f>S434*H434</f>
        <v>0.0823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2" t="s">
        <v>305</v>
      </c>
      <c r="AT434" s="222" t="s">
        <v>176</v>
      </c>
      <c r="AU434" s="222" t="s">
        <v>80</v>
      </c>
      <c r="AY434" s="20" t="s">
        <v>175</v>
      </c>
      <c r="BE434" s="223">
        <f>IF(N434="základní",J434,0)</f>
        <v>0</v>
      </c>
      <c r="BF434" s="223">
        <f>IF(N434="snížená",J434,0)</f>
        <v>0</v>
      </c>
      <c r="BG434" s="223">
        <f>IF(N434="zákl. přenesená",J434,0)</f>
        <v>0</v>
      </c>
      <c r="BH434" s="223">
        <f>IF(N434="sníž. přenesená",J434,0)</f>
        <v>0</v>
      </c>
      <c r="BI434" s="223">
        <f>IF(N434="nulová",J434,0)</f>
        <v>0</v>
      </c>
      <c r="BJ434" s="20" t="s">
        <v>80</v>
      </c>
      <c r="BK434" s="223">
        <f>ROUND(I434*H434,2)</f>
        <v>0</v>
      </c>
      <c r="BL434" s="20" t="s">
        <v>305</v>
      </c>
      <c r="BM434" s="222" t="s">
        <v>609</v>
      </c>
    </row>
    <row r="435" s="2" customFormat="1">
      <c r="A435" s="42"/>
      <c r="B435" s="43"/>
      <c r="C435" s="44"/>
      <c r="D435" s="224" t="s">
        <v>183</v>
      </c>
      <c r="E435" s="44"/>
      <c r="F435" s="225" t="s">
        <v>610</v>
      </c>
      <c r="G435" s="44"/>
      <c r="H435" s="44"/>
      <c r="I435" s="226"/>
      <c r="J435" s="44"/>
      <c r="K435" s="44"/>
      <c r="L435" s="48"/>
      <c r="M435" s="227"/>
      <c r="N435" s="228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183</v>
      </c>
      <c r="AU435" s="20" t="s">
        <v>80</v>
      </c>
    </row>
    <row r="436" s="2" customFormat="1">
      <c r="A436" s="42"/>
      <c r="B436" s="43"/>
      <c r="C436" s="44"/>
      <c r="D436" s="229" t="s">
        <v>185</v>
      </c>
      <c r="E436" s="44"/>
      <c r="F436" s="230" t="s">
        <v>611</v>
      </c>
      <c r="G436" s="44"/>
      <c r="H436" s="44"/>
      <c r="I436" s="226"/>
      <c r="J436" s="44"/>
      <c r="K436" s="44"/>
      <c r="L436" s="48"/>
      <c r="M436" s="227"/>
      <c r="N436" s="228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185</v>
      </c>
      <c r="AU436" s="20" t="s">
        <v>80</v>
      </c>
    </row>
    <row r="437" s="12" customFormat="1">
      <c r="A437" s="12"/>
      <c r="B437" s="231"/>
      <c r="C437" s="232"/>
      <c r="D437" s="224" t="s">
        <v>187</v>
      </c>
      <c r="E437" s="233" t="s">
        <v>30</v>
      </c>
      <c r="F437" s="234" t="s">
        <v>612</v>
      </c>
      <c r="G437" s="232"/>
      <c r="H437" s="233" t="s">
        <v>30</v>
      </c>
      <c r="I437" s="235"/>
      <c r="J437" s="232"/>
      <c r="K437" s="232"/>
      <c r="L437" s="236"/>
      <c r="M437" s="237"/>
      <c r="N437" s="238"/>
      <c r="O437" s="238"/>
      <c r="P437" s="238"/>
      <c r="Q437" s="238"/>
      <c r="R437" s="238"/>
      <c r="S437" s="238"/>
      <c r="T437" s="239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40" t="s">
        <v>187</v>
      </c>
      <c r="AU437" s="240" t="s">
        <v>80</v>
      </c>
      <c r="AV437" s="12" t="s">
        <v>80</v>
      </c>
      <c r="AW437" s="12" t="s">
        <v>36</v>
      </c>
      <c r="AX437" s="12" t="s">
        <v>73</v>
      </c>
      <c r="AY437" s="240" t="s">
        <v>175</v>
      </c>
    </row>
    <row r="438" s="13" customFormat="1">
      <c r="A438" s="13"/>
      <c r="B438" s="241"/>
      <c r="C438" s="242"/>
      <c r="D438" s="224" t="s">
        <v>187</v>
      </c>
      <c r="E438" s="243" t="s">
        <v>30</v>
      </c>
      <c r="F438" s="244" t="s">
        <v>613</v>
      </c>
      <c r="G438" s="242"/>
      <c r="H438" s="245">
        <v>1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1" t="s">
        <v>187</v>
      </c>
      <c r="AU438" s="251" t="s">
        <v>80</v>
      </c>
      <c r="AV438" s="13" t="s">
        <v>82</v>
      </c>
      <c r="AW438" s="13" t="s">
        <v>36</v>
      </c>
      <c r="AX438" s="13" t="s">
        <v>73</v>
      </c>
      <c r="AY438" s="251" t="s">
        <v>175</v>
      </c>
    </row>
    <row r="439" s="14" customFormat="1">
      <c r="A439" s="14"/>
      <c r="B439" s="252"/>
      <c r="C439" s="253"/>
      <c r="D439" s="224" t="s">
        <v>187</v>
      </c>
      <c r="E439" s="254" t="s">
        <v>30</v>
      </c>
      <c r="F439" s="255" t="s">
        <v>190</v>
      </c>
      <c r="G439" s="253"/>
      <c r="H439" s="256">
        <v>1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2" t="s">
        <v>187</v>
      </c>
      <c r="AU439" s="262" t="s">
        <v>80</v>
      </c>
      <c r="AV439" s="14" t="s">
        <v>181</v>
      </c>
      <c r="AW439" s="14" t="s">
        <v>36</v>
      </c>
      <c r="AX439" s="14" t="s">
        <v>80</v>
      </c>
      <c r="AY439" s="262" t="s">
        <v>175</v>
      </c>
    </row>
    <row r="440" s="2" customFormat="1" ht="16.5" customHeight="1">
      <c r="A440" s="42"/>
      <c r="B440" s="43"/>
      <c r="C440" s="211" t="s">
        <v>614</v>
      </c>
      <c r="D440" s="211" t="s">
        <v>176</v>
      </c>
      <c r="E440" s="212" t="s">
        <v>615</v>
      </c>
      <c r="F440" s="213" t="s">
        <v>616</v>
      </c>
      <c r="G440" s="214" t="s">
        <v>567</v>
      </c>
      <c r="H440" s="215">
        <v>18</v>
      </c>
      <c r="I440" s="216"/>
      <c r="J440" s="217">
        <f>ROUND(I440*H440,2)</f>
        <v>0</v>
      </c>
      <c r="K440" s="213" t="s">
        <v>180</v>
      </c>
      <c r="L440" s="48"/>
      <c r="M440" s="218" t="s">
        <v>30</v>
      </c>
      <c r="N440" s="219" t="s">
        <v>44</v>
      </c>
      <c r="O440" s="88"/>
      <c r="P440" s="220">
        <f>O440*H440</f>
        <v>0</v>
      </c>
      <c r="Q440" s="220">
        <v>0</v>
      </c>
      <c r="R440" s="220">
        <f>Q440*H440</f>
        <v>0</v>
      </c>
      <c r="S440" s="220">
        <v>0.021</v>
      </c>
      <c r="T440" s="221">
        <f>S440*H440</f>
        <v>0.378</v>
      </c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R440" s="222" t="s">
        <v>305</v>
      </c>
      <c r="AT440" s="222" t="s">
        <v>176</v>
      </c>
      <c r="AU440" s="222" t="s">
        <v>80</v>
      </c>
      <c r="AY440" s="20" t="s">
        <v>175</v>
      </c>
      <c r="BE440" s="223">
        <f>IF(N440="základní",J440,0)</f>
        <v>0</v>
      </c>
      <c r="BF440" s="223">
        <f>IF(N440="snížená",J440,0)</f>
        <v>0</v>
      </c>
      <c r="BG440" s="223">
        <f>IF(N440="zákl. přenesená",J440,0)</f>
        <v>0</v>
      </c>
      <c r="BH440" s="223">
        <f>IF(N440="sníž. přenesená",J440,0)</f>
        <v>0</v>
      </c>
      <c r="BI440" s="223">
        <f>IF(N440="nulová",J440,0)</f>
        <v>0</v>
      </c>
      <c r="BJ440" s="20" t="s">
        <v>80</v>
      </c>
      <c r="BK440" s="223">
        <f>ROUND(I440*H440,2)</f>
        <v>0</v>
      </c>
      <c r="BL440" s="20" t="s">
        <v>305</v>
      </c>
      <c r="BM440" s="222" t="s">
        <v>617</v>
      </c>
    </row>
    <row r="441" s="2" customFormat="1">
      <c r="A441" s="42"/>
      <c r="B441" s="43"/>
      <c r="C441" s="44"/>
      <c r="D441" s="224" t="s">
        <v>183</v>
      </c>
      <c r="E441" s="44"/>
      <c r="F441" s="225" t="s">
        <v>618</v>
      </c>
      <c r="G441" s="44"/>
      <c r="H441" s="44"/>
      <c r="I441" s="226"/>
      <c r="J441" s="44"/>
      <c r="K441" s="44"/>
      <c r="L441" s="48"/>
      <c r="M441" s="227"/>
      <c r="N441" s="228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183</v>
      </c>
      <c r="AU441" s="20" t="s">
        <v>80</v>
      </c>
    </row>
    <row r="442" s="2" customFormat="1">
      <c r="A442" s="42"/>
      <c r="B442" s="43"/>
      <c r="C442" s="44"/>
      <c r="D442" s="229" t="s">
        <v>185</v>
      </c>
      <c r="E442" s="44"/>
      <c r="F442" s="230" t="s">
        <v>619</v>
      </c>
      <c r="G442" s="44"/>
      <c r="H442" s="44"/>
      <c r="I442" s="226"/>
      <c r="J442" s="44"/>
      <c r="K442" s="44"/>
      <c r="L442" s="48"/>
      <c r="M442" s="227"/>
      <c r="N442" s="228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185</v>
      </c>
      <c r="AU442" s="20" t="s">
        <v>80</v>
      </c>
    </row>
    <row r="443" s="12" customFormat="1">
      <c r="A443" s="12"/>
      <c r="B443" s="231"/>
      <c r="C443" s="232"/>
      <c r="D443" s="224" t="s">
        <v>187</v>
      </c>
      <c r="E443" s="233" t="s">
        <v>30</v>
      </c>
      <c r="F443" s="234" t="s">
        <v>620</v>
      </c>
      <c r="G443" s="232"/>
      <c r="H443" s="233" t="s">
        <v>30</v>
      </c>
      <c r="I443" s="235"/>
      <c r="J443" s="232"/>
      <c r="K443" s="232"/>
      <c r="L443" s="236"/>
      <c r="M443" s="237"/>
      <c r="N443" s="238"/>
      <c r="O443" s="238"/>
      <c r="P443" s="238"/>
      <c r="Q443" s="238"/>
      <c r="R443" s="238"/>
      <c r="S443" s="238"/>
      <c r="T443" s="239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T443" s="240" t="s">
        <v>187</v>
      </c>
      <c r="AU443" s="240" t="s">
        <v>80</v>
      </c>
      <c r="AV443" s="12" t="s">
        <v>80</v>
      </c>
      <c r="AW443" s="12" t="s">
        <v>36</v>
      </c>
      <c r="AX443" s="12" t="s">
        <v>73</v>
      </c>
      <c r="AY443" s="240" t="s">
        <v>175</v>
      </c>
    </row>
    <row r="444" s="13" customFormat="1">
      <c r="A444" s="13"/>
      <c r="B444" s="241"/>
      <c r="C444" s="242"/>
      <c r="D444" s="224" t="s">
        <v>187</v>
      </c>
      <c r="E444" s="243" t="s">
        <v>30</v>
      </c>
      <c r="F444" s="244" t="s">
        <v>621</v>
      </c>
      <c r="G444" s="242"/>
      <c r="H444" s="245">
        <v>5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187</v>
      </c>
      <c r="AU444" s="251" t="s">
        <v>80</v>
      </c>
      <c r="AV444" s="13" t="s">
        <v>82</v>
      </c>
      <c r="AW444" s="13" t="s">
        <v>36</v>
      </c>
      <c r="AX444" s="13" t="s">
        <v>73</v>
      </c>
      <c r="AY444" s="251" t="s">
        <v>175</v>
      </c>
    </row>
    <row r="445" s="13" customFormat="1">
      <c r="A445" s="13"/>
      <c r="B445" s="241"/>
      <c r="C445" s="242"/>
      <c r="D445" s="224" t="s">
        <v>187</v>
      </c>
      <c r="E445" s="243" t="s">
        <v>30</v>
      </c>
      <c r="F445" s="244" t="s">
        <v>622</v>
      </c>
      <c r="G445" s="242"/>
      <c r="H445" s="245">
        <v>9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187</v>
      </c>
      <c r="AU445" s="251" t="s">
        <v>80</v>
      </c>
      <c r="AV445" s="13" t="s">
        <v>82</v>
      </c>
      <c r="AW445" s="13" t="s">
        <v>36</v>
      </c>
      <c r="AX445" s="13" t="s">
        <v>73</v>
      </c>
      <c r="AY445" s="251" t="s">
        <v>175</v>
      </c>
    </row>
    <row r="446" s="13" customFormat="1">
      <c r="A446" s="13"/>
      <c r="B446" s="241"/>
      <c r="C446" s="242"/>
      <c r="D446" s="224" t="s">
        <v>187</v>
      </c>
      <c r="E446" s="243" t="s">
        <v>30</v>
      </c>
      <c r="F446" s="244" t="s">
        <v>623</v>
      </c>
      <c r="G446" s="242"/>
      <c r="H446" s="245">
        <v>2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187</v>
      </c>
      <c r="AU446" s="251" t="s">
        <v>80</v>
      </c>
      <c r="AV446" s="13" t="s">
        <v>82</v>
      </c>
      <c r="AW446" s="13" t="s">
        <v>36</v>
      </c>
      <c r="AX446" s="13" t="s">
        <v>73</v>
      </c>
      <c r="AY446" s="251" t="s">
        <v>175</v>
      </c>
    </row>
    <row r="447" s="13" customFormat="1">
      <c r="A447" s="13"/>
      <c r="B447" s="241"/>
      <c r="C447" s="242"/>
      <c r="D447" s="224" t="s">
        <v>187</v>
      </c>
      <c r="E447" s="243" t="s">
        <v>30</v>
      </c>
      <c r="F447" s="244" t="s">
        <v>624</v>
      </c>
      <c r="G447" s="242"/>
      <c r="H447" s="245">
        <v>2</v>
      </c>
      <c r="I447" s="246"/>
      <c r="J447" s="242"/>
      <c r="K447" s="242"/>
      <c r="L447" s="247"/>
      <c r="M447" s="248"/>
      <c r="N447" s="249"/>
      <c r="O447" s="249"/>
      <c r="P447" s="249"/>
      <c r="Q447" s="249"/>
      <c r="R447" s="249"/>
      <c r="S447" s="249"/>
      <c r="T447" s="25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1" t="s">
        <v>187</v>
      </c>
      <c r="AU447" s="251" t="s">
        <v>80</v>
      </c>
      <c r="AV447" s="13" t="s">
        <v>82</v>
      </c>
      <c r="AW447" s="13" t="s">
        <v>36</v>
      </c>
      <c r="AX447" s="13" t="s">
        <v>73</v>
      </c>
      <c r="AY447" s="251" t="s">
        <v>175</v>
      </c>
    </row>
    <row r="448" s="14" customFormat="1">
      <c r="A448" s="14"/>
      <c r="B448" s="252"/>
      <c r="C448" s="253"/>
      <c r="D448" s="224" t="s">
        <v>187</v>
      </c>
      <c r="E448" s="254" t="s">
        <v>30</v>
      </c>
      <c r="F448" s="255" t="s">
        <v>190</v>
      </c>
      <c r="G448" s="253"/>
      <c r="H448" s="256">
        <v>18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2" t="s">
        <v>187</v>
      </c>
      <c r="AU448" s="262" t="s">
        <v>80</v>
      </c>
      <c r="AV448" s="14" t="s">
        <v>181</v>
      </c>
      <c r="AW448" s="14" t="s">
        <v>36</v>
      </c>
      <c r="AX448" s="14" t="s">
        <v>80</v>
      </c>
      <c r="AY448" s="262" t="s">
        <v>175</v>
      </c>
    </row>
    <row r="449" s="11" customFormat="1" ht="25.92" customHeight="1">
      <c r="A449" s="11"/>
      <c r="B449" s="197"/>
      <c r="C449" s="198"/>
      <c r="D449" s="199" t="s">
        <v>72</v>
      </c>
      <c r="E449" s="200" t="s">
        <v>625</v>
      </c>
      <c r="F449" s="200" t="s">
        <v>626</v>
      </c>
      <c r="G449" s="198"/>
      <c r="H449" s="198"/>
      <c r="I449" s="201"/>
      <c r="J449" s="202">
        <f>BK449</f>
        <v>0</v>
      </c>
      <c r="K449" s="198"/>
      <c r="L449" s="203"/>
      <c r="M449" s="204"/>
      <c r="N449" s="205"/>
      <c r="O449" s="205"/>
      <c r="P449" s="206">
        <f>SUM(P450:P451)</f>
        <v>0</v>
      </c>
      <c r="Q449" s="205"/>
      <c r="R449" s="206">
        <f>SUM(R450:R451)</f>
        <v>0</v>
      </c>
      <c r="S449" s="205"/>
      <c r="T449" s="207">
        <f>SUM(T450:T451)</f>
        <v>0</v>
      </c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R449" s="208" t="s">
        <v>181</v>
      </c>
      <c r="AT449" s="209" t="s">
        <v>72</v>
      </c>
      <c r="AU449" s="209" t="s">
        <v>73</v>
      </c>
      <c r="AY449" s="208" t="s">
        <v>175</v>
      </c>
      <c r="BK449" s="210">
        <f>SUM(BK450:BK451)</f>
        <v>0</v>
      </c>
    </row>
    <row r="450" s="2" customFormat="1" ht="16.5" customHeight="1">
      <c r="A450" s="42"/>
      <c r="B450" s="43"/>
      <c r="C450" s="211" t="s">
        <v>627</v>
      </c>
      <c r="D450" s="275" t="s">
        <v>176</v>
      </c>
      <c r="E450" s="212" t="s">
        <v>628</v>
      </c>
      <c r="F450" s="213" t="s">
        <v>629</v>
      </c>
      <c r="G450" s="214" t="s">
        <v>630</v>
      </c>
      <c r="H450" s="215">
        <v>1</v>
      </c>
      <c r="I450" s="216"/>
      <c r="J450" s="217">
        <f>ROUND(I450*H450,2)</f>
        <v>0</v>
      </c>
      <c r="K450" s="213" t="s">
        <v>30</v>
      </c>
      <c r="L450" s="48"/>
      <c r="M450" s="218" t="s">
        <v>30</v>
      </c>
      <c r="N450" s="219" t="s">
        <v>44</v>
      </c>
      <c r="O450" s="88"/>
      <c r="P450" s="220">
        <f>O450*H450</f>
        <v>0</v>
      </c>
      <c r="Q450" s="220">
        <v>0</v>
      </c>
      <c r="R450" s="220">
        <f>Q450*H450</f>
        <v>0</v>
      </c>
      <c r="S450" s="220">
        <v>0</v>
      </c>
      <c r="T450" s="221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2" t="s">
        <v>631</v>
      </c>
      <c r="AT450" s="222" t="s">
        <v>176</v>
      </c>
      <c r="AU450" s="222" t="s">
        <v>80</v>
      </c>
      <c r="AY450" s="20" t="s">
        <v>175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20" t="s">
        <v>80</v>
      </c>
      <c r="BK450" s="223">
        <f>ROUND(I450*H450,2)</f>
        <v>0</v>
      </c>
      <c r="BL450" s="20" t="s">
        <v>631</v>
      </c>
      <c r="BM450" s="222" t="s">
        <v>632</v>
      </c>
    </row>
    <row r="451" s="2" customFormat="1">
      <c r="A451" s="42"/>
      <c r="B451" s="43"/>
      <c r="C451" s="44"/>
      <c r="D451" s="224" t="s">
        <v>183</v>
      </c>
      <c r="E451" s="44"/>
      <c r="F451" s="225" t="s">
        <v>629</v>
      </c>
      <c r="G451" s="44"/>
      <c r="H451" s="44"/>
      <c r="I451" s="226"/>
      <c r="J451" s="44"/>
      <c r="K451" s="44"/>
      <c r="L451" s="48"/>
      <c r="M451" s="276"/>
      <c r="N451" s="277"/>
      <c r="O451" s="278"/>
      <c r="P451" s="278"/>
      <c r="Q451" s="278"/>
      <c r="R451" s="278"/>
      <c r="S451" s="278"/>
      <c r="T451" s="27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183</v>
      </c>
      <c r="AU451" s="20" t="s">
        <v>80</v>
      </c>
    </row>
    <row r="452" s="2" customFormat="1" ht="6.96" customHeight="1">
      <c r="A452" s="42"/>
      <c r="B452" s="63"/>
      <c r="C452" s="64"/>
      <c r="D452" s="64"/>
      <c r="E452" s="64"/>
      <c r="F452" s="64"/>
      <c r="G452" s="64"/>
      <c r="H452" s="64"/>
      <c r="I452" s="64"/>
      <c r="J452" s="64"/>
      <c r="K452" s="64"/>
      <c r="L452" s="48"/>
      <c r="M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</row>
  </sheetData>
  <sheetProtection sheet="1" autoFilter="0" formatColumns="0" formatRows="0" objects="1" scenarios="1" spinCount="100000" saltValue="1XIGg1qAVa8KQbBmI85DXJuMA0s8D43Rw8OpjThNhdF+MZ+x4sW5kTUTsa9bShr+RZ3oyFVM1x63NrPytZeTKw==" hashValue="tTmmiZF3Cq6CzAMRTWkW8asNal//ZKITpGQQBtGJh6aHmkQYtNgUCBBfCq2hbgad24XdCaBiPsNMOxxfy46rMg==" algorithmName="SHA-512" password="CC35"/>
  <autoFilter ref="C95:K4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4_01/113107163"/>
    <hyperlink ref="F106" r:id="rId2" display="https://podminky.urs.cz/item/CS_URS_2024_01/113107182"/>
    <hyperlink ref="F109" r:id="rId3" display="https://podminky.urs.cz/item/CS_URS_2024_01/122251104"/>
    <hyperlink ref="F115" r:id="rId4" display="https://podminky.urs.cz/item/CS_URS_2024_01/129951122"/>
    <hyperlink ref="F122" r:id="rId5" display="https://podminky.urs.cz/item/CS_URS_2024_01/961055111"/>
    <hyperlink ref="F129" r:id="rId6" display="https://podminky.urs.cz/item/CS_URS_2024_01/962032241"/>
    <hyperlink ref="F142" r:id="rId7" display="https://podminky.urs.cz/item/CS_URS_2024_01/962052211"/>
    <hyperlink ref="F147" r:id="rId8" display="https://podminky.urs.cz/item/CS_URS_2024_01/966072822"/>
    <hyperlink ref="F152" r:id="rId9" display="https://podminky.urs.cz/item/CS_URS_2024_01/968072558"/>
    <hyperlink ref="F158" r:id="rId10" display="https://podminky.urs.cz/item/CS_URS_2024_01/968072559"/>
    <hyperlink ref="F163" r:id="rId11" display="https://podminky.urs.cz/item/CS_URS_2024_01/968082016"/>
    <hyperlink ref="F171" r:id="rId12" display="https://podminky.urs.cz/item/CS_URS_2024_01/981011414"/>
    <hyperlink ref="F177" r:id="rId13" display="https://podminky.urs.cz/item/CS_URS_2024_01/981011716"/>
    <hyperlink ref="F183" r:id="rId14" display="https://podminky.urs.cz/item/CS_URS_2024_01/997013111"/>
    <hyperlink ref="F186" r:id="rId15" display="https://podminky.urs.cz/item/CS_URS_2024_01/997013501"/>
    <hyperlink ref="F189" r:id="rId16" display="https://podminky.urs.cz/item/CS_URS_2024_01/997013509"/>
    <hyperlink ref="F194" r:id="rId17" display="https://podminky.urs.cz/item/CS_URS_2024_01/997013645"/>
    <hyperlink ref="F207" r:id="rId18" display="https://podminky.urs.cz/item/CS_URS_2024_01/997013655"/>
    <hyperlink ref="F217" r:id="rId19" display="https://podminky.urs.cz/item/CS_URS_2024_01/997013811"/>
    <hyperlink ref="F247" r:id="rId20" display="https://podminky.urs.cz/item/CS_URS_2024_01/997013813"/>
    <hyperlink ref="F258" r:id="rId21" display="https://podminky.urs.cz/item/CS_URS_2024_01/997013814"/>
    <hyperlink ref="F264" r:id="rId22" display="https://podminky.urs.cz/item/CS_URS_2024_01/997013862"/>
    <hyperlink ref="F277" r:id="rId23" display="https://podminky.urs.cz/item/CS_URS_2024_01/997013863"/>
    <hyperlink ref="F288" r:id="rId24" display="https://podminky.urs.cz/item/CS_URS_2024_01/997013869"/>
    <hyperlink ref="F299" r:id="rId25" display="https://podminky.urs.cz/item/CS_URS_2024_01/997013871"/>
    <hyperlink ref="F314" r:id="rId26" display="https://podminky.urs.cz/item/CS_URS_2024_01/997221875"/>
    <hyperlink ref="F321" r:id="rId27" display="https://podminky.urs.cz/item/CS_URS_2024_01/997006002"/>
    <hyperlink ref="F326" r:id="rId28" display="https://podminky.urs.cz/item/CS_URS_2024_01/997006012"/>
    <hyperlink ref="F331" r:id="rId29" display="https://podminky.urs.cz/item/CS_URS_2024_01/997006512"/>
    <hyperlink ref="F334" r:id="rId30" display="https://podminky.urs.cz/item/CS_URS_2024_01/997006519"/>
    <hyperlink ref="F339" r:id="rId31" display="https://podminky.urs.cz/item/CS_URS_2024_01/997006551"/>
    <hyperlink ref="F343" r:id="rId32" display="https://podminky.urs.cz/item/CS_URS_2024_01/711131811"/>
    <hyperlink ref="F347" r:id="rId33" display="https://podminky.urs.cz/item/CS_URS_2024_01/713112813"/>
    <hyperlink ref="F353" r:id="rId34" display="https://podminky.urs.cz/item/CS_URS_2024_01/762331813"/>
    <hyperlink ref="F358" r:id="rId35" display="https://podminky.urs.cz/item/CS_URS_2024_01/762341811"/>
    <hyperlink ref="F367" r:id="rId36" display="https://podminky.urs.cz/item/CS_URS_2024_01/762342812"/>
    <hyperlink ref="F371" r:id="rId37" display="https://podminky.urs.cz/item/CS_URS_2024_01/763732813"/>
    <hyperlink ref="F376" r:id="rId38" display="https://podminky.urs.cz/item/CS_URS_2024_01/763734812"/>
    <hyperlink ref="F382" r:id="rId39" display="https://podminky.urs.cz/item/CS_URS_2024_01/764001841"/>
    <hyperlink ref="F387" r:id="rId40" display="https://podminky.urs.cz/item/CS_URS_2024_01/764001851"/>
    <hyperlink ref="F390" r:id="rId41" display="https://podminky.urs.cz/item/CS_URS_2024_01/764001891"/>
    <hyperlink ref="F393" r:id="rId42" display="https://podminky.urs.cz/item/CS_URS_2024_01/764002801"/>
    <hyperlink ref="F400" r:id="rId43" display="https://podminky.urs.cz/item/CS_URS_2024_01/764002871"/>
    <hyperlink ref="F403" r:id="rId44" display="https://podminky.urs.cz/item/CS_URS_2024_01/764004801"/>
    <hyperlink ref="F409" r:id="rId45" display="https://podminky.urs.cz/item/CS_URS_2024_01/764004841"/>
    <hyperlink ref="F415" r:id="rId46" display="https://podminky.urs.cz/item/CS_URS_2024_01/766411821"/>
    <hyperlink ref="F420" r:id="rId47" display="https://podminky.urs.cz/item/CS_URS_2024_01/766411822"/>
    <hyperlink ref="F423" r:id="rId48" display="https://podminky.urs.cz/item/CS_URS_2024_01/766421811"/>
    <hyperlink ref="F428" r:id="rId49" display="https://podminky.urs.cz/item/CS_URS_2024_01/766421822"/>
    <hyperlink ref="F431" r:id="rId50" display="https://podminky.urs.cz/item/CS_URS_2024_01/766691917"/>
    <hyperlink ref="F436" r:id="rId51" display="https://podminky.urs.cz/item/CS_URS_2024_01/766691918"/>
    <hyperlink ref="F442" r:id="rId52" display="https://podminky.urs.cz/item/CS_URS_2024_01/7666919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633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145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ROUND(J88,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ROUND((SUM(BE88:BE148)),  2)</f>
        <v>0</v>
      </c>
      <c r="G35" s="42"/>
      <c r="H35" s="42"/>
      <c r="I35" s="163">
        <v>0.21</v>
      </c>
      <c r="J35" s="162">
        <f>ROUND(((SUM(BE88:BE148))*I35),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ROUND((SUM(BF88:BF148)),  2)</f>
        <v>0</v>
      </c>
      <c r="G36" s="42"/>
      <c r="H36" s="42"/>
      <c r="I36" s="163">
        <v>0.12</v>
      </c>
      <c r="J36" s="162">
        <f>ROUND(((SUM(BF88:BF148))*I36),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ROUND((SUM(BG88:BG148)),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ROUND((SUM(BH88:BH148)),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ROUND((SUM(BI88:BI148)),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02.02 - SO02 - BOURACÍ A DEMOLIČNÍ PRÁCE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J88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151</v>
      </c>
      <c r="E64" s="183"/>
      <c r="F64" s="183"/>
      <c r="G64" s="183"/>
      <c r="H64" s="183"/>
      <c r="I64" s="183"/>
      <c r="J64" s="184">
        <f>J89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0"/>
      <c r="C65" s="181"/>
      <c r="D65" s="182" t="s">
        <v>152</v>
      </c>
      <c r="E65" s="183"/>
      <c r="F65" s="183"/>
      <c r="G65" s="183"/>
      <c r="H65" s="183"/>
      <c r="I65" s="183"/>
      <c r="J65" s="184">
        <f>J112</f>
        <v>0</v>
      </c>
      <c r="K65" s="181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80"/>
      <c r="C66" s="181"/>
      <c r="D66" s="182" t="s">
        <v>634</v>
      </c>
      <c r="E66" s="183"/>
      <c r="F66" s="183"/>
      <c r="G66" s="183"/>
      <c r="H66" s="183"/>
      <c r="I66" s="183"/>
      <c r="J66" s="184">
        <f>J142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4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161</v>
      </c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75" t="str">
        <f>E7</f>
        <v>Ledeč n. S. škola přístavba dílny pro CNC</v>
      </c>
      <c r="F76" s="35"/>
      <c r="G76" s="35"/>
      <c r="H76" s="35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1" customFormat="1" ht="12" customHeight="1">
      <c r="B77" s="24"/>
      <c r="C77" s="35" t="s">
        <v>140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2"/>
      <c r="B78" s="43"/>
      <c r="C78" s="44"/>
      <c r="D78" s="44"/>
      <c r="E78" s="175" t="s">
        <v>141</v>
      </c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142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E11</f>
        <v>02.02 - SO02 - BOURACÍ A DEMOLIČNÍ PRÁCE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F14</f>
        <v xml:space="preserve"> </v>
      </c>
      <c r="G82" s="44"/>
      <c r="H82" s="44"/>
      <c r="I82" s="35" t="s">
        <v>24</v>
      </c>
      <c r="J82" s="76" t="str">
        <f>IF(J14="","",J14)</f>
        <v>6. 3. 2024</v>
      </c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28</v>
      </c>
      <c r="D84" s="44"/>
      <c r="E84" s="44"/>
      <c r="F84" s="30" t="str">
        <f>E17</f>
        <v xml:space="preserve"> </v>
      </c>
      <c r="G84" s="44"/>
      <c r="H84" s="44"/>
      <c r="I84" s="35" t="s">
        <v>34</v>
      </c>
      <c r="J84" s="40" t="str">
        <f>E23</f>
        <v xml:space="preserve"> 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32</v>
      </c>
      <c r="D85" s="44"/>
      <c r="E85" s="44"/>
      <c r="F85" s="30" t="str">
        <f>IF(E20="","",E20)</f>
        <v>Vyplň údaj</v>
      </c>
      <c r="G85" s="44"/>
      <c r="H85" s="44"/>
      <c r="I85" s="35" t="s">
        <v>35</v>
      </c>
      <c r="J85" s="40" t="str">
        <f>E26</f>
        <v xml:space="preserve"> 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0" customFormat="1" ht="29.28" customHeight="1">
      <c r="A87" s="186"/>
      <c r="B87" s="187"/>
      <c r="C87" s="188" t="s">
        <v>162</v>
      </c>
      <c r="D87" s="189" t="s">
        <v>58</v>
      </c>
      <c r="E87" s="189" t="s">
        <v>54</v>
      </c>
      <c r="F87" s="189" t="s">
        <v>55</v>
      </c>
      <c r="G87" s="189" t="s">
        <v>163</v>
      </c>
      <c r="H87" s="189" t="s">
        <v>164</v>
      </c>
      <c r="I87" s="189" t="s">
        <v>165</v>
      </c>
      <c r="J87" s="189" t="s">
        <v>148</v>
      </c>
      <c r="K87" s="190" t="s">
        <v>166</v>
      </c>
      <c r="L87" s="191"/>
      <c r="M87" s="96" t="s">
        <v>30</v>
      </c>
      <c r="N87" s="97" t="s">
        <v>43</v>
      </c>
      <c r="O87" s="97" t="s">
        <v>167</v>
      </c>
      <c r="P87" s="97" t="s">
        <v>168</v>
      </c>
      <c r="Q87" s="97" t="s">
        <v>169</v>
      </c>
      <c r="R87" s="97" t="s">
        <v>170</v>
      </c>
      <c r="S87" s="97" t="s">
        <v>171</v>
      </c>
      <c r="T87" s="98" t="s">
        <v>172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42"/>
      <c r="B88" s="43"/>
      <c r="C88" s="103" t="s">
        <v>173</v>
      </c>
      <c r="D88" s="44"/>
      <c r="E88" s="44"/>
      <c r="F88" s="44"/>
      <c r="G88" s="44"/>
      <c r="H88" s="44"/>
      <c r="I88" s="44"/>
      <c r="J88" s="192">
        <f>BK88</f>
        <v>0</v>
      </c>
      <c r="K88" s="44"/>
      <c r="L88" s="48"/>
      <c r="M88" s="99"/>
      <c r="N88" s="193"/>
      <c r="O88" s="100"/>
      <c r="P88" s="194">
        <f>P89+P112+P142</f>
        <v>0</v>
      </c>
      <c r="Q88" s="100"/>
      <c r="R88" s="194">
        <f>R89+R112+R142</f>
        <v>0</v>
      </c>
      <c r="S88" s="100"/>
      <c r="T88" s="195">
        <f>T89+T112+T142</f>
        <v>7.0230959999999992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72</v>
      </c>
      <c r="AU88" s="20" t="s">
        <v>149</v>
      </c>
      <c r="BK88" s="196">
        <f>BK89+BK112+BK142</f>
        <v>0</v>
      </c>
    </row>
    <row r="89" s="11" customFormat="1" ht="25.92" customHeight="1">
      <c r="A89" s="11"/>
      <c r="B89" s="197"/>
      <c r="C89" s="198"/>
      <c r="D89" s="199" t="s">
        <v>72</v>
      </c>
      <c r="E89" s="200" t="s">
        <v>212</v>
      </c>
      <c r="F89" s="200" t="s">
        <v>213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SUM(P90:P111)</f>
        <v>0</v>
      </c>
      <c r="Q89" s="205"/>
      <c r="R89" s="206">
        <f>SUM(R90:R111)</f>
        <v>0</v>
      </c>
      <c r="S89" s="205"/>
      <c r="T89" s="207">
        <f>SUM(T90:T111)</f>
        <v>7.0230959999999992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8" t="s">
        <v>80</v>
      </c>
      <c r="AT89" s="209" t="s">
        <v>72</v>
      </c>
      <c r="AU89" s="209" t="s">
        <v>73</v>
      </c>
      <c r="AY89" s="208" t="s">
        <v>175</v>
      </c>
      <c r="BK89" s="210">
        <f>SUM(BK90:BK111)</f>
        <v>0</v>
      </c>
    </row>
    <row r="90" s="2" customFormat="1" ht="16.5" customHeight="1">
      <c r="A90" s="42"/>
      <c r="B90" s="43"/>
      <c r="C90" s="211" t="s">
        <v>80</v>
      </c>
      <c r="D90" s="211" t="s">
        <v>176</v>
      </c>
      <c r="E90" s="212" t="s">
        <v>215</v>
      </c>
      <c r="F90" s="213" t="s">
        <v>216</v>
      </c>
      <c r="G90" s="214" t="s">
        <v>199</v>
      </c>
      <c r="H90" s="215">
        <v>0.485</v>
      </c>
      <c r="I90" s="216"/>
      <c r="J90" s="217">
        <f>ROUND(I90*H90,2)</f>
        <v>0</v>
      </c>
      <c r="K90" s="213" t="s">
        <v>180</v>
      </c>
      <c r="L90" s="48"/>
      <c r="M90" s="218" t="s">
        <v>30</v>
      </c>
      <c r="N90" s="219" t="s">
        <v>44</v>
      </c>
      <c r="O90" s="88"/>
      <c r="P90" s="220">
        <f>O90*H90</f>
        <v>0</v>
      </c>
      <c r="Q90" s="220">
        <v>0</v>
      </c>
      <c r="R90" s="220">
        <f>Q90*H90</f>
        <v>0</v>
      </c>
      <c r="S90" s="220">
        <v>2.4</v>
      </c>
      <c r="T90" s="221">
        <f>S90*H90</f>
        <v>1.1639999999999998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22" t="s">
        <v>181</v>
      </c>
      <c r="AT90" s="222" t="s">
        <v>176</v>
      </c>
      <c r="AU90" s="222" t="s">
        <v>80</v>
      </c>
      <c r="AY90" s="20" t="s">
        <v>175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80</v>
      </c>
      <c r="BK90" s="223">
        <f>ROUND(I90*H90,2)</f>
        <v>0</v>
      </c>
      <c r="BL90" s="20" t="s">
        <v>181</v>
      </c>
      <c r="BM90" s="222" t="s">
        <v>635</v>
      </c>
    </row>
    <row r="91" s="2" customFormat="1">
      <c r="A91" s="42"/>
      <c r="B91" s="43"/>
      <c r="C91" s="44"/>
      <c r="D91" s="224" t="s">
        <v>183</v>
      </c>
      <c r="E91" s="44"/>
      <c r="F91" s="225" t="s">
        <v>218</v>
      </c>
      <c r="G91" s="44"/>
      <c r="H91" s="44"/>
      <c r="I91" s="226"/>
      <c r="J91" s="44"/>
      <c r="K91" s="44"/>
      <c r="L91" s="48"/>
      <c r="M91" s="227"/>
      <c r="N91" s="228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183</v>
      </c>
      <c r="AU91" s="20" t="s">
        <v>80</v>
      </c>
    </row>
    <row r="92" s="2" customFormat="1">
      <c r="A92" s="42"/>
      <c r="B92" s="43"/>
      <c r="C92" s="44"/>
      <c r="D92" s="229" t="s">
        <v>185</v>
      </c>
      <c r="E92" s="44"/>
      <c r="F92" s="230" t="s">
        <v>219</v>
      </c>
      <c r="G92" s="44"/>
      <c r="H92" s="44"/>
      <c r="I92" s="226"/>
      <c r="J92" s="44"/>
      <c r="K92" s="44"/>
      <c r="L92" s="48"/>
      <c r="M92" s="227"/>
      <c r="N92" s="228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185</v>
      </c>
      <c r="AU92" s="20" t="s">
        <v>80</v>
      </c>
    </row>
    <row r="93" s="12" customFormat="1">
      <c r="A93" s="12"/>
      <c r="B93" s="231"/>
      <c r="C93" s="232"/>
      <c r="D93" s="224" t="s">
        <v>187</v>
      </c>
      <c r="E93" s="233" t="s">
        <v>30</v>
      </c>
      <c r="F93" s="234" t="s">
        <v>636</v>
      </c>
      <c r="G93" s="232"/>
      <c r="H93" s="233" t="s">
        <v>30</v>
      </c>
      <c r="I93" s="235"/>
      <c r="J93" s="232"/>
      <c r="K93" s="232"/>
      <c r="L93" s="236"/>
      <c r="M93" s="237"/>
      <c r="N93" s="238"/>
      <c r="O93" s="238"/>
      <c r="P93" s="238"/>
      <c r="Q93" s="238"/>
      <c r="R93" s="238"/>
      <c r="S93" s="238"/>
      <c r="T93" s="239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T93" s="240" t="s">
        <v>187</v>
      </c>
      <c r="AU93" s="240" t="s">
        <v>80</v>
      </c>
      <c r="AV93" s="12" t="s">
        <v>80</v>
      </c>
      <c r="AW93" s="12" t="s">
        <v>36</v>
      </c>
      <c r="AX93" s="12" t="s">
        <v>73</v>
      </c>
      <c r="AY93" s="240" t="s">
        <v>175</v>
      </c>
    </row>
    <row r="94" s="13" customFormat="1">
      <c r="A94" s="13"/>
      <c r="B94" s="241"/>
      <c r="C94" s="242"/>
      <c r="D94" s="224" t="s">
        <v>187</v>
      </c>
      <c r="E94" s="243" t="s">
        <v>30</v>
      </c>
      <c r="F94" s="244" t="s">
        <v>637</v>
      </c>
      <c r="G94" s="242"/>
      <c r="H94" s="245">
        <v>0.3666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1" t="s">
        <v>187</v>
      </c>
      <c r="AU94" s="251" t="s">
        <v>80</v>
      </c>
      <c r="AV94" s="13" t="s">
        <v>82</v>
      </c>
      <c r="AW94" s="13" t="s">
        <v>36</v>
      </c>
      <c r="AX94" s="13" t="s">
        <v>73</v>
      </c>
      <c r="AY94" s="251" t="s">
        <v>175</v>
      </c>
    </row>
    <row r="95" s="13" customFormat="1">
      <c r="A95" s="13"/>
      <c r="B95" s="241"/>
      <c r="C95" s="242"/>
      <c r="D95" s="224" t="s">
        <v>187</v>
      </c>
      <c r="E95" s="243" t="s">
        <v>30</v>
      </c>
      <c r="F95" s="244" t="s">
        <v>638</v>
      </c>
      <c r="G95" s="242"/>
      <c r="H95" s="245">
        <v>0.11844000000000002</v>
      </c>
      <c r="I95" s="246"/>
      <c r="J95" s="242"/>
      <c r="K95" s="242"/>
      <c r="L95" s="247"/>
      <c r="M95" s="248"/>
      <c r="N95" s="249"/>
      <c r="O95" s="249"/>
      <c r="P95" s="249"/>
      <c r="Q95" s="249"/>
      <c r="R95" s="249"/>
      <c r="S95" s="249"/>
      <c r="T95" s="25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51" t="s">
        <v>187</v>
      </c>
      <c r="AU95" s="251" t="s">
        <v>80</v>
      </c>
      <c r="AV95" s="13" t="s">
        <v>82</v>
      </c>
      <c r="AW95" s="13" t="s">
        <v>36</v>
      </c>
      <c r="AX95" s="13" t="s">
        <v>73</v>
      </c>
      <c r="AY95" s="251" t="s">
        <v>175</v>
      </c>
    </row>
    <row r="96" s="14" customFormat="1">
      <c r="A96" s="14"/>
      <c r="B96" s="252"/>
      <c r="C96" s="253"/>
      <c r="D96" s="224" t="s">
        <v>187</v>
      </c>
      <c r="E96" s="254" t="s">
        <v>30</v>
      </c>
      <c r="F96" s="255" t="s">
        <v>190</v>
      </c>
      <c r="G96" s="253"/>
      <c r="H96" s="256">
        <v>0.48504000000000008</v>
      </c>
      <c r="I96" s="257"/>
      <c r="J96" s="253"/>
      <c r="K96" s="253"/>
      <c r="L96" s="258"/>
      <c r="M96" s="259"/>
      <c r="N96" s="260"/>
      <c r="O96" s="260"/>
      <c r="P96" s="260"/>
      <c r="Q96" s="260"/>
      <c r="R96" s="260"/>
      <c r="S96" s="260"/>
      <c r="T96" s="261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62" t="s">
        <v>187</v>
      </c>
      <c r="AU96" s="262" t="s">
        <v>80</v>
      </c>
      <c r="AV96" s="14" t="s">
        <v>181</v>
      </c>
      <c r="AW96" s="14" t="s">
        <v>36</v>
      </c>
      <c r="AX96" s="14" t="s">
        <v>80</v>
      </c>
      <c r="AY96" s="262" t="s">
        <v>175</v>
      </c>
    </row>
    <row r="97" s="2" customFormat="1" ht="16.5" customHeight="1">
      <c r="A97" s="42"/>
      <c r="B97" s="43"/>
      <c r="C97" s="211" t="s">
        <v>82</v>
      </c>
      <c r="D97" s="211" t="s">
        <v>176</v>
      </c>
      <c r="E97" s="212" t="s">
        <v>639</v>
      </c>
      <c r="F97" s="213" t="s">
        <v>640</v>
      </c>
      <c r="G97" s="214" t="s">
        <v>179</v>
      </c>
      <c r="H97" s="215">
        <v>3.468</v>
      </c>
      <c r="I97" s="216"/>
      <c r="J97" s="217">
        <f>ROUND(I97*H97,2)</f>
        <v>0</v>
      </c>
      <c r="K97" s="213" t="s">
        <v>180</v>
      </c>
      <c r="L97" s="48"/>
      <c r="M97" s="218" t="s">
        <v>30</v>
      </c>
      <c r="N97" s="219" t="s">
        <v>44</v>
      </c>
      <c r="O97" s="88"/>
      <c r="P97" s="220">
        <f>O97*H97</f>
        <v>0</v>
      </c>
      <c r="Q97" s="220">
        <v>0</v>
      </c>
      <c r="R97" s="220">
        <f>Q97*H97</f>
        <v>0</v>
      </c>
      <c r="S97" s="220">
        <v>0.053</v>
      </c>
      <c r="T97" s="221">
        <f>S97*H97</f>
        <v>0.18380399999999997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2" t="s">
        <v>181</v>
      </c>
      <c r="AT97" s="222" t="s">
        <v>176</v>
      </c>
      <c r="AU97" s="222" t="s">
        <v>80</v>
      </c>
      <c r="AY97" s="20" t="s">
        <v>175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0" t="s">
        <v>80</v>
      </c>
      <c r="BK97" s="223">
        <f>ROUND(I97*H97,2)</f>
        <v>0</v>
      </c>
      <c r="BL97" s="20" t="s">
        <v>181</v>
      </c>
      <c r="BM97" s="222" t="s">
        <v>641</v>
      </c>
    </row>
    <row r="98" s="2" customFormat="1">
      <c r="A98" s="42"/>
      <c r="B98" s="43"/>
      <c r="C98" s="44"/>
      <c r="D98" s="224" t="s">
        <v>183</v>
      </c>
      <c r="E98" s="44"/>
      <c r="F98" s="225" t="s">
        <v>642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183</v>
      </c>
      <c r="AU98" s="20" t="s">
        <v>80</v>
      </c>
    </row>
    <row r="99" s="2" customFormat="1">
      <c r="A99" s="42"/>
      <c r="B99" s="43"/>
      <c r="C99" s="44"/>
      <c r="D99" s="229" t="s">
        <v>185</v>
      </c>
      <c r="E99" s="44"/>
      <c r="F99" s="230" t="s">
        <v>643</v>
      </c>
      <c r="G99" s="44"/>
      <c r="H99" s="44"/>
      <c r="I99" s="226"/>
      <c r="J99" s="44"/>
      <c r="K99" s="44"/>
      <c r="L99" s="48"/>
      <c r="M99" s="227"/>
      <c r="N99" s="228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185</v>
      </c>
      <c r="AU99" s="20" t="s">
        <v>80</v>
      </c>
    </row>
    <row r="100" s="13" customFormat="1">
      <c r="A100" s="13"/>
      <c r="B100" s="241"/>
      <c r="C100" s="242"/>
      <c r="D100" s="224" t="s">
        <v>187</v>
      </c>
      <c r="E100" s="243" t="s">
        <v>30</v>
      </c>
      <c r="F100" s="244" t="s">
        <v>644</v>
      </c>
      <c r="G100" s="242"/>
      <c r="H100" s="245">
        <v>3.468225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187</v>
      </c>
      <c r="AU100" s="251" t="s">
        <v>80</v>
      </c>
      <c r="AV100" s="13" t="s">
        <v>82</v>
      </c>
      <c r="AW100" s="13" t="s">
        <v>36</v>
      </c>
      <c r="AX100" s="13" t="s">
        <v>73</v>
      </c>
      <c r="AY100" s="251" t="s">
        <v>175</v>
      </c>
    </row>
    <row r="101" s="14" customFormat="1">
      <c r="A101" s="14"/>
      <c r="B101" s="252"/>
      <c r="C101" s="253"/>
      <c r="D101" s="224" t="s">
        <v>187</v>
      </c>
      <c r="E101" s="254" t="s">
        <v>30</v>
      </c>
      <c r="F101" s="255" t="s">
        <v>190</v>
      </c>
      <c r="G101" s="253"/>
      <c r="H101" s="256">
        <v>3.468225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2" t="s">
        <v>187</v>
      </c>
      <c r="AU101" s="262" t="s">
        <v>80</v>
      </c>
      <c r="AV101" s="14" t="s">
        <v>181</v>
      </c>
      <c r="AW101" s="14" t="s">
        <v>36</v>
      </c>
      <c r="AX101" s="14" t="s">
        <v>80</v>
      </c>
      <c r="AY101" s="262" t="s">
        <v>175</v>
      </c>
    </row>
    <row r="102" s="2" customFormat="1" ht="16.5" customHeight="1">
      <c r="A102" s="42"/>
      <c r="B102" s="43"/>
      <c r="C102" s="211" t="s">
        <v>196</v>
      </c>
      <c r="D102" s="211" t="s">
        <v>176</v>
      </c>
      <c r="E102" s="212" t="s">
        <v>645</v>
      </c>
      <c r="F102" s="213" t="s">
        <v>646</v>
      </c>
      <c r="G102" s="214" t="s">
        <v>179</v>
      </c>
      <c r="H102" s="215">
        <v>2.822</v>
      </c>
      <c r="I102" s="216"/>
      <c r="J102" s="217">
        <f>ROUND(I102*H102,2)</f>
        <v>0</v>
      </c>
      <c r="K102" s="213" t="s">
        <v>180</v>
      </c>
      <c r="L102" s="48"/>
      <c r="M102" s="218" t="s">
        <v>30</v>
      </c>
      <c r="N102" s="219" t="s">
        <v>44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0.063</v>
      </c>
      <c r="T102" s="221">
        <f>S102*H102</f>
        <v>0.177786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181</v>
      </c>
      <c r="AT102" s="222" t="s">
        <v>176</v>
      </c>
      <c r="AU102" s="222" t="s">
        <v>80</v>
      </c>
      <c r="AY102" s="20" t="s">
        <v>175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80</v>
      </c>
      <c r="BK102" s="223">
        <f>ROUND(I102*H102,2)</f>
        <v>0</v>
      </c>
      <c r="BL102" s="20" t="s">
        <v>181</v>
      </c>
      <c r="BM102" s="222" t="s">
        <v>647</v>
      </c>
    </row>
    <row r="103" s="2" customFormat="1">
      <c r="A103" s="42"/>
      <c r="B103" s="43"/>
      <c r="C103" s="44"/>
      <c r="D103" s="224" t="s">
        <v>183</v>
      </c>
      <c r="E103" s="44"/>
      <c r="F103" s="225" t="s">
        <v>648</v>
      </c>
      <c r="G103" s="44"/>
      <c r="H103" s="44"/>
      <c r="I103" s="226"/>
      <c r="J103" s="44"/>
      <c r="K103" s="44"/>
      <c r="L103" s="48"/>
      <c r="M103" s="227"/>
      <c r="N103" s="228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183</v>
      </c>
      <c r="AU103" s="20" t="s">
        <v>80</v>
      </c>
    </row>
    <row r="104" s="2" customFormat="1">
      <c r="A104" s="42"/>
      <c r="B104" s="43"/>
      <c r="C104" s="44"/>
      <c r="D104" s="229" t="s">
        <v>185</v>
      </c>
      <c r="E104" s="44"/>
      <c r="F104" s="230" t="s">
        <v>649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185</v>
      </c>
      <c r="AU104" s="20" t="s">
        <v>80</v>
      </c>
    </row>
    <row r="105" s="13" customFormat="1">
      <c r="A105" s="13"/>
      <c r="B105" s="241"/>
      <c r="C105" s="242"/>
      <c r="D105" s="224" t="s">
        <v>187</v>
      </c>
      <c r="E105" s="243" t="s">
        <v>30</v>
      </c>
      <c r="F105" s="244" t="s">
        <v>650</v>
      </c>
      <c r="G105" s="242"/>
      <c r="H105" s="245">
        <v>2.8224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187</v>
      </c>
      <c r="AU105" s="251" t="s">
        <v>80</v>
      </c>
      <c r="AV105" s="13" t="s">
        <v>82</v>
      </c>
      <c r="AW105" s="13" t="s">
        <v>36</v>
      </c>
      <c r="AX105" s="13" t="s">
        <v>73</v>
      </c>
      <c r="AY105" s="251" t="s">
        <v>175</v>
      </c>
    </row>
    <row r="106" s="14" customFormat="1">
      <c r="A106" s="14"/>
      <c r="B106" s="252"/>
      <c r="C106" s="253"/>
      <c r="D106" s="224" t="s">
        <v>187</v>
      </c>
      <c r="E106" s="254" t="s">
        <v>30</v>
      </c>
      <c r="F106" s="255" t="s">
        <v>190</v>
      </c>
      <c r="G106" s="253"/>
      <c r="H106" s="256">
        <v>2.8224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187</v>
      </c>
      <c r="AU106" s="262" t="s">
        <v>80</v>
      </c>
      <c r="AV106" s="14" t="s">
        <v>181</v>
      </c>
      <c r="AW106" s="14" t="s">
        <v>36</v>
      </c>
      <c r="AX106" s="14" t="s">
        <v>80</v>
      </c>
      <c r="AY106" s="262" t="s">
        <v>175</v>
      </c>
    </row>
    <row r="107" s="2" customFormat="1" ht="21.75" customHeight="1">
      <c r="A107" s="42"/>
      <c r="B107" s="43"/>
      <c r="C107" s="211" t="s">
        <v>181</v>
      </c>
      <c r="D107" s="211" t="s">
        <v>176</v>
      </c>
      <c r="E107" s="212" t="s">
        <v>651</v>
      </c>
      <c r="F107" s="213" t="s">
        <v>652</v>
      </c>
      <c r="G107" s="214" t="s">
        <v>179</v>
      </c>
      <c r="H107" s="215">
        <v>119.511</v>
      </c>
      <c r="I107" s="216"/>
      <c r="J107" s="217">
        <f>ROUND(I107*H107,2)</f>
        <v>0</v>
      </c>
      <c r="K107" s="213" t="s">
        <v>180</v>
      </c>
      <c r="L107" s="48"/>
      <c r="M107" s="218" t="s">
        <v>30</v>
      </c>
      <c r="N107" s="219" t="s">
        <v>44</v>
      </c>
      <c r="O107" s="88"/>
      <c r="P107" s="220">
        <f>O107*H107</f>
        <v>0</v>
      </c>
      <c r="Q107" s="220">
        <v>0</v>
      </c>
      <c r="R107" s="220">
        <f>Q107*H107</f>
        <v>0</v>
      </c>
      <c r="S107" s="220">
        <v>0.046</v>
      </c>
      <c r="T107" s="221">
        <f>S107*H107</f>
        <v>5.4975059999999992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181</v>
      </c>
      <c r="AT107" s="222" t="s">
        <v>176</v>
      </c>
      <c r="AU107" s="222" t="s">
        <v>80</v>
      </c>
      <c r="AY107" s="20" t="s">
        <v>175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80</v>
      </c>
      <c r="BK107" s="223">
        <f>ROUND(I107*H107,2)</f>
        <v>0</v>
      </c>
      <c r="BL107" s="20" t="s">
        <v>181</v>
      </c>
      <c r="BM107" s="222" t="s">
        <v>653</v>
      </c>
    </row>
    <row r="108" s="2" customFormat="1">
      <c r="A108" s="42"/>
      <c r="B108" s="43"/>
      <c r="C108" s="44"/>
      <c r="D108" s="224" t="s">
        <v>183</v>
      </c>
      <c r="E108" s="44"/>
      <c r="F108" s="225" t="s">
        <v>654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183</v>
      </c>
      <c r="AU108" s="20" t="s">
        <v>80</v>
      </c>
    </row>
    <row r="109" s="2" customFormat="1">
      <c r="A109" s="42"/>
      <c r="B109" s="43"/>
      <c r="C109" s="44"/>
      <c r="D109" s="229" t="s">
        <v>185</v>
      </c>
      <c r="E109" s="44"/>
      <c r="F109" s="230" t="s">
        <v>655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185</v>
      </c>
      <c r="AU109" s="20" t="s">
        <v>80</v>
      </c>
    </row>
    <row r="110" s="13" customFormat="1">
      <c r="A110" s="13"/>
      <c r="B110" s="241"/>
      <c r="C110" s="242"/>
      <c r="D110" s="224" t="s">
        <v>187</v>
      </c>
      <c r="E110" s="243" t="s">
        <v>30</v>
      </c>
      <c r="F110" s="244" t="s">
        <v>656</v>
      </c>
      <c r="G110" s="242"/>
      <c r="H110" s="245">
        <v>119.511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187</v>
      </c>
      <c r="AU110" s="251" t="s">
        <v>80</v>
      </c>
      <c r="AV110" s="13" t="s">
        <v>82</v>
      </c>
      <c r="AW110" s="13" t="s">
        <v>36</v>
      </c>
      <c r="AX110" s="13" t="s">
        <v>73</v>
      </c>
      <c r="AY110" s="251" t="s">
        <v>175</v>
      </c>
    </row>
    <row r="111" s="14" customFormat="1">
      <c r="A111" s="14"/>
      <c r="B111" s="252"/>
      <c r="C111" s="253"/>
      <c r="D111" s="224" t="s">
        <v>187</v>
      </c>
      <c r="E111" s="254" t="s">
        <v>30</v>
      </c>
      <c r="F111" s="255" t="s">
        <v>190</v>
      </c>
      <c r="G111" s="253"/>
      <c r="H111" s="256">
        <v>119.511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2" t="s">
        <v>187</v>
      </c>
      <c r="AU111" s="262" t="s">
        <v>80</v>
      </c>
      <c r="AV111" s="14" t="s">
        <v>181</v>
      </c>
      <c r="AW111" s="14" t="s">
        <v>36</v>
      </c>
      <c r="AX111" s="14" t="s">
        <v>80</v>
      </c>
      <c r="AY111" s="262" t="s">
        <v>175</v>
      </c>
    </row>
    <row r="112" s="11" customFormat="1" ht="25.92" customHeight="1">
      <c r="A112" s="11"/>
      <c r="B112" s="197"/>
      <c r="C112" s="198"/>
      <c r="D112" s="199" t="s">
        <v>72</v>
      </c>
      <c r="E112" s="200" t="s">
        <v>290</v>
      </c>
      <c r="F112" s="200" t="s">
        <v>291</v>
      </c>
      <c r="G112" s="198"/>
      <c r="H112" s="198"/>
      <c r="I112" s="201"/>
      <c r="J112" s="202">
        <f>BK112</f>
        <v>0</v>
      </c>
      <c r="K112" s="198"/>
      <c r="L112" s="203"/>
      <c r="M112" s="204"/>
      <c r="N112" s="205"/>
      <c r="O112" s="205"/>
      <c r="P112" s="206">
        <f>SUM(P113:P141)</f>
        <v>0</v>
      </c>
      <c r="Q112" s="205"/>
      <c r="R112" s="206">
        <f>SUM(R113:R141)</f>
        <v>0</v>
      </c>
      <c r="S112" s="205"/>
      <c r="T112" s="207">
        <f>SUM(T113:T141)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8" t="s">
        <v>80</v>
      </c>
      <c r="AT112" s="209" t="s">
        <v>72</v>
      </c>
      <c r="AU112" s="209" t="s">
        <v>73</v>
      </c>
      <c r="AY112" s="208" t="s">
        <v>175</v>
      </c>
      <c r="BK112" s="210">
        <f>SUM(BK113:BK141)</f>
        <v>0</v>
      </c>
    </row>
    <row r="113" s="2" customFormat="1" ht="16.5" customHeight="1">
      <c r="A113" s="42"/>
      <c r="B113" s="43"/>
      <c r="C113" s="211" t="s">
        <v>214</v>
      </c>
      <c r="D113" s="211" t="s">
        <v>176</v>
      </c>
      <c r="E113" s="212" t="s">
        <v>293</v>
      </c>
      <c r="F113" s="213" t="s">
        <v>294</v>
      </c>
      <c r="G113" s="214" t="s">
        <v>295</v>
      </c>
      <c r="H113" s="215">
        <v>7.023</v>
      </c>
      <c r="I113" s="216"/>
      <c r="J113" s="217">
        <f>ROUND(I113*H113,2)</f>
        <v>0</v>
      </c>
      <c r="K113" s="213" t="s">
        <v>180</v>
      </c>
      <c r="L113" s="48"/>
      <c r="M113" s="218" t="s">
        <v>30</v>
      </c>
      <c r="N113" s="219" t="s">
        <v>44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181</v>
      </c>
      <c r="AT113" s="222" t="s">
        <v>176</v>
      </c>
      <c r="AU113" s="222" t="s">
        <v>80</v>
      </c>
      <c r="AY113" s="20" t="s">
        <v>175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80</v>
      </c>
      <c r="BK113" s="223">
        <f>ROUND(I113*H113,2)</f>
        <v>0</v>
      </c>
      <c r="BL113" s="20" t="s">
        <v>181</v>
      </c>
      <c r="BM113" s="222" t="s">
        <v>657</v>
      </c>
    </row>
    <row r="114" s="2" customFormat="1">
      <c r="A114" s="42"/>
      <c r="B114" s="43"/>
      <c r="C114" s="44"/>
      <c r="D114" s="224" t="s">
        <v>183</v>
      </c>
      <c r="E114" s="44"/>
      <c r="F114" s="225" t="s">
        <v>297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183</v>
      </c>
      <c r="AU114" s="20" t="s">
        <v>80</v>
      </c>
    </row>
    <row r="115" s="2" customFormat="1">
      <c r="A115" s="42"/>
      <c r="B115" s="43"/>
      <c r="C115" s="44"/>
      <c r="D115" s="229" t="s">
        <v>185</v>
      </c>
      <c r="E115" s="44"/>
      <c r="F115" s="230" t="s">
        <v>298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185</v>
      </c>
      <c r="AU115" s="20" t="s">
        <v>80</v>
      </c>
    </row>
    <row r="116" s="2" customFormat="1" ht="16.5" customHeight="1">
      <c r="A116" s="42"/>
      <c r="B116" s="43"/>
      <c r="C116" s="211" t="s">
        <v>223</v>
      </c>
      <c r="D116" s="211" t="s">
        <v>176</v>
      </c>
      <c r="E116" s="212" t="s">
        <v>300</v>
      </c>
      <c r="F116" s="213" t="s">
        <v>301</v>
      </c>
      <c r="G116" s="214" t="s">
        <v>295</v>
      </c>
      <c r="H116" s="215">
        <v>7.023</v>
      </c>
      <c r="I116" s="216"/>
      <c r="J116" s="217">
        <f>ROUND(I116*H116,2)</f>
        <v>0</v>
      </c>
      <c r="K116" s="213" t="s">
        <v>180</v>
      </c>
      <c r="L116" s="48"/>
      <c r="M116" s="218" t="s">
        <v>30</v>
      </c>
      <c r="N116" s="219" t="s">
        <v>44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181</v>
      </c>
      <c r="AT116" s="222" t="s">
        <v>176</v>
      </c>
      <c r="AU116" s="222" t="s">
        <v>80</v>
      </c>
      <c r="AY116" s="20" t="s">
        <v>175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80</v>
      </c>
      <c r="BK116" s="223">
        <f>ROUND(I116*H116,2)</f>
        <v>0</v>
      </c>
      <c r="BL116" s="20" t="s">
        <v>181</v>
      </c>
      <c r="BM116" s="222" t="s">
        <v>658</v>
      </c>
    </row>
    <row r="117" s="2" customFormat="1">
      <c r="A117" s="42"/>
      <c r="B117" s="43"/>
      <c r="C117" s="44"/>
      <c r="D117" s="224" t="s">
        <v>183</v>
      </c>
      <c r="E117" s="44"/>
      <c r="F117" s="225" t="s">
        <v>303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183</v>
      </c>
      <c r="AU117" s="20" t="s">
        <v>80</v>
      </c>
    </row>
    <row r="118" s="2" customFormat="1">
      <c r="A118" s="42"/>
      <c r="B118" s="43"/>
      <c r="C118" s="44"/>
      <c r="D118" s="229" t="s">
        <v>185</v>
      </c>
      <c r="E118" s="44"/>
      <c r="F118" s="230" t="s">
        <v>304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185</v>
      </c>
      <c r="AU118" s="20" t="s">
        <v>80</v>
      </c>
    </row>
    <row r="119" s="2" customFormat="1" ht="16.5" customHeight="1">
      <c r="A119" s="42"/>
      <c r="B119" s="43"/>
      <c r="C119" s="211" t="s">
        <v>237</v>
      </c>
      <c r="D119" s="211" t="s">
        <v>176</v>
      </c>
      <c r="E119" s="212" t="s">
        <v>306</v>
      </c>
      <c r="F119" s="213" t="s">
        <v>307</v>
      </c>
      <c r="G119" s="214" t="s">
        <v>295</v>
      </c>
      <c r="H119" s="215">
        <v>210.69</v>
      </c>
      <c r="I119" s="216"/>
      <c r="J119" s="217">
        <f>ROUND(I119*H119,2)</f>
        <v>0</v>
      </c>
      <c r="K119" s="213" t="s">
        <v>180</v>
      </c>
      <c r="L119" s="48"/>
      <c r="M119" s="218" t="s">
        <v>30</v>
      </c>
      <c r="N119" s="219" t="s">
        <v>44</v>
      </c>
      <c r="O119" s="88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181</v>
      </c>
      <c r="AT119" s="222" t="s">
        <v>176</v>
      </c>
      <c r="AU119" s="222" t="s">
        <v>80</v>
      </c>
      <c r="AY119" s="20" t="s">
        <v>175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80</v>
      </c>
      <c r="BK119" s="223">
        <f>ROUND(I119*H119,2)</f>
        <v>0</v>
      </c>
      <c r="BL119" s="20" t="s">
        <v>181</v>
      </c>
      <c r="BM119" s="222" t="s">
        <v>659</v>
      </c>
    </row>
    <row r="120" s="2" customFormat="1">
      <c r="A120" s="42"/>
      <c r="B120" s="43"/>
      <c r="C120" s="44"/>
      <c r="D120" s="224" t="s">
        <v>183</v>
      </c>
      <c r="E120" s="44"/>
      <c r="F120" s="225" t="s">
        <v>309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183</v>
      </c>
      <c r="AU120" s="20" t="s">
        <v>80</v>
      </c>
    </row>
    <row r="121" s="2" customFormat="1">
      <c r="A121" s="42"/>
      <c r="B121" s="43"/>
      <c r="C121" s="44"/>
      <c r="D121" s="229" t="s">
        <v>185</v>
      </c>
      <c r="E121" s="44"/>
      <c r="F121" s="230" t="s">
        <v>310</v>
      </c>
      <c r="G121" s="44"/>
      <c r="H121" s="44"/>
      <c r="I121" s="226"/>
      <c r="J121" s="44"/>
      <c r="K121" s="44"/>
      <c r="L121" s="48"/>
      <c r="M121" s="227"/>
      <c r="N121" s="228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185</v>
      </c>
      <c r="AU121" s="20" t="s">
        <v>80</v>
      </c>
    </row>
    <row r="122" s="2" customFormat="1">
      <c r="A122" s="42"/>
      <c r="B122" s="43"/>
      <c r="C122" s="44"/>
      <c r="D122" s="224" t="s">
        <v>311</v>
      </c>
      <c r="E122" s="44"/>
      <c r="F122" s="274" t="s">
        <v>312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311</v>
      </c>
      <c r="AU122" s="20" t="s">
        <v>80</v>
      </c>
    </row>
    <row r="123" s="13" customFormat="1">
      <c r="A123" s="13"/>
      <c r="B123" s="241"/>
      <c r="C123" s="242"/>
      <c r="D123" s="224" t="s">
        <v>187</v>
      </c>
      <c r="E123" s="242"/>
      <c r="F123" s="244" t="s">
        <v>660</v>
      </c>
      <c r="G123" s="242"/>
      <c r="H123" s="245">
        <v>210.69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187</v>
      </c>
      <c r="AU123" s="251" t="s">
        <v>80</v>
      </c>
      <c r="AV123" s="13" t="s">
        <v>82</v>
      </c>
      <c r="AW123" s="13" t="s">
        <v>4</v>
      </c>
      <c r="AX123" s="13" t="s">
        <v>80</v>
      </c>
      <c r="AY123" s="251" t="s">
        <v>175</v>
      </c>
    </row>
    <row r="124" s="2" customFormat="1" ht="21.75" customHeight="1">
      <c r="A124" s="42"/>
      <c r="B124" s="43"/>
      <c r="C124" s="211" t="s">
        <v>244</v>
      </c>
      <c r="D124" s="211" t="s">
        <v>176</v>
      </c>
      <c r="E124" s="212" t="s">
        <v>661</v>
      </c>
      <c r="F124" s="213" t="s">
        <v>662</v>
      </c>
      <c r="G124" s="214" t="s">
        <v>295</v>
      </c>
      <c r="H124" s="215">
        <v>5.86</v>
      </c>
      <c r="I124" s="216"/>
      <c r="J124" s="217">
        <f>ROUND(I124*H124,2)</f>
        <v>0</v>
      </c>
      <c r="K124" s="213" t="s">
        <v>180</v>
      </c>
      <c r="L124" s="48"/>
      <c r="M124" s="218" t="s">
        <v>30</v>
      </c>
      <c r="N124" s="219" t="s">
        <v>44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2" t="s">
        <v>181</v>
      </c>
      <c r="AT124" s="222" t="s">
        <v>176</v>
      </c>
      <c r="AU124" s="222" t="s">
        <v>80</v>
      </c>
      <c r="AY124" s="20" t="s">
        <v>175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0" t="s">
        <v>80</v>
      </c>
      <c r="BK124" s="223">
        <f>ROUND(I124*H124,2)</f>
        <v>0</v>
      </c>
      <c r="BL124" s="20" t="s">
        <v>181</v>
      </c>
      <c r="BM124" s="222" t="s">
        <v>663</v>
      </c>
    </row>
    <row r="125" s="2" customFormat="1">
      <c r="A125" s="42"/>
      <c r="B125" s="43"/>
      <c r="C125" s="44"/>
      <c r="D125" s="224" t="s">
        <v>183</v>
      </c>
      <c r="E125" s="44"/>
      <c r="F125" s="225" t="s">
        <v>664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183</v>
      </c>
      <c r="AU125" s="20" t="s">
        <v>80</v>
      </c>
    </row>
    <row r="126" s="2" customFormat="1">
      <c r="A126" s="42"/>
      <c r="B126" s="43"/>
      <c r="C126" s="44"/>
      <c r="D126" s="229" t="s">
        <v>185</v>
      </c>
      <c r="E126" s="44"/>
      <c r="F126" s="230" t="s">
        <v>665</v>
      </c>
      <c r="G126" s="44"/>
      <c r="H126" s="44"/>
      <c r="I126" s="226"/>
      <c r="J126" s="44"/>
      <c r="K126" s="44"/>
      <c r="L126" s="48"/>
      <c r="M126" s="227"/>
      <c r="N126" s="228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185</v>
      </c>
      <c r="AU126" s="20" t="s">
        <v>80</v>
      </c>
    </row>
    <row r="127" s="2" customFormat="1">
      <c r="A127" s="42"/>
      <c r="B127" s="43"/>
      <c r="C127" s="44"/>
      <c r="D127" s="224" t="s">
        <v>311</v>
      </c>
      <c r="E127" s="44"/>
      <c r="F127" s="274" t="s">
        <v>320</v>
      </c>
      <c r="G127" s="44"/>
      <c r="H127" s="44"/>
      <c r="I127" s="226"/>
      <c r="J127" s="44"/>
      <c r="K127" s="44"/>
      <c r="L127" s="48"/>
      <c r="M127" s="227"/>
      <c r="N127" s="228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311</v>
      </c>
      <c r="AU127" s="20" t="s">
        <v>80</v>
      </c>
    </row>
    <row r="128" s="13" customFormat="1">
      <c r="A128" s="13"/>
      <c r="B128" s="241"/>
      <c r="C128" s="242"/>
      <c r="D128" s="224" t="s">
        <v>187</v>
      </c>
      <c r="E128" s="243" t="s">
        <v>30</v>
      </c>
      <c r="F128" s="244" t="s">
        <v>666</v>
      </c>
      <c r="G128" s="242"/>
      <c r="H128" s="245">
        <v>0.184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187</v>
      </c>
      <c r="AU128" s="251" t="s">
        <v>80</v>
      </c>
      <c r="AV128" s="13" t="s">
        <v>82</v>
      </c>
      <c r="AW128" s="13" t="s">
        <v>36</v>
      </c>
      <c r="AX128" s="13" t="s">
        <v>73</v>
      </c>
      <c r="AY128" s="251" t="s">
        <v>175</v>
      </c>
    </row>
    <row r="129" s="13" customFormat="1">
      <c r="A129" s="13"/>
      <c r="B129" s="241"/>
      <c r="C129" s="242"/>
      <c r="D129" s="224" t="s">
        <v>187</v>
      </c>
      <c r="E129" s="243" t="s">
        <v>30</v>
      </c>
      <c r="F129" s="244" t="s">
        <v>667</v>
      </c>
      <c r="G129" s="242"/>
      <c r="H129" s="245">
        <v>0.178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187</v>
      </c>
      <c r="AU129" s="251" t="s">
        <v>80</v>
      </c>
      <c r="AV129" s="13" t="s">
        <v>82</v>
      </c>
      <c r="AW129" s="13" t="s">
        <v>36</v>
      </c>
      <c r="AX129" s="13" t="s">
        <v>73</v>
      </c>
      <c r="AY129" s="251" t="s">
        <v>175</v>
      </c>
    </row>
    <row r="130" s="13" customFormat="1">
      <c r="A130" s="13"/>
      <c r="B130" s="241"/>
      <c r="C130" s="242"/>
      <c r="D130" s="224" t="s">
        <v>187</v>
      </c>
      <c r="E130" s="243" t="s">
        <v>30</v>
      </c>
      <c r="F130" s="244" t="s">
        <v>668</v>
      </c>
      <c r="G130" s="242"/>
      <c r="H130" s="245">
        <v>5.498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187</v>
      </c>
      <c r="AU130" s="251" t="s">
        <v>80</v>
      </c>
      <c r="AV130" s="13" t="s">
        <v>82</v>
      </c>
      <c r="AW130" s="13" t="s">
        <v>36</v>
      </c>
      <c r="AX130" s="13" t="s">
        <v>73</v>
      </c>
      <c r="AY130" s="251" t="s">
        <v>175</v>
      </c>
    </row>
    <row r="131" s="15" customFormat="1">
      <c r="A131" s="15"/>
      <c r="B131" s="263"/>
      <c r="C131" s="264"/>
      <c r="D131" s="224" t="s">
        <v>187</v>
      </c>
      <c r="E131" s="265" t="s">
        <v>30</v>
      </c>
      <c r="F131" s="266" t="s">
        <v>231</v>
      </c>
      <c r="G131" s="264"/>
      <c r="H131" s="267">
        <v>5.86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187</v>
      </c>
      <c r="AU131" s="273" t="s">
        <v>80</v>
      </c>
      <c r="AV131" s="15" t="s">
        <v>196</v>
      </c>
      <c r="AW131" s="15" t="s">
        <v>36</v>
      </c>
      <c r="AX131" s="15" t="s">
        <v>73</v>
      </c>
      <c r="AY131" s="273" t="s">
        <v>175</v>
      </c>
    </row>
    <row r="132" s="13" customFormat="1">
      <c r="A132" s="13"/>
      <c r="B132" s="241"/>
      <c r="C132" s="242"/>
      <c r="D132" s="224" t="s">
        <v>187</v>
      </c>
      <c r="E132" s="243" t="s">
        <v>30</v>
      </c>
      <c r="F132" s="244" t="s">
        <v>669</v>
      </c>
      <c r="G132" s="242"/>
      <c r="H132" s="245">
        <v>0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187</v>
      </c>
      <c r="AU132" s="251" t="s">
        <v>80</v>
      </c>
      <c r="AV132" s="13" t="s">
        <v>82</v>
      </c>
      <c r="AW132" s="13" t="s">
        <v>36</v>
      </c>
      <c r="AX132" s="13" t="s">
        <v>73</v>
      </c>
      <c r="AY132" s="251" t="s">
        <v>175</v>
      </c>
    </row>
    <row r="133" s="13" customFormat="1">
      <c r="A133" s="13"/>
      <c r="B133" s="241"/>
      <c r="C133" s="242"/>
      <c r="D133" s="224" t="s">
        <v>187</v>
      </c>
      <c r="E133" s="243" t="s">
        <v>30</v>
      </c>
      <c r="F133" s="244" t="s">
        <v>670</v>
      </c>
      <c r="G133" s="242"/>
      <c r="H133" s="245">
        <v>0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187</v>
      </c>
      <c r="AU133" s="251" t="s">
        <v>80</v>
      </c>
      <c r="AV133" s="13" t="s">
        <v>82</v>
      </c>
      <c r="AW133" s="13" t="s">
        <v>36</v>
      </c>
      <c r="AX133" s="13" t="s">
        <v>73</v>
      </c>
      <c r="AY133" s="251" t="s">
        <v>175</v>
      </c>
    </row>
    <row r="134" s="15" customFormat="1">
      <c r="A134" s="15"/>
      <c r="B134" s="263"/>
      <c r="C134" s="264"/>
      <c r="D134" s="224" t="s">
        <v>187</v>
      </c>
      <c r="E134" s="265" t="s">
        <v>30</v>
      </c>
      <c r="F134" s="266" t="s">
        <v>231</v>
      </c>
      <c r="G134" s="264"/>
      <c r="H134" s="267">
        <v>0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3" t="s">
        <v>187</v>
      </c>
      <c r="AU134" s="273" t="s">
        <v>80</v>
      </c>
      <c r="AV134" s="15" t="s">
        <v>196</v>
      </c>
      <c r="AW134" s="15" t="s">
        <v>36</v>
      </c>
      <c r="AX134" s="15" t="s">
        <v>73</v>
      </c>
      <c r="AY134" s="273" t="s">
        <v>175</v>
      </c>
    </row>
    <row r="135" s="14" customFormat="1">
      <c r="A135" s="14"/>
      <c r="B135" s="252"/>
      <c r="C135" s="253"/>
      <c r="D135" s="224" t="s">
        <v>187</v>
      </c>
      <c r="E135" s="254" t="s">
        <v>30</v>
      </c>
      <c r="F135" s="255" t="s">
        <v>190</v>
      </c>
      <c r="G135" s="253"/>
      <c r="H135" s="256">
        <v>5.86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187</v>
      </c>
      <c r="AU135" s="262" t="s">
        <v>80</v>
      </c>
      <c r="AV135" s="14" t="s">
        <v>181</v>
      </c>
      <c r="AW135" s="14" t="s">
        <v>36</v>
      </c>
      <c r="AX135" s="14" t="s">
        <v>80</v>
      </c>
      <c r="AY135" s="262" t="s">
        <v>175</v>
      </c>
    </row>
    <row r="136" s="2" customFormat="1" ht="24.15" customHeight="1">
      <c r="A136" s="42"/>
      <c r="B136" s="43"/>
      <c r="C136" s="211" t="s">
        <v>212</v>
      </c>
      <c r="D136" s="211" t="s">
        <v>176</v>
      </c>
      <c r="E136" s="212" t="s">
        <v>376</v>
      </c>
      <c r="F136" s="213" t="s">
        <v>377</v>
      </c>
      <c r="G136" s="214" t="s">
        <v>295</v>
      </c>
      <c r="H136" s="215">
        <v>1.1639999999999998</v>
      </c>
      <c r="I136" s="216"/>
      <c r="J136" s="217">
        <f>ROUND(I136*H136,2)</f>
        <v>0</v>
      </c>
      <c r="K136" s="213" t="s">
        <v>180</v>
      </c>
      <c r="L136" s="48"/>
      <c r="M136" s="218" t="s">
        <v>30</v>
      </c>
      <c r="N136" s="219" t="s">
        <v>44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181</v>
      </c>
      <c r="AT136" s="222" t="s">
        <v>176</v>
      </c>
      <c r="AU136" s="222" t="s">
        <v>80</v>
      </c>
      <c r="AY136" s="20" t="s">
        <v>175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80</v>
      </c>
      <c r="BK136" s="223">
        <f>ROUND(I136*H136,2)</f>
        <v>0</v>
      </c>
      <c r="BL136" s="20" t="s">
        <v>181</v>
      </c>
      <c r="BM136" s="222" t="s">
        <v>671</v>
      </c>
    </row>
    <row r="137" s="2" customFormat="1">
      <c r="A137" s="42"/>
      <c r="B137" s="43"/>
      <c r="C137" s="44"/>
      <c r="D137" s="224" t="s">
        <v>183</v>
      </c>
      <c r="E137" s="44"/>
      <c r="F137" s="225" t="s">
        <v>379</v>
      </c>
      <c r="G137" s="44"/>
      <c r="H137" s="44"/>
      <c r="I137" s="226"/>
      <c r="J137" s="44"/>
      <c r="K137" s="44"/>
      <c r="L137" s="48"/>
      <c r="M137" s="227"/>
      <c r="N137" s="228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183</v>
      </c>
      <c r="AU137" s="20" t="s">
        <v>80</v>
      </c>
    </row>
    <row r="138" s="2" customFormat="1">
      <c r="A138" s="42"/>
      <c r="B138" s="43"/>
      <c r="C138" s="44"/>
      <c r="D138" s="229" t="s">
        <v>185</v>
      </c>
      <c r="E138" s="44"/>
      <c r="F138" s="230" t="s">
        <v>380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185</v>
      </c>
      <c r="AU138" s="20" t="s">
        <v>80</v>
      </c>
    </row>
    <row r="139" s="2" customFormat="1">
      <c r="A139" s="42"/>
      <c r="B139" s="43"/>
      <c r="C139" s="44"/>
      <c r="D139" s="224" t="s">
        <v>311</v>
      </c>
      <c r="E139" s="44"/>
      <c r="F139" s="274" t="s">
        <v>320</v>
      </c>
      <c r="G139" s="44"/>
      <c r="H139" s="44"/>
      <c r="I139" s="226"/>
      <c r="J139" s="44"/>
      <c r="K139" s="44"/>
      <c r="L139" s="48"/>
      <c r="M139" s="227"/>
      <c r="N139" s="228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311</v>
      </c>
      <c r="AU139" s="20" t="s">
        <v>80</v>
      </c>
    </row>
    <row r="140" s="13" customFormat="1">
      <c r="A140" s="13"/>
      <c r="B140" s="241"/>
      <c r="C140" s="242"/>
      <c r="D140" s="224" t="s">
        <v>187</v>
      </c>
      <c r="E140" s="243" t="s">
        <v>30</v>
      </c>
      <c r="F140" s="244" t="s">
        <v>672</v>
      </c>
      <c r="G140" s="242"/>
      <c r="H140" s="245">
        <v>1.1639999999999998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187</v>
      </c>
      <c r="AU140" s="251" t="s">
        <v>80</v>
      </c>
      <c r="AV140" s="13" t="s">
        <v>82</v>
      </c>
      <c r="AW140" s="13" t="s">
        <v>36</v>
      </c>
      <c r="AX140" s="13" t="s">
        <v>73</v>
      </c>
      <c r="AY140" s="251" t="s">
        <v>175</v>
      </c>
    </row>
    <row r="141" s="14" customFormat="1">
      <c r="A141" s="14"/>
      <c r="B141" s="252"/>
      <c r="C141" s="253"/>
      <c r="D141" s="224" t="s">
        <v>187</v>
      </c>
      <c r="E141" s="254" t="s">
        <v>30</v>
      </c>
      <c r="F141" s="255" t="s">
        <v>190</v>
      </c>
      <c r="G141" s="253"/>
      <c r="H141" s="256">
        <v>1.1639999999999998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187</v>
      </c>
      <c r="AU141" s="262" t="s">
        <v>80</v>
      </c>
      <c r="AV141" s="14" t="s">
        <v>181</v>
      </c>
      <c r="AW141" s="14" t="s">
        <v>36</v>
      </c>
      <c r="AX141" s="14" t="s">
        <v>80</v>
      </c>
      <c r="AY141" s="262" t="s">
        <v>175</v>
      </c>
    </row>
    <row r="142" s="11" customFormat="1" ht="25.92" customHeight="1">
      <c r="A142" s="11"/>
      <c r="B142" s="197"/>
      <c r="C142" s="198"/>
      <c r="D142" s="199" t="s">
        <v>72</v>
      </c>
      <c r="E142" s="200" t="s">
        <v>673</v>
      </c>
      <c r="F142" s="200" t="s">
        <v>674</v>
      </c>
      <c r="G142" s="198"/>
      <c r="H142" s="198"/>
      <c r="I142" s="201"/>
      <c r="J142" s="202">
        <f>BK142</f>
        <v>0</v>
      </c>
      <c r="K142" s="198"/>
      <c r="L142" s="203"/>
      <c r="M142" s="204"/>
      <c r="N142" s="205"/>
      <c r="O142" s="205"/>
      <c r="P142" s="206">
        <f>SUM(P143:P148)</f>
        <v>0</v>
      </c>
      <c r="Q142" s="205"/>
      <c r="R142" s="206">
        <f>SUM(R143:R148)</f>
        <v>0</v>
      </c>
      <c r="S142" s="205"/>
      <c r="T142" s="207">
        <f>SUM(T143:T148)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8" t="s">
        <v>82</v>
      </c>
      <c r="AT142" s="209" t="s">
        <v>72</v>
      </c>
      <c r="AU142" s="209" t="s">
        <v>73</v>
      </c>
      <c r="AY142" s="208" t="s">
        <v>175</v>
      </c>
      <c r="BK142" s="210">
        <f>SUM(BK143:BK148)</f>
        <v>0</v>
      </c>
    </row>
    <row r="143" s="2" customFormat="1" ht="16.5" customHeight="1">
      <c r="A143" s="42"/>
      <c r="B143" s="43"/>
      <c r="C143" s="211" t="s">
        <v>259</v>
      </c>
      <c r="D143" s="211" t="s">
        <v>176</v>
      </c>
      <c r="E143" s="212" t="s">
        <v>675</v>
      </c>
      <c r="F143" s="213" t="s">
        <v>676</v>
      </c>
      <c r="G143" s="214" t="s">
        <v>567</v>
      </c>
      <c r="H143" s="215">
        <v>3.468</v>
      </c>
      <c r="I143" s="216"/>
      <c r="J143" s="217">
        <f>ROUND(I143*H143,2)</f>
        <v>0</v>
      </c>
      <c r="K143" s="213" t="s">
        <v>180</v>
      </c>
      <c r="L143" s="48"/>
      <c r="M143" s="218" t="s">
        <v>30</v>
      </c>
      <c r="N143" s="219" t="s">
        <v>44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305</v>
      </c>
      <c r="AT143" s="222" t="s">
        <v>176</v>
      </c>
      <c r="AU143" s="222" t="s">
        <v>80</v>
      </c>
      <c r="AY143" s="20" t="s">
        <v>175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80</v>
      </c>
      <c r="BK143" s="223">
        <f>ROUND(I143*H143,2)</f>
        <v>0</v>
      </c>
      <c r="BL143" s="20" t="s">
        <v>305</v>
      </c>
      <c r="BM143" s="222" t="s">
        <v>677</v>
      </c>
    </row>
    <row r="144" s="2" customFormat="1">
      <c r="A144" s="42"/>
      <c r="B144" s="43"/>
      <c r="C144" s="44"/>
      <c r="D144" s="224" t="s">
        <v>183</v>
      </c>
      <c r="E144" s="44"/>
      <c r="F144" s="225" t="s">
        <v>678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183</v>
      </c>
      <c r="AU144" s="20" t="s">
        <v>80</v>
      </c>
    </row>
    <row r="145" s="2" customFormat="1">
      <c r="A145" s="42"/>
      <c r="B145" s="43"/>
      <c r="C145" s="44"/>
      <c r="D145" s="229" t="s">
        <v>185</v>
      </c>
      <c r="E145" s="44"/>
      <c r="F145" s="230" t="s">
        <v>679</v>
      </c>
      <c r="G145" s="44"/>
      <c r="H145" s="44"/>
      <c r="I145" s="226"/>
      <c r="J145" s="44"/>
      <c r="K145" s="44"/>
      <c r="L145" s="48"/>
      <c r="M145" s="227"/>
      <c r="N145" s="228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185</v>
      </c>
      <c r="AU145" s="20" t="s">
        <v>80</v>
      </c>
    </row>
    <row r="146" s="2" customFormat="1" ht="16.5" customHeight="1">
      <c r="A146" s="42"/>
      <c r="B146" s="43"/>
      <c r="C146" s="211" t="s">
        <v>266</v>
      </c>
      <c r="D146" s="211" t="s">
        <v>176</v>
      </c>
      <c r="E146" s="212" t="s">
        <v>680</v>
      </c>
      <c r="F146" s="213" t="s">
        <v>681</v>
      </c>
      <c r="G146" s="214" t="s">
        <v>567</v>
      </c>
      <c r="H146" s="215">
        <v>2.822</v>
      </c>
      <c r="I146" s="216"/>
      <c r="J146" s="217">
        <f>ROUND(I146*H146,2)</f>
        <v>0</v>
      </c>
      <c r="K146" s="213" t="s">
        <v>180</v>
      </c>
      <c r="L146" s="48"/>
      <c r="M146" s="218" t="s">
        <v>30</v>
      </c>
      <c r="N146" s="219" t="s">
        <v>44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2" t="s">
        <v>305</v>
      </c>
      <c r="AT146" s="222" t="s">
        <v>176</v>
      </c>
      <c r="AU146" s="222" t="s">
        <v>80</v>
      </c>
      <c r="AY146" s="20" t="s">
        <v>175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0" t="s">
        <v>80</v>
      </c>
      <c r="BK146" s="223">
        <f>ROUND(I146*H146,2)</f>
        <v>0</v>
      </c>
      <c r="BL146" s="20" t="s">
        <v>305</v>
      </c>
      <c r="BM146" s="222" t="s">
        <v>682</v>
      </c>
    </row>
    <row r="147" s="2" customFormat="1">
      <c r="A147" s="42"/>
      <c r="B147" s="43"/>
      <c r="C147" s="44"/>
      <c r="D147" s="224" t="s">
        <v>183</v>
      </c>
      <c r="E147" s="44"/>
      <c r="F147" s="225" t="s">
        <v>683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183</v>
      </c>
      <c r="AU147" s="20" t="s">
        <v>80</v>
      </c>
    </row>
    <row r="148" s="2" customFormat="1">
      <c r="A148" s="42"/>
      <c r="B148" s="43"/>
      <c r="C148" s="44"/>
      <c r="D148" s="229" t="s">
        <v>185</v>
      </c>
      <c r="E148" s="44"/>
      <c r="F148" s="230" t="s">
        <v>684</v>
      </c>
      <c r="G148" s="44"/>
      <c r="H148" s="44"/>
      <c r="I148" s="226"/>
      <c r="J148" s="44"/>
      <c r="K148" s="44"/>
      <c r="L148" s="48"/>
      <c r="M148" s="276"/>
      <c r="N148" s="277"/>
      <c r="O148" s="278"/>
      <c r="P148" s="278"/>
      <c r="Q148" s="278"/>
      <c r="R148" s="278"/>
      <c r="S148" s="278"/>
      <c r="T148" s="27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185</v>
      </c>
      <c r="AU148" s="20" t="s">
        <v>80</v>
      </c>
    </row>
    <row r="149" s="2" customFormat="1" ht="6.96" customHeight="1">
      <c r="A149" s="42"/>
      <c r="B149" s="63"/>
      <c r="C149" s="64"/>
      <c r="D149" s="64"/>
      <c r="E149" s="64"/>
      <c r="F149" s="64"/>
      <c r="G149" s="64"/>
      <c r="H149" s="64"/>
      <c r="I149" s="64"/>
      <c r="J149" s="64"/>
      <c r="K149" s="64"/>
      <c r="L149" s="48"/>
      <c r="M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</row>
  </sheetData>
  <sheetProtection sheet="1" autoFilter="0" formatColumns="0" formatRows="0" objects="1" scenarios="1" spinCount="100000" saltValue="osnXhwK7d6+h2KkR7R/90p3cr1jFtQe13f62aT33fPJixMi1eREQoHAK5JDmmdSRzlJ33rRKCl/ueS3ROK3Uuw==" hashValue="ZqeswYhu2kbvPjQkVf+354cakYDc9qtxqESttyUjk8kcbWX02z+nnQh0RuZa+BD2EC0+KGTWBguAiAm5Yq7nIg==" algorithmName="SHA-512" password="CC35"/>
  <autoFilter ref="C87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961055111"/>
    <hyperlink ref="F99" r:id="rId2" display="https://podminky.urs.cz/item/CS_URS_2024_01/968072356"/>
    <hyperlink ref="F104" r:id="rId3" display="https://podminky.urs.cz/item/CS_URS_2024_01/968072456"/>
    <hyperlink ref="F109" r:id="rId4" display="https://podminky.urs.cz/item/CS_URS_2024_01/978013191"/>
    <hyperlink ref="F115" r:id="rId5" display="https://podminky.urs.cz/item/CS_URS_2024_01/997013111"/>
    <hyperlink ref="F118" r:id="rId6" display="https://podminky.urs.cz/item/CS_URS_2024_01/997013501"/>
    <hyperlink ref="F121" r:id="rId7" display="https://podminky.urs.cz/item/CS_URS_2024_01/997013509"/>
    <hyperlink ref="F126" r:id="rId8" display="https://podminky.urs.cz/item/CS_URS_2024_01/997013631"/>
    <hyperlink ref="F138" r:id="rId9" display="https://podminky.urs.cz/item/CS_URS_2024_01/997013862"/>
    <hyperlink ref="F145" r:id="rId10" display="https://podminky.urs.cz/item/CS_URS_2024_01/767691813"/>
    <hyperlink ref="F148" r:id="rId11" display="https://podminky.urs.cz/item/CS_URS_2024_01/7676918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685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686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ROUND(J109,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ROUND((SUM(BE109:BE1850)),  2)</f>
        <v>0</v>
      </c>
      <c r="G35" s="42"/>
      <c r="H35" s="42"/>
      <c r="I35" s="163">
        <v>0.21</v>
      </c>
      <c r="J35" s="162">
        <f>ROUND(((SUM(BE109:BE1850))*I35),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ROUND((SUM(BF109:BF1850)),  2)</f>
        <v>0</v>
      </c>
      <c r="G36" s="42"/>
      <c r="H36" s="42"/>
      <c r="I36" s="163">
        <v>0.12</v>
      </c>
      <c r="J36" s="162">
        <f>ROUND(((SUM(BF109:BF1850))*I36),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ROUND((SUM(BG109:BG1850)),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ROUND((SUM(BH109:BH1850)),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ROUND((SUM(BI109:BI1850)),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03.05 - SO01 - NOVÝ STAV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J109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J110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688</v>
      </c>
      <c r="E65" s="282"/>
      <c r="F65" s="282"/>
      <c r="G65" s="282"/>
      <c r="H65" s="282"/>
      <c r="I65" s="282"/>
      <c r="J65" s="283">
        <f>J111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689</v>
      </c>
      <c r="E66" s="282"/>
      <c r="F66" s="282"/>
      <c r="G66" s="282"/>
      <c r="H66" s="282"/>
      <c r="I66" s="282"/>
      <c r="J66" s="283">
        <f>J230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16" customFormat="1" ht="19.92" customHeight="1">
      <c r="A67" s="16"/>
      <c r="B67" s="280"/>
      <c r="C67" s="129"/>
      <c r="D67" s="281" t="s">
        <v>690</v>
      </c>
      <c r="E67" s="282"/>
      <c r="F67" s="282"/>
      <c r="G67" s="282"/>
      <c r="H67" s="282"/>
      <c r="I67" s="282"/>
      <c r="J67" s="283">
        <f>J433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16" customFormat="1" ht="19.92" customHeight="1">
      <c r="A68" s="16"/>
      <c r="B68" s="280"/>
      <c r="C68" s="129"/>
      <c r="D68" s="281" t="s">
        <v>691</v>
      </c>
      <c r="E68" s="282"/>
      <c r="F68" s="282"/>
      <c r="G68" s="282"/>
      <c r="H68" s="282"/>
      <c r="I68" s="282"/>
      <c r="J68" s="283">
        <f>J577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16" customFormat="1" ht="19.92" customHeight="1">
      <c r="A69" s="16"/>
      <c r="B69" s="280"/>
      <c r="C69" s="129"/>
      <c r="D69" s="281" t="s">
        <v>692</v>
      </c>
      <c r="E69" s="282"/>
      <c r="F69" s="282"/>
      <c r="G69" s="282"/>
      <c r="H69" s="282"/>
      <c r="I69" s="282"/>
      <c r="J69" s="283">
        <f>J742</f>
        <v>0</v>
      </c>
      <c r="K69" s="129"/>
      <c r="L69" s="284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="16" customFormat="1" ht="19.92" customHeight="1">
      <c r="A70" s="16"/>
      <c r="B70" s="280"/>
      <c r="C70" s="129"/>
      <c r="D70" s="281" t="s">
        <v>693</v>
      </c>
      <c r="E70" s="282"/>
      <c r="F70" s="282"/>
      <c r="G70" s="282"/>
      <c r="H70" s="282"/>
      <c r="I70" s="282"/>
      <c r="J70" s="283">
        <f>J766</f>
        <v>0</v>
      </c>
      <c r="K70" s="129"/>
      <c r="L70" s="284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="16" customFormat="1" ht="19.92" customHeight="1">
      <c r="A71" s="16"/>
      <c r="B71" s="280"/>
      <c r="C71" s="129"/>
      <c r="D71" s="281" t="s">
        <v>694</v>
      </c>
      <c r="E71" s="282"/>
      <c r="F71" s="282"/>
      <c r="G71" s="282"/>
      <c r="H71" s="282"/>
      <c r="I71" s="282"/>
      <c r="J71" s="283">
        <f>J993</f>
        <v>0</v>
      </c>
      <c r="K71" s="129"/>
      <c r="L71" s="284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="16" customFormat="1" ht="19.92" customHeight="1">
      <c r="A72" s="16"/>
      <c r="B72" s="280"/>
      <c r="C72" s="129"/>
      <c r="D72" s="281" t="s">
        <v>695</v>
      </c>
      <c r="E72" s="282"/>
      <c r="F72" s="282"/>
      <c r="G72" s="282"/>
      <c r="H72" s="282"/>
      <c r="I72" s="282"/>
      <c r="J72" s="283">
        <f>J1166</f>
        <v>0</v>
      </c>
      <c r="K72" s="129"/>
      <c r="L72" s="284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="9" customFormat="1" ht="24.96" customHeight="1">
      <c r="A73" s="9"/>
      <c r="B73" s="180"/>
      <c r="C73" s="181"/>
      <c r="D73" s="182" t="s">
        <v>696</v>
      </c>
      <c r="E73" s="183"/>
      <c r="F73" s="183"/>
      <c r="G73" s="183"/>
      <c r="H73" s="183"/>
      <c r="I73" s="183"/>
      <c r="J73" s="184">
        <f>J1170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6" customFormat="1" ht="19.92" customHeight="1">
      <c r="A74" s="16"/>
      <c r="B74" s="280"/>
      <c r="C74" s="129"/>
      <c r="D74" s="281" t="s">
        <v>697</v>
      </c>
      <c r="E74" s="282"/>
      <c r="F74" s="282"/>
      <c r="G74" s="282"/>
      <c r="H74" s="282"/>
      <c r="I74" s="282"/>
      <c r="J74" s="283">
        <f>J1171</f>
        <v>0</v>
      </c>
      <c r="K74" s="129"/>
      <c r="L74" s="284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="16" customFormat="1" ht="19.92" customHeight="1">
      <c r="A75" s="16"/>
      <c r="B75" s="280"/>
      <c r="C75" s="129"/>
      <c r="D75" s="281" t="s">
        <v>698</v>
      </c>
      <c r="E75" s="282"/>
      <c r="F75" s="282"/>
      <c r="G75" s="282"/>
      <c r="H75" s="282"/>
      <c r="I75" s="282"/>
      <c r="J75" s="283">
        <f>J1249</f>
        <v>0</v>
      </c>
      <c r="K75" s="129"/>
      <c r="L75" s="284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="16" customFormat="1" ht="19.92" customHeight="1">
      <c r="A76" s="16"/>
      <c r="B76" s="280"/>
      <c r="C76" s="129"/>
      <c r="D76" s="281" t="s">
        <v>699</v>
      </c>
      <c r="E76" s="282"/>
      <c r="F76" s="282"/>
      <c r="G76" s="282"/>
      <c r="H76" s="282"/>
      <c r="I76" s="282"/>
      <c r="J76" s="283">
        <f>J1346</f>
        <v>0</v>
      </c>
      <c r="K76" s="129"/>
      <c r="L76" s="284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</row>
    <row r="77" s="16" customFormat="1" ht="19.92" customHeight="1">
      <c r="A77" s="16"/>
      <c r="B77" s="280"/>
      <c r="C77" s="129"/>
      <c r="D77" s="281" t="s">
        <v>700</v>
      </c>
      <c r="E77" s="282"/>
      <c r="F77" s="282"/>
      <c r="G77" s="282"/>
      <c r="H77" s="282"/>
      <c r="I77" s="282"/>
      <c r="J77" s="283">
        <f>J1423</f>
        <v>0</v>
      </c>
      <c r="K77" s="129"/>
      <c r="L77" s="284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</row>
    <row r="78" s="16" customFormat="1" ht="19.92" customHeight="1">
      <c r="A78" s="16"/>
      <c r="B78" s="280"/>
      <c r="C78" s="129"/>
      <c r="D78" s="281" t="s">
        <v>701</v>
      </c>
      <c r="E78" s="282"/>
      <c r="F78" s="282"/>
      <c r="G78" s="282"/>
      <c r="H78" s="282"/>
      <c r="I78" s="282"/>
      <c r="J78" s="283">
        <f>J1433</f>
        <v>0</v>
      </c>
      <c r="K78" s="129"/>
      <c r="L78" s="284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="16" customFormat="1" ht="19.92" customHeight="1">
      <c r="A79" s="16"/>
      <c r="B79" s="280"/>
      <c r="C79" s="129"/>
      <c r="D79" s="281" t="s">
        <v>702</v>
      </c>
      <c r="E79" s="282"/>
      <c r="F79" s="282"/>
      <c r="G79" s="282"/>
      <c r="H79" s="282"/>
      <c r="I79" s="282"/>
      <c r="J79" s="283">
        <f>J1523</f>
        <v>0</v>
      </c>
      <c r="K79" s="129"/>
      <c r="L79" s="284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</row>
    <row r="80" s="16" customFormat="1" ht="19.92" customHeight="1">
      <c r="A80" s="16"/>
      <c r="B80" s="280"/>
      <c r="C80" s="129"/>
      <c r="D80" s="281" t="s">
        <v>703</v>
      </c>
      <c r="E80" s="282"/>
      <c r="F80" s="282"/>
      <c r="G80" s="282"/>
      <c r="H80" s="282"/>
      <c r="I80" s="282"/>
      <c r="J80" s="283">
        <f>J1534</f>
        <v>0</v>
      </c>
      <c r="K80" s="129"/>
      <c r="L80" s="284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</row>
    <row r="81" s="16" customFormat="1" ht="19.92" customHeight="1">
      <c r="A81" s="16"/>
      <c r="B81" s="280"/>
      <c r="C81" s="129"/>
      <c r="D81" s="281" t="s">
        <v>704</v>
      </c>
      <c r="E81" s="282"/>
      <c r="F81" s="282"/>
      <c r="G81" s="282"/>
      <c r="H81" s="282"/>
      <c r="I81" s="282"/>
      <c r="J81" s="283">
        <f>J1574</f>
        <v>0</v>
      </c>
      <c r="K81" s="129"/>
      <c r="L81" s="284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</row>
    <row r="82" s="16" customFormat="1" ht="19.92" customHeight="1">
      <c r="A82" s="16"/>
      <c r="B82" s="280"/>
      <c r="C82" s="129"/>
      <c r="D82" s="281" t="s">
        <v>705</v>
      </c>
      <c r="E82" s="282"/>
      <c r="F82" s="282"/>
      <c r="G82" s="282"/>
      <c r="H82" s="282"/>
      <c r="I82" s="282"/>
      <c r="J82" s="283">
        <f>J1704</f>
        <v>0</v>
      </c>
      <c r="K82" s="129"/>
      <c r="L82" s="284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</row>
    <row r="83" s="16" customFormat="1" ht="19.92" customHeight="1">
      <c r="A83" s="16"/>
      <c r="B83" s="280"/>
      <c r="C83" s="129"/>
      <c r="D83" s="281" t="s">
        <v>706</v>
      </c>
      <c r="E83" s="282"/>
      <c r="F83" s="282"/>
      <c r="G83" s="282"/>
      <c r="H83" s="282"/>
      <c r="I83" s="282"/>
      <c r="J83" s="283">
        <f>J1744</f>
        <v>0</v>
      </c>
      <c r="K83" s="129"/>
      <c r="L83" s="284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</row>
    <row r="84" s="16" customFormat="1" ht="19.92" customHeight="1">
      <c r="A84" s="16"/>
      <c r="B84" s="280"/>
      <c r="C84" s="129"/>
      <c r="D84" s="281" t="s">
        <v>707</v>
      </c>
      <c r="E84" s="282"/>
      <c r="F84" s="282"/>
      <c r="G84" s="282"/>
      <c r="H84" s="282"/>
      <c r="I84" s="282"/>
      <c r="J84" s="283">
        <f>J1756</f>
        <v>0</v>
      </c>
      <c r="K84" s="129"/>
      <c r="L84" s="284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</row>
    <row r="85" s="16" customFormat="1" ht="19.92" customHeight="1">
      <c r="A85" s="16"/>
      <c r="B85" s="280"/>
      <c r="C85" s="129"/>
      <c r="D85" s="281" t="s">
        <v>708</v>
      </c>
      <c r="E85" s="282"/>
      <c r="F85" s="282"/>
      <c r="G85" s="282"/>
      <c r="H85" s="282"/>
      <c r="I85" s="282"/>
      <c r="J85" s="283">
        <f>J1797</f>
        <v>0</v>
      </c>
      <c r="K85" s="129"/>
      <c r="L85" s="284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</row>
    <row r="86" s="9" customFormat="1" ht="24.96" customHeight="1">
      <c r="A86" s="9"/>
      <c r="B86" s="180"/>
      <c r="C86" s="181"/>
      <c r="D86" s="182" t="s">
        <v>709</v>
      </c>
      <c r="E86" s="183"/>
      <c r="F86" s="183"/>
      <c r="G86" s="183"/>
      <c r="H86" s="183"/>
      <c r="I86" s="183"/>
      <c r="J86" s="184">
        <f>J1846</f>
        <v>0</v>
      </c>
      <c r="K86" s="181"/>
      <c r="L86" s="185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6" customFormat="1" ht="19.92" customHeight="1">
      <c r="A87" s="16"/>
      <c r="B87" s="280"/>
      <c r="C87" s="129"/>
      <c r="D87" s="281" t="s">
        <v>710</v>
      </c>
      <c r="E87" s="282"/>
      <c r="F87" s="282"/>
      <c r="G87" s="282"/>
      <c r="H87" s="282"/>
      <c r="I87" s="282"/>
      <c r="J87" s="283">
        <f>J1847</f>
        <v>0</v>
      </c>
      <c r="K87" s="129"/>
      <c r="L87" s="284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</row>
    <row r="88" s="2" customFormat="1" ht="21.84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63"/>
      <c r="C89" s="64"/>
      <c r="D89" s="64"/>
      <c r="E89" s="64"/>
      <c r="F89" s="64"/>
      <c r="G89" s="64"/>
      <c r="H89" s="64"/>
      <c r="I89" s="64"/>
      <c r="J89" s="64"/>
      <c r="K89" s="6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3" s="2" customFormat="1" ht="6.96" customHeight="1">
      <c r="A93" s="42"/>
      <c r="B93" s="65"/>
      <c r="C93" s="66"/>
      <c r="D93" s="66"/>
      <c r="E93" s="66"/>
      <c r="F93" s="66"/>
      <c r="G93" s="66"/>
      <c r="H93" s="66"/>
      <c r="I93" s="66"/>
      <c r="J93" s="66"/>
      <c r="K93" s="66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24.96" customHeight="1">
      <c r="A94" s="42"/>
      <c r="B94" s="43"/>
      <c r="C94" s="26" t="s">
        <v>161</v>
      </c>
      <c r="D94" s="44"/>
      <c r="E94" s="44"/>
      <c r="F94" s="44"/>
      <c r="G94" s="44"/>
      <c r="H94" s="44"/>
      <c r="I94" s="44"/>
      <c r="J94" s="44"/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2" customHeight="1">
      <c r="A96" s="42"/>
      <c r="B96" s="43"/>
      <c r="C96" s="35" t="s">
        <v>16</v>
      </c>
      <c r="D96" s="44"/>
      <c r="E96" s="44"/>
      <c r="F96" s="44"/>
      <c r="G96" s="44"/>
      <c r="H96" s="44"/>
      <c r="I96" s="44"/>
      <c r="J96" s="44"/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6.5" customHeight="1">
      <c r="A97" s="42"/>
      <c r="B97" s="43"/>
      <c r="C97" s="44"/>
      <c r="D97" s="44"/>
      <c r="E97" s="175" t="str">
        <f>E7</f>
        <v>Ledeč n. S. škola přístavba dílny pro CNC</v>
      </c>
      <c r="F97" s="35"/>
      <c r="G97" s="35"/>
      <c r="H97" s="35"/>
      <c r="I97" s="44"/>
      <c r="J97" s="44"/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1" customFormat="1" ht="12" customHeight="1">
      <c r="B98" s="24"/>
      <c r="C98" s="35" t="s">
        <v>140</v>
      </c>
      <c r="D98" s="25"/>
      <c r="E98" s="25"/>
      <c r="F98" s="25"/>
      <c r="G98" s="25"/>
      <c r="H98" s="25"/>
      <c r="I98" s="25"/>
      <c r="J98" s="25"/>
      <c r="K98" s="25"/>
      <c r="L98" s="23"/>
    </row>
    <row r="99" s="2" customFormat="1" ht="16.5" customHeight="1">
      <c r="A99" s="42"/>
      <c r="B99" s="43"/>
      <c r="C99" s="44"/>
      <c r="D99" s="44"/>
      <c r="E99" s="175" t="s">
        <v>141</v>
      </c>
      <c r="F99" s="44"/>
      <c r="G99" s="44"/>
      <c r="H99" s="44"/>
      <c r="I99" s="44"/>
      <c r="J99" s="44"/>
      <c r="K99" s="44"/>
      <c r="L99" s="14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2" customHeight="1">
      <c r="A100" s="42"/>
      <c r="B100" s="43"/>
      <c r="C100" s="35" t="s">
        <v>142</v>
      </c>
      <c r="D100" s="44"/>
      <c r="E100" s="44"/>
      <c r="F100" s="44"/>
      <c r="G100" s="44"/>
      <c r="H100" s="44"/>
      <c r="I100" s="44"/>
      <c r="J100" s="44"/>
      <c r="K100" s="44"/>
      <c r="L100" s="14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16.5" customHeight="1">
      <c r="A101" s="42"/>
      <c r="B101" s="43"/>
      <c r="C101" s="44"/>
      <c r="D101" s="44"/>
      <c r="E101" s="73" t="str">
        <f>E11</f>
        <v>03.05 - SO01 - NOVÝ STAV</v>
      </c>
      <c r="F101" s="44"/>
      <c r="G101" s="44"/>
      <c r="H101" s="44"/>
      <c r="I101" s="44"/>
      <c r="J101" s="44"/>
      <c r="K101" s="44"/>
      <c r="L101" s="14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6.96" customHeight="1">
      <c r="A102" s="42"/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14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12" customHeight="1">
      <c r="A103" s="42"/>
      <c r="B103" s="43"/>
      <c r="C103" s="35" t="s">
        <v>22</v>
      </c>
      <c r="D103" s="44"/>
      <c r="E103" s="44"/>
      <c r="F103" s="30" t="str">
        <f>F14</f>
        <v xml:space="preserve"> </v>
      </c>
      <c r="G103" s="44"/>
      <c r="H103" s="44"/>
      <c r="I103" s="35" t="s">
        <v>24</v>
      </c>
      <c r="J103" s="76" t="str">
        <f>IF(J14="","",J14)</f>
        <v>6. 3. 2024</v>
      </c>
      <c r="K103" s="44"/>
      <c r="L103" s="14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6.96" customHeight="1">
      <c r="A104" s="42"/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14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5" t="s">
        <v>28</v>
      </c>
      <c r="D105" s="44"/>
      <c r="E105" s="44"/>
      <c r="F105" s="30" t="str">
        <f>E17</f>
        <v xml:space="preserve"> </v>
      </c>
      <c r="G105" s="44"/>
      <c r="H105" s="44"/>
      <c r="I105" s="35" t="s">
        <v>34</v>
      </c>
      <c r="J105" s="40" t="str">
        <f>E23</f>
        <v xml:space="preserve"> </v>
      </c>
      <c r="K105" s="44"/>
      <c r="L105" s="14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5.15" customHeight="1">
      <c r="A106" s="42"/>
      <c r="B106" s="43"/>
      <c r="C106" s="35" t="s">
        <v>32</v>
      </c>
      <c r="D106" s="44"/>
      <c r="E106" s="44"/>
      <c r="F106" s="30" t="str">
        <f>IF(E20="","",E20)</f>
        <v>Vyplň údaj</v>
      </c>
      <c r="G106" s="44"/>
      <c r="H106" s="44"/>
      <c r="I106" s="35" t="s">
        <v>35</v>
      </c>
      <c r="J106" s="40" t="str">
        <f>E26</f>
        <v xml:space="preserve"> </v>
      </c>
      <c r="K106" s="44"/>
      <c r="L106" s="14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2" customFormat="1" ht="10.32" customHeight="1">
      <c r="A107" s="42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148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="10" customFormat="1" ht="29.28" customHeight="1">
      <c r="A108" s="186"/>
      <c r="B108" s="187"/>
      <c r="C108" s="188" t="s">
        <v>162</v>
      </c>
      <c r="D108" s="189" t="s">
        <v>58</v>
      </c>
      <c r="E108" s="189" t="s">
        <v>54</v>
      </c>
      <c r="F108" s="189" t="s">
        <v>55</v>
      </c>
      <c r="G108" s="189" t="s">
        <v>163</v>
      </c>
      <c r="H108" s="189" t="s">
        <v>164</v>
      </c>
      <c r="I108" s="189" t="s">
        <v>165</v>
      </c>
      <c r="J108" s="189" t="s">
        <v>148</v>
      </c>
      <c r="K108" s="190" t="s">
        <v>166</v>
      </c>
      <c r="L108" s="191"/>
      <c r="M108" s="96" t="s">
        <v>30</v>
      </c>
      <c r="N108" s="97" t="s">
        <v>43</v>
      </c>
      <c r="O108" s="97" t="s">
        <v>167</v>
      </c>
      <c r="P108" s="97" t="s">
        <v>168</v>
      </c>
      <c r="Q108" s="97" t="s">
        <v>169</v>
      </c>
      <c r="R108" s="97" t="s">
        <v>170</v>
      </c>
      <c r="S108" s="97" t="s">
        <v>171</v>
      </c>
      <c r="T108" s="98" t="s">
        <v>172</v>
      </c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</row>
    <row r="109" s="2" customFormat="1" ht="22.8" customHeight="1">
      <c r="A109" s="42"/>
      <c r="B109" s="43"/>
      <c r="C109" s="103" t="s">
        <v>173</v>
      </c>
      <c r="D109" s="44"/>
      <c r="E109" s="44"/>
      <c r="F109" s="44"/>
      <c r="G109" s="44"/>
      <c r="H109" s="44"/>
      <c r="I109" s="44"/>
      <c r="J109" s="192">
        <f>BK109</f>
        <v>0</v>
      </c>
      <c r="K109" s="44"/>
      <c r="L109" s="48"/>
      <c r="M109" s="99"/>
      <c r="N109" s="193"/>
      <c r="O109" s="100"/>
      <c r="P109" s="194">
        <f>P110+P1170+P1846</f>
        <v>0</v>
      </c>
      <c r="Q109" s="100"/>
      <c r="R109" s="194">
        <f>R110+R1170+R1846</f>
        <v>1938.2689092899997</v>
      </c>
      <c r="S109" s="100"/>
      <c r="T109" s="195">
        <f>T110+T1170+T1846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72</v>
      </c>
      <c r="AU109" s="20" t="s">
        <v>149</v>
      </c>
      <c r="BK109" s="196">
        <f>BK110+BK1170+BK1846</f>
        <v>0</v>
      </c>
    </row>
    <row r="110" s="11" customFormat="1" ht="25.92" customHeight="1">
      <c r="A110" s="11"/>
      <c r="B110" s="197"/>
      <c r="C110" s="198"/>
      <c r="D110" s="199" t="s">
        <v>72</v>
      </c>
      <c r="E110" s="200" t="s">
        <v>711</v>
      </c>
      <c r="F110" s="200" t="s">
        <v>712</v>
      </c>
      <c r="G110" s="198"/>
      <c r="H110" s="198"/>
      <c r="I110" s="201"/>
      <c r="J110" s="202">
        <f>BK110</f>
        <v>0</v>
      </c>
      <c r="K110" s="198"/>
      <c r="L110" s="203"/>
      <c r="M110" s="204"/>
      <c r="N110" s="205"/>
      <c r="O110" s="205"/>
      <c r="P110" s="206">
        <f>P111+P230+P433+P577+P742+P766+P993+P1166</f>
        <v>0</v>
      </c>
      <c r="Q110" s="205"/>
      <c r="R110" s="206">
        <f>R111+R230+R433+R577+R742+R766+R993+R1166</f>
        <v>1893.7342560099997</v>
      </c>
      <c r="S110" s="205"/>
      <c r="T110" s="207">
        <f>T111+T230+T433+T577+T742+T766+T993+T1166</f>
        <v>0</v>
      </c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R110" s="208" t="s">
        <v>80</v>
      </c>
      <c r="AT110" s="209" t="s">
        <v>72</v>
      </c>
      <c r="AU110" s="209" t="s">
        <v>73</v>
      </c>
      <c r="AY110" s="208" t="s">
        <v>175</v>
      </c>
      <c r="BK110" s="210">
        <f>BK111+BK230+BK433+BK577+BK742+BK766+BK993+BK1166</f>
        <v>0</v>
      </c>
    </row>
    <row r="111" s="11" customFormat="1" ht="22.8" customHeight="1">
      <c r="A111" s="11"/>
      <c r="B111" s="197"/>
      <c r="C111" s="198"/>
      <c r="D111" s="199" t="s">
        <v>72</v>
      </c>
      <c r="E111" s="285" t="s">
        <v>80</v>
      </c>
      <c r="F111" s="285" t="s">
        <v>174</v>
      </c>
      <c r="G111" s="198"/>
      <c r="H111" s="198"/>
      <c r="I111" s="201"/>
      <c r="J111" s="286">
        <f>BK111</f>
        <v>0</v>
      </c>
      <c r="K111" s="198"/>
      <c r="L111" s="203"/>
      <c r="M111" s="204"/>
      <c r="N111" s="205"/>
      <c r="O111" s="205"/>
      <c r="P111" s="206">
        <f>SUM(P112:P229)</f>
        <v>0</v>
      </c>
      <c r="Q111" s="205"/>
      <c r="R111" s="206">
        <f>SUM(R112:R229)</f>
        <v>200.698099</v>
      </c>
      <c r="S111" s="205"/>
      <c r="T111" s="207">
        <f>SUM(T112:T229)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208" t="s">
        <v>80</v>
      </c>
      <c r="AT111" s="209" t="s">
        <v>72</v>
      </c>
      <c r="AU111" s="209" t="s">
        <v>80</v>
      </c>
      <c r="AY111" s="208" t="s">
        <v>175</v>
      </c>
      <c r="BK111" s="210">
        <f>SUM(BK112:BK229)</f>
        <v>0</v>
      </c>
    </row>
    <row r="112" s="2" customFormat="1" ht="16.5" customHeight="1">
      <c r="A112" s="42"/>
      <c r="B112" s="43"/>
      <c r="C112" s="211" t="s">
        <v>80</v>
      </c>
      <c r="D112" s="211" t="s">
        <v>176</v>
      </c>
      <c r="E112" s="212" t="s">
        <v>713</v>
      </c>
      <c r="F112" s="213" t="s">
        <v>714</v>
      </c>
      <c r="G112" s="214" t="s">
        <v>179</v>
      </c>
      <c r="H112" s="215">
        <v>294</v>
      </c>
      <c r="I112" s="216"/>
      <c r="J112" s="217">
        <f>ROUND(I112*H112,2)</f>
        <v>0</v>
      </c>
      <c r="K112" s="213" t="s">
        <v>180</v>
      </c>
      <c r="L112" s="48"/>
      <c r="M112" s="218" t="s">
        <v>30</v>
      </c>
      <c r="N112" s="219" t="s">
        <v>44</v>
      </c>
      <c r="O112" s="88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181</v>
      </c>
      <c r="AT112" s="222" t="s">
        <v>176</v>
      </c>
      <c r="AU112" s="222" t="s">
        <v>82</v>
      </c>
      <c r="AY112" s="20" t="s">
        <v>175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80</v>
      </c>
      <c r="BK112" s="223">
        <f>ROUND(I112*H112,2)</f>
        <v>0</v>
      </c>
      <c r="BL112" s="20" t="s">
        <v>181</v>
      </c>
      <c r="BM112" s="222" t="s">
        <v>715</v>
      </c>
    </row>
    <row r="113" s="2" customFormat="1">
      <c r="A113" s="42"/>
      <c r="B113" s="43"/>
      <c r="C113" s="44"/>
      <c r="D113" s="224" t="s">
        <v>183</v>
      </c>
      <c r="E113" s="44"/>
      <c r="F113" s="225" t="s">
        <v>716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183</v>
      </c>
      <c r="AU113" s="20" t="s">
        <v>82</v>
      </c>
    </row>
    <row r="114" s="2" customFormat="1">
      <c r="A114" s="42"/>
      <c r="B114" s="43"/>
      <c r="C114" s="44"/>
      <c r="D114" s="229" t="s">
        <v>185</v>
      </c>
      <c r="E114" s="44"/>
      <c r="F114" s="230" t="s">
        <v>717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185</v>
      </c>
      <c r="AU114" s="20" t="s">
        <v>82</v>
      </c>
    </row>
    <row r="115" s="13" customFormat="1">
      <c r="A115" s="13"/>
      <c r="B115" s="241"/>
      <c r="C115" s="242"/>
      <c r="D115" s="224" t="s">
        <v>187</v>
      </c>
      <c r="E115" s="243" t="s">
        <v>30</v>
      </c>
      <c r="F115" s="244" t="s">
        <v>718</v>
      </c>
      <c r="G115" s="242"/>
      <c r="H115" s="245">
        <v>294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187</v>
      </c>
      <c r="AU115" s="251" t="s">
        <v>82</v>
      </c>
      <c r="AV115" s="13" t="s">
        <v>82</v>
      </c>
      <c r="AW115" s="13" t="s">
        <v>36</v>
      </c>
      <c r="AX115" s="13" t="s">
        <v>73</v>
      </c>
      <c r="AY115" s="251" t="s">
        <v>175</v>
      </c>
    </row>
    <row r="116" s="14" customFormat="1">
      <c r="A116" s="14"/>
      <c r="B116" s="252"/>
      <c r="C116" s="253"/>
      <c r="D116" s="224" t="s">
        <v>187</v>
      </c>
      <c r="E116" s="254" t="s">
        <v>30</v>
      </c>
      <c r="F116" s="255" t="s">
        <v>190</v>
      </c>
      <c r="G116" s="253"/>
      <c r="H116" s="256">
        <v>294</v>
      </c>
      <c r="I116" s="257"/>
      <c r="J116" s="253"/>
      <c r="K116" s="253"/>
      <c r="L116" s="258"/>
      <c r="M116" s="259"/>
      <c r="N116" s="260"/>
      <c r="O116" s="260"/>
      <c r="P116" s="260"/>
      <c r="Q116" s="260"/>
      <c r="R116" s="260"/>
      <c r="S116" s="260"/>
      <c r="T116" s="26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2" t="s">
        <v>187</v>
      </c>
      <c r="AU116" s="262" t="s">
        <v>82</v>
      </c>
      <c r="AV116" s="14" t="s">
        <v>181</v>
      </c>
      <c r="AW116" s="14" t="s">
        <v>36</v>
      </c>
      <c r="AX116" s="14" t="s">
        <v>80</v>
      </c>
      <c r="AY116" s="262" t="s">
        <v>175</v>
      </c>
    </row>
    <row r="117" s="2" customFormat="1" ht="21.75" customHeight="1">
      <c r="A117" s="42"/>
      <c r="B117" s="43"/>
      <c r="C117" s="211" t="s">
        <v>82</v>
      </c>
      <c r="D117" s="211" t="s">
        <v>176</v>
      </c>
      <c r="E117" s="212" t="s">
        <v>197</v>
      </c>
      <c r="F117" s="213" t="s">
        <v>198</v>
      </c>
      <c r="G117" s="214" t="s">
        <v>199</v>
      </c>
      <c r="H117" s="215">
        <v>492.282</v>
      </c>
      <c r="I117" s="216"/>
      <c r="J117" s="217">
        <f>ROUND(I117*H117,2)</f>
        <v>0</v>
      </c>
      <c r="K117" s="213" t="s">
        <v>180</v>
      </c>
      <c r="L117" s="48"/>
      <c r="M117" s="218" t="s">
        <v>30</v>
      </c>
      <c r="N117" s="219" t="s">
        <v>44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181</v>
      </c>
      <c r="AT117" s="222" t="s">
        <v>176</v>
      </c>
      <c r="AU117" s="222" t="s">
        <v>82</v>
      </c>
      <c r="AY117" s="20" t="s">
        <v>175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80</v>
      </c>
      <c r="BK117" s="223">
        <f>ROUND(I117*H117,2)</f>
        <v>0</v>
      </c>
      <c r="BL117" s="20" t="s">
        <v>181</v>
      </c>
      <c r="BM117" s="222" t="s">
        <v>719</v>
      </c>
    </row>
    <row r="118" s="2" customFormat="1">
      <c r="A118" s="42"/>
      <c r="B118" s="43"/>
      <c r="C118" s="44"/>
      <c r="D118" s="224" t="s">
        <v>183</v>
      </c>
      <c r="E118" s="44"/>
      <c r="F118" s="225" t="s">
        <v>201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183</v>
      </c>
      <c r="AU118" s="20" t="s">
        <v>82</v>
      </c>
    </row>
    <row r="119" s="2" customFormat="1">
      <c r="A119" s="42"/>
      <c r="B119" s="43"/>
      <c r="C119" s="44"/>
      <c r="D119" s="229" t="s">
        <v>185</v>
      </c>
      <c r="E119" s="44"/>
      <c r="F119" s="230" t="s">
        <v>202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185</v>
      </c>
      <c r="AU119" s="20" t="s">
        <v>82</v>
      </c>
    </row>
    <row r="120" s="13" customFormat="1">
      <c r="A120" s="13"/>
      <c r="B120" s="241"/>
      <c r="C120" s="242"/>
      <c r="D120" s="224" t="s">
        <v>187</v>
      </c>
      <c r="E120" s="243" t="s">
        <v>30</v>
      </c>
      <c r="F120" s="244" t="s">
        <v>720</v>
      </c>
      <c r="G120" s="242"/>
      <c r="H120" s="245">
        <v>149.796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187</v>
      </c>
      <c r="AU120" s="251" t="s">
        <v>82</v>
      </c>
      <c r="AV120" s="13" t="s">
        <v>82</v>
      </c>
      <c r="AW120" s="13" t="s">
        <v>36</v>
      </c>
      <c r="AX120" s="13" t="s">
        <v>73</v>
      </c>
      <c r="AY120" s="251" t="s">
        <v>175</v>
      </c>
    </row>
    <row r="121" s="13" customFormat="1">
      <c r="A121" s="13"/>
      <c r="B121" s="241"/>
      <c r="C121" s="242"/>
      <c r="D121" s="224" t="s">
        <v>187</v>
      </c>
      <c r="E121" s="243" t="s">
        <v>30</v>
      </c>
      <c r="F121" s="244" t="s">
        <v>721</v>
      </c>
      <c r="G121" s="242"/>
      <c r="H121" s="245">
        <v>342.486</v>
      </c>
      <c r="I121" s="246"/>
      <c r="J121" s="242"/>
      <c r="K121" s="242"/>
      <c r="L121" s="247"/>
      <c r="M121" s="248"/>
      <c r="N121" s="249"/>
      <c r="O121" s="249"/>
      <c r="P121" s="249"/>
      <c r="Q121" s="249"/>
      <c r="R121" s="249"/>
      <c r="S121" s="249"/>
      <c r="T121" s="25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1" t="s">
        <v>187</v>
      </c>
      <c r="AU121" s="251" t="s">
        <v>82</v>
      </c>
      <c r="AV121" s="13" t="s">
        <v>82</v>
      </c>
      <c r="AW121" s="13" t="s">
        <v>36</v>
      </c>
      <c r="AX121" s="13" t="s">
        <v>73</v>
      </c>
      <c r="AY121" s="251" t="s">
        <v>175</v>
      </c>
    </row>
    <row r="122" s="14" customFormat="1">
      <c r="A122" s="14"/>
      <c r="B122" s="252"/>
      <c r="C122" s="253"/>
      <c r="D122" s="224" t="s">
        <v>187</v>
      </c>
      <c r="E122" s="254" t="s">
        <v>30</v>
      </c>
      <c r="F122" s="255" t="s">
        <v>190</v>
      </c>
      <c r="G122" s="253"/>
      <c r="H122" s="256">
        <v>492.282</v>
      </c>
      <c r="I122" s="257"/>
      <c r="J122" s="253"/>
      <c r="K122" s="253"/>
      <c r="L122" s="258"/>
      <c r="M122" s="259"/>
      <c r="N122" s="260"/>
      <c r="O122" s="260"/>
      <c r="P122" s="260"/>
      <c r="Q122" s="260"/>
      <c r="R122" s="260"/>
      <c r="S122" s="260"/>
      <c r="T122" s="26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2" t="s">
        <v>187</v>
      </c>
      <c r="AU122" s="262" t="s">
        <v>82</v>
      </c>
      <c r="AV122" s="14" t="s">
        <v>181</v>
      </c>
      <c r="AW122" s="14" t="s">
        <v>36</v>
      </c>
      <c r="AX122" s="14" t="s">
        <v>80</v>
      </c>
      <c r="AY122" s="262" t="s">
        <v>175</v>
      </c>
    </row>
    <row r="123" s="2" customFormat="1" ht="21.75" customHeight="1">
      <c r="A123" s="42"/>
      <c r="B123" s="43"/>
      <c r="C123" s="211" t="s">
        <v>196</v>
      </c>
      <c r="D123" s="211" t="s">
        <v>176</v>
      </c>
      <c r="E123" s="212" t="s">
        <v>722</v>
      </c>
      <c r="F123" s="213" t="s">
        <v>723</v>
      </c>
      <c r="G123" s="214" t="s">
        <v>199</v>
      </c>
      <c r="H123" s="215">
        <v>88.1</v>
      </c>
      <c r="I123" s="216"/>
      <c r="J123" s="217">
        <f>ROUND(I123*H123,2)</f>
        <v>0</v>
      </c>
      <c r="K123" s="213" t="s">
        <v>180</v>
      </c>
      <c r="L123" s="48"/>
      <c r="M123" s="218" t="s">
        <v>30</v>
      </c>
      <c r="N123" s="219" t="s">
        <v>44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181</v>
      </c>
      <c r="AT123" s="222" t="s">
        <v>176</v>
      </c>
      <c r="AU123" s="222" t="s">
        <v>82</v>
      </c>
      <c r="AY123" s="20" t="s">
        <v>175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80</v>
      </c>
      <c r="BK123" s="223">
        <f>ROUND(I123*H123,2)</f>
        <v>0</v>
      </c>
      <c r="BL123" s="20" t="s">
        <v>181</v>
      </c>
      <c r="BM123" s="222" t="s">
        <v>724</v>
      </c>
    </row>
    <row r="124" s="2" customFormat="1">
      <c r="A124" s="42"/>
      <c r="B124" s="43"/>
      <c r="C124" s="44"/>
      <c r="D124" s="224" t="s">
        <v>183</v>
      </c>
      <c r="E124" s="44"/>
      <c r="F124" s="225" t="s">
        <v>725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183</v>
      </c>
      <c r="AU124" s="20" t="s">
        <v>82</v>
      </c>
    </row>
    <row r="125" s="2" customFormat="1">
      <c r="A125" s="42"/>
      <c r="B125" s="43"/>
      <c r="C125" s="44"/>
      <c r="D125" s="229" t="s">
        <v>185</v>
      </c>
      <c r="E125" s="44"/>
      <c r="F125" s="230" t="s">
        <v>726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185</v>
      </c>
      <c r="AU125" s="20" t="s">
        <v>82</v>
      </c>
    </row>
    <row r="126" s="13" customFormat="1">
      <c r="A126" s="13"/>
      <c r="B126" s="241"/>
      <c r="C126" s="242"/>
      <c r="D126" s="224" t="s">
        <v>187</v>
      </c>
      <c r="E126" s="243" t="s">
        <v>30</v>
      </c>
      <c r="F126" s="244" t="s">
        <v>727</v>
      </c>
      <c r="G126" s="242"/>
      <c r="H126" s="245">
        <v>88.1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187</v>
      </c>
      <c r="AU126" s="251" t="s">
        <v>82</v>
      </c>
      <c r="AV126" s="13" t="s">
        <v>82</v>
      </c>
      <c r="AW126" s="13" t="s">
        <v>36</v>
      </c>
      <c r="AX126" s="13" t="s">
        <v>73</v>
      </c>
      <c r="AY126" s="251" t="s">
        <v>175</v>
      </c>
    </row>
    <row r="127" s="14" customFormat="1">
      <c r="A127" s="14"/>
      <c r="B127" s="252"/>
      <c r="C127" s="253"/>
      <c r="D127" s="224" t="s">
        <v>187</v>
      </c>
      <c r="E127" s="254" t="s">
        <v>30</v>
      </c>
      <c r="F127" s="255" t="s">
        <v>190</v>
      </c>
      <c r="G127" s="253"/>
      <c r="H127" s="256">
        <v>88.1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187</v>
      </c>
      <c r="AU127" s="262" t="s">
        <v>82</v>
      </c>
      <c r="AV127" s="14" t="s">
        <v>181</v>
      </c>
      <c r="AW127" s="14" t="s">
        <v>36</v>
      </c>
      <c r="AX127" s="14" t="s">
        <v>80</v>
      </c>
      <c r="AY127" s="262" t="s">
        <v>175</v>
      </c>
    </row>
    <row r="128" s="2" customFormat="1" ht="21.75" customHeight="1">
      <c r="A128" s="42"/>
      <c r="B128" s="43"/>
      <c r="C128" s="211" t="s">
        <v>181</v>
      </c>
      <c r="D128" s="211" t="s">
        <v>176</v>
      </c>
      <c r="E128" s="212" t="s">
        <v>728</v>
      </c>
      <c r="F128" s="213" t="s">
        <v>729</v>
      </c>
      <c r="G128" s="214" t="s">
        <v>199</v>
      </c>
      <c r="H128" s="215">
        <v>619.09400000000008</v>
      </c>
      <c r="I128" s="216"/>
      <c r="J128" s="217">
        <f>ROUND(I128*H128,2)</f>
        <v>0</v>
      </c>
      <c r="K128" s="213" t="s">
        <v>180</v>
      </c>
      <c r="L128" s="48"/>
      <c r="M128" s="218" t="s">
        <v>30</v>
      </c>
      <c r="N128" s="219" t="s">
        <v>44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181</v>
      </c>
      <c r="AT128" s="222" t="s">
        <v>176</v>
      </c>
      <c r="AU128" s="222" t="s">
        <v>82</v>
      </c>
      <c r="AY128" s="20" t="s">
        <v>175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80</v>
      </c>
      <c r="BK128" s="223">
        <f>ROUND(I128*H128,2)</f>
        <v>0</v>
      </c>
      <c r="BL128" s="20" t="s">
        <v>181</v>
      </c>
      <c r="BM128" s="222" t="s">
        <v>730</v>
      </c>
    </row>
    <row r="129" s="2" customFormat="1">
      <c r="A129" s="42"/>
      <c r="B129" s="43"/>
      <c r="C129" s="44"/>
      <c r="D129" s="224" t="s">
        <v>183</v>
      </c>
      <c r="E129" s="44"/>
      <c r="F129" s="225" t="s">
        <v>731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183</v>
      </c>
      <c r="AU129" s="20" t="s">
        <v>82</v>
      </c>
    </row>
    <row r="130" s="2" customFormat="1">
      <c r="A130" s="42"/>
      <c r="B130" s="43"/>
      <c r="C130" s="44"/>
      <c r="D130" s="229" t="s">
        <v>185</v>
      </c>
      <c r="E130" s="44"/>
      <c r="F130" s="230" t="s">
        <v>732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185</v>
      </c>
      <c r="AU130" s="20" t="s">
        <v>82</v>
      </c>
    </row>
    <row r="131" s="12" customFormat="1">
      <c r="A131" s="12"/>
      <c r="B131" s="231"/>
      <c r="C131" s="232"/>
      <c r="D131" s="224" t="s">
        <v>187</v>
      </c>
      <c r="E131" s="233" t="s">
        <v>30</v>
      </c>
      <c r="F131" s="234" t="s">
        <v>733</v>
      </c>
      <c r="G131" s="232"/>
      <c r="H131" s="233" t="s">
        <v>30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0" t="s">
        <v>187</v>
      </c>
      <c r="AU131" s="240" t="s">
        <v>82</v>
      </c>
      <c r="AV131" s="12" t="s">
        <v>80</v>
      </c>
      <c r="AW131" s="12" t="s">
        <v>36</v>
      </c>
      <c r="AX131" s="12" t="s">
        <v>73</v>
      </c>
      <c r="AY131" s="240" t="s">
        <v>175</v>
      </c>
    </row>
    <row r="132" s="13" customFormat="1">
      <c r="A132" s="13"/>
      <c r="B132" s="241"/>
      <c r="C132" s="242"/>
      <c r="D132" s="224" t="s">
        <v>187</v>
      </c>
      <c r="E132" s="243" t="s">
        <v>30</v>
      </c>
      <c r="F132" s="244" t="s">
        <v>734</v>
      </c>
      <c r="G132" s="242"/>
      <c r="H132" s="245">
        <v>58.8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187</v>
      </c>
      <c r="AU132" s="251" t="s">
        <v>82</v>
      </c>
      <c r="AV132" s="13" t="s">
        <v>82</v>
      </c>
      <c r="AW132" s="13" t="s">
        <v>36</v>
      </c>
      <c r="AX132" s="13" t="s">
        <v>73</v>
      </c>
      <c r="AY132" s="251" t="s">
        <v>175</v>
      </c>
    </row>
    <row r="133" s="13" customFormat="1">
      <c r="A133" s="13"/>
      <c r="B133" s="241"/>
      <c r="C133" s="242"/>
      <c r="D133" s="224" t="s">
        <v>187</v>
      </c>
      <c r="E133" s="243" t="s">
        <v>30</v>
      </c>
      <c r="F133" s="244" t="s">
        <v>735</v>
      </c>
      <c r="G133" s="242"/>
      <c r="H133" s="245">
        <v>-20.088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187</v>
      </c>
      <c r="AU133" s="251" t="s">
        <v>82</v>
      </c>
      <c r="AV133" s="13" t="s">
        <v>82</v>
      </c>
      <c r="AW133" s="13" t="s">
        <v>36</v>
      </c>
      <c r="AX133" s="13" t="s">
        <v>73</v>
      </c>
      <c r="AY133" s="251" t="s">
        <v>175</v>
      </c>
    </row>
    <row r="134" s="15" customFormat="1">
      <c r="A134" s="15"/>
      <c r="B134" s="263"/>
      <c r="C134" s="264"/>
      <c r="D134" s="224" t="s">
        <v>187</v>
      </c>
      <c r="E134" s="265" t="s">
        <v>30</v>
      </c>
      <c r="F134" s="266" t="s">
        <v>231</v>
      </c>
      <c r="G134" s="264"/>
      <c r="H134" s="267">
        <v>38.712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3" t="s">
        <v>187</v>
      </c>
      <c r="AU134" s="273" t="s">
        <v>82</v>
      </c>
      <c r="AV134" s="15" t="s">
        <v>196</v>
      </c>
      <c r="AW134" s="15" t="s">
        <v>36</v>
      </c>
      <c r="AX134" s="15" t="s">
        <v>73</v>
      </c>
      <c r="AY134" s="273" t="s">
        <v>175</v>
      </c>
    </row>
    <row r="135" s="13" customFormat="1">
      <c r="A135" s="13"/>
      <c r="B135" s="241"/>
      <c r="C135" s="242"/>
      <c r="D135" s="224" t="s">
        <v>187</v>
      </c>
      <c r="E135" s="243" t="s">
        <v>30</v>
      </c>
      <c r="F135" s="244" t="s">
        <v>721</v>
      </c>
      <c r="G135" s="242"/>
      <c r="H135" s="245">
        <v>342.486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187</v>
      </c>
      <c r="AU135" s="251" t="s">
        <v>82</v>
      </c>
      <c r="AV135" s="13" t="s">
        <v>82</v>
      </c>
      <c r="AW135" s="13" t="s">
        <v>36</v>
      </c>
      <c r="AX135" s="13" t="s">
        <v>73</v>
      </c>
      <c r="AY135" s="251" t="s">
        <v>175</v>
      </c>
    </row>
    <row r="136" s="15" customFormat="1">
      <c r="A136" s="15"/>
      <c r="B136" s="263"/>
      <c r="C136" s="264"/>
      <c r="D136" s="224" t="s">
        <v>187</v>
      </c>
      <c r="E136" s="265" t="s">
        <v>30</v>
      </c>
      <c r="F136" s="266" t="s">
        <v>231</v>
      </c>
      <c r="G136" s="264"/>
      <c r="H136" s="267">
        <v>342.486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187</v>
      </c>
      <c r="AU136" s="273" t="s">
        <v>82</v>
      </c>
      <c r="AV136" s="15" t="s">
        <v>196</v>
      </c>
      <c r="AW136" s="15" t="s">
        <v>36</v>
      </c>
      <c r="AX136" s="15" t="s">
        <v>73</v>
      </c>
      <c r="AY136" s="273" t="s">
        <v>175</v>
      </c>
    </row>
    <row r="137" s="13" customFormat="1">
      <c r="A137" s="13"/>
      <c r="B137" s="241"/>
      <c r="C137" s="242"/>
      <c r="D137" s="224" t="s">
        <v>187</v>
      </c>
      <c r="E137" s="243" t="s">
        <v>30</v>
      </c>
      <c r="F137" s="244" t="s">
        <v>736</v>
      </c>
      <c r="G137" s="242"/>
      <c r="H137" s="245">
        <v>88.1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187</v>
      </c>
      <c r="AU137" s="251" t="s">
        <v>82</v>
      </c>
      <c r="AV137" s="13" t="s">
        <v>82</v>
      </c>
      <c r="AW137" s="13" t="s">
        <v>36</v>
      </c>
      <c r="AX137" s="13" t="s">
        <v>73</v>
      </c>
      <c r="AY137" s="251" t="s">
        <v>175</v>
      </c>
    </row>
    <row r="138" s="15" customFormat="1">
      <c r="A138" s="15"/>
      <c r="B138" s="263"/>
      <c r="C138" s="264"/>
      <c r="D138" s="224" t="s">
        <v>187</v>
      </c>
      <c r="E138" s="265" t="s">
        <v>30</v>
      </c>
      <c r="F138" s="266" t="s">
        <v>231</v>
      </c>
      <c r="G138" s="264"/>
      <c r="H138" s="267">
        <v>88.1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187</v>
      </c>
      <c r="AU138" s="273" t="s">
        <v>82</v>
      </c>
      <c r="AV138" s="15" t="s">
        <v>196</v>
      </c>
      <c r="AW138" s="15" t="s">
        <v>36</v>
      </c>
      <c r="AX138" s="15" t="s">
        <v>73</v>
      </c>
      <c r="AY138" s="273" t="s">
        <v>175</v>
      </c>
    </row>
    <row r="139" s="12" customFormat="1">
      <c r="A139" s="12"/>
      <c r="B139" s="231"/>
      <c r="C139" s="232"/>
      <c r="D139" s="224" t="s">
        <v>187</v>
      </c>
      <c r="E139" s="233" t="s">
        <v>30</v>
      </c>
      <c r="F139" s="234" t="s">
        <v>737</v>
      </c>
      <c r="G139" s="232"/>
      <c r="H139" s="233" t="s">
        <v>30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40" t="s">
        <v>187</v>
      </c>
      <c r="AU139" s="240" t="s">
        <v>82</v>
      </c>
      <c r="AV139" s="12" t="s">
        <v>80</v>
      </c>
      <c r="AW139" s="12" t="s">
        <v>36</v>
      </c>
      <c r="AX139" s="12" t="s">
        <v>73</v>
      </c>
      <c r="AY139" s="240" t="s">
        <v>175</v>
      </c>
    </row>
    <row r="140" s="13" customFormat="1">
      <c r="A140" s="13"/>
      <c r="B140" s="241"/>
      <c r="C140" s="242"/>
      <c r="D140" s="224" t="s">
        <v>187</v>
      </c>
      <c r="E140" s="243" t="s">
        <v>30</v>
      </c>
      <c r="F140" s="244" t="s">
        <v>738</v>
      </c>
      <c r="G140" s="242"/>
      <c r="H140" s="245">
        <v>-36.6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187</v>
      </c>
      <c r="AU140" s="251" t="s">
        <v>82</v>
      </c>
      <c r="AV140" s="13" t="s">
        <v>82</v>
      </c>
      <c r="AW140" s="13" t="s">
        <v>36</v>
      </c>
      <c r="AX140" s="13" t="s">
        <v>73</v>
      </c>
      <c r="AY140" s="251" t="s">
        <v>175</v>
      </c>
    </row>
    <row r="141" s="15" customFormat="1">
      <c r="A141" s="15"/>
      <c r="B141" s="263"/>
      <c r="C141" s="264"/>
      <c r="D141" s="224" t="s">
        <v>187</v>
      </c>
      <c r="E141" s="265" t="s">
        <v>30</v>
      </c>
      <c r="F141" s="266" t="s">
        <v>231</v>
      </c>
      <c r="G141" s="264"/>
      <c r="H141" s="267">
        <v>-36.6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3" t="s">
        <v>187</v>
      </c>
      <c r="AU141" s="273" t="s">
        <v>82</v>
      </c>
      <c r="AV141" s="15" t="s">
        <v>196</v>
      </c>
      <c r="AW141" s="15" t="s">
        <v>36</v>
      </c>
      <c r="AX141" s="15" t="s">
        <v>73</v>
      </c>
      <c r="AY141" s="273" t="s">
        <v>175</v>
      </c>
    </row>
    <row r="142" s="12" customFormat="1">
      <c r="A142" s="12"/>
      <c r="B142" s="231"/>
      <c r="C142" s="232"/>
      <c r="D142" s="224" t="s">
        <v>187</v>
      </c>
      <c r="E142" s="233" t="s">
        <v>30</v>
      </c>
      <c r="F142" s="234" t="s">
        <v>739</v>
      </c>
      <c r="G142" s="232"/>
      <c r="H142" s="233" t="s">
        <v>30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40" t="s">
        <v>187</v>
      </c>
      <c r="AU142" s="240" t="s">
        <v>82</v>
      </c>
      <c r="AV142" s="12" t="s">
        <v>80</v>
      </c>
      <c r="AW142" s="12" t="s">
        <v>36</v>
      </c>
      <c r="AX142" s="12" t="s">
        <v>73</v>
      </c>
      <c r="AY142" s="240" t="s">
        <v>175</v>
      </c>
    </row>
    <row r="143" s="12" customFormat="1">
      <c r="A143" s="12"/>
      <c r="B143" s="231"/>
      <c r="C143" s="232"/>
      <c r="D143" s="224" t="s">
        <v>187</v>
      </c>
      <c r="E143" s="233" t="s">
        <v>30</v>
      </c>
      <c r="F143" s="234" t="s">
        <v>740</v>
      </c>
      <c r="G143" s="232"/>
      <c r="H143" s="233" t="s">
        <v>30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40" t="s">
        <v>187</v>
      </c>
      <c r="AU143" s="240" t="s">
        <v>82</v>
      </c>
      <c r="AV143" s="12" t="s">
        <v>80</v>
      </c>
      <c r="AW143" s="12" t="s">
        <v>36</v>
      </c>
      <c r="AX143" s="12" t="s">
        <v>73</v>
      </c>
      <c r="AY143" s="240" t="s">
        <v>175</v>
      </c>
    </row>
    <row r="144" s="13" customFormat="1">
      <c r="A144" s="13"/>
      <c r="B144" s="241"/>
      <c r="C144" s="242"/>
      <c r="D144" s="224" t="s">
        <v>187</v>
      </c>
      <c r="E144" s="243" t="s">
        <v>30</v>
      </c>
      <c r="F144" s="244" t="s">
        <v>741</v>
      </c>
      <c r="G144" s="242"/>
      <c r="H144" s="245">
        <v>149.796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187</v>
      </c>
      <c r="AU144" s="251" t="s">
        <v>82</v>
      </c>
      <c r="AV144" s="13" t="s">
        <v>82</v>
      </c>
      <c r="AW144" s="13" t="s">
        <v>36</v>
      </c>
      <c r="AX144" s="13" t="s">
        <v>73</v>
      </c>
      <c r="AY144" s="251" t="s">
        <v>175</v>
      </c>
    </row>
    <row r="145" s="15" customFormat="1">
      <c r="A145" s="15"/>
      <c r="B145" s="263"/>
      <c r="C145" s="264"/>
      <c r="D145" s="224" t="s">
        <v>187</v>
      </c>
      <c r="E145" s="265" t="s">
        <v>30</v>
      </c>
      <c r="F145" s="266" t="s">
        <v>231</v>
      </c>
      <c r="G145" s="264"/>
      <c r="H145" s="267">
        <v>149.796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187</v>
      </c>
      <c r="AU145" s="273" t="s">
        <v>82</v>
      </c>
      <c r="AV145" s="15" t="s">
        <v>196</v>
      </c>
      <c r="AW145" s="15" t="s">
        <v>36</v>
      </c>
      <c r="AX145" s="15" t="s">
        <v>73</v>
      </c>
      <c r="AY145" s="273" t="s">
        <v>175</v>
      </c>
    </row>
    <row r="146" s="12" customFormat="1">
      <c r="A146" s="12"/>
      <c r="B146" s="231"/>
      <c r="C146" s="232"/>
      <c r="D146" s="224" t="s">
        <v>187</v>
      </c>
      <c r="E146" s="233" t="s">
        <v>30</v>
      </c>
      <c r="F146" s="234" t="s">
        <v>739</v>
      </c>
      <c r="G146" s="232"/>
      <c r="H146" s="233" t="s">
        <v>30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187</v>
      </c>
      <c r="AU146" s="240" t="s">
        <v>82</v>
      </c>
      <c r="AV146" s="12" t="s">
        <v>80</v>
      </c>
      <c r="AW146" s="12" t="s">
        <v>36</v>
      </c>
      <c r="AX146" s="12" t="s">
        <v>73</v>
      </c>
      <c r="AY146" s="240" t="s">
        <v>175</v>
      </c>
    </row>
    <row r="147" s="13" customFormat="1">
      <c r="A147" s="13"/>
      <c r="B147" s="241"/>
      <c r="C147" s="242"/>
      <c r="D147" s="224" t="s">
        <v>187</v>
      </c>
      <c r="E147" s="243" t="s">
        <v>30</v>
      </c>
      <c r="F147" s="244" t="s">
        <v>742</v>
      </c>
      <c r="G147" s="242"/>
      <c r="H147" s="245">
        <v>36.6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187</v>
      </c>
      <c r="AU147" s="251" t="s">
        <v>82</v>
      </c>
      <c r="AV147" s="13" t="s">
        <v>82</v>
      </c>
      <c r="AW147" s="13" t="s">
        <v>36</v>
      </c>
      <c r="AX147" s="13" t="s">
        <v>73</v>
      </c>
      <c r="AY147" s="251" t="s">
        <v>175</v>
      </c>
    </row>
    <row r="148" s="15" customFormat="1">
      <c r="A148" s="15"/>
      <c r="B148" s="263"/>
      <c r="C148" s="264"/>
      <c r="D148" s="224" t="s">
        <v>187</v>
      </c>
      <c r="E148" s="265" t="s">
        <v>30</v>
      </c>
      <c r="F148" s="266" t="s">
        <v>231</v>
      </c>
      <c r="G148" s="264"/>
      <c r="H148" s="267">
        <v>36.6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3" t="s">
        <v>187</v>
      </c>
      <c r="AU148" s="273" t="s">
        <v>82</v>
      </c>
      <c r="AV148" s="15" t="s">
        <v>196</v>
      </c>
      <c r="AW148" s="15" t="s">
        <v>36</v>
      </c>
      <c r="AX148" s="15" t="s">
        <v>73</v>
      </c>
      <c r="AY148" s="273" t="s">
        <v>175</v>
      </c>
    </row>
    <row r="149" s="14" customFormat="1">
      <c r="A149" s="14"/>
      <c r="B149" s="252"/>
      <c r="C149" s="253"/>
      <c r="D149" s="224" t="s">
        <v>187</v>
      </c>
      <c r="E149" s="254" t="s">
        <v>30</v>
      </c>
      <c r="F149" s="255" t="s">
        <v>190</v>
      </c>
      <c r="G149" s="253"/>
      <c r="H149" s="256">
        <v>619.09400000000008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187</v>
      </c>
      <c r="AU149" s="262" t="s">
        <v>82</v>
      </c>
      <c r="AV149" s="14" t="s">
        <v>181</v>
      </c>
      <c r="AW149" s="14" t="s">
        <v>36</v>
      </c>
      <c r="AX149" s="14" t="s">
        <v>80</v>
      </c>
      <c r="AY149" s="262" t="s">
        <v>175</v>
      </c>
    </row>
    <row r="150" s="2" customFormat="1" ht="24.15" customHeight="1">
      <c r="A150" s="42"/>
      <c r="B150" s="43"/>
      <c r="C150" s="211" t="s">
        <v>214</v>
      </c>
      <c r="D150" s="211" t="s">
        <v>176</v>
      </c>
      <c r="E150" s="212" t="s">
        <v>743</v>
      </c>
      <c r="F150" s="213" t="s">
        <v>744</v>
      </c>
      <c r="G150" s="214" t="s">
        <v>199</v>
      </c>
      <c r="H150" s="215">
        <v>12381.879999999998</v>
      </c>
      <c r="I150" s="216"/>
      <c r="J150" s="217">
        <f>ROUND(I150*H150,2)</f>
        <v>0</v>
      </c>
      <c r="K150" s="213" t="s">
        <v>180</v>
      </c>
      <c r="L150" s="48"/>
      <c r="M150" s="218" t="s">
        <v>30</v>
      </c>
      <c r="N150" s="219" t="s">
        <v>44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181</v>
      </c>
      <c r="AT150" s="222" t="s">
        <v>176</v>
      </c>
      <c r="AU150" s="222" t="s">
        <v>82</v>
      </c>
      <c r="AY150" s="20" t="s">
        <v>175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181</v>
      </c>
      <c r="BM150" s="222" t="s">
        <v>745</v>
      </c>
    </row>
    <row r="151" s="2" customFormat="1">
      <c r="A151" s="42"/>
      <c r="B151" s="43"/>
      <c r="C151" s="44"/>
      <c r="D151" s="224" t="s">
        <v>183</v>
      </c>
      <c r="E151" s="44"/>
      <c r="F151" s="225" t="s">
        <v>746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183</v>
      </c>
      <c r="AU151" s="20" t="s">
        <v>82</v>
      </c>
    </row>
    <row r="152" s="2" customFormat="1">
      <c r="A152" s="42"/>
      <c r="B152" s="43"/>
      <c r="C152" s="44"/>
      <c r="D152" s="229" t="s">
        <v>185</v>
      </c>
      <c r="E152" s="44"/>
      <c r="F152" s="230" t="s">
        <v>747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185</v>
      </c>
      <c r="AU152" s="20" t="s">
        <v>82</v>
      </c>
    </row>
    <row r="153" s="2" customFormat="1">
      <c r="A153" s="42"/>
      <c r="B153" s="43"/>
      <c r="C153" s="44"/>
      <c r="D153" s="224" t="s">
        <v>311</v>
      </c>
      <c r="E153" s="44"/>
      <c r="F153" s="274" t="s">
        <v>312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311</v>
      </c>
      <c r="AU153" s="20" t="s">
        <v>82</v>
      </c>
    </row>
    <row r="154" s="13" customFormat="1">
      <c r="A154" s="13"/>
      <c r="B154" s="241"/>
      <c r="C154" s="242"/>
      <c r="D154" s="224" t="s">
        <v>187</v>
      </c>
      <c r="E154" s="242"/>
      <c r="F154" s="244" t="s">
        <v>748</v>
      </c>
      <c r="G154" s="242"/>
      <c r="H154" s="245">
        <v>12381.879999999998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187</v>
      </c>
      <c r="AU154" s="251" t="s">
        <v>82</v>
      </c>
      <c r="AV154" s="13" t="s">
        <v>82</v>
      </c>
      <c r="AW154" s="13" t="s">
        <v>4</v>
      </c>
      <c r="AX154" s="13" t="s">
        <v>80</v>
      </c>
      <c r="AY154" s="251" t="s">
        <v>175</v>
      </c>
    </row>
    <row r="155" s="2" customFormat="1" ht="16.5" customHeight="1">
      <c r="A155" s="42"/>
      <c r="B155" s="43"/>
      <c r="C155" s="211" t="s">
        <v>223</v>
      </c>
      <c r="D155" s="211" t="s">
        <v>176</v>
      </c>
      <c r="E155" s="212" t="s">
        <v>749</v>
      </c>
      <c r="F155" s="213" t="s">
        <v>328</v>
      </c>
      <c r="G155" s="214" t="s">
        <v>295</v>
      </c>
      <c r="H155" s="215">
        <v>504.701</v>
      </c>
      <c r="I155" s="216"/>
      <c r="J155" s="217">
        <f>ROUND(I155*H155,2)</f>
        <v>0</v>
      </c>
      <c r="K155" s="213" t="s">
        <v>180</v>
      </c>
      <c r="L155" s="48"/>
      <c r="M155" s="218" t="s">
        <v>30</v>
      </c>
      <c r="N155" s="219" t="s">
        <v>44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2" t="s">
        <v>181</v>
      </c>
      <c r="AT155" s="222" t="s">
        <v>176</v>
      </c>
      <c r="AU155" s="222" t="s">
        <v>82</v>
      </c>
      <c r="AY155" s="20" t="s">
        <v>175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0" t="s">
        <v>80</v>
      </c>
      <c r="BK155" s="223">
        <f>ROUND(I155*H155,2)</f>
        <v>0</v>
      </c>
      <c r="BL155" s="20" t="s">
        <v>181</v>
      </c>
      <c r="BM155" s="222" t="s">
        <v>750</v>
      </c>
    </row>
    <row r="156" s="2" customFormat="1">
      <c r="A156" s="42"/>
      <c r="B156" s="43"/>
      <c r="C156" s="44"/>
      <c r="D156" s="224" t="s">
        <v>183</v>
      </c>
      <c r="E156" s="44"/>
      <c r="F156" s="225" t="s">
        <v>330</v>
      </c>
      <c r="G156" s="44"/>
      <c r="H156" s="44"/>
      <c r="I156" s="226"/>
      <c r="J156" s="44"/>
      <c r="K156" s="44"/>
      <c r="L156" s="48"/>
      <c r="M156" s="227"/>
      <c r="N156" s="228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183</v>
      </c>
      <c r="AU156" s="20" t="s">
        <v>82</v>
      </c>
    </row>
    <row r="157" s="2" customFormat="1">
      <c r="A157" s="42"/>
      <c r="B157" s="43"/>
      <c r="C157" s="44"/>
      <c r="D157" s="229" t="s">
        <v>185</v>
      </c>
      <c r="E157" s="44"/>
      <c r="F157" s="230" t="s">
        <v>751</v>
      </c>
      <c r="G157" s="44"/>
      <c r="H157" s="44"/>
      <c r="I157" s="226"/>
      <c r="J157" s="44"/>
      <c r="K157" s="44"/>
      <c r="L157" s="48"/>
      <c r="M157" s="227"/>
      <c r="N157" s="228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185</v>
      </c>
      <c r="AU157" s="20" t="s">
        <v>82</v>
      </c>
    </row>
    <row r="158" s="12" customFormat="1">
      <c r="A158" s="12"/>
      <c r="B158" s="231"/>
      <c r="C158" s="232"/>
      <c r="D158" s="224" t="s">
        <v>187</v>
      </c>
      <c r="E158" s="233" t="s">
        <v>30</v>
      </c>
      <c r="F158" s="234" t="s">
        <v>752</v>
      </c>
      <c r="G158" s="232"/>
      <c r="H158" s="233" t="s">
        <v>30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0" t="s">
        <v>187</v>
      </c>
      <c r="AU158" s="240" t="s">
        <v>82</v>
      </c>
      <c r="AV158" s="12" t="s">
        <v>80</v>
      </c>
      <c r="AW158" s="12" t="s">
        <v>36</v>
      </c>
      <c r="AX158" s="12" t="s">
        <v>73</v>
      </c>
      <c r="AY158" s="240" t="s">
        <v>175</v>
      </c>
    </row>
    <row r="159" s="13" customFormat="1">
      <c r="A159" s="13"/>
      <c r="B159" s="241"/>
      <c r="C159" s="242"/>
      <c r="D159" s="224" t="s">
        <v>187</v>
      </c>
      <c r="E159" s="243" t="s">
        <v>30</v>
      </c>
      <c r="F159" s="244" t="s">
        <v>753</v>
      </c>
      <c r="G159" s="242"/>
      <c r="H159" s="245">
        <v>369.88488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187</v>
      </c>
      <c r="AU159" s="251" t="s">
        <v>82</v>
      </c>
      <c r="AV159" s="13" t="s">
        <v>82</v>
      </c>
      <c r="AW159" s="13" t="s">
        <v>36</v>
      </c>
      <c r="AX159" s="13" t="s">
        <v>73</v>
      </c>
      <c r="AY159" s="251" t="s">
        <v>175</v>
      </c>
    </row>
    <row r="160" s="15" customFormat="1">
      <c r="A160" s="15"/>
      <c r="B160" s="263"/>
      <c r="C160" s="264"/>
      <c r="D160" s="224" t="s">
        <v>187</v>
      </c>
      <c r="E160" s="265" t="s">
        <v>30</v>
      </c>
      <c r="F160" s="266" t="s">
        <v>231</v>
      </c>
      <c r="G160" s="264"/>
      <c r="H160" s="267">
        <v>369.88488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3" t="s">
        <v>187</v>
      </c>
      <c r="AU160" s="273" t="s">
        <v>82</v>
      </c>
      <c r="AV160" s="15" t="s">
        <v>196</v>
      </c>
      <c r="AW160" s="15" t="s">
        <v>36</v>
      </c>
      <c r="AX160" s="15" t="s">
        <v>73</v>
      </c>
      <c r="AY160" s="273" t="s">
        <v>175</v>
      </c>
    </row>
    <row r="161" s="12" customFormat="1">
      <c r="A161" s="12"/>
      <c r="B161" s="231"/>
      <c r="C161" s="232"/>
      <c r="D161" s="224" t="s">
        <v>187</v>
      </c>
      <c r="E161" s="233" t="s">
        <v>30</v>
      </c>
      <c r="F161" s="234" t="s">
        <v>740</v>
      </c>
      <c r="G161" s="232"/>
      <c r="H161" s="233" t="s">
        <v>30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0" t="s">
        <v>187</v>
      </c>
      <c r="AU161" s="240" t="s">
        <v>82</v>
      </c>
      <c r="AV161" s="12" t="s">
        <v>80</v>
      </c>
      <c r="AW161" s="12" t="s">
        <v>36</v>
      </c>
      <c r="AX161" s="12" t="s">
        <v>73</v>
      </c>
      <c r="AY161" s="240" t="s">
        <v>175</v>
      </c>
    </row>
    <row r="162" s="13" customFormat="1">
      <c r="A162" s="13"/>
      <c r="B162" s="241"/>
      <c r="C162" s="242"/>
      <c r="D162" s="224" t="s">
        <v>187</v>
      </c>
      <c r="E162" s="243" t="s">
        <v>30</v>
      </c>
      <c r="F162" s="244" t="s">
        <v>754</v>
      </c>
      <c r="G162" s="242"/>
      <c r="H162" s="245">
        <v>134.81639999999998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187</v>
      </c>
      <c r="AU162" s="251" t="s">
        <v>82</v>
      </c>
      <c r="AV162" s="13" t="s">
        <v>82</v>
      </c>
      <c r="AW162" s="13" t="s">
        <v>36</v>
      </c>
      <c r="AX162" s="13" t="s">
        <v>73</v>
      </c>
      <c r="AY162" s="251" t="s">
        <v>175</v>
      </c>
    </row>
    <row r="163" s="15" customFormat="1">
      <c r="A163" s="15"/>
      <c r="B163" s="263"/>
      <c r="C163" s="264"/>
      <c r="D163" s="224" t="s">
        <v>187</v>
      </c>
      <c r="E163" s="265" t="s">
        <v>30</v>
      </c>
      <c r="F163" s="266" t="s">
        <v>231</v>
      </c>
      <c r="G163" s="264"/>
      <c r="H163" s="267">
        <v>134.81639999999998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187</v>
      </c>
      <c r="AU163" s="273" t="s">
        <v>82</v>
      </c>
      <c r="AV163" s="15" t="s">
        <v>196</v>
      </c>
      <c r="AW163" s="15" t="s">
        <v>36</v>
      </c>
      <c r="AX163" s="15" t="s">
        <v>73</v>
      </c>
      <c r="AY163" s="273" t="s">
        <v>175</v>
      </c>
    </row>
    <row r="164" s="14" customFormat="1">
      <c r="A164" s="14"/>
      <c r="B164" s="252"/>
      <c r="C164" s="253"/>
      <c r="D164" s="224" t="s">
        <v>187</v>
      </c>
      <c r="E164" s="254" t="s">
        <v>30</v>
      </c>
      <c r="F164" s="255" t="s">
        <v>190</v>
      </c>
      <c r="G164" s="253"/>
      <c r="H164" s="256">
        <v>504.70128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187</v>
      </c>
      <c r="AU164" s="262" t="s">
        <v>82</v>
      </c>
      <c r="AV164" s="14" t="s">
        <v>181</v>
      </c>
      <c r="AW164" s="14" t="s">
        <v>36</v>
      </c>
      <c r="AX164" s="14" t="s">
        <v>80</v>
      </c>
      <c r="AY164" s="262" t="s">
        <v>175</v>
      </c>
    </row>
    <row r="165" s="2" customFormat="1" ht="16.5" customHeight="1">
      <c r="A165" s="42"/>
      <c r="B165" s="43"/>
      <c r="C165" s="211" t="s">
        <v>237</v>
      </c>
      <c r="D165" s="211" t="s">
        <v>176</v>
      </c>
      <c r="E165" s="212" t="s">
        <v>755</v>
      </c>
      <c r="F165" s="213" t="s">
        <v>756</v>
      </c>
      <c r="G165" s="214" t="s">
        <v>295</v>
      </c>
      <c r="H165" s="215">
        <v>381.908</v>
      </c>
      <c r="I165" s="216"/>
      <c r="J165" s="217">
        <f>ROUND(I165*H165,2)</f>
        <v>0</v>
      </c>
      <c r="K165" s="213" t="s">
        <v>180</v>
      </c>
      <c r="L165" s="48"/>
      <c r="M165" s="218" t="s">
        <v>30</v>
      </c>
      <c r="N165" s="219" t="s">
        <v>44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2" t="s">
        <v>181</v>
      </c>
      <c r="AT165" s="222" t="s">
        <v>176</v>
      </c>
      <c r="AU165" s="222" t="s">
        <v>82</v>
      </c>
      <c r="AY165" s="20" t="s">
        <v>175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80</v>
      </c>
      <c r="BK165" s="223">
        <f>ROUND(I165*H165,2)</f>
        <v>0</v>
      </c>
      <c r="BL165" s="20" t="s">
        <v>181</v>
      </c>
      <c r="BM165" s="222" t="s">
        <v>757</v>
      </c>
    </row>
    <row r="166" s="2" customFormat="1">
      <c r="A166" s="42"/>
      <c r="B166" s="43"/>
      <c r="C166" s="44"/>
      <c r="D166" s="224" t="s">
        <v>183</v>
      </c>
      <c r="E166" s="44"/>
      <c r="F166" s="225" t="s">
        <v>758</v>
      </c>
      <c r="G166" s="44"/>
      <c r="H166" s="44"/>
      <c r="I166" s="226"/>
      <c r="J166" s="44"/>
      <c r="K166" s="44"/>
      <c r="L166" s="48"/>
      <c r="M166" s="227"/>
      <c r="N166" s="228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183</v>
      </c>
      <c r="AU166" s="20" t="s">
        <v>82</v>
      </c>
    </row>
    <row r="167" s="2" customFormat="1">
      <c r="A167" s="42"/>
      <c r="B167" s="43"/>
      <c r="C167" s="44"/>
      <c r="D167" s="229" t="s">
        <v>185</v>
      </c>
      <c r="E167" s="44"/>
      <c r="F167" s="230" t="s">
        <v>759</v>
      </c>
      <c r="G167" s="44"/>
      <c r="H167" s="44"/>
      <c r="I167" s="226"/>
      <c r="J167" s="44"/>
      <c r="K167" s="44"/>
      <c r="L167" s="48"/>
      <c r="M167" s="227"/>
      <c r="N167" s="228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185</v>
      </c>
      <c r="AU167" s="20" t="s">
        <v>82</v>
      </c>
    </row>
    <row r="168" s="12" customFormat="1">
      <c r="A168" s="12"/>
      <c r="B168" s="231"/>
      <c r="C168" s="232"/>
      <c r="D168" s="224" t="s">
        <v>187</v>
      </c>
      <c r="E168" s="233" t="s">
        <v>30</v>
      </c>
      <c r="F168" s="234" t="s">
        <v>733</v>
      </c>
      <c r="G168" s="232"/>
      <c r="H168" s="233" t="s">
        <v>30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0" t="s">
        <v>187</v>
      </c>
      <c r="AU168" s="240" t="s">
        <v>82</v>
      </c>
      <c r="AV168" s="12" t="s">
        <v>80</v>
      </c>
      <c r="AW168" s="12" t="s">
        <v>36</v>
      </c>
      <c r="AX168" s="12" t="s">
        <v>73</v>
      </c>
      <c r="AY168" s="240" t="s">
        <v>175</v>
      </c>
    </row>
    <row r="169" s="13" customFormat="1">
      <c r="A169" s="13"/>
      <c r="B169" s="241"/>
      <c r="C169" s="242"/>
      <c r="D169" s="224" t="s">
        <v>187</v>
      </c>
      <c r="E169" s="243" t="s">
        <v>30</v>
      </c>
      <c r="F169" s="244" t="s">
        <v>760</v>
      </c>
      <c r="G169" s="242"/>
      <c r="H169" s="245">
        <v>88.2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187</v>
      </c>
      <c r="AU169" s="251" t="s">
        <v>82</v>
      </c>
      <c r="AV169" s="13" t="s">
        <v>82</v>
      </c>
      <c r="AW169" s="13" t="s">
        <v>36</v>
      </c>
      <c r="AX169" s="13" t="s">
        <v>73</v>
      </c>
      <c r="AY169" s="251" t="s">
        <v>175</v>
      </c>
    </row>
    <row r="170" s="13" customFormat="1">
      <c r="A170" s="13"/>
      <c r="B170" s="241"/>
      <c r="C170" s="242"/>
      <c r="D170" s="224" t="s">
        <v>187</v>
      </c>
      <c r="E170" s="243" t="s">
        <v>30</v>
      </c>
      <c r="F170" s="244" t="s">
        <v>761</v>
      </c>
      <c r="G170" s="242"/>
      <c r="H170" s="245">
        <v>-30.132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187</v>
      </c>
      <c r="AU170" s="251" t="s">
        <v>82</v>
      </c>
      <c r="AV170" s="13" t="s">
        <v>82</v>
      </c>
      <c r="AW170" s="13" t="s">
        <v>36</v>
      </c>
      <c r="AX170" s="13" t="s">
        <v>73</v>
      </c>
      <c r="AY170" s="251" t="s">
        <v>175</v>
      </c>
    </row>
    <row r="171" s="15" customFormat="1">
      <c r="A171" s="15"/>
      <c r="B171" s="263"/>
      <c r="C171" s="264"/>
      <c r="D171" s="224" t="s">
        <v>187</v>
      </c>
      <c r="E171" s="265" t="s">
        <v>30</v>
      </c>
      <c r="F171" s="266" t="s">
        <v>231</v>
      </c>
      <c r="G171" s="264"/>
      <c r="H171" s="267">
        <v>58.068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3" t="s">
        <v>187</v>
      </c>
      <c r="AU171" s="273" t="s">
        <v>82</v>
      </c>
      <c r="AV171" s="15" t="s">
        <v>196</v>
      </c>
      <c r="AW171" s="15" t="s">
        <v>36</v>
      </c>
      <c r="AX171" s="15" t="s">
        <v>73</v>
      </c>
      <c r="AY171" s="273" t="s">
        <v>175</v>
      </c>
    </row>
    <row r="172" s="12" customFormat="1">
      <c r="A172" s="12"/>
      <c r="B172" s="231"/>
      <c r="C172" s="232"/>
      <c r="D172" s="224" t="s">
        <v>187</v>
      </c>
      <c r="E172" s="233" t="s">
        <v>30</v>
      </c>
      <c r="F172" s="234" t="s">
        <v>752</v>
      </c>
      <c r="G172" s="232"/>
      <c r="H172" s="233" t="s">
        <v>30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40" t="s">
        <v>187</v>
      </c>
      <c r="AU172" s="240" t="s">
        <v>82</v>
      </c>
      <c r="AV172" s="12" t="s">
        <v>80</v>
      </c>
      <c r="AW172" s="12" t="s">
        <v>36</v>
      </c>
      <c r="AX172" s="12" t="s">
        <v>73</v>
      </c>
      <c r="AY172" s="240" t="s">
        <v>175</v>
      </c>
    </row>
    <row r="173" s="13" customFormat="1">
      <c r="A173" s="13"/>
      <c r="B173" s="241"/>
      <c r="C173" s="242"/>
      <c r="D173" s="224" t="s">
        <v>187</v>
      </c>
      <c r="E173" s="243" t="s">
        <v>30</v>
      </c>
      <c r="F173" s="244" t="s">
        <v>762</v>
      </c>
      <c r="G173" s="242"/>
      <c r="H173" s="245">
        <v>246.58992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187</v>
      </c>
      <c r="AU173" s="251" t="s">
        <v>82</v>
      </c>
      <c r="AV173" s="13" t="s">
        <v>82</v>
      </c>
      <c r="AW173" s="13" t="s">
        <v>36</v>
      </c>
      <c r="AX173" s="13" t="s">
        <v>73</v>
      </c>
      <c r="AY173" s="251" t="s">
        <v>175</v>
      </c>
    </row>
    <row r="174" s="15" customFormat="1">
      <c r="A174" s="15"/>
      <c r="B174" s="263"/>
      <c r="C174" s="264"/>
      <c r="D174" s="224" t="s">
        <v>187</v>
      </c>
      <c r="E174" s="265" t="s">
        <v>30</v>
      </c>
      <c r="F174" s="266" t="s">
        <v>231</v>
      </c>
      <c r="G174" s="264"/>
      <c r="H174" s="267">
        <v>246.58992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3" t="s">
        <v>187</v>
      </c>
      <c r="AU174" s="273" t="s">
        <v>82</v>
      </c>
      <c r="AV174" s="15" t="s">
        <v>196</v>
      </c>
      <c r="AW174" s="15" t="s">
        <v>36</v>
      </c>
      <c r="AX174" s="15" t="s">
        <v>73</v>
      </c>
      <c r="AY174" s="273" t="s">
        <v>175</v>
      </c>
    </row>
    <row r="175" s="13" customFormat="1">
      <c r="A175" s="13"/>
      <c r="B175" s="241"/>
      <c r="C175" s="242"/>
      <c r="D175" s="224" t="s">
        <v>187</v>
      </c>
      <c r="E175" s="243" t="s">
        <v>30</v>
      </c>
      <c r="F175" s="244" t="s">
        <v>763</v>
      </c>
      <c r="G175" s="242"/>
      <c r="H175" s="245">
        <v>132.15</v>
      </c>
      <c r="I175" s="246"/>
      <c r="J175" s="242"/>
      <c r="K175" s="242"/>
      <c r="L175" s="247"/>
      <c r="M175" s="248"/>
      <c r="N175" s="249"/>
      <c r="O175" s="249"/>
      <c r="P175" s="249"/>
      <c r="Q175" s="249"/>
      <c r="R175" s="249"/>
      <c r="S175" s="249"/>
      <c r="T175" s="25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1" t="s">
        <v>187</v>
      </c>
      <c r="AU175" s="251" t="s">
        <v>82</v>
      </c>
      <c r="AV175" s="13" t="s">
        <v>82</v>
      </c>
      <c r="AW175" s="13" t="s">
        <v>36</v>
      </c>
      <c r="AX175" s="13" t="s">
        <v>73</v>
      </c>
      <c r="AY175" s="251" t="s">
        <v>175</v>
      </c>
    </row>
    <row r="176" s="15" customFormat="1">
      <c r="A176" s="15"/>
      <c r="B176" s="263"/>
      <c r="C176" s="264"/>
      <c r="D176" s="224" t="s">
        <v>187</v>
      </c>
      <c r="E176" s="265" t="s">
        <v>30</v>
      </c>
      <c r="F176" s="266" t="s">
        <v>231</v>
      </c>
      <c r="G176" s="264"/>
      <c r="H176" s="267">
        <v>132.15</v>
      </c>
      <c r="I176" s="268"/>
      <c r="J176" s="264"/>
      <c r="K176" s="264"/>
      <c r="L176" s="269"/>
      <c r="M176" s="270"/>
      <c r="N176" s="271"/>
      <c r="O176" s="271"/>
      <c r="P176" s="271"/>
      <c r="Q176" s="271"/>
      <c r="R176" s="271"/>
      <c r="S176" s="271"/>
      <c r="T176" s="27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3" t="s">
        <v>187</v>
      </c>
      <c r="AU176" s="273" t="s">
        <v>82</v>
      </c>
      <c r="AV176" s="15" t="s">
        <v>196</v>
      </c>
      <c r="AW176" s="15" t="s">
        <v>36</v>
      </c>
      <c r="AX176" s="15" t="s">
        <v>73</v>
      </c>
      <c r="AY176" s="273" t="s">
        <v>175</v>
      </c>
    </row>
    <row r="177" s="12" customFormat="1">
      <c r="A177" s="12"/>
      <c r="B177" s="231"/>
      <c r="C177" s="232"/>
      <c r="D177" s="224" t="s">
        <v>187</v>
      </c>
      <c r="E177" s="233" t="s">
        <v>30</v>
      </c>
      <c r="F177" s="234" t="s">
        <v>737</v>
      </c>
      <c r="G177" s="232"/>
      <c r="H177" s="233" t="s">
        <v>30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40" t="s">
        <v>187</v>
      </c>
      <c r="AU177" s="240" t="s">
        <v>82</v>
      </c>
      <c r="AV177" s="12" t="s">
        <v>80</v>
      </c>
      <c r="AW177" s="12" t="s">
        <v>36</v>
      </c>
      <c r="AX177" s="12" t="s">
        <v>73</v>
      </c>
      <c r="AY177" s="240" t="s">
        <v>175</v>
      </c>
    </row>
    <row r="178" s="13" customFormat="1">
      <c r="A178" s="13"/>
      <c r="B178" s="241"/>
      <c r="C178" s="242"/>
      <c r="D178" s="224" t="s">
        <v>187</v>
      </c>
      <c r="E178" s="243" t="s">
        <v>30</v>
      </c>
      <c r="F178" s="244" t="s">
        <v>764</v>
      </c>
      <c r="G178" s="242"/>
      <c r="H178" s="245">
        <v>-54.9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187</v>
      </c>
      <c r="AU178" s="251" t="s">
        <v>82</v>
      </c>
      <c r="AV178" s="13" t="s">
        <v>82</v>
      </c>
      <c r="AW178" s="13" t="s">
        <v>36</v>
      </c>
      <c r="AX178" s="13" t="s">
        <v>73</v>
      </c>
      <c r="AY178" s="251" t="s">
        <v>175</v>
      </c>
    </row>
    <row r="179" s="15" customFormat="1">
      <c r="A179" s="15"/>
      <c r="B179" s="263"/>
      <c r="C179" s="264"/>
      <c r="D179" s="224" t="s">
        <v>187</v>
      </c>
      <c r="E179" s="265" t="s">
        <v>30</v>
      </c>
      <c r="F179" s="266" t="s">
        <v>231</v>
      </c>
      <c r="G179" s="264"/>
      <c r="H179" s="267">
        <v>-54.9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187</v>
      </c>
      <c r="AU179" s="273" t="s">
        <v>82</v>
      </c>
      <c r="AV179" s="15" t="s">
        <v>196</v>
      </c>
      <c r="AW179" s="15" t="s">
        <v>36</v>
      </c>
      <c r="AX179" s="15" t="s">
        <v>73</v>
      </c>
      <c r="AY179" s="273" t="s">
        <v>175</v>
      </c>
    </row>
    <row r="180" s="14" customFormat="1">
      <c r="A180" s="14"/>
      <c r="B180" s="252"/>
      <c r="C180" s="253"/>
      <c r="D180" s="224" t="s">
        <v>187</v>
      </c>
      <c r="E180" s="254" t="s">
        <v>30</v>
      </c>
      <c r="F180" s="255" t="s">
        <v>190</v>
      </c>
      <c r="G180" s="253"/>
      <c r="H180" s="256">
        <v>381.90792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2" t="s">
        <v>187</v>
      </c>
      <c r="AU180" s="262" t="s">
        <v>82</v>
      </c>
      <c r="AV180" s="14" t="s">
        <v>181</v>
      </c>
      <c r="AW180" s="14" t="s">
        <v>36</v>
      </c>
      <c r="AX180" s="14" t="s">
        <v>80</v>
      </c>
      <c r="AY180" s="262" t="s">
        <v>175</v>
      </c>
    </row>
    <row r="181" s="2" customFormat="1" ht="16.5" customHeight="1">
      <c r="A181" s="42"/>
      <c r="B181" s="43"/>
      <c r="C181" s="211" t="s">
        <v>244</v>
      </c>
      <c r="D181" s="211" t="s">
        <v>176</v>
      </c>
      <c r="E181" s="212" t="s">
        <v>765</v>
      </c>
      <c r="F181" s="213" t="s">
        <v>766</v>
      </c>
      <c r="G181" s="214" t="s">
        <v>199</v>
      </c>
      <c r="H181" s="215">
        <v>186.396</v>
      </c>
      <c r="I181" s="216"/>
      <c r="J181" s="217">
        <f>ROUND(I181*H181,2)</f>
        <v>0</v>
      </c>
      <c r="K181" s="213" t="s">
        <v>180</v>
      </c>
      <c r="L181" s="48"/>
      <c r="M181" s="218" t="s">
        <v>30</v>
      </c>
      <c r="N181" s="219" t="s">
        <v>44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2" t="s">
        <v>181</v>
      </c>
      <c r="AT181" s="222" t="s">
        <v>176</v>
      </c>
      <c r="AU181" s="222" t="s">
        <v>82</v>
      </c>
      <c r="AY181" s="20" t="s">
        <v>175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0" t="s">
        <v>80</v>
      </c>
      <c r="BK181" s="223">
        <f>ROUND(I181*H181,2)</f>
        <v>0</v>
      </c>
      <c r="BL181" s="20" t="s">
        <v>181</v>
      </c>
      <c r="BM181" s="222" t="s">
        <v>767</v>
      </c>
    </row>
    <row r="182" s="2" customFormat="1">
      <c r="A182" s="42"/>
      <c r="B182" s="43"/>
      <c r="C182" s="44"/>
      <c r="D182" s="224" t="s">
        <v>183</v>
      </c>
      <c r="E182" s="44"/>
      <c r="F182" s="225" t="s">
        <v>768</v>
      </c>
      <c r="G182" s="44"/>
      <c r="H182" s="44"/>
      <c r="I182" s="226"/>
      <c r="J182" s="44"/>
      <c r="K182" s="44"/>
      <c r="L182" s="48"/>
      <c r="M182" s="227"/>
      <c r="N182" s="228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183</v>
      </c>
      <c r="AU182" s="20" t="s">
        <v>82</v>
      </c>
    </row>
    <row r="183" s="2" customFormat="1">
      <c r="A183" s="42"/>
      <c r="B183" s="43"/>
      <c r="C183" s="44"/>
      <c r="D183" s="229" t="s">
        <v>185</v>
      </c>
      <c r="E183" s="44"/>
      <c r="F183" s="230" t="s">
        <v>769</v>
      </c>
      <c r="G183" s="44"/>
      <c r="H183" s="44"/>
      <c r="I183" s="226"/>
      <c r="J183" s="44"/>
      <c r="K183" s="44"/>
      <c r="L183" s="48"/>
      <c r="M183" s="227"/>
      <c r="N183" s="228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185</v>
      </c>
      <c r="AU183" s="20" t="s">
        <v>82</v>
      </c>
    </row>
    <row r="184" s="13" customFormat="1">
      <c r="A184" s="13"/>
      <c r="B184" s="241"/>
      <c r="C184" s="242"/>
      <c r="D184" s="224" t="s">
        <v>187</v>
      </c>
      <c r="E184" s="243" t="s">
        <v>30</v>
      </c>
      <c r="F184" s="244" t="s">
        <v>742</v>
      </c>
      <c r="G184" s="242"/>
      <c r="H184" s="245">
        <v>36.6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187</v>
      </c>
      <c r="AU184" s="251" t="s">
        <v>82</v>
      </c>
      <c r="AV184" s="13" t="s">
        <v>82</v>
      </c>
      <c r="AW184" s="13" t="s">
        <v>36</v>
      </c>
      <c r="AX184" s="13" t="s">
        <v>73</v>
      </c>
      <c r="AY184" s="251" t="s">
        <v>175</v>
      </c>
    </row>
    <row r="185" s="15" customFormat="1">
      <c r="A185" s="15"/>
      <c r="B185" s="263"/>
      <c r="C185" s="264"/>
      <c r="D185" s="224" t="s">
        <v>187</v>
      </c>
      <c r="E185" s="265" t="s">
        <v>30</v>
      </c>
      <c r="F185" s="266" t="s">
        <v>231</v>
      </c>
      <c r="G185" s="264"/>
      <c r="H185" s="267">
        <v>36.6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187</v>
      </c>
      <c r="AU185" s="273" t="s">
        <v>82</v>
      </c>
      <c r="AV185" s="15" t="s">
        <v>196</v>
      </c>
      <c r="AW185" s="15" t="s">
        <v>36</v>
      </c>
      <c r="AX185" s="15" t="s">
        <v>73</v>
      </c>
      <c r="AY185" s="273" t="s">
        <v>175</v>
      </c>
    </row>
    <row r="186" s="12" customFormat="1">
      <c r="A186" s="12"/>
      <c r="B186" s="231"/>
      <c r="C186" s="232"/>
      <c r="D186" s="224" t="s">
        <v>187</v>
      </c>
      <c r="E186" s="233" t="s">
        <v>30</v>
      </c>
      <c r="F186" s="234" t="s">
        <v>740</v>
      </c>
      <c r="G186" s="232"/>
      <c r="H186" s="233" t="s">
        <v>30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0" t="s">
        <v>187</v>
      </c>
      <c r="AU186" s="240" t="s">
        <v>82</v>
      </c>
      <c r="AV186" s="12" t="s">
        <v>80</v>
      </c>
      <c r="AW186" s="12" t="s">
        <v>36</v>
      </c>
      <c r="AX186" s="12" t="s">
        <v>73</v>
      </c>
      <c r="AY186" s="240" t="s">
        <v>175</v>
      </c>
    </row>
    <row r="187" s="13" customFormat="1">
      <c r="A187" s="13"/>
      <c r="B187" s="241"/>
      <c r="C187" s="242"/>
      <c r="D187" s="224" t="s">
        <v>187</v>
      </c>
      <c r="E187" s="243" t="s">
        <v>30</v>
      </c>
      <c r="F187" s="244" t="s">
        <v>720</v>
      </c>
      <c r="G187" s="242"/>
      <c r="H187" s="245">
        <v>149.796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187</v>
      </c>
      <c r="AU187" s="251" t="s">
        <v>82</v>
      </c>
      <c r="AV187" s="13" t="s">
        <v>82</v>
      </c>
      <c r="AW187" s="13" t="s">
        <v>36</v>
      </c>
      <c r="AX187" s="13" t="s">
        <v>73</v>
      </c>
      <c r="AY187" s="251" t="s">
        <v>175</v>
      </c>
    </row>
    <row r="188" s="15" customFormat="1">
      <c r="A188" s="15"/>
      <c r="B188" s="263"/>
      <c r="C188" s="264"/>
      <c r="D188" s="224" t="s">
        <v>187</v>
      </c>
      <c r="E188" s="265" t="s">
        <v>30</v>
      </c>
      <c r="F188" s="266" t="s">
        <v>231</v>
      </c>
      <c r="G188" s="264"/>
      <c r="H188" s="267">
        <v>149.796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3" t="s">
        <v>187</v>
      </c>
      <c r="AU188" s="273" t="s">
        <v>82</v>
      </c>
      <c r="AV188" s="15" t="s">
        <v>196</v>
      </c>
      <c r="AW188" s="15" t="s">
        <v>36</v>
      </c>
      <c r="AX188" s="15" t="s">
        <v>73</v>
      </c>
      <c r="AY188" s="273" t="s">
        <v>175</v>
      </c>
    </row>
    <row r="189" s="14" customFormat="1">
      <c r="A189" s="14"/>
      <c r="B189" s="252"/>
      <c r="C189" s="253"/>
      <c r="D189" s="224" t="s">
        <v>187</v>
      </c>
      <c r="E189" s="254" t="s">
        <v>30</v>
      </c>
      <c r="F189" s="255" t="s">
        <v>190</v>
      </c>
      <c r="G189" s="253"/>
      <c r="H189" s="256">
        <v>186.396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2" t="s">
        <v>187</v>
      </c>
      <c r="AU189" s="262" t="s">
        <v>82</v>
      </c>
      <c r="AV189" s="14" t="s">
        <v>181</v>
      </c>
      <c r="AW189" s="14" t="s">
        <v>36</v>
      </c>
      <c r="AX189" s="14" t="s">
        <v>80</v>
      </c>
      <c r="AY189" s="262" t="s">
        <v>175</v>
      </c>
    </row>
    <row r="190" s="2" customFormat="1" ht="16.5" customHeight="1">
      <c r="A190" s="42"/>
      <c r="B190" s="43"/>
      <c r="C190" s="287" t="s">
        <v>212</v>
      </c>
      <c r="D190" s="287" t="s">
        <v>770</v>
      </c>
      <c r="E190" s="288" t="s">
        <v>771</v>
      </c>
      <c r="F190" s="289" t="s">
        <v>772</v>
      </c>
      <c r="G190" s="290" t="s">
        <v>295</v>
      </c>
      <c r="H190" s="291">
        <v>200.696</v>
      </c>
      <c r="I190" s="292"/>
      <c r="J190" s="293">
        <f>ROUND(I190*H190,2)</f>
        <v>0</v>
      </c>
      <c r="K190" s="289" t="s">
        <v>180</v>
      </c>
      <c r="L190" s="294"/>
      <c r="M190" s="295" t="s">
        <v>30</v>
      </c>
      <c r="N190" s="296" t="s">
        <v>44</v>
      </c>
      <c r="O190" s="88"/>
      <c r="P190" s="220">
        <f>O190*H190</f>
        <v>0</v>
      </c>
      <c r="Q190" s="220">
        <v>1</v>
      </c>
      <c r="R190" s="220">
        <f>Q190*H190</f>
        <v>200.696</v>
      </c>
      <c r="S190" s="220">
        <v>0</v>
      </c>
      <c r="T190" s="221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2" t="s">
        <v>244</v>
      </c>
      <c r="AT190" s="222" t="s">
        <v>770</v>
      </c>
      <c r="AU190" s="222" t="s">
        <v>82</v>
      </c>
      <c r="AY190" s="20" t="s">
        <v>175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0" t="s">
        <v>80</v>
      </c>
      <c r="BK190" s="223">
        <f>ROUND(I190*H190,2)</f>
        <v>0</v>
      </c>
      <c r="BL190" s="20" t="s">
        <v>181</v>
      </c>
      <c r="BM190" s="222" t="s">
        <v>773</v>
      </c>
    </row>
    <row r="191" s="2" customFormat="1">
      <c r="A191" s="42"/>
      <c r="B191" s="43"/>
      <c r="C191" s="44"/>
      <c r="D191" s="224" t="s">
        <v>183</v>
      </c>
      <c r="E191" s="44"/>
      <c r="F191" s="225" t="s">
        <v>772</v>
      </c>
      <c r="G191" s="44"/>
      <c r="H191" s="44"/>
      <c r="I191" s="226"/>
      <c r="J191" s="44"/>
      <c r="K191" s="44"/>
      <c r="L191" s="48"/>
      <c r="M191" s="227"/>
      <c r="N191" s="228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183</v>
      </c>
      <c r="AU191" s="20" t="s">
        <v>82</v>
      </c>
    </row>
    <row r="192" s="13" customFormat="1">
      <c r="A192" s="13"/>
      <c r="B192" s="241"/>
      <c r="C192" s="242"/>
      <c r="D192" s="224" t="s">
        <v>187</v>
      </c>
      <c r="E192" s="243" t="s">
        <v>30</v>
      </c>
      <c r="F192" s="244" t="s">
        <v>774</v>
      </c>
      <c r="G192" s="242"/>
      <c r="H192" s="245">
        <v>65.879999999999992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187</v>
      </c>
      <c r="AU192" s="251" t="s">
        <v>82</v>
      </c>
      <c r="AV192" s="13" t="s">
        <v>82</v>
      </c>
      <c r="AW192" s="13" t="s">
        <v>36</v>
      </c>
      <c r="AX192" s="13" t="s">
        <v>73</v>
      </c>
      <c r="AY192" s="251" t="s">
        <v>175</v>
      </c>
    </row>
    <row r="193" s="15" customFormat="1">
      <c r="A193" s="15"/>
      <c r="B193" s="263"/>
      <c r="C193" s="264"/>
      <c r="D193" s="224" t="s">
        <v>187</v>
      </c>
      <c r="E193" s="265" t="s">
        <v>30</v>
      </c>
      <c r="F193" s="266" t="s">
        <v>231</v>
      </c>
      <c r="G193" s="264"/>
      <c r="H193" s="267">
        <v>65.879999999999992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3" t="s">
        <v>187</v>
      </c>
      <c r="AU193" s="273" t="s">
        <v>82</v>
      </c>
      <c r="AV193" s="15" t="s">
        <v>196</v>
      </c>
      <c r="AW193" s="15" t="s">
        <v>36</v>
      </c>
      <c r="AX193" s="15" t="s">
        <v>73</v>
      </c>
      <c r="AY193" s="273" t="s">
        <v>175</v>
      </c>
    </row>
    <row r="194" s="12" customFormat="1">
      <c r="A194" s="12"/>
      <c r="B194" s="231"/>
      <c r="C194" s="232"/>
      <c r="D194" s="224" t="s">
        <v>187</v>
      </c>
      <c r="E194" s="233" t="s">
        <v>30</v>
      </c>
      <c r="F194" s="234" t="s">
        <v>740</v>
      </c>
      <c r="G194" s="232"/>
      <c r="H194" s="233" t="s">
        <v>30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40" t="s">
        <v>187</v>
      </c>
      <c r="AU194" s="240" t="s">
        <v>82</v>
      </c>
      <c r="AV194" s="12" t="s">
        <v>80</v>
      </c>
      <c r="AW194" s="12" t="s">
        <v>36</v>
      </c>
      <c r="AX194" s="12" t="s">
        <v>73</v>
      </c>
      <c r="AY194" s="240" t="s">
        <v>175</v>
      </c>
    </row>
    <row r="195" s="13" customFormat="1">
      <c r="A195" s="13"/>
      <c r="B195" s="241"/>
      <c r="C195" s="242"/>
      <c r="D195" s="224" t="s">
        <v>187</v>
      </c>
      <c r="E195" s="243" t="s">
        <v>30</v>
      </c>
      <c r="F195" s="244" t="s">
        <v>754</v>
      </c>
      <c r="G195" s="242"/>
      <c r="H195" s="245">
        <v>134.81639999999998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1" t="s">
        <v>187</v>
      </c>
      <c r="AU195" s="251" t="s">
        <v>82</v>
      </c>
      <c r="AV195" s="13" t="s">
        <v>82</v>
      </c>
      <c r="AW195" s="13" t="s">
        <v>36</v>
      </c>
      <c r="AX195" s="13" t="s">
        <v>73</v>
      </c>
      <c r="AY195" s="251" t="s">
        <v>175</v>
      </c>
    </row>
    <row r="196" s="15" customFormat="1">
      <c r="A196" s="15"/>
      <c r="B196" s="263"/>
      <c r="C196" s="264"/>
      <c r="D196" s="224" t="s">
        <v>187</v>
      </c>
      <c r="E196" s="265" t="s">
        <v>30</v>
      </c>
      <c r="F196" s="266" t="s">
        <v>231</v>
      </c>
      <c r="G196" s="264"/>
      <c r="H196" s="267">
        <v>134.81639999999998</v>
      </c>
      <c r="I196" s="268"/>
      <c r="J196" s="264"/>
      <c r="K196" s="264"/>
      <c r="L196" s="269"/>
      <c r="M196" s="270"/>
      <c r="N196" s="271"/>
      <c r="O196" s="271"/>
      <c r="P196" s="271"/>
      <c r="Q196" s="271"/>
      <c r="R196" s="271"/>
      <c r="S196" s="271"/>
      <c r="T196" s="27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3" t="s">
        <v>187</v>
      </c>
      <c r="AU196" s="273" t="s">
        <v>82</v>
      </c>
      <c r="AV196" s="15" t="s">
        <v>196</v>
      </c>
      <c r="AW196" s="15" t="s">
        <v>36</v>
      </c>
      <c r="AX196" s="15" t="s">
        <v>73</v>
      </c>
      <c r="AY196" s="273" t="s">
        <v>175</v>
      </c>
    </row>
    <row r="197" s="14" customFormat="1">
      <c r="A197" s="14"/>
      <c r="B197" s="252"/>
      <c r="C197" s="253"/>
      <c r="D197" s="224" t="s">
        <v>187</v>
      </c>
      <c r="E197" s="254" t="s">
        <v>30</v>
      </c>
      <c r="F197" s="255" t="s">
        <v>190</v>
      </c>
      <c r="G197" s="253"/>
      <c r="H197" s="256">
        <v>200.6964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187</v>
      </c>
      <c r="AU197" s="262" t="s">
        <v>82</v>
      </c>
      <c r="AV197" s="14" t="s">
        <v>181</v>
      </c>
      <c r="AW197" s="14" t="s">
        <v>36</v>
      </c>
      <c r="AX197" s="14" t="s">
        <v>80</v>
      </c>
      <c r="AY197" s="262" t="s">
        <v>175</v>
      </c>
    </row>
    <row r="198" s="2" customFormat="1" ht="16.5" customHeight="1">
      <c r="A198" s="42"/>
      <c r="B198" s="43"/>
      <c r="C198" s="211" t="s">
        <v>259</v>
      </c>
      <c r="D198" s="211" t="s">
        <v>176</v>
      </c>
      <c r="E198" s="212" t="s">
        <v>775</v>
      </c>
      <c r="F198" s="213" t="s">
        <v>776</v>
      </c>
      <c r="G198" s="214" t="s">
        <v>179</v>
      </c>
      <c r="H198" s="215">
        <v>100.44</v>
      </c>
      <c r="I198" s="216"/>
      <c r="J198" s="217">
        <f>ROUND(I198*H198,2)</f>
        <v>0</v>
      </c>
      <c r="K198" s="213" t="s">
        <v>180</v>
      </c>
      <c r="L198" s="48"/>
      <c r="M198" s="218" t="s">
        <v>30</v>
      </c>
      <c r="N198" s="219" t="s">
        <v>44</v>
      </c>
      <c r="O198" s="88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2" t="s">
        <v>181</v>
      </c>
      <c r="AT198" s="222" t="s">
        <v>176</v>
      </c>
      <c r="AU198" s="222" t="s">
        <v>82</v>
      </c>
      <c r="AY198" s="20" t="s">
        <v>175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0" t="s">
        <v>80</v>
      </c>
      <c r="BK198" s="223">
        <f>ROUND(I198*H198,2)</f>
        <v>0</v>
      </c>
      <c r="BL198" s="20" t="s">
        <v>181</v>
      </c>
      <c r="BM198" s="222" t="s">
        <v>777</v>
      </c>
    </row>
    <row r="199" s="2" customFormat="1">
      <c r="A199" s="42"/>
      <c r="B199" s="43"/>
      <c r="C199" s="44"/>
      <c r="D199" s="224" t="s">
        <v>183</v>
      </c>
      <c r="E199" s="44"/>
      <c r="F199" s="225" t="s">
        <v>778</v>
      </c>
      <c r="G199" s="44"/>
      <c r="H199" s="44"/>
      <c r="I199" s="226"/>
      <c r="J199" s="44"/>
      <c r="K199" s="44"/>
      <c r="L199" s="48"/>
      <c r="M199" s="227"/>
      <c r="N199" s="228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183</v>
      </c>
      <c r="AU199" s="20" t="s">
        <v>82</v>
      </c>
    </row>
    <row r="200" s="2" customFormat="1">
      <c r="A200" s="42"/>
      <c r="B200" s="43"/>
      <c r="C200" s="44"/>
      <c r="D200" s="229" t="s">
        <v>185</v>
      </c>
      <c r="E200" s="44"/>
      <c r="F200" s="230" t="s">
        <v>779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185</v>
      </c>
      <c r="AU200" s="20" t="s">
        <v>82</v>
      </c>
    </row>
    <row r="201" s="13" customFormat="1">
      <c r="A201" s="13"/>
      <c r="B201" s="241"/>
      <c r="C201" s="242"/>
      <c r="D201" s="224" t="s">
        <v>187</v>
      </c>
      <c r="E201" s="243" t="s">
        <v>30</v>
      </c>
      <c r="F201" s="244" t="s">
        <v>780</v>
      </c>
      <c r="G201" s="242"/>
      <c r="H201" s="245">
        <v>100.44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1" t="s">
        <v>187</v>
      </c>
      <c r="AU201" s="251" t="s">
        <v>82</v>
      </c>
      <c r="AV201" s="13" t="s">
        <v>82</v>
      </c>
      <c r="AW201" s="13" t="s">
        <v>36</v>
      </c>
      <c r="AX201" s="13" t="s">
        <v>73</v>
      </c>
      <c r="AY201" s="251" t="s">
        <v>175</v>
      </c>
    </row>
    <row r="202" s="14" customFormat="1">
      <c r="A202" s="14"/>
      <c r="B202" s="252"/>
      <c r="C202" s="253"/>
      <c r="D202" s="224" t="s">
        <v>187</v>
      </c>
      <c r="E202" s="254" t="s">
        <v>30</v>
      </c>
      <c r="F202" s="255" t="s">
        <v>190</v>
      </c>
      <c r="G202" s="253"/>
      <c r="H202" s="256">
        <v>100.44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2" t="s">
        <v>187</v>
      </c>
      <c r="AU202" s="262" t="s">
        <v>82</v>
      </c>
      <c r="AV202" s="14" t="s">
        <v>181</v>
      </c>
      <c r="AW202" s="14" t="s">
        <v>36</v>
      </c>
      <c r="AX202" s="14" t="s">
        <v>80</v>
      </c>
      <c r="AY202" s="262" t="s">
        <v>175</v>
      </c>
    </row>
    <row r="203" s="2" customFormat="1" ht="16.5" customHeight="1">
      <c r="A203" s="42"/>
      <c r="B203" s="43"/>
      <c r="C203" s="211" t="s">
        <v>266</v>
      </c>
      <c r="D203" s="211" t="s">
        <v>176</v>
      </c>
      <c r="E203" s="212" t="s">
        <v>781</v>
      </c>
      <c r="F203" s="213" t="s">
        <v>782</v>
      </c>
      <c r="G203" s="214" t="s">
        <v>179</v>
      </c>
      <c r="H203" s="215">
        <v>100.44</v>
      </c>
      <c r="I203" s="216"/>
      <c r="J203" s="217">
        <f>ROUND(I203*H203,2)</f>
        <v>0</v>
      </c>
      <c r="K203" s="213" t="s">
        <v>180</v>
      </c>
      <c r="L203" s="48"/>
      <c r="M203" s="218" t="s">
        <v>30</v>
      </c>
      <c r="N203" s="219" t="s">
        <v>44</v>
      </c>
      <c r="O203" s="88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2" t="s">
        <v>181</v>
      </c>
      <c r="AT203" s="222" t="s">
        <v>176</v>
      </c>
      <c r="AU203" s="222" t="s">
        <v>82</v>
      </c>
      <c r="AY203" s="20" t="s">
        <v>175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0" t="s">
        <v>80</v>
      </c>
      <c r="BK203" s="223">
        <f>ROUND(I203*H203,2)</f>
        <v>0</v>
      </c>
      <c r="BL203" s="20" t="s">
        <v>181</v>
      </c>
      <c r="BM203" s="222" t="s">
        <v>783</v>
      </c>
    </row>
    <row r="204" s="2" customFormat="1">
      <c r="A204" s="42"/>
      <c r="B204" s="43"/>
      <c r="C204" s="44"/>
      <c r="D204" s="224" t="s">
        <v>183</v>
      </c>
      <c r="E204" s="44"/>
      <c r="F204" s="225" t="s">
        <v>784</v>
      </c>
      <c r="G204" s="44"/>
      <c r="H204" s="44"/>
      <c r="I204" s="226"/>
      <c r="J204" s="44"/>
      <c r="K204" s="44"/>
      <c r="L204" s="48"/>
      <c r="M204" s="227"/>
      <c r="N204" s="228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183</v>
      </c>
      <c r="AU204" s="20" t="s">
        <v>82</v>
      </c>
    </row>
    <row r="205" s="2" customFormat="1">
      <c r="A205" s="42"/>
      <c r="B205" s="43"/>
      <c r="C205" s="44"/>
      <c r="D205" s="229" t="s">
        <v>185</v>
      </c>
      <c r="E205" s="44"/>
      <c r="F205" s="230" t="s">
        <v>785</v>
      </c>
      <c r="G205" s="44"/>
      <c r="H205" s="44"/>
      <c r="I205" s="226"/>
      <c r="J205" s="44"/>
      <c r="K205" s="44"/>
      <c r="L205" s="48"/>
      <c r="M205" s="227"/>
      <c r="N205" s="228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185</v>
      </c>
      <c r="AU205" s="20" t="s">
        <v>82</v>
      </c>
    </row>
    <row r="206" s="2" customFormat="1" ht="16.5" customHeight="1">
      <c r="A206" s="42"/>
      <c r="B206" s="43"/>
      <c r="C206" s="287" t="s">
        <v>8</v>
      </c>
      <c r="D206" s="287" t="s">
        <v>770</v>
      </c>
      <c r="E206" s="288" t="s">
        <v>786</v>
      </c>
      <c r="F206" s="289" t="s">
        <v>787</v>
      </c>
      <c r="G206" s="290" t="s">
        <v>788</v>
      </c>
      <c r="H206" s="291">
        <v>2.009</v>
      </c>
      <c r="I206" s="292"/>
      <c r="J206" s="293">
        <f>ROUND(I206*H206,2)</f>
        <v>0</v>
      </c>
      <c r="K206" s="289" t="s">
        <v>180</v>
      </c>
      <c r="L206" s="294"/>
      <c r="M206" s="295" t="s">
        <v>30</v>
      </c>
      <c r="N206" s="296" t="s">
        <v>44</v>
      </c>
      <c r="O206" s="88"/>
      <c r="P206" s="220">
        <f>O206*H206</f>
        <v>0</v>
      </c>
      <c r="Q206" s="220">
        <v>0.001</v>
      </c>
      <c r="R206" s="220">
        <f>Q206*H206</f>
        <v>0.002009</v>
      </c>
      <c r="S206" s="220">
        <v>0</v>
      </c>
      <c r="T206" s="221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2" t="s">
        <v>244</v>
      </c>
      <c r="AT206" s="222" t="s">
        <v>770</v>
      </c>
      <c r="AU206" s="222" t="s">
        <v>82</v>
      </c>
      <c r="AY206" s="20" t="s">
        <v>175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0" t="s">
        <v>80</v>
      </c>
      <c r="BK206" s="223">
        <f>ROUND(I206*H206,2)</f>
        <v>0</v>
      </c>
      <c r="BL206" s="20" t="s">
        <v>181</v>
      </c>
      <c r="BM206" s="222" t="s">
        <v>789</v>
      </c>
    </row>
    <row r="207" s="2" customFormat="1">
      <c r="A207" s="42"/>
      <c r="B207" s="43"/>
      <c r="C207" s="44"/>
      <c r="D207" s="224" t="s">
        <v>183</v>
      </c>
      <c r="E207" s="44"/>
      <c r="F207" s="225" t="s">
        <v>787</v>
      </c>
      <c r="G207" s="44"/>
      <c r="H207" s="44"/>
      <c r="I207" s="226"/>
      <c r="J207" s="44"/>
      <c r="K207" s="44"/>
      <c r="L207" s="48"/>
      <c r="M207" s="227"/>
      <c r="N207" s="228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183</v>
      </c>
      <c r="AU207" s="20" t="s">
        <v>82</v>
      </c>
    </row>
    <row r="208" s="13" customFormat="1">
      <c r="A208" s="13"/>
      <c r="B208" s="241"/>
      <c r="C208" s="242"/>
      <c r="D208" s="224" t="s">
        <v>187</v>
      </c>
      <c r="E208" s="242"/>
      <c r="F208" s="244" t="s">
        <v>790</v>
      </c>
      <c r="G208" s="242"/>
      <c r="H208" s="245">
        <v>2.009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187</v>
      </c>
      <c r="AU208" s="251" t="s">
        <v>82</v>
      </c>
      <c r="AV208" s="13" t="s">
        <v>82</v>
      </c>
      <c r="AW208" s="13" t="s">
        <v>4</v>
      </c>
      <c r="AX208" s="13" t="s">
        <v>80</v>
      </c>
      <c r="AY208" s="251" t="s">
        <v>175</v>
      </c>
    </row>
    <row r="209" s="2" customFormat="1" ht="16.5" customHeight="1">
      <c r="A209" s="42"/>
      <c r="B209" s="43"/>
      <c r="C209" s="211" t="s">
        <v>283</v>
      </c>
      <c r="D209" s="211" t="s">
        <v>176</v>
      </c>
      <c r="E209" s="212" t="s">
        <v>791</v>
      </c>
      <c r="F209" s="213" t="s">
        <v>792</v>
      </c>
      <c r="G209" s="214" t="s">
        <v>179</v>
      </c>
      <c r="H209" s="215">
        <v>456.648</v>
      </c>
      <c r="I209" s="216"/>
      <c r="J209" s="217">
        <f>ROUND(I209*H209,2)</f>
        <v>0</v>
      </c>
      <c r="K209" s="213" t="s">
        <v>180</v>
      </c>
      <c r="L209" s="48"/>
      <c r="M209" s="218" t="s">
        <v>30</v>
      </c>
      <c r="N209" s="219" t="s">
        <v>44</v>
      </c>
      <c r="O209" s="88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2" t="s">
        <v>181</v>
      </c>
      <c r="AT209" s="222" t="s">
        <v>176</v>
      </c>
      <c r="AU209" s="222" t="s">
        <v>82</v>
      </c>
      <c r="AY209" s="20" t="s">
        <v>175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0" t="s">
        <v>80</v>
      </c>
      <c r="BK209" s="223">
        <f>ROUND(I209*H209,2)</f>
        <v>0</v>
      </c>
      <c r="BL209" s="20" t="s">
        <v>181</v>
      </c>
      <c r="BM209" s="222" t="s">
        <v>793</v>
      </c>
    </row>
    <row r="210" s="2" customFormat="1">
      <c r="A210" s="42"/>
      <c r="B210" s="43"/>
      <c r="C210" s="44"/>
      <c r="D210" s="224" t="s">
        <v>183</v>
      </c>
      <c r="E210" s="44"/>
      <c r="F210" s="225" t="s">
        <v>794</v>
      </c>
      <c r="G210" s="44"/>
      <c r="H210" s="44"/>
      <c r="I210" s="226"/>
      <c r="J210" s="44"/>
      <c r="K210" s="44"/>
      <c r="L210" s="48"/>
      <c r="M210" s="227"/>
      <c r="N210" s="228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183</v>
      </c>
      <c r="AU210" s="20" t="s">
        <v>82</v>
      </c>
    </row>
    <row r="211" s="2" customFormat="1">
      <c r="A211" s="42"/>
      <c r="B211" s="43"/>
      <c r="C211" s="44"/>
      <c r="D211" s="229" t="s">
        <v>185</v>
      </c>
      <c r="E211" s="44"/>
      <c r="F211" s="230" t="s">
        <v>795</v>
      </c>
      <c r="G211" s="44"/>
      <c r="H211" s="44"/>
      <c r="I211" s="226"/>
      <c r="J211" s="44"/>
      <c r="K211" s="44"/>
      <c r="L211" s="48"/>
      <c r="M211" s="227"/>
      <c r="N211" s="228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185</v>
      </c>
      <c r="AU211" s="20" t="s">
        <v>82</v>
      </c>
    </row>
    <row r="212" s="13" customFormat="1">
      <c r="A212" s="13"/>
      <c r="B212" s="241"/>
      <c r="C212" s="242"/>
      <c r="D212" s="224" t="s">
        <v>187</v>
      </c>
      <c r="E212" s="243" t="s">
        <v>30</v>
      </c>
      <c r="F212" s="244" t="s">
        <v>796</v>
      </c>
      <c r="G212" s="242"/>
      <c r="H212" s="245">
        <v>456.648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1" t="s">
        <v>187</v>
      </c>
      <c r="AU212" s="251" t="s">
        <v>82</v>
      </c>
      <c r="AV212" s="13" t="s">
        <v>82</v>
      </c>
      <c r="AW212" s="13" t="s">
        <v>36</v>
      </c>
      <c r="AX212" s="13" t="s">
        <v>73</v>
      </c>
      <c r="AY212" s="251" t="s">
        <v>175</v>
      </c>
    </row>
    <row r="213" s="14" customFormat="1">
      <c r="A213" s="14"/>
      <c r="B213" s="252"/>
      <c r="C213" s="253"/>
      <c r="D213" s="224" t="s">
        <v>187</v>
      </c>
      <c r="E213" s="254" t="s">
        <v>30</v>
      </c>
      <c r="F213" s="255" t="s">
        <v>190</v>
      </c>
      <c r="G213" s="253"/>
      <c r="H213" s="256">
        <v>456.648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2" t="s">
        <v>187</v>
      </c>
      <c r="AU213" s="262" t="s">
        <v>82</v>
      </c>
      <c r="AV213" s="14" t="s">
        <v>181</v>
      </c>
      <c r="AW213" s="14" t="s">
        <v>36</v>
      </c>
      <c r="AX213" s="14" t="s">
        <v>80</v>
      </c>
      <c r="AY213" s="262" t="s">
        <v>175</v>
      </c>
    </row>
    <row r="214" s="2" customFormat="1" ht="21.75" customHeight="1">
      <c r="A214" s="42"/>
      <c r="B214" s="43"/>
      <c r="C214" s="211" t="s">
        <v>292</v>
      </c>
      <c r="D214" s="211" t="s">
        <v>176</v>
      </c>
      <c r="E214" s="212" t="s">
        <v>797</v>
      </c>
      <c r="F214" s="213" t="s">
        <v>798</v>
      </c>
      <c r="G214" s="214" t="s">
        <v>179</v>
      </c>
      <c r="H214" s="215">
        <v>100.44</v>
      </c>
      <c r="I214" s="216"/>
      <c r="J214" s="217">
        <f>ROUND(I214*H214,2)</f>
        <v>0</v>
      </c>
      <c r="K214" s="213" t="s">
        <v>180</v>
      </c>
      <c r="L214" s="48"/>
      <c r="M214" s="218" t="s">
        <v>30</v>
      </c>
      <c r="N214" s="219" t="s">
        <v>44</v>
      </c>
      <c r="O214" s="88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2" t="s">
        <v>181</v>
      </c>
      <c r="AT214" s="222" t="s">
        <v>176</v>
      </c>
      <c r="AU214" s="222" t="s">
        <v>82</v>
      </c>
      <c r="AY214" s="20" t="s">
        <v>175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0" t="s">
        <v>80</v>
      </c>
      <c r="BK214" s="223">
        <f>ROUND(I214*H214,2)</f>
        <v>0</v>
      </c>
      <c r="BL214" s="20" t="s">
        <v>181</v>
      </c>
      <c r="BM214" s="222" t="s">
        <v>799</v>
      </c>
    </row>
    <row r="215" s="2" customFormat="1">
      <c r="A215" s="42"/>
      <c r="B215" s="43"/>
      <c r="C215" s="44"/>
      <c r="D215" s="224" t="s">
        <v>183</v>
      </c>
      <c r="E215" s="44"/>
      <c r="F215" s="225" t="s">
        <v>800</v>
      </c>
      <c r="G215" s="44"/>
      <c r="H215" s="44"/>
      <c r="I215" s="226"/>
      <c r="J215" s="44"/>
      <c r="K215" s="44"/>
      <c r="L215" s="48"/>
      <c r="M215" s="227"/>
      <c r="N215" s="228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183</v>
      </c>
      <c r="AU215" s="20" t="s">
        <v>82</v>
      </c>
    </row>
    <row r="216" s="2" customFormat="1">
      <c r="A216" s="42"/>
      <c r="B216" s="43"/>
      <c r="C216" s="44"/>
      <c r="D216" s="229" t="s">
        <v>185</v>
      </c>
      <c r="E216" s="44"/>
      <c r="F216" s="230" t="s">
        <v>801</v>
      </c>
      <c r="G216" s="44"/>
      <c r="H216" s="44"/>
      <c r="I216" s="226"/>
      <c r="J216" s="44"/>
      <c r="K216" s="44"/>
      <c r="L216" s="48"/>
      <c r="M216" s="227"/>
      <c r="N216" s="228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185</v>
      </c>
      <c r="AU216" s="20" t="s">
        <v>82</v>
      </c>
    </row>
    <row r="217" s="2" customFormat="1" ht="16.5" customHeight="1">
      <c r="A217" s="42"/>
      <c r="B217" s="43"/>
      <c r="C217" s="211" t="s">
        <v>299</v>
      </c>
      <c r="D217" s="211" t="s">
        <v>176</v>
      </c>
      <c r="E217" s="212" t="s">
        <v>802</v>
      </c>
      <c r="F217" s="213" t="s">
        <v>803</v>
      </c>
      <c r="G217" s="214" t="s">
        <v>295</v>
      </c>
      <c r="H217" s="215">
        <v>0.003</v>
      </c>
      <c r="I217" s="216"/>
      <c r="J217" s="217">
        <f>ROUND(I217*H217,2)</f>
        <v>0</v>
      </c>
      <c r="K217" s="213" t="s">
        <v>180</v>
      </c>
      <c r="L217" s="48"/>
      <c r="M217" s="218" t="s">
        <v>30</v>
      </c>
      <c r="N217" s="219" t="s">
        <v>44</v>
      </c>
      <c r="O217" s="88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2" t="s">
        <v>181</v>
      </c>
      <c r="AT217" s="222" t="s">
        <v>176</v>
      </c>
      <c r="AU217" s="222" t="s">
        <v>82</v>
      </c>
      <c r="AY217" s="20" t="s">
        <v>175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20" t="s">
        <v>80</v>
      </c>
      <c r="BK217" s="223">
        <f>ROUND(I217*H217,2)</f>
        <v>0</v>
      </c>
      <c r="BL217" s="20" t="s">
        <v>181</v>
      </c>
      <c r="BM217" s="222" t="s">
        <v>804</v>
      </c>
    </row>
    <row r="218" s="2" customFormat="1">
      <c r="A218" s="42"/>
      <c r="B218" s="43"/>
      <c r="C218" s="44"/>
      <c r="D218" s="224" t="s">
        <v>183</v>
      </c>
      <c r="E218" s="44"/>
      <c r="F218" s="225" t="s">
        <v>805</v>
      </c>
      <c r="G218" s="44"/>
      <c r="H218" s="44"/>
      <c r="I218" s="226"/>
      <c r="J218" s="44"/>
      <c r="K218" s="44"/>
      <c r="L218" s="48"/>
      <c r="M218" s="227"/>
      <c r="N218" s="228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183</v>
      </c>
      <c r="AU218" s="20" t="s">
        <v>82</v>
      </c>
    </row>
    <row r="219" s="2" customFormat="1">
      <c r="A219" s="42"/>
      <c r="B219" s="43"/>
      <c r="C219" s="44"/>
      <c r="D219" s="229" t="s">
        <v>185</v>
      </c>
      <c r="E219" s="44"/>
      <c r="F219" s="230" t="s">
        <v>806</v>
      </c>
      <c r="G219" s="44"/>
      <c r="H219" s="44"/>
      <c r="I219" s="226"/>
      <c r="J219" s="44"/>
      <c r="K219" s="44"/>
      <c r="L219" s="48"/>
      <c r="M219" s="227"/>
      <c r="N219" s="228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185</v>
      </c>
      <c r="AU219" s="20" t="s">
        <v>82</v>
      </c>
    </row>
    <row r="220" s="13" customFormat="1">
      <c r="A220" s="13"/>
      <c r="B220" s="241"/>
      <c r="C220" s="242"/>
      <c r="D220" s="224" t="s">
        <v>187</v>
      </c>
      <c r="E220" s="243" t="s">
        <v>30</v>
      </c>
      <c r="F220" s="244" t="s">
        <v>807</v>
      </c>
      <c r="G220" s="242"/>
      <c r="H220" s="245">
        <v>0.0030132000000000004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187</v>
      </c>
      <c r="AU220" s="251" t="s">
        <v>82</v>
      </c>
      <c r="AV220" s="13" t="s">
        <v>82</v>
      </c>
      <c r="AW220" s="13" t="s">
        <v>36</v>
      </c>
      <c r="AX220" s="13" t="s">
        <v>73</v>
      </c>
      <c r="AY220" s="251" t="s">
        <v>175</v>
      </c>
    </row>
    <row r="221" s="14" customFormat="1">
      <c r="A221" s="14"/>
      <c r="B221" s="252"/>
      <c r="C221" s="253"/>
      <c r="D221" s="224" t="s">
        <v>187</v>
      </c>
      <c r="E221" s="254" t="s">
        <v>30</v>
      </c>
      <c r="F221" s="255" t="s">
        <v>190</v>
      </c>
      <c r="G221" s="253"/>
      <c r="H221" s="256">
        <v>0.0030132000000000004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187</v>
      </c>
      <c r="AU221" s="262" t="s">
        <v>82</v>
      </c>
      <c r="AV221" s="14" t="s">
        <v>181</v>
      </c>
      <c r="AW221" s="14" t="s">
        <v>36</v>
      </c>
      <c r="AX221" s="14" t="s">
        <v>80</v>
      </c>
      <c r="AY221" s="262" t="s">
        <v>175</v>
      </c>
    </row>
    <row r="222" s="2" customFormat="1" ht="16.5" customHeight="1">
      <c r="A222" s="42"/>
      <c r="B222" s="43"/>
      <c r="C222" s="287" t="s">
        <v>305</v>
      </c>
      <c r="D222" s="287" t="s">
        <v>770</v>
      </c>
      <c r="E222" s="288" t="s">
        <v>808</v>
      </c>
      <c r="F222" s="289" t="s">
        <v>809</v>
      </c>
      <c r="G222" s="290" t="s">
        <v>788</v>
      </c>
      <c r="H222" s="291">
        <v>0.09</v>
      </c>
      <c r="I222" s="292"/>
      <c r="J222" s="293">
        <f>ROUND(I222*H222,2)</f>
        <v>0</v>
      </c>
      <c r="K222" s="289" t="s">
        <v>180</v>
      </c>
      <c r="L222" s="294"/>
      <c r="M222" s="295" t="s">
        <v>30</v>
      </c>
      <c r="N222" s="296" t="s">
        <v>44</v>
      </c>
      <c r="O222" s="88"/>
      <c r="P222" s="220">
        <f>O222*H222</f>
        <v>0</v>
      </c>
      <c r="Q222" s="220">
        <v>0.001</v>
      </c>
      <c r="R222" s="220">
        <f>Q222*H222</f>
        <v>9E-05</v>
      </c>
      <c r="S222" s="220">
        <v>0</v>
      </c>
      <c r="T222" s="221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2" t="s">
        <v>244</v>
      </c>
      <c r="AT222" s="222" t="s">
        <v>770</v>
      </c>
      <c r="AU222" s="222" t="s">
        <v>82</v>
      </c>
      <c r="AY222" s="20" t="s">
        <v>175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0" t="s">
        <v>80</v>
      </c>
      <c r="BK222" s="223">
        <f>ROUND(I222*H222,2)</f>
        <v>0</v>
      </c>
      <c r="BL222" s="20" t="s">
        <v>181</v>
      </c>
      <c r="BM222" s="222" t="s">
        <v>810</v>
      </c>
    </row>
    <row r="223" s="2" customFormat="1">
      <c r="A223" s="42"/>
      <c r="B223" s="43"/>
      <c r="C223" s="44"/>
      <c r="D223" s="224" t="s">
        <v>183</v>
      </c>
      <c r="E223" s="44"/>
      <c r="F223" s="225" t="s">
        <v>809</v>
      </c>
      <c r="G223" s="44"/>
      <c r="H223" s="44"/>
      <c r="I223" s="226"/>
      <c r="J223" s="44"/>
      <c r="K223" s="44"/>
      <c r="L223" s="48"/>
      <c r="M223" s="227"/>
      <c r="N223" s="228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183</v>
      </c>
      <c r="AU223" s="20" t="s">
        <v>82</v>
      </c>
    </row>
    <row r="224" s="13" customFormat="1">
      <c r="A224" s="13"/>
      <c r="B224" s="241"/>
      <c r="C224" s="242"/>
      <c r="D224" s="224" t="s">
        <v>187</v>
      </c>
      <c r="E224" s="243" t="s">
        <v>30</v>
      </c>
      <c r="F224" s="244" t="s">
        <v>811</v>
      </c>
      <c r="G224" s="242"/>
      <c r="H224" s="245">
        <v>3.0132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187</v>
      </c>
      <c r="AU224" s="251" t="s">
        <v>82</v>
      </c>
      <c r="AV224" s="13" t="s">
        <v>82</v>
      </c>
      <c r="AW224" s="13" t="s">
        <v>36</v>
      </c>
      <c r="AX224" s="13" t="s">
        <v>73</v>
      </c>
      <c r="AY224" s="251" t="s">
        <v>175</v>
      </c>
    </row>
    <row r="225" s="14" customFormat="1">
      <c r="A225" s="14"/>
      <c r="B225" s="252"/>
      <c r="C225" s="253"/>
      <c r="D225" s="224" t="s">
        <v>187</v>
      </c>
      <c r="E225" s="254" t="s">
        <v>30</v>
      </c>
      <c r="F225" s="255" t="s">
        <v>190</v>
      </c>
      <c r="G225" s="253"/>
      <c r="H225" s="256">
        <v>3.0132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187</v>
      </c>
      <c r="AU225" s="262" t="s">
        <v>82</v>
      </c>
      <c r="AV225" s="14" t="s">
        <v>181</v>
      </c>
      <c r="AW225" s="14" t="s">
        <v>36</v>
      </c>
      <c r="AX225" s="14" t="s">
        <v>80</v>
      </c>
      <c r="AY225" s="262" t="s">
        <v>175</v>
      </c>
    </row>
    <row r="226" s="13" customFormat="1">
      <c r="A226" s="13"/>
      <c r="B226" s="241"/>
      <c r="C226" s="242"/>
      <c r="D226" s="224" t="s">
        <v>187</v>
      </c>
      <c r="E226" s="242"/>
      <c r="F226" s="244" t="s">
        <v>812</v>
      </c>
      <c r="G226" s="242"/>
      <c r="H226" s="245">
        <v>0.09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187</v>
      </c>
      <c r="AU226" s="251" t="s">
        <v>82</v>
      </c>
      <c r="AV226" s="13" t="s">
        <v>82</v>
      </c>
      <c r="AW226" s="13" t="s">
        <v>4</v>
      </c>
      <c r="AX226" s="13" t="s">
        <v>80</v>
      </c>
      <c r="AY226" s="251" t="s">
        <v>175</v>
      </c>
    </row>
    <row r="227" s="2" customFormat="1" ht="16.5" customHeight="1">
      <c r="A227" s="42"/>
      <c r="B227" s="43"/>
      <c r="C227" s="211" t="s">
        <v>314</v>
      </c>
      <c r="D227" s="211" t="s">
        <v>176</v>
      </c>
      <c r="E227" s="212" t="s">
        <v>813</v>
      </c>
      <c r="F227" s="213" t="s">
        <v>814</v>
      </c>
      <c r="G227" s="214" t="s">
        <v>179</v>
      </c>
      <c r="H227" s="215">
        <v>100.44</v>
      </c>
      <c r="I227" s="216"/>
      <c r="J227" s="217">
        <f>ROUND(I227*H227,2)</f>
        <v>0</v>
      </c>
      <c r="K227" s="213" t="s">
        <v>180</v>
      </c>
      <c r="L227" s="48"/>
      <c r="M227" s="218" t="s">
        <v>30</v>
      </c>
      <c r="N227" s="219" t="s">
        <v>44</v>
      </c>
      <c r="O227" s="88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2" t="s">
        <v>181</v>
      </c>
      <c r="AT227" s="222" t="s">
        <v>176</v>
      </c>
      <c r="AU227" s="222" t="s">
        <v>82</v>
      </c>
      <c r="AY227" s="20" t="s">
        <v>175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20" t="s">
        <v>80</v>
      </c>
      <c r="BK227" s="223">
        <f>ROUND(I227*H227,2)</f>
        <v>0</v>
      </c>
      <c r="BL227" s="20" t="s">
        <v>181</v>
      </c>
      <c r="BM227" s="222" t="s">
        <v>815</v>
      </c>
    </row>
    <row r="228" s="2" customFormat="1">
      <c r="A228" s="42"/>
      <c r="B228" s="43"/>
      <c r="C228" s="44"/>
      <c r="D228" s="224" t="s">
        <v>183</v>
      </c>
      <c r="E228" s="44"/>
      <c r="F228" s="225" t="s">
        <v>816</v>
      </c>
      <c r="G228" s="44"/>
      <c r="H228" s="44"/>
      <c r="I228" s="226"/>
      <c r="J228" s="44"/>
      <c r="K228" s="44"/>
      <c r="L228" s="48"/>
      <c r="M228" s="227"/>
      <c r="N228" s="228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183</v>
      </c>
      <c r="AU228" s="20" t="s">
        <v>82</v>
      </c>
    </row>
    <row r="229" s="2" customFormat="1">
      <c r="A229" s="42"/>
      <c r="B229" s="43"/>
      <c r="C229" s="44"/>
      <c r="D229" s="229" t="s">
        <v>185</v>
      </c>
      <c r="E229" s="44"/>
      <c r="F229" s="230" t="s">
        <v>817</v>
      </c>
      <c r="G229" s="44"/>
      <c r="H229" s="44"/>
      <c r="I229" s="226"/>
      <c r="J229" s="44"/>
      <c r="K229" s="44"/>
      <c r="L229" s="48"/>
      <c r="M229" s="227"/>
      <c r="N229" s="228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185</v>
      </c>
      <c r="AU229" s="20" t="s">
        <v>82</v>
      </c>
    </row>
    <row r="230" s="11" customFormat="1" ht="22.8" customHeight="1">
      <c r="A230" s="11"/>
      <c r="B230" s="197"/>
      <c r="C230" s="198"/>
      <c r="D230" s="199" t="s">
        <v>72</v>
      </c>
      <c r="E230" s="285" t="s">
        <v>82</v>
      </c>
      <c r="F230" s="285" t="s">
        <v>818</v>
      </c>
      <c r="G230" s="198"/>
      <c r="H230" s="198"/>
      <c r="I230" s="201"/>
      <c r="J230" s="286">
        <f>BK230</f>
        <v>0</v>
      </c>
      <c r="K230" s="198"/>
      <c r="L230" s="203"/>
      <c r="M230" s="204"/>
      <c r="N230" s="205"/>
      <c r="O230" s="205"/>
      <c r="P230" s="206">
        <f>SUM(P231:P432)</f>
        <v>0</v>
      </c>
      <c r="Q230" s="205"/>
      <c r="R230" s="206">
        <f>SUM(R231:R432)</f>
        <v>718.10926184999992</v>
      </c>
      <c r="S230" s="205"/>
      <c r="T230" s="207">
        <f>SUM(T231:T432)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8" t="s">
        <v>80</v>
      </c>
      <c r="AT230" s="209" t="s">
        <v>72</v>
      </c>
      <c r="AU230" s="209" t="s">
        <v>80</v>
      </c>
      <c r="AY230" s="208" t="s">
        <v>175</v>
      </c>
      <c r="BK230" s="210">
        <f>SUM(BK231:BK432)</f>
        <v>0</v>
      </c>
    </row>
    <row r="231" s="2" customFormat="1" ht="16.5" customHeight="1">
      <c r="A231" s="42"/>
      <c r="B231" s="43"/>
      <c r="C231" s="211" t="s">
        <v>326</v>
      </c>
      <c r="D231" s="211" t="s">
        <v>176</v>
      </c>
      <c r="E231" s="212" t="s">
        <v>819</v>
      </c>
      <c r="F231" s="213" t="s">
        <v>820</v>
      </c>
      <c r="G231" s="214" t="s">
        <v>199</v>
      </c>
      <c r="H231" s="215">
        <v>23.529</v>
      </c>
      <c r="I231" s="216"/>
      <c r="J231" s="217">
        <f>ROUND(I231*H231,2)</f>
        <v>0</v>
      </c>
      <c r="K231" s="213" t="s">
        <v>180</v>
      </c>
      <c r="L231" s="48"/>
      <c r="M231" s="218" t="s">
        <v>30</v>
      </c>
      <c r="N231" s="219" t="s">
        <v>44</v>
      </c>
      <c r="O231" s="88"/>
      <c r="P231" s="220">
        <f>O231*H231</f>
        <v>0</v>
      </c>
      <c r="Q231" s="220">
        <v>0</v>
      </c>
      <c r="R231" s="220">
        <f>Q231*H231</f>
        <v>0</v>
      </c>
      <c r="S231" s="220">
        <v>0</v>
      </c>
      <c r="T231" s="221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2" t="s">
        <v>181</v>
      </c>
      <c r="AT231" s="222" t="s">
        <v>176</v>
      </c>
      <c r="AU231" s="222" t="s">
        <v>82</v>
      </c>
      <c r="AY231" s="20" t="s">
        <v>175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0" t="s">
        <v>80</v>
      </c>
      <c r="BK231" s="223">
        <f>ROUND(I231*H231,2)</f>
        <v>0</v>
      </c>
      <c r="BL231" s="20" t="s">
        <v>181</v>
      </c>
      <c r="BM231" s="222" t="s">
        <v>821</v>
      </c>
    </row>
    <row r="232" s="2" customFormat="1">
      <c r="A232" s="42"/>
      <c r="B232" s="43"/>
      <c r="C232" s="44"/>
      <c r="D232" s="224" t="s">
        <v>183</v>
      </c>
      <c r="E232" s="44"/>
      <c r="F232" s="225" t="s">
        <v>822</v>
      </c>
      <c r="G232" s="44"/>
      <c r="H232" s="44"/>
      <c r="I232" s="226"/>
      <c r="J232" s="44"/>
      <c r="K232" s="44"/>
      <c r="L232" s="48"/>
      <c r="M232" s="227"/>
      <c r="N232" s="228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183</v>
      </c>
      <c r="AU232" s="20" t="s">
        <v>82</v>
      </c>
    </row>
    <row r="233" s="2" customFormat="1">
      <c r="A233" s="42"/>
      <c r="B233" s="43"/>
      <c r="C233" s="44"/>
      <c r="D233" s="229" t="s">
        <v>185</v>
      </c>
      <c r="E233" s="44"/>
      <c r="F233" s="230" t="s">
        <v>823</v>
      </c>
      <c r="G233" s="44"/>
      <c r="H233" s="44"/>
      <c r="I233" s="226"/>
      <c r="J233" s="44"/>
      <c r="K233" s="44"/>
      <c r="L233" s="48"/>
      <c r="M233" s="227"/>
      <c r="N233" s="228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185</v>
      </c>
      <c r="AU233" s="20" t="s">
        <v>82</v>
      </c>
    </row>
    <row r="234" s="12" customFormat="1">
      <c r="A234" s="12"/>
      <c r="B234" s="231"/>
      <c r="C234" s="232"/>
      <c r="D234" s="224" t="s">
        <v>187</v>
      </c>
      <c r="E234" s="233" t="s">
        <v>30</v>
      </c>
      <c r="F234" s="234" t="s">
        <v>824</v>
      </c>
      <c r="G234" s="232"/>
      <c r="H234" s="233" t="s">
        <v>30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40" t="s">
        <v>187</v>
      </c>
      <c r="AU234" s="240" t="s">
        <v>82</v>
      </c>
      <c r="AV234" s="12" t="s">
        <v>80</v>
      </c>
      <c r="AW234" s="12" t="s">
        <v>36</v>
      </c>
      <c r="AX234" s="12" t="s">
        <v>73</v>
      </c>
      <c r="AY234" s="240" t="s">
        <v>175</v>
      </c>
    </row>
    <row r="235" s="13" customFormat="1">
      <c r="A235" s="13"/>
      <c r="B235" s="241"/>
      <c r="C235" s="242"/>
      <c r="D235" s="224" t="s">
        <v>187</v>
      </c>
      <c r="E235" s="243" t="s">
        <v>30</v>
      </c>
      <c r="F235" s="244" t="s">
        <v>825</v>
      </c>
      <c r="G235" s="242"/>
      <c r="H235" s="245">
        <v>20.185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187</v>
      </c>
      <c r="AU235" s="251" t="s">
        <v>82</v>
      </c>
      <c r="AV235" s="13" t="s">
        <v>82</v>
      </c>
      <c r="AW235" s="13" t="s">
        <v>36</v>
      </c>
      <c r="AX235" s="13" t="s">
        <v>73</v>
      </c>
      <c r="AY235" s="251" t="s">
        <v>175</v>
      </c>
    </row>
    <row r="236" s="13" customFormat="1">
      <c r="A236" s="13"/>
      <c r="B236" s="241"/>
      <c r="C236" s="242"/>
      <c r="D236" s="224" t="s">
        <v>187</v>
      </c>
      <c r="E236" s="243" t="s">
        <v>30</v>
      </c>
      <c r="F236" s="244" t="s">
        <v>826</v>
      </c>
      <c r="G236" s="242"/>
      <c r="H236" s="245">
        <v>3.344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187</v>
      </c>
      <c r="AU236" s="251" t="s">
        <v>82</v>
      </c>
      <c r="AV236" s="13" t="s">
        <v>82</v>
      </c>
      <c r="AW236" s="13" t="s">
        <v>36</v>
      </c>
      <c r="AX236" s="13" t="s">
        <v>73</v>
      </c>
      <c r="AY236" s="251" t="s">
        <v>175</v>
      </c>
    </row>
    <row r="237" s="14" customFormat="1">
      <c r="A237" s="14"/>
      <c r="B237" s="252"/>
      <c r="C237" s="253"/>
      <c r="D237" s="224" t="s">
        <v>187</v>
      </c>
      <c r="E237" s="254" t="s">
        <v>30</v>
      </c>
      <c r="F237" s="255" t="s">
        <v>190</v>
      </c>
      <c r="G237" s="253"/>
      <c r="H237" s="256">
        <v>23.529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187</v>
      </c>
      <c r="AU237" s="262" t="s">
        <v>82</v>
      </c>
      <c r="AV237" s="14" t="s">
        <v>181</v>
      </c>
      <c r="AW237" s="14" t="s">
        <v>36</v>
      </c>
      <c r="AX237" s="14" t="s">
        <v>80</v>
      </c>
      <c r="AY237" s="262" t="s">
        <v>175</v>
      </c>
    </row>
    <row r="238" s="2" customFormat="1" ht="16.5" customHeight="1">
      <c r="A238" s="42"/>
      <c r="B238" s="43"/>
      <c r="C238" s="211" t="s">
        <v>335</v>
      </c>
      <c r="D238" s="211" t="s">
        <v>176</v>
      </c>
      <c r="E238" s="212" t="s">
        <v>827</v>
      </c>
      <c r="F238" s="213" t="s">
        <v>828</v>
      </c>
      <c r="G238" s="214" t="s">
        <v>179</v>
      </c>
      <c r="H238" s="215">
        <v>189.539</v>
      </c>
      <c r="I238" s="216"/>
      <c r="J238" s="217">
        <f>ROUND(I238*H238,2)</f>
        <v>0</v>
      </c>
      <c r="K238" s="213" t="s">
        <v>180</v>
      </c>
      <c r="L238" s="48"/>
      <c r="M238" s="218" t="s">
        <v>30</v>
      </c>
      <c r="N238" s="219" t="s">
        <v>44</v>
      </c>
      <c r="O238" s="88"/>
      <c r="P238" s="220">
        <f>O238*H238</f>
        <v>0</v>
      </c>
      <c r="Q238" s="220">
        <v>0.00017</v>
      </c>
      <c r="R238" s="220">
        <f>Q238*H238</f>
        <v>0.03222163</v>
      </c>
      <c r="S238" s="220">
        <v>0</v>
      </c>
      <c r="T238" s="221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2" t="s">
        <v>181</v>
      </c>
      <c r="AT238" s="222" t="s">
        <v>176</v>
      </c>
      <c r="AU238" s="222" t="s">
        <v>82</v>
      </c>
      <c r="AY238" s="20" t="s">
        <v>175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20" t="s">
        <v>80</v>
      </c>
      <c r="BK238" s="223">
        <f>ROUND(I238*H238,2)</f>
        <v>0</v>
      </c>
      <c r="BL238" s="20" t="s">
        <v>181</v>
      </c>
      <c r="BM238" s="222" t="s">
        <v>829</v>
      </c>
    </row>
    <row r="239" s="2" customFormat="1">
      <c r="A239" s="42"/>
      <c r="B239" s="43"/>
      <c r="C239" s="44"/>
      <c r="D239" s="224" t="s">
        <v>183</v>
      </c>
      <c r="E239" s="44"/>
      <c r="F239" s="225" t="s">
        <v>830</v>
      </c>
      <c r="G239" s="44"/>
      <c r="H239" s="44"/>
      <c r="I239" s="226"/>
      <c r="J239" s="44"/>
      <c r="K239" s="44"/>
      <c r="L239" s="48"/>
      <c r="M239" s="227"/>
      <c r="N239" s="228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183</v>
      </c>
      <c r="AU239" s="20" t="s">
        <v>82</v>
      </c>
    </row>
    <row r="240" s="2" customFormat="1">
      <c r="A240" s="42"/>
      <c r="B240" s="43"/>
      <c r="C240" s="44"/>
      <c r="D240" s="229" t="s">
        <v>185</v>
      </c>
      <c r="E240" s="44"/>
      <c r="F240" s="230" t="s">
        <v>831</v>
      </c>
      <c r="G240" s="44"/>
      <c r="H240" s="44"/>
      <c r="I240" s="226"/>
      <c r="J240" s="44"/>
      <c r="K240" s="44"/>
      <c r="L240" s="48"/>
      <c r="M240" s="227"/>
      <c r="N240" s="228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185</v>
      </c>
      <c r="AU240" s="20" t="s">
        <v>82</v>
      </c>
    </row>
    <row r="241" s="13" customFormat="1">
      <c r="A241" s="13"/>
      <c r="B241" s="241"/>
      <c r="C241" s="242"/>
      <c r="D241" s="224" t="s">
        <v>187</v>
      </c>
      <c r="E241" s="243" t="s">
        <v>30</v>
      </c>
      <c r="F241" s="244" t="s">
        <v>832</v>
      </c>
      <c r="G241" s="242"/>
      <c r="H241" s="245">
        <v>189.5388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187</v>
      </c>
      <c r="AU241" s="251" t="s">
        <v>82</v>
      </c>
      <c r="AV241" s="13" t="s">
        <v>82</v>
      </c>
      <c r="AW241" s="13" t="s">
        <v>36</v>
      </c>
      <c r="AX241" s="13" t="s">
        <v>73</v>
      </c>
      <c r="AY241" s="251" t="s">
        <v>175</v>
      </c>
    </row>
    <row r="242" s="14" customFormat="1">
      <c r="A242" s="14"/>
      <c r="B242" s="252"/>
      <c r="C242" s="253"/>
      <c r="D242" s="224" t="s">
        <v>187</v>
      </c>
      <c r="E242" s="254" t="s">
        <v>30</v>
      </c>
      <c r="F242" s="255" t="s">
        <v>190</v>
      </c>
      <c r="G242" s="253"/>
      <c r="H242" s="256">
        <v>189.5388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187</v>
      </c>
      <c r="AU242" s="262" t="s">
        <v>82</v>
      </c>
      <c r="AV242" s="14" t="s">
        <v>181</v>
      </c>
      <c r="AW242" s="14" t="s">
        <v>36</v>
      </c>
      <c r="AX242" s="14" t="s">
        <v>80</v>
      </c>
      <c r="AY242" s="262" t="s">
        <v>175</v>
      </c>
    </row>
    <row r="243" s="2" customFormat="1" ht="16.5" customHeight="1">
      <c r="A243" s="42"/>
      <c r="B243" s="43"/>
      <c r="C243" s="287" t="s">
        <v>360</v>
      </c>
      <c r="D243" s="287" t="s">
        <v>770</v>
      </c>
      <c r="E243" s="288" t="s">
        <v>833</v>
      </c>
      <c r="F243" s="289" t="s">
        <v>834</v>
      </c>
      <c r="G243" s="290" t="s">
        <v>179</v>
      </c>
      <c r="H243" s="291">
        <v>224.509</v>
      </c>
      <c r="I243" s="292"/>
      <c r="J243" s="293">
        <f>ROUND(I243*H243,2)</f>
        <v>0</v>
      </c>
      <c r="K243" s="289" t="s">
        <v>180</v>
      </c>
      <c r="L243" s="294"/>
      <c r="M243" s="295" t="s">
        <v>30</v>
      </c>
      <c r="N243" s="296" t="s">
        <v>44</v>
      </c>
      <c r="O243" s="88"/>
      <c r="P243" s="220">
        <f>O243*H243</f>
        <v>0</v>
      </c>
      <c r="Q243" s="220">
        <v>0.00029999999999999996</v>
      </c>
      <c r="R243" s="220">
        <f>Q243*H243</f>
        <v>0.067352699999999992</v>
      </c>
      <c r="S243" s="220">
        <v>0</v>
      </c>
      <c r="T243" s="221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22" t="s">
        <v>244</v>
      </c>
      <c r="AT243" s="222" t="s">
        <v>770</v>
      </c>
      <c r="AU243" s="222" t="s">
        <v>82</v>
      </c>
      <c r="AY243" s="20" t="s">
        <v>175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20" t="s">
        <v>80</v>
      </c>
      <c r="BK243" s="223">
        <f>ROUND(I243*H243,2)</f>
        <v>0</v>
      </c>
      <c r="BL243" s="20" t="s">
        <v>181</v>
      </c>
      <c r="BM243" s="222" t="s">
        <v>835</v>
      </c>
    </row>
    <row r="244" s="2" customFormat="1">
      <c r="A244" s="42"/>
      <c r="B244" s="43"/>
      <c r="C244" s="44"/>
      <c r="D244" s="224" t="s">
        <v>183</v>
      </c>
      <c r="E244" s="44"/>
      <c r="F244" s="225" t="s">
        <v>834</v>
      </c>
      <c r="G244" s="44"/>
      <c r="H244" s="44"/>
      <c r="I244" s="226"/>
      <c r="J244" s="44"/>
      <c r="K244" s="44"/>
      <c r="L244" s="48"/>
      <c r="M244" s="227"/>
      <c r="N244" s="228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183</v>
      </c>
      <c r="AU244" s="20" t="s">
        <v>82</v>
      </c>
    </row>
    <row r="245" s="13" customFormat="1">
      <c r="A245" s="13"/>
      <c r="B245" s="241"/>
      <c r="C245" s="242"/>
      <c r="D245" s="224" t="s">
        <v>187</v>
      </c>
      <c r="E245" s="242"/>
      <c r="F245" s="244" t="s">
        <v>836</v>
      </c>
      <c r="G245" s="242"/>
      <c r="H245" s="245">
        <v>224.509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187</v>
      </c>
      <c r="AU245" s="251" t="s">
        <v>82</v>
      </c>
      <c r="AV245" s="13" t="s">
        <v>82</v>
      </c>
      <c r="AW245" s="13" t="s">
        <v>4</v>
      </c>
      <c r="AX245" s="13" t="s">
        <v>80</v>
      </c>
      <c r="AY245" s="251" t="s">
        <v>175</v>
      </c>
    </row>
    <row r="246" s="2" customFormat="1" ht="16.5" customHeight="1">
      <c r="A246" s="42"/>
      <c r="B246" s="43"/>
      <c r="C246" s="211" t="s">
        <v>7</v>
      </c>
      <c r="D246" s="211" t="s">
        <v>176</v>
      </c>
      <c r="E246" s="212" t="s">
        <v>837</v>
      </c>
      <c r="F246" s="213" t="s">
        <v>838</v>
      </c>
      <c r="G246" s="214" t="s">
        <v>199</v>
      </c>
      <c r="H246" s="215">
        <v>4.094</v>
      </c>
      <c r="I246" s="216"/>
      <c r="J246" s="217">
        <f>ROUND(I246*H246,2)</f>
        <v>0</v>
      </c>
      <c r="K246" s="213" t="s">
        <v>180</v>
      </c>
      <c r="L246" s="48"/>
      <c r="M246" s="218" t="s">
        <v>30</v>
      </c>
      <c r="N246" s="219" t="s">
        <v>44</v>
      </c>
      <c r="O246" s="88"/>
      <c r="P246" s="220">
        <f>O246*H246</f>
        <v>0</v>
      </c>
      <c r="Q246" s="220">
        <v>2.30102</v>
      </c>
      <c r="R246" s="220">
        <f>Q246*H246</f>
        <v>9.42037588</v>
      </c>
      <c r="S246" s="220">
        <v>0</v>
      </c>
      <c r="T246" s="221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2" t="s">
        <v>181</v>
      </c>
      <c r="AT246" s="222" t="s">
        <v>176</v>
      </c>
      <c r="AU246" s="222" t="s">
        <v>82</v>
      </c>
      <c r="AY246" s="20" t="s">
        <v>175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0" t="s">
        <v>80</v>
      </c>
      <c r="BK246" s="223">
        <f>ROUND(I246*H246,2)</f>
        <v>0</v>
      </c>
      <c r="BL246" s="20" t="s">
        <v>181</v>
      </c>
      <c r="BM246" s="222" t="s">
        <v>839</v>
      </c>
    </row>
    <row r="247" s="2" customFormat="1">
      <c r="A247" s="42"/>
      <c r="B247" s="43"/>
      <c r="C247" s="44"/>
      <c r="D247" s="224" t="s">
        <v>183</v>
      </c>
      <c r="E247" s="44"/>
      <c r="F247" s="225" t="s">
        <v>838</v>
      </c>
      <c r="G247" s="44"/>
      <c r="H247" s="44"/>
      <c r="I247" s="226"/>
      <c r="J247" s="44"/>
      <c r="K247" s="44"/>
      <c r="L247" s="48"/>
      <c r="M247" s="227"/>
      <c r="N247" s="228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183</v>
      </c>
      <c r="AU247" s="20" t="s">
        <v>82</v>
      </c>
    </row>
    <row r="248" s="2" customFormat="1">
      <c r="A248" s="42"/>
      <c r="B248" s="43"/>
      <c r="C248" s="44"/>
      <c r="D248" s="229" t="s">
        <v>185</v>
      </c>
      <c r="E248" s="44"/>
      <c r="F248" s="230" t="s">
        <v>840</v>
      </c>
      <c r="G248" s="44"/>
      <c r="H248" s="44"/>
      <c r="I248" s="226"/>
      <c r="J248" s="44"/>
      <c r="K248" s="44"/>
      <c r="L248" s="48"/>
      <c r="M248" s="227"/>
      <c r="N248" s="228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185</v>
      </c>
      <c r="AU248" s="20" t="s">
        <v>82</v>
      </c>
    </row>
    <row r="249" s="13" customFormat="1">
      <c r="A249" s="13"/>
      <c r="B249" s="241"/>
      <c r="C249" s="242"/>
      <c r="D249" s="224" t="s">
        <v>187</v>
      </c>
      <c r="E249" s="243" t="s">
        <v>30</v>
      </c>
      <c r="F249" s="244" t="s">
        <v>841</v>
      </c>
      <c r="G249" s="242"/>
      <c r="H249" s="245">
        <v>4.09365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1" t="s">
        <v>187</v>
      </c>
      <c r="AU249" s="251" t="s">
        <v>82</v>
      </c>
      <c r="AV249" s="13" t="s">
        <v>82</v>
      </c>
      <c r="AW249" s="13" t="s">
        <v>36</v>
      </c>
      <c r="AX249" s="13" t="s">
        <v>73</v>
      </c>
      <c r="AY249" s="251" t="s">
        <v>175</v>
      </c>
    </row>
    <row r="250" s="14" customFormat="1">
      <c r="A250" s="14"/>
      <c r="B250" s="252"/>
      <c r="C250" s="253"/>
      <c r="D250" s="224" t="s">
        <v>187</v>
      </c>
      <c r="E250" s="254" t="s">
        <v>30</v>
      </c>
      <c r="F250" s="255" t="s">
        <v>190</v>
      </c>
      <c r="G250" s="253"/>
      <c r="H250" s="256">
        <v>4.09365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2" t="s">
        <v>187</v>
      </c>
      <c r="AU250" s="262" t="s">
        <v>82</v>
      </c>
      <c r="AV250" s="14" t="s">
        <v>181</v>
      </c>
      <c r="AW250" s="14" t="s">
        <v>36</v>
      </c>
      <c r="AX250" s="14" t="s">
        <v>80</v>
      </c>
      <c r="AY250" s="262" t="s">
        <v>175</v>
      </c>
    </row>
    <row r="251" s="2" customFormat="1" ht="24.15" customHeight="1">
      <c r="A251" s="42"/>
      <c r="B251" s="43"/>
      <c r="C251" s="211" t="s">
        <v>375</v>
      </c>
      <c r="D251" s="211" t="s">
        <v>176</v>
      </c>
      <c r="E251" s="212" t="s">
        <v>842</v>
      </c>
      <c r="F251" s="213" t="s">
        <v>843</v>
      </c>
      <c r="G251" s="214" t="s">
        <v>247</v>
      </c>
      <c r="H251" s="215">
        <v>45.485</v>
      </c>
      <c r="I251" s="216"/>
      <c r="J251" s="217">
        <f>ROUND(I251*H251,2)</f>
        <v>0</v>
      </c>
      <c r="K251" s="213" t="s">
        <v>180</v>
      </c>
      <c r="L251" s="48"/>
      <c r="M251" s="218" t="s">
        <v>30</v>
      </c>
      <c r="N251" s="219" t="s">
        <v>44</v>
      </c>
      <c r="O251" s="88"/>
      <c r="P251" s="220">
        <f>O251*H251</f>
        <v>0</v>
      </c>
      <c r="Q251" s="220">
        <v>0.23778</v>
      </c>
      <c r="R251" s="220">
        <f>Q251*H251</f>
        <v>10.815423299999998</v>
      </c>
      <c r="S251" s="220">
        <v>0</v>
      </c>
      <c r="T251" s="221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22" t="s">
        <v>181</v>
      </c>
      <c r="AT251" s="222" t="s">
        <v>176</v>
      </c>
      <c r="AU251" s="222" t="s">
        <v>82</v>
      </c>
      <c r="AY251" s="20" t="s">
        <v>175</v>
      </c>
      <c r="BE251" s="223">
        <f>IF(N251="základní",J251,0)</f>
        <v>0</v>
      </c>
      <c r="BF251" s="223">
        <f>IF(N251="snížená",J251,0)</f>
        <v>0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20" t="s">
        <v>80</v>
      </c>
      <c r="BK251" s="223">
        <f>ROUND(I251*H251,2)</f>
        <v>0</v>
      </c>
      <c r="BL251" s="20" t="s">
        <v>181</v>
      </c>
      <c r="BM251" s="222" t="s">
        <v>844</v>
      </c>
    </row>
    <row r="252" s="2" customFormat="1">
      <c r="A252" s="42"/>
      <c r="B252" s="43"/>
      <c r="C252" s="44"/>
      <c r="D252" s="224" t="s">
        <v>183</v>
      </c>
      <c r="E252" s="44"/>
      <c r="F252" s="225" t="s">
        <v>845</v>
      </c>
      <c r="G252" s="44"/>
      <c r="H252" s="44"/>
      <c r="I252" s="226"/>
      <c r="J252" s="44"/>
      <c r="K252" s="44"/>
      <c r="L252" s="48"/>
      <c r="M252" s="227"/>
      <c r="N252" s="228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183</v>
      </c>
      <c r="AU252" s="20" t="s">
        <v>82</v>
      </c>
    </row>
    <row r="253" s="2" customFormat="1">
      <c r="A253" s="42"/>
      <c r="B253" s="43"/>
      <c r="C253" s="44"/>
      <c r="D253" s="229" t="s">
        <v>185</v>
      </c>
      <c r="E253" s="44"/>
      <c r="F253" s="230" t="s">
        <v>846</v>
      </c>
      <c r="G253" s="44"/>
      <c r="H253" s="44"/>
      <c r="I253" s="226"/>
      <c r="J253" s="44"/>
      <c r="K253" s="44"/>
      <c r="L253" s="48"/>
      <c r="M253" s="227"/>
      <c r="N253" s="228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185</v>
      </c>
      <c r="AU253" s="20" t="s">
        <v>82</v>
      </c>
    </row>
    <row r="254" s="13" customFormat="1">
      <c r="A254" s="13"/>
      <c r="B254" s="241"/>
      <c r="C254" s="242"/>
      <c r="D254" s="224" t="s">
        <v>187</v>
      </c>
      <c r="E254" s="243" t="s">
        <v>30</v>
      </c>
      <c r="F254" s="244" t="s">
        <v>847</v>
      </c>
      <c r="G254" s="242"/>
      <c r="H254" s="245">
        <v>28.765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1" t="s">
        <v>187</v>
      </c>
      <c r="AU254" s="251" t="s">
        <v>82</v>
      </c>
      <c r="AV254" s="13" t="s">
        <v>82</v>
      </c>
      <c r="AW254" s="13" t="s">
        <v>36</v>
      </c>
      <c r="AX254" s="13" t="s">
        <v>73</v>
      </c>
      <c r="AY254" s="251" t="s">
        <v>175</v>
      </c>
    </row>
    <row r="255" s="13" customFormat="1">
      <c r="A255" s="13"/>
      <c r="B255" s="241"/>
      <c r="C255" s="242"/>
      <c r="D255" s="224" t="s">
        <v>187</v>
      </c>
      <c r="E255" s="243" t="s">
        <v>30</v>
      </c>
      <c r="F255" s="244" t="s">
        <v>848</v>
      </c>
      <c r="G255" s="242"/>
      <c r="H255" s="245">
        <v>16.719999999999998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1" t="s">
        <v>187</v>
      </c>
      <c r="AU255" s="251" t="s">
        <v>82</v>
      </c>
      <c r="AV255" s="13" t="s">
        <v>82</v>
      </c>
      <c r="AW255" s="13" t="s">
        <v>36</v>
      </c>
      <c r="AX255" s="13" t="s">
        <v>73</v>
      </c>
      <c r="AY255" s="251" t="s">
        <v>175</v>
      </c>
    </row>
    <row r="256" s="14" customFormat="1">
      <c r="A256" s="14"/>
      <c r="B256" s="252"/>
      <c r="C256" s="253"/>
      <c r="D256" s="224" t="s">
        <v>187</v>
      </c>
      <c r="E256" s="254" t="s">
        <v>30</v>
      </c>
      <c r="F256" s="255" t="s">
        <v>190</v>
      </c>
      <c r="G256" s="253"/>
      <c r="H256" s="256">
        <v>45.485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2" t="s">
        <v>187</v>
      </c>
      <c r="AU256" s="262" t="s">
        <v>82</v>
      </c>
      <c r="AV256" s="14" t="s">
        <v>181</v>
      </c>
      <c r="AW256" s="14" t="s">
        <v>36</v>
      </c>
      <c r="AX256" s="14" t="s">
        <v>80</v>
      </c>
      <c r="AY256" s="262" t="s">
        <v>175</v>
      </c>
    </row>
    <row r="257" s="2" customFormat="1" ht="24.15" customHeight="1">
      <c r="A257" s="42"/>
      <c r="B257" s="43"/>
      <c r="C257" s="211" t="s">
        <v>386</v>
      </c>
      <c r="D257" s="211" t="s">
        <v>176</v>
      </c>
      <c r="E257" s="212" t="s">
        <v>849</v>
      </c>
      <c r="F257" s="213" t="s">
        <v>850</v>
      </c>
      <c r="G257" s="214" t="s">
        <v>247</v>
      </c>
      <c r="H257" s="215">
        <v>279.681</v>
      </c>
      <c r="I257" s="216"/>
      <c r="J257" s="217">
        <f>ROUND(I257*H257,2)</f>
        <v>0</v>
      </c>
      <c r="K257" s="213" t="s">
        <v>180</v>
      </c>
      <c r="L257" s="48"/>
      <c r="M257" s="218" t="s">
        <v>30</v>
      </c>
      <c r="N257" s="219" t="s">
        <v>44</v>
      </c>
      <c r="O257" s="88"/>
      <c r="P257" s="220">
        <f>O257*H257</f>
        <v>0</v>
      </c>
      <c r="Q257" s="220">
        <v>0.0005</v>
      </c>
      <c r="R257" s="220">
        <f>Q257*H257</f>
        <v>0.1398405</v>
      </c>
      <c r="S257" s="220">
        <v>0</v>
      </c>
      <c r="T257" s="221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2" t="s">
        <v>181</v>
      </c>
      <c r="AT257" s="222" t="s">
        <v>176</v>
      </c>
      <c r="AU257" s="222" t="s">
        <v>82</v>
      </c>
      <c r="AY257" s="20" t="s">
        <v>175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20" t="s">
        <v>80</v>
      </c>
      <c r="BK257" s="223">
        <f>ROUND(I257*H257,2)</f>
        <v>0</v>
      </c>
      <c r="BL257" s="20" t="s">
        <v>181</v>
      </c>
      <c r="BM257" s="222" t="s">
        <v>851</v>
      </c>
    </row>
    <row r="258" s="2" customFormat="1">
      <c r="A258" s="42"/>
      <c r="B258" s="43"/>
      <c r="C258" s="44"/>
      <c r="D258" s="224" t="s">
        <v>183</v>
      </c>
      <c r="E258" s="44"/>
      <c r="F258" s="225" t="s">
        <v>852</v>
      </c>
      <c r="G258" s="44"/>
      <c r="H258" s="44"/>
      <c r="I258" s="226"/>
      <c r="J258" s="44"/>
      <c r="K258" s="44"/>
      <c r="L258" s="48"/>
      <c r="M258" s="227"/>
      <c r="N258" s="228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183</v>
      </c>
      <c r="AU258" s="20" t="s">
        <v>82</v>
      </c>
    </row>
    <row r="259" s="2" customFormat="1">
      <c r="A259" s="42"/>
      <c r="B259" s="43"/>
      <c r="C259" s="44"/>
      <c r="D259" s="229" t="s">
        <v>185</v>
      </c>
      <c r="E259" s="44"/>
      <c r="F259" s="230" t="s">
        <v>853</v>
      </c>
      <c r="G259" s="44"/>
      <c r="H259" s="44"/>
      <c r="I259" s="226"/>
      <c r="J259" s="44"/>
      <c r="K259" s="44"/>
      <c r="L259" s="48"/>
      <c r="M259" s="227"/>
      <c r="N259" s="228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185</v>
      </c>
      <c r="AU259" s="20" t="s">
        <v>82</v>
      </c>
    </row>
    <row r="260" s="12" customFormat="1">
      <c r="A260" s="12"/>
      <c r="B260" s="231"/>
      <c r="C260" s="232"/>
      <c r="D260" s="224" t="s">
        <v>187</v>
      </c>
      <c r="E260" s="233" t="s">
        <v>30</v>
      </c>
      <c r="F260" s="234" t="s">
        <v>854</v>
      </c>
      <c r="G260" s="232"/>
      <c r="H260" s="233" t="s">
        <v>30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40" t="s">
        <v>187</v>
      </c>
      <c r="AU260" s="240" t="s">
        <v>82</v>
      </c>
      <c r="AV260" s="12" t="s">
        <v>80</v>
      </c>
      <c r="AW260" s="12" t="s">
        <v>36</v>
      </c>
      <c r="AX260" s="12" t="s">
        <v>73</v>
      </c>
      <c r="AY260" s="240" t="s">
        <v>175</v>
      </c>
    </row>
    <row r="261" s="13" customFormat="1">
      <c r="A261" s="13"/>
      <c r="B261" s="241"/>
      <c r="C261" s="242"/>
      <c r="D261" s="224" t="s">
        <v>187</v>
      </c>
      <c r="E261" s="243" t="s">
        <v>30</v>
      </c>
      <c r="F261" s="244" t="s">
        <v>855</v>
      </c>
      <c r="G261" s="242"/>
      <c r="H261" s="245">
        <v>110.48611111111101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187</v>
      </c>
      <c r="AU261" s="251" t="s">
        <v>82</v>
      </c>
      <c r="AV261" s="13" t="s">
        <v>82</v>
      </c>
      <c r="AW261" s="13" t="s">
        <v>36</v>
      </c>
      <c r="AX261" s="13" t="s">
        <v>73</v>
      </c>
      <c r="AY261" s="251" t="s">
        <v>175</v>
      </c>
    </row>
    <row r="262" s="13" customFormat="1">
      <c r="A262" s="13"/>
      <c r="B262" s="241"/>
      <c r="C262" s="242"/>
      <c r="D262" s="224" t="s">
        <v>187</v>
      </c>
      <c r="E262" s="243" t="s">
        <v>30</v>
      </c>
      <c r="F262" s="244" t="s">
        <v>856</v>
      </c>
      <c r="G262" s="242"/>
      <c r="H262" s="245">
        <v>71.55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187</v>
      </c>
      <c r="AU262" s="251" t="s">
        <v>82</v>
      </c>
      <c r="AV262" s="13" t="s">
        <v>82</v>
      </c>
      <c r="AW262" s="13" t="s">
        <v>36</v>
      </c>
      <c r="AX262" s="13" t="s">
        <v>73</v>
      </c>
      <c r="AY262" s="251" t="s">
        <v>175</v>
      </c>
    </row>
    <row r="263" s="13" customFormat="1">
      <c r="A263" s="13"/>
      <c r="B263" s="241"/>
      <c r="C263" s="242"/>
      <c r="D263" s="224" t="s">
        <v>187</v>
      </c>
      <c r="E263" s="243" t="s">
        <v>30</v>
      </c>
      <c r="F263" s="244" t="s">
        <v>857</v>
      </c>
      <c r="G263" s="242"/>
      <c r="H263" s="245">
        <v>97.6444444444444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1" t="s">
        <v>187</v>
      </c>
      <c r="AU263" s="251" t="s">
        <v>82</v>
      </c>
      <c r="AV263" s="13" t="s">
        <v>82</v>
      </c>
      <c r="AW263" s="13" t="s">
        <v>36</v>
      </c>
      <c r="AX263" s="13" t="s">
        <v>73</v>
      </c>
      <c r="AY263" s="251" t="s">
        <v>175</v>
      </c>
    </row>
    <row r="264" s="14" customFormat="1">
      <c r="A264" s="14"/>
      <c r="B264" s="252"/>
      <c r="C264" s="253"/>
      <c r="D264" s="224" t="s">
        <v>187</v>
      </c>
      <c r="E264" s="254" t="s">
        <v>30</v>
      </c>
      <c r="F264" s="255" t="s">
        <v>190</v>
      </c>
      <c r="G264" s="253"/>
      <c r="H264" s="256">
        <v>279.680555555556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2" t="s">
        <v>187</v>
      </c>
      <c r="AU264" s="262" t="s">
        <v>82</v>
      </c>
      <c r="AV264" s="14" t="s">
        <v>181</v>
      </c>
      <c r="AW264" s="14" t="s">
        <v>36</v>
      </c>
      <c r="AX264" s="14" t="s">
        <v>80</v>
      </c>
      <c r="AY264" s="262" t="s">
        <v>175</v>
      </c>
    </row>
    <row r="265" s="2" customFormat="1" ht="24.15" customHeight="1">
      <c r="A265" s="42"/>
      <c r="B265" s="43"/>
      <c r="C265" s="211" t="s">
        <v>394</v>
      </c>
      <c r="D265" s="211" t="s">
        <v>176</v>
      </c>
      <c r="E265" s="212" t="s">
        <v>858</v>
      </c>
      <c r="F265" s="213" t="s">
        <v>859</v>
      </c>
      <c r="G265" s="214" t="s">
        <v>247</v>
      </c>
      <c r="H265" s="215">
        <v>52.7</v>
      </c>
      <c r="I265" s="216"/>
      <c r="J265" s="217">
        <f>ROUND(I265*H265,2)</f>
        <v>0</v>
      </c>
      <c r="K265" s="213" t="s">
        <v>180</v>
      </c>
      <c r="L265" s="48"/>
      <c r="M265" s="218" t="s">
        <v>30</v>
      </c>
      <c r="N265" s="219" t="s">
        <v>44</v>
      </c>
      <c r="O265" s="88"/>
      <c r="P265" s="220">
        <f>O265*H265</f>
        <v>0</v>
      </c>
      <c r="Q265" s="220">
        <v>0.00227</v>
      </c>
      <c r="R265" s="220">
        <f>Q265*H265</f>
        <v>0.119629</v>
      </c>
      <c r="S265" s="220">
        <v>0</v>
      </c>
      <c r="T265" s="221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22" t="s">
        <v>181</v>
      </c>
      <c r="AT265" s="222" t="s">
        <v>176</v>
      </c>
      <c r="AU265" s="222" t="s">
        <v>82</v>
      </c>
      <c r="AY265" s="20" t="s">
        <v>175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20" t="s">
        <v>80</v>
      </c>
      <c r="BK265" s="223">
        <f>ROUND(I265*H265,2)</f>
        <v>0</v>
      </c>
      <c r="BL265" s="20" t="s">
        <v>181</v>
      </c>
      <c r="BM265" s="222" t="s">
        <v>860</v>
      </c>
    </row>
    <row r="266" s="2" customFormat="1">
      <c r="A266" s="42"/>
      <c r="B266" s="43"/>
      <c r="C266" s="44"/>
      <c r="D266" s="224" t="s">
        <v>183</v>
      </c>
      <c r="E266" s="44"/>
      <c r="F266" s="225" t="s">
        <v>861</v>
      </c>
      <c r="G266" s="44"/>
      <c r="H266" s="44"/>
      <c r="I266" s="226"/>
      <c r="J266" s="44"/>
      <c r="K266" s="44"/>
      <c r="L266" s="48"/>
      <c r="M266" s="227"/>
      <c r="N266" s="228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183</v>
      </c>
      <c r="AU266" s="20" t="s">
        <v>82</v>
      </c>
    </row>
    <row r="267" s="2" customFormat="1">
      <c r="A267" s="42"/>
      <c r="B267" s="43"/>
      <c r="C267" s="44"/>
      <c r="D267" s="229" t="s">
        <v>185</v>
      </c>
      <c r="E267" s="44"/>
      <c r="F267" s="230" t="s">
        <v>862</v>
      </c>
      <c r="G267" s="44"/>
      <c r="H267" s="44"/>
      <c r="I267" s="226"/>
      <c r="J267" s="44"/>
      <c r="K267" s="44"/>
      <c r="L267" s="48"/>
      <c r="M267" s="227"/>
      <c r="N267" s="228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185</v>
      </c>
      <c r="AU267" s="20" t="s">
        <v>82</v>
      </c>
    </row>
    <row r="268" s="12" customFormat="1">
      <c r="A268" s="12"/>
      <c r="B268" s="231"/>
      <c r="C268" s="232"/>
      <c r="D268" s="224" t="s">
        <v>187</v>
      </c>
      <c r="E268" s="233" t="s">
        <v>30</v>
      </c>
      <c r="F268" s="234" t="s">
        <v>854</v>
      </c>
      <c r="G268" s="232"/>
      <c r="H268" s="233" t="s">
        <v>30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40" t="s">
        <v>187</v>
      </c>
      <c r="AU268" s="240" t="s">
        <v>82</v>
      </c>
      <c r="AV268" s="12" t="s">
        <v>80</v>
      </c>
      <c r="AW268" s="12" t="s">
        <v>36</v>
      </c>
      <c r="AX268" s="12" t="s">
        <v>73</v>
      </c>
      <c r="AY268" s="240" t="s">
        <v>175</v>
      </c>
    </row>
    <row r="269" s="13" customFormat="1">
      <c r="A269" s="13"/>
      <c r="B269" s="241"/>
      <c r="C269" s="242"/>
      <c r="D269" s="224" t="s">
        <v>187</v>
      </c>
      <c r="E269" s="243" t="s">
        <v>30</v>
      </c>
      <c r="F269" s="244" t="s">
        <v>863</v>
      </c>
      <c r="G269" s="242"/>
      <c r="H269" s="245">
        <v>17.899999999999998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187</v>
      </c>
      <c r="AU269" s="251" t="s">
        <v>82</v>
      </c>
      <c r="AV269" s="13" t="s">
        <v>82</v>
      </c>
      <c r="AW269" s="13" t="s">
        <v>36</v>
      </c>
      <c r="AX269" s="13" t="s">
        <v>73</v>
      </c>
      <c r="AY269" s="251" t="s">
        <v>175</v>
      </c>
    </row>
    <row r="270" s="13" customFormat="1">
      <c r="A270" s="13"/>
      <c r="B270" s="241"/>
      <c r="C270" s="242"/>
      <c r="D270" s="224" t="s">
        <v>187</v>
      </c>
      <c r="E270" s="243" t="s">
        <v>30</v>
      </c>
      <c r="F270" s="244" t="s">
        <v>864</v>
      </c>
      <c r="G270" s="242"/>
      <c r="H270" s="245">
        <v>17.600000000000002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187</v>
      </c>
      <c r="AU270" s="251" t="s">
        <v>82</v>
      </c>
      <c r="AV270" s="13" t="s">
        <v>82</v>
      </c>
      <c r="AW270" s="13" t="s">
        <v>36</v>
      </c>
      <c r="AX270" s="13" t="s">
        <v>73</v>
      </c>
      <c r="AY270" s="251" t="s">
        <v>175</v>
      </c>
    </row>
    <row r="271" s="13" customFormat="1">
      <c r="A271" s="13"/>
      <c r="B271" s="241"/>
      <c r="C271" s="242"/>
      <c r="D271" s="224" t="s">
        <v>187</v>
      </c>
      <c r="E271" s="243" t="s">
        <v>30</v>
      </c>
      <c r="F271" s="244" t="s">
        <v>865</v>
      </c>
      <c r="G271" s="242"/>
      <c r="H271" s="245">
        <v>17.2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1" t="s">
        <v>187</v>
      </c>
      <c r="AU271" s="251" t="s">
        <v>82</v>
      </c>
      <c r="AV271" s="13" t="s">
        <v>82</v>
      </c>
      <c r="AW271" s="13" t="s">
        <v>36</v>
      </c>
      <c r="AX271" s="13" t="s">
        <v>73</v>
      </c>
      <c r="AY271" s="251" t="s">
        <v>175</v>
      </c>
    </row>
    <row r="272" s="14" customFormat="1">
      <c r="A272" s="14"/>
      <c r="B272" s="252"/>
      <c r="C272" s="253"/>
      <c r="D272" s="224" t="s">
        <v>187</v>
      </c>
      <c r="E272" s="254" t="s">
        <v>30</v>
      </c>
      <c r="F272" s="255" t="s">
        <v>190</v>
      </c>
      <c r="G272" s="253"/>
      <c r="H272" s="256">
        <v>52.7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2" t="s">
        <v>187</v>
      </c>
      <c r="AU272" s="262" t="s">
        <v>82</v>
      </c>
      <c r="AV272" s="14" t="s">
        <v>181</v>
      </c>
      <c r="AW272" s="14" t="s">
        <v>36</v>
      </c>
      <c r="AX272" s="14" t="s">
        <v>80</v>
      </c>
      <c r="AY272" s="262" t="s">
        <v>175</v>
      </c>
    </row>
    <row r="273" s="2" customFormat="1" ht="16.5" customHeight="1">
      <c r="A273" s="42"/>
      <c r="B273" s="43"/>
      <c r="C273" s="211" t="s">
        <v>404</v>
      </c>
      <c r="D273" s="211" t="s">
        <v>176</v>
      </c>
      <c r="E273" s="212" t="s">
        <v>866</v>
      </c>
      <c r="F273" s="213" t="s">
        <v>867</v>
      </c>
      <c r="G273" s="214" t="s">
        <v>247</v>
      </c>
      <c r="H273" s="215">
        <v>31.2</v>
      </c>
      <c r="I273" s="216"/>
      <c r="J273" s="217">
        <f>ROUND(I273*H273,2)</f>
        <v>0</v>
      </c>
      <c r="K273" s="213" t="s">
        <v>180</v>
      </c>
      <c r="L273" s="48"/>
      <c r="M273" s="218" t="s">
        <v>30</v>
      </c>
      <c r="N273" s="219" t="s">
        <v>44</v>
      </c>
      <c r="O273" s="88"/>
      <c r="P273" s="220">
        <f>O273*H273</f>
        <v>0</v>
      </c>
      <c r="Q273" s="220">
        <v>0.0034</v>
      </c>
      <c r="R273" s="220">
        <f>Q273*H273</f>
        <v>0.10607999999999998</v>
      </c>
      <c r="S273" s="220">
        <v>0</v>
      </c>
      <c r="T273" s="221">
        <f>S273*H273</f>
        <v>0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R273" s="222" t="s">
        <v>181</v>
      </c>
      <c r="AT273" s="222" t="s">
        <v>176</v>
      </c>
      <c r="AU273" s="222" t="s">
        <v>82</v>
      </c>
      <c r="AY273" s="20" t="s">
        <v>175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20" t="s">
        <v>80</v>
      </c>
      <c r="BK273" s="223">
        <f>ROUND(I273*H273,2)</f>
        <v>0</v>
      </c>
      <c r="BL273" s="20" t="s">
        <v>181</v>
      </c>
      <c r="BM273" s="222" t="s">
        <v>868</v>
      </c>
    </row>
    <row r="274" s="2" customFormat="1">
      <c r="A274" s="42"/>
      <c r="B274" s="43"/>
      <c r="C274" s="44"/>
      <c r="D274" s="224" t="s">
        <v>183</v>
      </c>
      <c r="E274" s="44"/>
      <c r="F274" s="225" t="s">
        <v>869</v>
      </c>
      <c r="G274" s="44"/>
      <c r="H274" s="44"/>
      <c r="I274" s="226"/>
      <c r="J274" s="44"/>
      <c r="K274" s="44"/>
      <c r="L274" s="48"/>
      <c r="M274" s="227"/>
      <c r="N274" s="228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183</v>
      </c>
      <c r="AU274" s="20" t="s">
        <v>82</v>
      </c>
    </row>
    <row r="275" s="2" customFormat="1">
      <c r="A275" s="42"/>
      <c r="B275" s="43"/>
      <c r="C275" s="44"/>
      <c r="D275" s="229" t="s">
        <v>185</v>
      </c>
      <c r="E275" s="44"/>
      <c r="F275" s="230" t="s">
        <v>870</v>
      </c>
      <c r="G275" s="44"/>
      <c r="H275" s="44"/>
      <c r="I275" s="226"/>
      <c r="J275" s="44"/>
      <c r="K275" s="44"/>
      <c r="L275" s="48"/>
      <c r="M275" s="227"/>
      <c r="N275" s="228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185</v>
      </c>
      <c r="AU275" s="20" t="s">
        <v>82</v>
      </c>
    </row>
    <row r="276" s="12" customFormat="1">
      <c r="A276" s="12"/>
      <c r="B276" s="231"/>
      <c r="C276" s="232"/>
      <c r="D276" s="224" t="s">
        <v>187</v>
      </c>
      <c r="E276" s="233" t="s">
        <v>30</v>
      </c>
      <c r="F276" s="234" t="s">
        <v>854</v>
      </c>
      <c r="G276" s="232"/>
      <c r="H276" s="233" t="s">
        <v>30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40" t="s">
        <v>187</v>
      </c>
      <c r="AU276" s="240" t="s">
        <v>82</v>
      </c>
      <c r="AV276" s="12" t="s">
        <v>80</v>
      </c>
      <c r="AW276" s="12" t="s">
        <v>36</v>
      </c>
      <c r="AX276" s="12" t="s">
        <v>73</v>
      </c>
      <c r="AY276" s="240" t="s">
        <v>175</v>
      </c>
    </row>
    <row r="277" s="13" customFormat="1">
      <c r="A277" s="13"/>
      <c r="B277" s="241"/>
      <c r="C277" s="242"/>
      <c r="D277" s="224" t="s">
        <v>187</v>
      </c>
      <c r="E277" s="243" t="s">
        <v>30</v>
      </c>
      <c r="F277" s="244" t="s">
        <v>871</v>
      </c>
      <c r="G277" s="242"/>
      <c r="H277" s="245">
        <v>31.2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187</v>
      </c>
      <c r="AU277" s="251" t="s">
        <v>82</v>
      </c>
      <c r="AV277" s="13" t="s">
        <v>82</v>
      </c>
      <c r="AW277" s="13" t="s">
        <v>36</v>
      </c>
      <c r="AX277" s="13" t="s">
        <v>73</v>
      </c>
      <c r="AY277" s="251" t="s">
        <v>175</v>
      </c>
    </row>
    <row r="278" s="14" customFormat="1">
      <c r="A278" s="14"/>
      <c r="B278" s="252"/>
      <c r="C278" s="253"/>
      <c r="D278" s="224" t="s">
        <v>187</v>
      </c>
      <c r="E278" s="254" t="s">
        <v>30</v>
      </c>
      <c r="F278" s="255" t="s">
        <v>190</v>
      </c>
      <c r="G278" s="253"/>
      <c r="H278" s="256">
        <v>31.2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187</v>
      </c>
      <c r="AU278" s="262" t="s">
        <v>82</v>
      </c>
      <c r="AV278" s="14" t="s">
        <v>181</v>
      </c>
      <c r="AW278" s="14" t="s">
        <v>36</v>
      </c>
      <c r="AX278" s="14" t="s">
        <v>80</v>
      </c>
      <c r="AY278" s="262" t="s">
        <v>175</v>
      </c>
    </row>
    <row r="279" s="2" customFormat="1" ht="16.5" customHeight="1">
      <c r="A279" s="42"/>
      <c r="B279" s="43"/>
      <c r="C279" s="211" t="s">
        <v>418</v>
      </c>
      <c r="D279" s="211" t="s">
        <v>176</v>
      </c>
      <c r="E279" s="212" t="s">
        <v>872</v>
      </c>
      <c r="F279" s="213" t="s">
        <v>873</v>
      </c>
      <c r="G279" s="214" t="s">
        <v>199</v>
      </c>
      <c r="H279" s="215">
        <v>66.947</v>
      </c>
      <c r="I279" s="216"/>
      <c r="J279" s="217">
        <f>ROUND(I279*H279,2)</f>
        <v>0</v>
      </c>
      <c r="K279" s="213" t="s">
        <v>180</v>
      </c>
      <c r="L279" s="48"/>
      <c r="M279" s="218" t="s">
        <v>30</v>
      </c>
      <c r="N279" s="219" t="s">
        <v>44</v>
      </c>
      <c r="O279" s="88"/>
      <c r="P279" s="220">
        <f>O279*H279</f>
        <v>0</v>
      </c>
      <c r="Q279" s="220">
        <v>2.16</v>
      </c>
      <c r="R279" s="220">
        <f>Q279*H279</f>
        <v>144.60552</v>
      </c>
      <c r="S279" s="220">
        <v>0</v>
      </c>
      <c r="T279" s="221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2" t="s">
        <v>181</v>
      </c>
      <c r="AT279" s="222" t="s">
        <v>176</v>
      </c>
      <c r="AU279" s="222" t="s">
        <v>82</v>
      </c>
      <c r="AY279" s="20" t="s">
        <v>175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20" t="s">
        <v>80</v>
      </c>
      <c r="BK279" s="223">
        <f>ROUND(I279*H279,2)</f>
        <v>0</v>
      </c>
      <c r="BL279" s="20" t="s">
        <v>181</v>
      </c>
      <c r="BM279" s="222" t="s">
        <v>874</v>
      </c>
    </row>
    <row r="280" s="2" customFormat="1">
      <c r="A280" s="42"/>
      <c r="B280" s="43"/>
      <c r="C280" s="44"/>
      <c r="D280" s="224" t="s">
        <v>183</v>
      </c>
      <c r="E280" s="44"/>
      <c r="F280" s="225" t="s">
        <v>875</v>
      </c>
      <c r="G280" s="44"/>
      <c r="H280" s="44"/>
      <c r="I280" s="226"/>
      <c r="J280" s="44"/>
      <c r="K280" s="44"/>
      <c r="L280" s="48"/>
      <c r="M280" s="227"/>
      <c r="N280" s="228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183</v>
      </c>
      <c r="AU280" s="20" t="s">
        <v>82</v>
      </c>
    </row>
    <row r="281" s="2" customFormat="1">
      <c r="A281" s="42"/>
      <c r="B281" s="43"/>
      <c r="C281" s="44"/>
      <c r="D281" s="229" t="s">
        <v>185</v>
      </c>
      <c r="E281" s="44"/>
      <c r="F281" s="230" t="s">
        <v>876</v>
      </c>
      <c r="G281" s="44"/>
      <c r="H281" s="44"/>
      <c r="I281" s="226"/>
      <c r="J281" s="44"/>
      <c r="K281" s="44"/>
      <c r="L281" s="48"/>
      <c r="M281" s="227"/>
      <c r="N281" s="228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185</v>
      </c>
      <c r="AU281" s="20" t="s">
        <v>82</v>
      </c>
    </row>
    <row r="282" s="13" customFormat="1">
      <c r="A282" s="13"/>
      <c r="B282" s="241"/>
      <c r="C282" s="242"/>
      <c r="D282" s="224" t="s">
        <v>187</v>
      </c>
      <c r="E282" s="243" t="s">
        <v>30</v>
      </c>
      <c r="F282" s="244" t="s">
        <v>877</v>
      </c>
      <c r="G282" s="242"/>
      <c r="H282" s="245">
        <v>65.709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187</v>
      </c>
      <c r="AU282" s="251" t="s">
        <v>82</v>
      </c>
      <c r="AV282" s="13" t="s">
        <v>82</v>
      </c>
      <c r="AW282" s="13" t="s">
        <v>36</v>
      </c>
      <c r="AX282" s="13" t="s">
        <v>73</v>
      </c>
      <c r="AY282" s="251" t="s">
        <v>175</v>
      </c>
    </row>
    <row r="283" s="13" customFormat="1">
      <c r="A283" s="13"/>
      <c r="B283" s="241"/>
      <c r="C283" s="242"/>
      <c r="D283" s="224" t="s">
        <v>187</v>
      </c>
      <c r="E283" s="243" t="s">
        <v>30</v>
      </c>
      <c r="F283" s="244" t="s">
        <v>878</v>
      </c>
      <c r="G283" s="242"/>
      <c r="H283" s="245">
        <v>1.2375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187</v>
      </c>
      <c r="AU283" s="251" t="s">
        <v>82</v>
      </c>
      <c r="AV283" s="13" t="s">
        <v>82</v>
      </c>
      <c r="AW283" s="13" t="s">
        <v>36</v>
      </c>
      <c r="AX283" s="13" t="s">
        <v>73</v>
      </c>
      <c r="AY283" s="251" t="s">
        <v>175</v>
      </c>
    </row>
    <row r="284" s="14" customFormat="1">
      <c r="A284" s="14"/>
      <c r="B284" s="252"/>
      <c r="C284" s="253"/>
      <c r="D284" s="224" t="s">
        <v>187</v>
      </c>
      <c r="E284" s="254" t="s">
        <v>30</v>
      </c>
      <c r="F284" s="255" t="s">
        <v>190</v>
      </c>
      <c r="G284" s="253"/>
      <c r="H284" s="256">
        <v>66.9465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187</v>
      </c>
      <c r="AU284" s="262" t="s">
        <v>82</v>
      </c>
      <c r="AV284" s="14" t="s">
        <v>181</v>
      </c>
      <c r="AW284" s="14" t="s">
        <v>36</v>
      </c>
      <c r="AX284" s="14" t="s">
        <v>80</v>
      </c>
      <c r="AY284" s="262" t="s">
        <v>175</v>
      </c>
    </row>
    <row r="285" s="2" customFormat="1" ht="16.5" customHeight="1">
      <c r="A285" s="42"/>
      <c r="B285" s="43"/>
      <c r="C285" s="211" t="s">
        <v>427</v>
      </c>
      <c r="D285" s="211" t="s">
        <v>176</v>
      </c>
      <c r="E285" s="212" t="s">
        <v>879</v>
      </c>
      <c r="F285" s="213" t="s">
        <v>880</v>
      </c>
      <c r="G285" s="214" t="s">
        <v>199</v>
      </c>
      <c r="H285" s="215">
        <v>1.53</v>
      </c>
      <c r="I285" s="216"/>
      <c r="J285" s="217">
        <f>ROUND(I285*H285,2)</f>
        <v>0</v>
      </c>
      <c r="K285" s="213" t="s">
        <v>180</v>
      </c>
      <c r="L285" s="48"/>
      <c r="M285" s="218" t="s">
        <v>30</v>
      </c>
      <c r="N285" s="219" t="s">
        <v>44</v>
      </c>
      <c r="O285" s="88"/>
      <c r="P285" s="220">
        <f>O285*H285</f>
        <v>0</v>
      </c>
      <c r="Q285" s="220">
        <v>2.30102</v>
      </c>
      <c r="R285" s="220">
        <f>Q285*H285</f>
        <v>3.5205606</v>
      </c>
      <c r="S285" s="220">
        <v>0</v>
      </c>
      <c r="T285" s="221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2" t="s">
        <v>181</v>
      </c>
      <c r="AT285" s="222" t="s">
        <v>176</v>
      </c>
      <c r="AU285" s="222" t="s">
        <v>82</v>
      </c>
      <c r="AY285" s="20" t="s">
        <v>175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0" t="s">
        <v>80</v>
      </c>
      <c r="BK285" s="223">
        <f>ROUND(I285*H285,2)</f>
        <v>0</v>
      </c>
      <c r="BL285" s="20" t="s">
        <v>181</v>
      </c>
      <c r="BM285" s="222" t="s">
        <v>881</v>
      </c>
    </row>
    <row r="286" s="2" customFormat="1">
      <c r="A286" s="42"/>
      <c r="B286" s="43"/>
      <c r="C286" s="44"/>
      <c r="D286" s="224" t="s">
        <v>183</v>
      </c>
      <c r="E286" s="44"/>
      <c r="F286" s="225" t="s">
        <v>882</v>
      </c>
      <c r="G286" s="44"/>
      <c r="H286" s="44"/>
      <c r="I286" s="226"/>
      <c r="J286" s="44"/>
      <c r="K286" s="44"/>
      <c r="L286" s="48"/>
      <c r="M286" s="227"/>
      <c r="N286" s="228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183</v>
      </c>
      <c r="AU286" s="20" t="s">
        <v>82</v>
      </c>
    </row>
    <row r="287" s="2" customFormat="1">
      <c r="A287" s="42"/>
      <c r="B287" s="43"/>
      <c r="C287" s="44"/>
      <c r="D287" s="229" t="s">
        <v>185</v>
      </c>
      <c r="E287" s="44"/>
      <c r="F287" s="230" t="s">
        <v>883</v>
      </c>
      <c r="G287" s="44"/>
      <c r="H287" s="44"/>
      <c r="I287" s="226"/>
      <c r="J287" s="44"/>
      <c r="K287" s="44"/>
      <c r="L287" s="48"/>
      <c r="M287" s="227"/>
      <c r="N287" s="228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185</v>
      </c>
      <c r="AU287" s="20" t="s">
        <v>82</v>
      </c>
    </row>
    <row r="288" s="12" customFormat="1">
      <c r="A288" s="12"/>
      <c r="B288" s="231"/>
      <c r="C288" s="232"/>
      <c r="D288" s="224" t="s">
        <v>187</v>
      </c>
      <c r="E288" s="233" t="s">
        <v>30</v>
      </c>
      <c r="F288" s="234" t="s">
        <v>884</v>
      </c>
      <c r="G288" s="232"/>
      <c r="H288" s="233" t="s">
        <v>30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40" t="s">
        <v>187</v>
      </c>
      <c r="AU288" s="240" t="s">
        <v>82</v>
      </c>
      <c r="AV288" s="12" t="s">
        <v>80</v>
      </c>
      <c r="AW288" s="12" t="s">
        <v>36</v>
      </c>
      <c r="AX288" s="12" t="s">
        <v>73</v>
      </c>
      <c r="AY288" s="240" t="s">
        <v>175</v>
      </c>
    </row>
    <row r="289" s="13" customFormat="1">
      <c r="A289" s="13"/>
      <c r="B289" s="241"/>
      <c r="C289" s="242"/>
      <c r="D289" s="224" t="s">
        <v>187</v>
      </c>
      <c r="E289" s="243" t="s">
        <v>30</v>
      </c>
      <c r="F289" s="244" t="s">
        <v>885</v>
      </c>
      <c r="G289" s="242"/>
      <c r="H289" s="245">
        <v>1.53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187</v>
      </c>
      <c r="AU289" s="251" t="s">
        <v>82</v>
      </c>
      <c r="AV289" s="13" t="s">
        <v>82</v>
      </c>
      <c r="AW289" s="13" t="s">
        <v>36</v>
      </c>
      <c r="AX289" s="13" t="s">
        <v>73</v>
      </c>
      <c r="AY289" s="251" t="s">
        <v>175</v>
      </c>
    </row>
    <row r="290" s="14" customFormat="1">
      <c r="A290" s="14"/>
      <c r="B290" s="252"/>
      <c r="C290" s="253"/>
      <c r="D290" s="224" t="s">
        <v>187</v>
      </c>
      <c r="E290" s="254" t="s">
        <v>30</v>
      </c>
      <c r="F290" s="255" t="s">
        <v>190</v>
      </c>
      <c r="G290" s="253"/>
      <c r="H290" s="256">
        <v>1.53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2" t="s">
        <v>187</v>
      </c>
      <c r="AU290" s="262" t="s">
        <v>82</v>
      </c>
      <c r="AV290" s="14" t="s">
        <v>181</v>
      </c>
      <c r="AW290" s="14" t="s">
        <v>36</v>
      </c>
      <c r="AX290" s="14" t="s">
        <v>80</v>
      </c>
      <c r="AY290" s="262" t="s">
        <v>175</v>
      </c>
    </row>
    <row r="291" s="2" customFormat="1" ht="16.5" customHeight="1">
      <c r="A291" s="42"/>
      <c r="B291" s="43"/>
      <c r="C291" s="211" t="s">
        <v>435</v>
      </c>
      <c r="D291" s="211" t="s">
        <v>176</v>
      </c>
      <c r="E291" s="212" t="s">
        <v>886</v>
      </c>
      <c r="F291" s="213" t="s">
        <v>887</v>
      </c>
      <c r="G291" s="214" t="s">
        <v>199</v>
      </c>
      <c r="H291" s="215">
        <v>73.796</v>
      </c>
      <c r="I291" s="216"/>
      <c r="J291" s="217">
        <f>ROUND(I291*H291,2)</f>
        <v>0</v>
      </c>
      <c r="K291" s="213" t="s">
        <v>180</v>
      </c>
      <c r="L291" s="48"/>
      <c r="M291" s="218" t="s">
        <v>30</v>
      </c>
      <c r="N291" s="219" t="s">
        <v>44</v>
      </c>
      <c r="O291" s="88"/>
      <c r="P291" s="220">
        <f>O291*H291</f>
        <v>0</v>
      </c>
      <c r="Q291" s="220">
        <v>2.50187</v>
      </c>
      <c r="R291" s="220">
        <f>Q291*H291</f>
        <v>184.62799852</v>
      </c>
      <c r="S291" s="220">
        <v>0</v>
      </c>
      <c r="T291" s="221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2" t="s">
        <v>181</v>
      </c>
      <c r="AT291" s="222" t="s">
        <v>176</v>
      </c>
      <c r="AU291" s="222" t="s">
        <v>82</v>
      </c>
      <c r="AY291" s="20" t="s">
        <v>175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0" t="s">
        <v>80</v>
      </c>
      <c r="BK291" s="223">
        <f>ROUND(I291*H291,2)</f>
        <v>0</v>
      </c>
      <c r="BL291" s="20" t="s">
        <v>181</v>
      </c>
      <c r="BM291" s="222" t="s">
        <v>888</v>
      </c>
    </row>
    <row r="292" s="2" customFormat="1">
      <c r="A292" s="42"/>
      <c r="B292" s="43"/>
      <c r="C292" s="44"/>
      <c r="D292" s="224" t="s">
        <v>183</v>
      </c>
      <c r="E292" s="44"/>
      <c r="F292" s="225" t="s">
        <v>889</v>
      </c>
      <c r="G292" s="44"/>
      <c r="H292" s="44"/>
      <c r="I292" s="226"/>
      <c r="J292" s="44"/>
      <c r="K292" s="44"/>
      <c r="L292" s="48"/>
      <c r="M292" s="227"/>
      <c r="N292" s="228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183</v>
      </c>
      <c r="AU292" s="20" t="s">
        <v>82</v>
      </c>
    </row>
    <row r="293" s="2" customFormat="1">
      <c r="A293" s="42"/>
      <c r="B293" s="43"/>
      <c r="C293" s="44"/>
      <c r="D293" s="229" t="s">
        <v>185</v>
      </c>
      <c r="E293" s="44"/>
      <c r="F293" s="230" t="s">
        <v>890</v>
      </c>
      <c r="G293" s="44"/>
      <c r="H293" s="44"/>
      <c r="I293" s="226"/>
      <c r="J293" s="44"/>
      <c r="K293" s="44"/>
      <c r="L293" s="48"/>
      <c r="M293" s="227"/>
      <c r="N293" s="228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185</v>
      </c>
      <c r="AU293" s="20" t="s">
        <v>82</v>
      </c>
    </row>
    <row r="294" s="12" customFormat="1">
      <c r="A294" s="12"/>
      <c r="B294" s="231"/>
      <c r="C294" s="232"/>
      <c r="D294" s="224" t="s">
        <v>187</v>
      </c>
      <c r="E294" s="233" t="s">
        <v>30</v>
      </c>
      <c r="F294" s="234" t="s">
        <v>891</v>
      </c>
      <c r="G294" s="232"/>
      <c r="H294" s="233" t="s">
        <v>30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40" t="s">
        <v>187</v>
      </c>
      <c r="AU294" s="240" t="s">
        <v>82</v>
      </c>
      <c r="AV294" s="12" t="s">
        <v>80</v>
      </c>
      <c r="AW294" s="12" t="s">
        <v>36</v>
      </c>
      <c r="AX294" s="12" t="s">
        <v>73</v>
      </c>
      <c r="AY294" s="240" t="s">
        <v>175</v>
      </c>
    </row>
    <row r="295" s="13" customFormat="1">
      <c r="A295" s="13"/>
      <c r="B295" s="241"/>
      <c r="C295" s="242"/>
      <c r="D295" s="224" t="s">
        <v>187</v>
      </c>
      <c r="E295" s="243" t="s">
        <v>30</v>
      </c>
      <c r="F295" s="244" t="s">
        <v>892</v>
      </c>
      <c r="G295" s="242"/>
      <c r="H295" s="245">
        <v>73.5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1" t="s">
        <v>187</v>
      </c>
      <c r="AU295" s="251" t="s">
        <v>82</v>
      </c>
      <c r="AV295" s="13" t="s">
        <v>82</v>
      </c>
      <c r="AW295" s="13" t="s">
        <v>36</v>
      </c>
      <c r="AX295" s="13" t="s">
        <v>73</v>
      </c>
      <c r="AY295" s="251" t="s">
        <v>175</v>
      </c>
    </row>
    <row r="296" s="12" customFormat="1">
      <c r="A296" s="12"/>
      <c r="B296" s="231"/>
      <c r="C296" s="232"/>
      <c r="D296" s="224" t="s">
        <v>187</v>
      </c>
      <c r="E296" s="233" t="s">
        <v>30</v>
      </c>
      <c r="F296" s="234" t="s">
        <v>893</v>
      </c>
      <c r="G296" s="232"/>
      <c r="H296" s="233" t="s">
        <v>30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40" t="s">
        <v>187</v>
      </c>
      <c r="AU296" s="240" t="s">
        <v>82</v>
      </c>
      <c r="AV296" s="12" t="s">
        <v>80</v>
      </c>
      <c r="AW296" s="12" t="s">
        <v>36</v>
      </c>
      <c r="AX296" s="12" t="s">
        <v>73</v>
      </c>
      <c r="AY296" s="240" t="s">
        <v>175</v>
      </c>
    </row>
    <row r="297" s="13" customFormat="1">
      <c r="A297" s="13"/>
      <c r="B297" s="241"/>
      <c r="C297" s="242"/>
      <c r="D297" s="224" t="s">
        <v>187</v>
      </c>
      <c r="E297" s="243" t="s">
        <v>30</v>
      </c>
      <c r="F297" s="244" t="s">
        <v>894</v>
      </c>
      <c r="G297" s="242"/>
      <c r="H297" s="245">
        <v>0.2955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1" t="s">
        <v>187</v>
      </c>
      <c r="AU297" s="251" t="s">
        <v>82</v>
      </c>
      <c r="AV297" s="13" t="s">
        <v>82</v>
      </c>
      <c r="AW297" s="13" t="s">
        <v>36</v>
      </c>
      <c r="AX297" s="13" t="s">
        <v>73</v>
      </c>
      <c r="AY297" s="251" t="s">
        <v>175</v>
      </c>
    </row>
    <row r="298" s="14" customFormat="1">
      <c r="A298" s="14"/>
      <c r="B298" s="252"/>
      <c r="C298" s="253"/>
      <c r="D298" s="224" t="s">
        <v>187</v>
      </c>
      <c r="E298" s="254" t="s">
        <v>30</v>
      </c>
      <c r="F298" s="255" t="s">
        <v>190</v>
      </c>
      <c r="G298" s="253"/>
      <c r="H298" s="256">
        <v>73.7955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2" t="s">
        <v>187</v>
      </c>
      <c r="AU298" s="262" t="s">
        <v>82</v>
      </c>
      <c r="AV298" s="14" t="s">
        <v>181</v>
      </c>
      <c r="AW298" s="14" t="s">
        <v>36</v>
      </c>
      <c r="AX298" s="14" t="s">
        <v>80</v>
      </c>
      <c r="AY298" s="262" t="s">
        <v>175</v>
      </c>
    </row>
    <row r="299" s="2" customFormat="1" ht="16.5" customHeight="1">
      <c r="A299" s="42"/>
      <c r="B299" s="43"/>
      <c r="C299" s="211" t="s">
        <v>443</v>
      </c>
      <c r="D299" s="211" t="s">
        <v>176</v>
      </c>
      <c r="E299" s="212" t="s">
        <v>895</v>
      </c>
      <c r="F299" s="213" t="s">
        <v>896</v>
      </c>
      <c r="G299" s="214" t="s">
        <v>199</v>
      </c>
      <c r="H299" s="215">
        <v>2.908</v>
      </c>
      <c r="I299" s="216"/>
      <c r="J299" s="217">
        <f>ROUND(I299*H299,2)</f>
        <v>0</v>
      </c>
      <c r="K299" s="213" t="s">
        <v>180</v>
      </c>
      <c r="L299" s="48"/>
      <c r="M299" s="218" t="s">
        <v>30</v>
      </c>
      <c r="N299" s="219" t="s">
        <v>44</v>
      </c>
      <c r="O299" s="88"/>
      <c r="P299" s="220">
        <f>O299*H299</f>
        <v>0</v>
      </c>
      <c r="Q299" s="220">
        <v>2.50187</v>
      </c>
      <c r="R299" s="220">
        <f>Q299*H299</f>
        <v>7.27543796</v>
      </c>
      <c r="S299" s="220">
        <v>0</v>
      </c>
      <c r="T299" s="221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2" t="s">
        <v>181</v>
      </c>
      <c r="AT299" s="222" t="s">
        <v>176</v>
      </c>
      <c r="AU299" s="222" t="s">
        <v>82</v>
      </c>
      <c r="AY299" s="20" t="s">
        <v>175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20" t="s">
        <v>80</v>
      </c>
      <c r="BK299" s="223">
        <f>ROUND(I299*H299,2)</f>
        <v>0</v>
      </c>
      <c r="BL299" s="20" t="s">
        <v>181</v>
      </c>
      <c r="BM299" s="222" t="s">
        <v>897</v>
      </c>
    </row>
    <row r="300" s="2" customFormat="1">
      <c r="A300" s="42"/>
      <c r="B300" s="43"/>
      <c r="C300" s="44"/>
      <c r="D300" s="224" t="s">
        <v>183</v>
      </c>
      <c r="E300" s="44"/>
      <c r="F300" s="225" t="s">
        <v>898</v>
      </c>
      <c r="G300" s="44"/>
      <c r="H300" s="44"/>
      <c r="I300" s="226"/>
      <c r="J300" s="44"/>
      <c r="K300" s="44"/>
      <c r="L300" s="48"/>
      <c r="M300" s="227"/>
      <c r="N300" s="228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183</v>
      </c>
      <c r="AU300" s="20" t="s">
        <v>82</v>
      </c>
    </row>
    <row r="301" s="2" customFormat="1">
      <c r="A301" s="42"/>
      <c r="B301" s="43"/>
      <c r="C301" s="44"/>
      <c r="D301" s="229" t="s">
        <v>185</v>
      </c>
      <c r="E301" s="44"/>
      <c r="F301" s="230" t="s">
        <v>899</v>
      </c>
      <c r="G301" s="44"/>
      <c r="H301" s="44"/>
      <c r="I301" s="226"/>
      <c r="J301" s="44"/>
      <c r="K301" s="44"/>
      <c r="L301" s="48"/>
      <c r="M301" s="227"/>
      <c r="N301" s="228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185</v>
      </c>
      <c r="AU301" s="20" t="s">
        <v>82</v>
      </c>
    </row>
    <row r="302" s="12" customFormat="1">
      <c r="A302" s="12"/>
      <c r="B302" s="231"/>
      <c r="C302" s="232"/>
      <c r="D302" s="224" t="s">
        <v>187</v>
      </c>
      <c r="E302" s="233" t="s">
        <v>30</v>
      </c>
      <c r="F302" s="234" t="s">
        <v>900</v>
      </c>
      <c r="G302" s="232"/>
      <c r="H302" s="233" t="s">
        <v>30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40" t="s">
        <v>187</v>
      </c>
      <c r="AU302" s="240" t="s">
        <v>82</v>
      </c>
      <c r="AV302" s="12" t="s">
        <v>80</v>
      </c>
      <c r="AW302" s="12" t="s">
        <v>36</v>
      </c>
      <c r="AX302" s="12" t="s">
        <v>73</v>
      </c>
      <c r="AY302" s="240" t="s">
        <v>175</v>
      </c>
    </row>
    <row r="303" s="13" customFormat="1">
      <c r="A303" s="13"/>
      <c r="B303" s="241"/>
      <c r="C303" s="242"/>
      <c r="D303" s="224" t="s">
        <v>187</v>
      </c>
      <c r="E303" s="243" t="s">
        <v>30</v>
      </c>
      <c r="F303" s="244" t="s">
        <v>901</v>
      </c>
      <c r="G303" s="242"/>
      <c r="H303" s="245">
        <v>2.278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187</v>
      </c>
      <c r="AU303" s="251" t="s">
        <v>82</v>
      </c>
      <c r="AV303" s="13" t="s">
        <v>82</v>
      </c>
      <c r="AW303" s="13" t="s">
        <v>36</v>
      </c>
      <c r="AX303" s="13" t="s">
        <v>73</v>
      </c>
      <c r="AY303" s="251" t="s">
        <v>175</v>
      </c>
    </row>
    <row r="304" s="13" customFormat="1">
      <c r="A304" s="13"/>
      <c r="B304" s="241"/>
      <c r="C304" s="242"/>
      <c r="D304" s="224" t="s">
        <v>187</v>
      </c>
      <c r="E304" s="243" t="s">
        <v>30</v>
      </c>
      <c r="F304" s="244" t="s">
        <v>902</v>
      </c>
      <c r="G304" s="242"/>
      <c r="H304" s="245">
        <v>0.63</v>
      </c>
      <c r="I304" s="246"/>
      <c r="J304" s="242"/>
      <c r="K304" s="242"/>
      <c r="L304" s="247"/>
      <c r="M304" s="248"/>
      <c r="N304" s="249"/>
      <c r="O304" s="249"/>
      <c r="P304" s="249"/>
      <c r="Q304" s="249"/>
      <c r="R304" s="249"/>
      <c r="S304" s="249"/>
      <c r="T304" s="250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1" t="s">
        <v>187</v>
      </c>
      <c r="AU304" s="251" t="s">
        <v>82</v>
      </c>
      <c r="AV304" s="13" t="s">
        <v>82</v>
      </c>
      <c r="AW304" s="13" t="s">
        <v>36</v>
      </c>
      <c r="AX304" s="13" t="s">
        <v>73</v>
      </c>
      <c r="AY304" s="251" t="s">
        <v>175</v>
      </c>
    </row>
    <row r="305" s="14" customFormat="1">
      <c r="A305" s="14"/>
      <c r="B305" s="252"/>
      <c r="C305" s="253"/>
      <c r="D305" s="224" t="s">
        <v>187</v>
      </c>
      <c r="E305" s="254" t="s">
        <v>30</v>
      </c>
      <c r="F305" s="255" t="s">
        <v>190</v>
      </c>
      <c r="G305" s="253"/>
      <c r="H305" s="256">
        <v>2.908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2" t="s">
        <v>187</v>
      </c>
      <c r="AU305" s="262" t="s">
        <v>82</v>
      </c>
      <c r="AV305" s="14" t="s">
        <v>181</v>
      </c>
      <c r="AW305" s="14" t="s">
        <v>36</v>
      </c>
      <c r="AX305" s="14" t="s">
        <v>80</v>
      </c>
      <c r="AY305" s="262" t="s">
        <v>175</v>
      </c>
    </row>
    <row r="306" s="2" customFormat="1" ht="16.5" customHeight="1">
      <c r="A306" s="42"/>
      <c r="B306" s="43"/>
      <c r="C306" s="211" t="s">
        <v>449</v>
      </c>
      <c r="D306" s="211" t="s">
        <v>176</v>
      </c>
      <c r="E306" s="212" t="s">
        <v>903</v>
      </c>
      <c r="F306" s="213" t="s">
        <v>904</v>
      </c>
      <c r="G306" s="214" t="s">
        <v>179</v>
      </c>
      <c r="H306" s="215">
        <v>33.79</v>
      </c>
      <c r="I306" s="216"/>
      <c r="J306" s="217">
        <f>ROUND(I306*H306,2)</f>
        <v>0</v>
      </c>
      <c r="K306" s="213" t="s">
        <v>180</v>
      </c>
      <c r="L306" s="48"/>
      <c r="M306" s="218" t="s">
        <v>30</v>
      </c>
      <c r="N306" s="219" t="s">
        <v>44</v>
      </c>
      <c r="O306" s="88"/>
      <c r="P306" s="220">
        <f>O306*H306</f>
        <v>0</v>
      </c>
      <c r="Q306" s="220">
        <v>0.00294</v>
      </c>
      <c r="R306" s="220">
        <f>Q306*H306</f>
        <v>0.099342599999999984</v>
      </c>
      <c r="S306" s="220">
        <v>0</v>
      </c>
      <c r="T306" s="221">
        <f>S306*H306</f>
        <v>0</v>
      </c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R306" s="222" t="s">
        <v>181</v>
      </c>
      <c r="AT306" s="222" t="s">
        <v>176</v>
      </c>
      <c r="AU306" s="222" t="s">
        <v>82</v>
      </c>
      <c r="AY306" s="20" t="s">
        <v>175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20" t="s">
        <v>80</v>
      </c>
      <c r="BK306" s="223">
        <f>ROUND(I306*H306,2)</f>
        <v>0</v>
      </c>
      <c r="BL306" s="20" t="s">
        <v>181</v>
      </c>
      <c r="BM306" s="222" t="s">
        <v>905</v>
      </c>
    </row>
    <row r="307" s="2" customFormat="1">
      <c r="A307" s="42"/>
      <c r="B307" s="43"/>
      <c r="C307" s="44"/>
      <c r="D307" s="224" t="s">
        <v>183</v>
      </c>
      <c r="E307" s="44"/>
      <c r="F307" s="225" t="s">
        <v>906</v>
      </c>
      <c r="G307" s="44"/>
      <c r="H307" s="44"/>
      <c r="I307" s="226"/>
      <c r="J307" s="44"/>
      <c r="K307" s="44"/>
      <c r="L307" s="48"/>
      <c r="M307" s="227"/>
      <c r="N307" s="228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183</v>
      </c>
      <c r="AU307" s="20" t="s">
        <v>82</v>
      </c>
    </row>
    <row r="308" s="2" customFormat="1">
      <c r="A308" s="42"/>
      <c r="B308" s="43"/>
      <c r="C308" s="44"/>
      <c r="D308" s="229" t="s">
        <v>185</v>
      </c>
      <c r="E308" s="44"/>
      <c r="F308" s="230" t="s">
        <v>907</v>
      </c>
      <c r="G308" s="44"/>
      <c r="H308" s="44"/>
      <c r="I308" s="226"/>
      <c r="J308" s="44"/>
      <c r="K308" s="44"/>
      <c r="L308" s="48"/>
      <c r="M308" s="227"/>
      <c r="N308" s="228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185</v>
      </c>
      <c r="AU308" s="20" t="s">
        <v>82</v>
      </c>
    </row>
    <row r="309" s="13" customFormat="1">
      <c r="A309" s="13"/>
      <c r="B309" s="241"/>
      <c r="C309" s="242"/>
      <c r="D309" s="224" t="s">
        <v>187</v>
      </c>
      <c r="E309" s="243" t="s">
        <v>30</v>
      </c>
      <c r="F309" s="244" t="s">
        <v>908</v>
      </c>
      <c r="G309" s="242"/>
      <c r="H309" s="245">
        <v>19.24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1" t="s">
        <v>187</v>
      </c>
      <c r="AU309" s="251" t="s">
        <v>82</v>
      </c>
      <c r="AV309" s="13" t="s">
        <v>82</v>
      </c>
      <c r="AW309" s="13" t="s">
        <v>36</v>
      </c>
      <c r="AX309" s="13" t="s">
        <v>73</v>
      </c>
      <c r="AY309" s="251" t="s">
        <v>175</v>
      </c>
    </row>
    <row r="310" s="13" customFormat="1">
      <c r="A310" s="13"/>
      <c r="B310" s="241"/>
      <c r="C310" s="242"/>
      <c r="D310" s="224" t="s">
        <v>187</v>
      </c>
      <c r="E310" s="243" t="s">
        <v>30</v>
      </c>
      <c r="F310" s="244" t="s">
        <v>909</v>
      </c>
      <c r="G310" s="242"/>
      <c r="H310" s="245">
        <v>2.58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187</v>
      </c>
      <c r="AU310" s="251" t="s">
        <v>82</v>
      </c>
      <c r="AV310" s="13" t="s">
        <v>82</v>
      </c>
      <c r="AW310" s="13" t="s">
        <v>36</v>
      </c>
      <c r="AX310" s="13" t="s">
        <v>73</v>
      </c>
      <c r="AY310" s="251" t="s">
        <v>175</v>
      </c>
    </row>
    <row r="311" s="15" customFormat="1">
      <c r="A311" s="15"/>
      <c r="B311" s="263"/>
      <c r="C311" s="264"/>
      <c r="D311" s="224" t="s">
        <v>187</v>
      </c>
      <c r="E311" s="265" t="s">
        <v>30</v>
      </c>
      <c r="F311" s="266" t="s">
        <v>231</v>
      </c>
      <c r="G311" s="264"/>
      <c r="H311" s="267">
        <v>21.82</v>
      </c>
      <c r="I311" s="268"/>
      <c r="J311" s="264"/>
      <c r="K311" s="264"/>
      <c r="L311" s="269"/>
      <c r="M311" s="270"/>
      <c r="N311" s="271"/>
      <c r="O311" s="271"/>
      <c r="P311" s="271"/>
      <c r="Q311" s="271"/>
      <c r="R311" s="271"/>
      <c r="S311" s="271"/>
      <c r="T311" s="27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3" t="s">
        <v>187</v>
      </c>
      <c r="AU311" s="273" t="s">
        <v>82</v>
      </c>
      <c r="AV311" s="15" t="s">
        <v>196</v>
      </c>
      <c r="AW311" s="15" t="s">
        <v>36</v>
      </c>
      <c r="AX311" s="15" t="s">
        <v>73</v>
      </c>
      <c r="AY311" s="273" t="s">
        <v>175</v>
      </c>
    </row>
    <row r="312" s="13" customFormat="1">
      <c r="A312" s="13"/>
      <c r="B312" s="241"/>
      <c r="C312" s="242"/>
      <c r="D312" s="224" t="s">
        <v>187</v>
      </c>
      <c r="E312" s="243" t="s">
        <v>30</v>
      </c>
      <c r="F312" s="244" t="s">
        <v>910</v>
      </c>
      <c r="G312" s="242"/>
      <c r="H312" s="245">
        <v>5.26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187</v>
      </c>
      <c r="AU312" s="251" t="s">
        <v>82</v>
      </c>
      <c r="AV312" s="13" t="s">
        <v>82</v>
      </c>
      <c r="AW312" s="13" t="s">
        <v>36</v>
      </c>
      <c r="AX312" s="13" t="s">
        <v>73</v>
      </c>
      <c r="AY312" s="251" t="s">
        <v>175</v>
      </c>
    </row>
    <row r="313" s="15" customFormat="1">
      <c r="A313" s="15"/>
      <c r="B313" s="263"/>
      <c r="C313" s="264"/>
      <c r="D313" s="224" t="s">
        <v>187</v>
      </c>
      <c r="E313" s="265" t="s">
        <v>30</v>
      </c>
      <c r="F313" s="266" t="s">
        <v>231</v>
      </c>
      <c r="G313" s="264"/>
      <c r="H313" s="267">
        <v>5.26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73" t="s">
        <v>187</v>
      </c>
      <c r="AU313" s="273" t="s">
        <v>82</v>
      </c>
      <c r="AV313" s="15" t="s">
        <v>196</v>
      </c>
      <c r="AW313" s="15" t="s">
        <v>36</v>
      </c>
      <c r="AX313" s="15" t="s">
        <v>73</v>
      </c>
      <c r="AY313" s="273" t="s">
        <v>175</v>
      </c>
    </row>
    <row r="314" s="13" customFormat="1">
      <c r="A314" s="13"/>
      <c r="B314" s="241"/>
      <c r="C314" s="242"/>
      <c r="D314" s="224" t="s">
        <v>187</v>
      </c>
      <c r="E314" s="243" t="s">
        <v>30</v>
      </c>
      <c r="F314" s="244" t="s">
        <v>911</v>
      </c>
      <c r="G314" s="242"/>
      <c r="H314" s="245">
        <v>6.71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187</v>
      </c>
      <c r="AU314" s="251" t="s">
        <v>82</v>
      </c>
      <c r="AV314" s="13" t="s">
        <v>82</v>
      </c>
      <c r="AW314" s="13" t="s">
        <v>36</v>
      </c>
      <c r="AX314" s="13" t="s">
        <v>73</v>
      </c>
      <c r="AY314" s="251" t="s">
        <v>175</v>
      </c>
    </row>
    <row r="315" s="15" customFormat="1">
      <c r="A315" s="15"/>
      <c r="B315" s="263"/>
      <c r="C315" s="264"/>
      <c r="D315" s="224" t="s">
        <v>187</v>
      </c>
      <c r="E315" s="265" t="s">
        <v>30</v>
      </c>
      <c r="F315" s="266" t="s">
        <v>231</v>
      </c>
      <c r="G315" s="264"/>
      <c r="H315" s="267">
        <v>6.71</v>
      </c>
      <c r="I315" s="268"/>
      <c r="J315" s="264"/>
      <c r="K315" s="264"/>
      <c r="L315" s="269"/>
      <c r="M315" s="270"/>
      <c r="N315" s="271"/>
      <c r="O315" s="271"/>
      <c r="P315" s="271"/>
      <c r="Q315" s="271"/>
      <c r="R315" s="271"/>
      <c r="S315" s="271"/>
      <c r="T315" s="27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3" t="s">
        <v>187</v>
      </c>
      <c r="AU315" s="273" t="s">
        <v>82</v>
      </c>
      <c r="AV315" s="15" t="s">
        <v>196</v>
      </c>
      <c r="AW315" s="15" t="s">
        <v>36</v>
      </c>
      <c r="AX315" s="15" t="s">
        <v>73</v>
      </c>
      <c r="AY315" s="273" t="s">
        <v>175</v>
      </c>
    </row>
    <row r="316" s="14" customFormat="1">
      <c r="A316" s="14"/>
      <c r="B316" s="252"/>
      <c r="C316" s="253"/>
      <c r="D316" s="224" t="s">
        <v>187</v>
      </c>
      <c r="E316" s="254" t="s">
        <v>30</v>
      </c>
      <c r="F316" s="255" t="s">
        <v>190</v>
      </c>
      <c r="G316" s="253"/>
      <c r="H316" s="256">
        <v>33.79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2" t="s">
        <v>187</v>
      </c>
      <c r="AU316" s="262" t="s">
        <v>82</v>
      </c>
      <c r="AV316" s="14" t="s">
        <v>181</v>
      </c>
      <c r="AW316" s="14" t="s">
        <v>36</v>
      </c>
      <c r="AX316" s="14" t="s">
        <v>80</v>
      </c>
      <c r="AY316" s="262" t="s">
        <v>175</v>
      </c>
    </row>
    <row r="317" s="2" customFormat="1" ht="16.5" customHeight="1">
      <c r="A317" s="42"/>
      <c r="B317" s="43"/>
      <c r="C317" s="211" t="s">
        <v>455</v>
      </c>
      <c r="D317" s="211" t="s">
        <v>176</v>
      </c>
      <c r="E317" s="212" t="s">
        <v>912</v>
      </c>
      <c r="F317" s="213" t="s">
        <v>913</v>
      </c>
      <c r="G317" s="214" t="s">
        <v>179</v>
      </c>
      <c r="H317" s="215">
        <v>33.79</v>
      </c>
      <c r="I317" s="216"/>
      <c r="J317" s="217">
        <f>ROUND(I317*H317,2)</f>
        <v>0</v>
      </c>
      <c r="K317" s="213" t="s">
        <v>180</v>
      </c>
      <c r="L317" s="48"/>
      <c r="M317" s="218" t="s">
        <v>30</v>
      </c>
      <c r="N317" s="219" t="s">
        <v>44</v>
      </c>
      <c r="O317" s="88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2" t="s">
        <v>181</v>
      </c>
      <c r="AT317" s="222" t="s">
        <v>176</v>
      </c>
      <c r="AU317" s="222" t="s">
        <v>82</v>
      </c>
      <c r="AY317" s="20" t="s">
        <v>175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0" t="s">
        <v>80</v>
      </c>
      <c r="BK317" s="223">
        <f>ROUND(I317*H317,2)</f>
        <v>0</v>
      </c>
      <c r="BL317" s="20" t="s">
        <v>181</v>
      </c>
      <c r="BM317" s="222" t="s">
        <v>914</v>
      </c>
    </row>
    <row r="318" s="2" customFormat="1">
      <c r="A318" s="42"/>
      <c r="B318" s="43"/>
      <c r="C318" s="44"/>
      <c r="D318" s="224" t="s">
        <v>183</v>
      </c>
      <c r="E318" s="44"/>
      <c r="F318" s="225" t="s">
        <v>915</v>
      </c>
      <c r="G318" s="44"/>
      <c r="H318" s="44"/>
      <c r="I318" s="226"/>
      <c r="J318" s="44"/>
      <c r="K318" s="44"/>
      <c r="L318" s="48"/>
      <c r="M318" s="227"/>
      <c r="N318" s="228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183</v>
      </c>
      <c r="AU318" s="20" t="s">
        <v>82</v>
      </c>
    </row>
    <row r="319" s="2" customFormat="1">
      <c r="A319" s="42"/>
      <c r="B319" s="43"/>
      <c r="C319" s="44"/>
      <c r="D319" s="229" t="s">
        <v>185</v>
      </c>
      <c r="E319" s="44"/>
      <c r="F319" s="230" t="s">
        <v>916</v>
      </c>
      <c r="G319" s="44"/>
      <c r="H319" s="44"/>
      <c r="I319" s="226"/>
      <c r="J319" s="44"/>
      <c r="K319" s="44"/>
      <c r="L319" s="48"/>
      <c r="M319" s="227"/>
      <c r="N319" s="228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185</v>
      </c>
      <c r="AU319" s="20" t="s">
        <v>82</v>
      </c>
    </row>
    <row r="320" s="2" customFormat="1" ht="16.5" customHeight="1">
      <c r="A320" s="42"/>
      <c r="B320" s="43"/>
      <c r="C320" s="211" t="s">
        <v>462</v>
      </c>
      <c r="D320" s="275" t="s">
        <v>176</v>
      </c>
      <c r="E320" s="212" t="s">
        <v>917</v>
      </c>
      <c r="F320" s="213" t="s">
        <v>918</v>
      </c>
      <c r="G320" s="214" t="s">
        <v>295</v>
      </c>
      <c r="H320" s="215">
        <v>6.922</v>
      </c>
      <c r="I320" s="216"/>
      <c r="J320" s="217">
        <f>ROUND(I320*H320,2)</f>
        <v>0</v>
      </c>
      <c r="K320" s="213" t="s">
        <v>180</v>
      </c>
      <c r="L320" s="48"/>
      <c r="M320" s="218" t="s">
        <v>30</v>
      </c>
      <c r="N320" s="219" t="s">
        <v>44</v>
      </c>
      <c r="O320" s="88"/>
      <c r="P320" s="220">
        <f>O320*H320</f>
        <v>0</v>
      </c>
      <c r="Q320" s="220">
        <v>1.0627700000000002</v>
      </c>
      <c r="R320" s="220">
        <f>Q320*H320</f>
        <v>7.35649394</v>
      </c>
      <c r="S320" s="220">
        <v>0</v>
      </c>
      <c r="T320" s="221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2" t="s">
        <v>181</v>
      </c>
      <c r="AT320" s="222" t="s">
        <v>176</v>
      </c>
      <c r="AU320" s="222" t="s">
        <v>82</v>
      </c>
      <c r="AY320" s="20" t="s">
        <v>175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20" t="s">
        <v>80</v>
      </c>
      <c r="BK320" s="223">
        <f>ROUND(I320*H320,2)</f>
        <v>0</v>
      </c>
      <c r="BL320" s="20" t="s">
        <v>181</v>
      </c>
      <c r="BM320" s="222" t="s">
        <v>919</v>
      </c>
    </row>
    <row r="321" s="2" customFormat="1">
      <c r="A321" s="42"/>
      <c r="B321" s="43"/>
      <c r="C321" s="44"/>
      <c r="D321" s="224" t="s">
        <v>183</v>
      </c>
      <c r="E321" s="44"/>
      <c r="F321" s="225" t="s">
        <v>920</v>
      </c>
      <c r="G321" s="44"/>
      <c r="H321" s="44"/>
      <c r="I321" s="226"/>
      <c r="J321" s="44"/>
      <c r="K321" s="44"/>
      <c r="L321" s="48"/>
      <c r="M321" s="227"/>
      <c r="N321" s="228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183</v>
      </c>
      <c r="AU321" s="20" t="s">
        <v>82</v>
      </c>
    </row>
    <row r="322" s="2" customFormat="1">
      <c r="A322" s="42"/>
      <c r="B322" s="43"/>
      <c r="C322" s="44"/>
      <c r="D322" s="229" t="s">
        <v>185</v>
      </c>
      <c r="E322" s="44"/>
      <c r="F322" s="230" t="s">
        <v>921</v>
      </c>
      <c r="G322" s="44"/>
      <c r="H322" s="44"/>
      <c r="I322" s="226"/>
      <c r="J322" s="44"/>
      <c r="K322" s="44"/>
      <c r="L322" s="48"/>
      <c r="M322" s="227"/>
      <c r="N322" s="228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185</v>
      </c>
      <c r="AU322" s="20" t="s">
        <v>82</v>
      </c>
    </row>
    <row r="323" s="12" customFormat="1">
      <c r="A323" s="12"/>
      <c r="B323" s="231"/>
      <c r="C323" s="232"/>
      <c r="D323" s="224" t="s">
        <v>187</v>
      </c>
      <c r="E323" s="233" t="s">
        <v>30</v>
      </c>
      <c r="F323" s="234" t="s">
        <v>922</v>
      </c>
      <c r="G323" s="232"/>
      <c r="H323" s="233" t="s">
        <v>30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40" t="s">
        <v>187</v>
      </c>
      <c r="AU323" s="240" t="s">
        <v>82</v>
      </c>
      <c r="AV323" s="12" t="s">
        <v>80</v>
      </c>
      <c r="AW323" s="12" t="s">
        <v>36</v>
      </c>
      <c r="AX323" s="12" t="s">
        <v>73</v>
      </c>
      <c r="AY323" s="240" t="s">
        <v>175</v>
      </c>
    </row>
    <row r="324" s="13" customFormat="1">
      <c r="A324" s="13"/>
      <c r="B324" s="241"/>
      <c r="C324" s="242"/>
      <c r="D324" s="224" t="s">
        <v>187</v>
      </c>
      <c r="E324" s="243" t="s">
        <v>30</v>
      </c>
      <c r="F324" s="244" t="s">
        <v>923</v>
      </c>
      <c r="G324" s="242"/>
      <c r="H324" s="245">
        <v>6.6129583333333296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187</v>
      </c>
      <c r="AU324" s="251" t="s">
        <v>82</v>
      </c>
      <c r="AV324" s="13" t="s">
        <v>82</v>
      </c>
      <c r="AW324" s="13" t="s">
        <v>36</v>
      </c>
      <c r="AX324" s="13" t="s">
        <v>73</v>
      </c>
      <c r="AY324" s="251" t="s">
        <v>175</v>
      </c>
    </row>
    <row r="325" s="12" customFormat="1">
      <c r="A325" s="12"/>
      <c r="B325" s="231"/>
      <c r="C325" s="232"/>
      <c r="D325" s="224" t="s">
        <v>187</v>
      </c>
      <c r="E325" s="233" t="s">
        <v>30</v>
      </c>
      <c r="F325" s="234" t="s">
        <v>924</v>
      </c>
      <c r="G325" s="232"/>
      <c r="H325" s="233" t="s">
        <v>30</v>
      </c>
      <c r="I325" s="235"/>
      <c r="J325" s="232"/>
      <c r="K325" s="232"/>
      <c r="L325" s="236"/>
      <c r="M325" s="237"/>
      <c r="N325" s="238"/>
      <c r="O325" s="238"/>
      <c r="P325" s="238"/>
      <c r="Q325" s="238"/>
      <c r="R325" s="238"/>
      <c r="S325" s="238"/>
      <c r="T325" s="239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40" t="s">
        <v>187</v>
      </c>
      <c r="AU325" s="240" t="s">
        <v>82</v>
      </c>
      <c r="AV325" s="12" t="s">
        <v>80</v>
      </c>
      <c r="AW325" s="12" t="s">
        <v>36</v>
      </c>
      <c r="AX325" s="12" t="s">
        <v>73</v>
      </c>
      <c r="AY325" s="240" t="s">
        <v>175</v>
      </c>
    </row>
    <row r="326" s="13" customFormat="1">
      <c r="A326" s="13"/>
      <c r="B326" s="241"/>
      <c r="C326" s="242"/>
      <c r="D326" s="224" t="s">
        <v>187</v>
      </c>
      <c r="E326" s="243" t="s">
        <v>30</v>
      </c>
      <c r="F326" s="244" t="s">
        <v>925</v>
      </c>
      <c r="G326" s="242"/>
      <c r="H326" s="245">
        <v>0.0265867916666667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187</v>
      </c>
      <c r="AU326" s="251" t="s">
        <v>82</v>
      </c>
      <c r="AV326" s="13" t="s">
        <v>82</v>
      </c>
      <c r="AW326" s="13" t="s">
        <v>36</v>
      </c>
      <c r="AX326" s="13" t="s">
        <v>73</v>
      </c>
      <c r="AY326" s="251" t="s">
        <v>175</v>
      </c>
    </row>
    <row r="327" s="15" customFormat="1">
      <c r="A327" s="15"/>
      <c r="B327" s="263"/>
      <c r="C327" s="264"/>
      <c r="D327" s="224" t="s">
        <v>187</v>
      </c>
      <c r="E327" s="265" t="s">
        <v>30</v>
      </c>
      <c r="F327" s="266" t="s">
        <v>231</v>
      </c>
      <c r="G327" s="264"/>
      <c r="H327" s="267">
        <v>6.639545125</v>
      </c>
      <c r="I327" s="268"/>
      <c r="J327" s="264"/>
      <c r="K327" s="264"/>
      <c r="L327" s="269"/>
      <c r="M327" s="270"/>
      <c r="N327" s="271"/>
      <c r="O327" s="271"/>
      <c r="P327" s="271"/>
      <c r="Q327" s="271"/>
      <c r="R327" s="271"/>
      <c r="S327" s="271"/>
      <c r="T327" s="27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3" t="s">
        <v>187</v>
      </c>
      <c r="AU327" s="273" t="s">
        <v>82</v>
      </c>
      <c r="AV327" s="15" t="s">
        <v>196</v>
      </c>
      <c r="AW327" s="15" t="s">
        <v>36</v>
      </c>
      <c r="AX327" s="15" t="s">
        <v>73</v>
      </c>
      <c r="AY327" s="273" t="s">
        <v>175</v>
      </c>
    </row>
    <row r="328" s="12" customFormat="1">
      <c r="A328" s="12"/>
      <c r="B328" s="231"/>
      <c r="C328" s="232"/>
      <c r="D328" s="224" t="s">
        <v>187</v>
      </c>
      <c r="E328" s="233" t="s">
        <v>30</v>
      </c>
      <c r="F328" s="234" t="s">
        <v>900</v>
      </c>
      <c r="G328" s="232"/>
      <c r="H328" s="233" t="s">
        <v>30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40" t="s">
        <v>187</v>
      </c>
      <c r="AU328" s="240" t="s">
        <v>82</v>
      </c>
      <c r="AV328" s="12" t="s">
        <v>80</v>
      </c>
      <c r="AW328" s="12" t="s">
        <v>36</v>
      </c>
      <c r="AX328" s="12" t="s">
        <v>73</v>
      </c>
      <c r="AY328" s="240" t="s">
        <v>175</v>
      </c>
    </row>
    <row r="329" s="13" customFormat="1">
      <c r="A329" s="13"/>
      <c r="B329" s="241"/>
      <c r="C329" s="242"/>
      <c r="D329" s="224" t="s">
        <v>187</v>
      </c>
      <c r="E329" s="243" t="s">
        <v>30</v>
      </c>
      <c r="F329" s="244" t="s">
        <v>926</v>
      </c>
      <c r="G329" s="242"/>
      <c r="H329" s="245">
        <v>0.15371754166666701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1" t="s">
        <v>187</v>
      </c>
      <c r="AU329" s="251" t="s">
        <v>82</v>
      </c>
      <c r="AV329" s="13" t="s">
        <v>82</v>
      </c>
      <c r="AW329" s="13" t="s">
        <v>36</v>
      </c>
      <c r="AX329" s="13" t="s">
        <v>73</v>
      </c>
      <c r="AY329" s="251" t="s">
        <v>175</v>
      </c>
    </row>
    <row r="330" s="15" customFormat="1">
      <c r="A330" s="15"/>
      <c r="B330" s="263"/>
      <c r="C330" s="264"/>
      <c r="D330" s="224" t="s">
        <v>187</v>
      </c>
      <c r="E330" s="265" t="s">
        <v>30</v>
      </c>
      <c r="F330" s="266" t="s">
        <v>231</v>
      </c>
      <c r="G330" s="264"/>
      <c r="H330" s="267">
        <v>0.15371754166666701</v>
      </c>
      <c r="I330" s="268"/>
      <c r="J330" s="264"/>
      <c r="K330" s="264"/>
      <c r="L330" s="269"/>
      <c r="M330" s="270"/>
      <c r="N330" s="271"/>
      <c r="O330" s="271"/>
      <c r="P330" s="271"/>
      <c r="Q330" s="271"/>
      <c r="R330" s="271"/>
      <c r="S330" s="271"/>
      <c r="T330" s="27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3" t="s">
        <v>187</v>
      </c>
      <c r="AU330" s="273" t="s">
        <v>82</v>
      </c>
      <c r="AV330" s="15" t="s">
        <v>196</v>
      </c>
      <c r="AW330" s="15" t="s">
        <v>36</v>
      </c>
      <c r="AX330" s="15" t="s">
        <v>73</v>
      </c>
      <c r="AY330" s="273" t="s">
        <v>175</v>
      </c>
    </row>
    <row r="331" s="12" customFormat="1">
      <c r="A331" s="12"/>
      <c r="B331" s="231"/>
      <c r="C331" s="232"/>
      <c r="D331" s="224" t="s">
        <v>187</v>
      </c>
      <c r="E331" s="233" t="s">
        <v>30</v>
      </c>
      <c r="F331" s="234" t="s">
        <v>884</v>
      </c>
      <c r="G331" s="232"/>
      <c r="H331" s="233" t="s">
        <v>30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40" t="s">
        <v>187</v>
      </c>
      <c r="AU331" s="240" t="s">
        <v>82</v>
      </c>
      <c r="AV331" s="12" t="s">
        <v>80</v>
      </c>
      <c r="AW331" s="12" t="s">
        <v>36</v>
      </c>
      <c r="AX331" s="12" t="s">
        <v>73</v>
      </c>
      <c r="AY331" s="240" t="s">
        <v>175</v>
      </c>
    </row>
    <row r="332" s="13" customFormat="1">
      <c r="A332" s="13"/>
      <c r="B332" s="241"/>
      <c r="C332" s="242"/>
      <c r="D332" s="224" t="s">
        <v>187</v>
      </c>
      <c r="E332" s="243" t="s">
        <v>30</v>
      </c>
      <c r="F332" s="244" t="s">
        <v>927</v>
      </c>
      <c r="G332" s="242"/>
      <c r="H332" s="245">
        <v>0.12905390624999998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187</v>
      </c>
      <c r="AU332" s="251" t="s">
        <v>82</v>
      </c>
      <c r="AV332" s="13" t="s">
        <v>82</v>
      </c>
      <c r="AW332" s="13" t="s">
        <v>36</v>
      </c>
      <c r="AX332" s="13" t="s">
        <v>73</v>
      </c>
      <c r="AY332" s="251" t="s">
        <v>175</v>
      </c>
    </row>
    <row r="333" s="15" customFormat="1">
      <c r="A333" s="15"/>
      <c r="B333" s="263"/>
      <c r="C333" s="264"/>
      <c r="D333" s="224" t="s">
        <v>187</v>
      </c>
      <c r="E333" s="265" t="s">
        <v>30</v>
      </c>
      <c r="F333" s="266" t="s">
        <v>231</v>
      </c>
      <c r="G333" s="264"/>
      <c r="H333" s="267">
        <v>0.12905390624999998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3" t="s">
        <v>187</v>
      </c>
      <c r="AU333" s="273" t="s">
        <v>82</v>
      </c>
      <c r="AV333" s="15" t="s">
        <v>196</v>
      </c>
      <c r="AW333" s="15" t="s">
        <v>36</v>
      </c>
      <c r="AX333" s="15" t="s">
        <v>73</v>
      </c>
      <c r="AY333" s="273" t="s">
        <v>175</v>
      </c>
    </row>
    <row r="334" s="14" customFormat="1">
      <c r="A334" s="14"/>
      <c r="B334" s="252"/>
      <c r="C334" s="253"/>
      <c r="D334" s="224" t="s">
        <v>187</v>
      </c>
      <c r="E334" s="254" t="s">
        <v>30</v>
      </c>
      <c r="F334" s="255" t="s">
        <v>190</v>
      </c>
      <c r="G334" s="253"/>
      <c r="H334" s="256">
        <v>6.9223165729166704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187</v>
      </c>
      <c r="AU334" s="262" t="s">
        <v>82</v>
      </c>
      <c r="AV334" s="14" t="s">
        <v>181</v>
      </c>
      <c r="AW334" s="14" t="s">
        <v>36</v>
      </c>
      <c r="AX334" s="14" t="s">
        <v>80</v>
      </c>
      <c r="AY334" s="262" t="s">
        <v>175</v>
      </c>
    </row>
    <row r="335" s="2" customFormat="1" ht="16.5" customHeight="1">
      <c r="A335" s="42"/>
      <c r="B335" s="43"/>
      <c r="C335" s="211" t="s">
        <v>470</v>
      </c>
      <c r="D335" s="211" t="s">
        <v>176</v>
      </c>
      <c r="E335" s="212" t="s">
        <v>928</v>
      </c>
      <c r="F335" s="213" t="s">
        <v>929</v>
      </c>
      <c r="G335" s="214" t="s">
        <v>199</v>
      </c>
      <c r="H335" s="215">
        <v>88.1</v>
      </c>
      <c r="I335" s="216"/>
      <c r="J335" s="217">
        <f>ROUND(I335*H335,2)</f>
        <v>0</v>
      </c>
      <c r="K335" s="213" t="s">
        <v>180</v>
      </c>
      <c r="L335" s="48"/>
      <c r="M335" s="218" t="s">
        <v>30</v>
      </c>
      <c r="N335" s="219" t="s">
        <v>44</v>
      </c>
      <c r="O335" s="88"/>
      <c r="P335" s="220">
        <f>O335*H335</f>
        <v>0</v>
      </c>
      <c r="Q335" s="220">
        <v>2.50187</v>
      </c>
      <c r="R335" s="220">
        <f>Q335*H335</f>
        <v>220.41474699999997</v>
      </c>
      <c r="S335" s="220">
        <v>0</v>
      </c>
      <c r="T335" s="221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2" t="s">
        <v>181</v>
      </c>
      <c r="AT335" s="222" t="s">
        <v>176</v>
      </c>
      <c r="AU335" s="222" t="s">
        <v>82</v>
      </c>
      <c r="AY335" s="20" t="s">
        <v>175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20" t="s">
        <v>80</v>
      </c>
      <c r="BK335" s="223">
        <f>ROUND(I335*H335,2)</f>
        <v>0</v>
      </c>
      <c r="BL335" s="20" t="s">
        <v>181</v>
      </c>
      <c r="BM335" s="222" t="s">
        <v>930</v>
      </c>
    </row>
    <row r="336" s="2" customFormat="1">
      <c r="A336" s="42"/>
      <c r="B336" s="43"/>
      <c r="C336" s="44"/>
      <c r="D336" s="224" t="s">
        <v>183</v>
      </c>
      <c r="E336" s="44"/>
      <c r="F336" s="225" t="s">
        <v>931</v>
      </c>
      <c r="G336" s="44"/>
      <c r="H336" s="44"/>
      <c r="I336" s="226"/>
      <c r="J336" s="44"/>
      <c r="K336" s="44"/>
      <c r="L336" s="48"/>
      <c r="M336" s="227"/>
      <c r="N336" s="228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183</v>
      </c>
      <c r="AU336" s="20" t="s">
        <v>82</v>
      </c>
    </row>
    <row r="337" s="2" customFormat="1">
      <c r="A337" s="42"/>
      <c r="B337" s="43"/>
      <c r="C337" s="44"/>
      <c r="D337" s="229" t="s">
        <v>185</v>
      </c>
      <c r="E337" s="44"/>
      <c r="F337" s="230" t="s">
        <v>932</v>
      </c>
      <c r="G337" s="44"/>
      <c r="H337" s="44"/>
      <c r="I337" s="226"/>
      <c r="J337" s="44"/>
      <c r="K337" s="44"/>
      <c r="L337" s="48"/>
      <c r="M337" s="227"/>
      <c r="N337" s="228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185</v>
      </c>
      <c r="AU337" s="20" t="s">
        <v>82</v>
      </c>
    </row>
    <row r="338" s="12" customFormat="1">
      <c r="A338" s="12"/>
      <c r="B338" s="231"/>
      <c r="C338" s="232"/>
      <c r="D338" s="224" t="s">
        <v>187</v>
      </c>
      <c r="E338" s="233" t="s">
        <v>30</v>
      </c>
      <c r="F338" s="234" t="s">
        <v>933</v>
      </c>
      <c r="G338" s="232"/>
      <c r="H338" s="233" t="s">
        <v>30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40" t="s">
        <v>187</v>
      </c>
      <c r="AU338" s="240" t="s">
        <v>82</v>
      </c>
      <c r="AV338" s="12" t="s">
        <v>80</v>
      </c>
      <c r="AW338" s="12" t="s">
        <v>36</v>
      </c>
      <c r="AX338" s="12" t="s">
        <v>73</v>
      </c>
      <c r="AY338" s="240" t="s">
        <v>175</v>
      </c>
    </row>
    <row r="339" s="13" customFormat="1">
      <c r="A339" s="13"/>
      <c r="B339" s="241"/>
      <c r="C339" s="242"/>
      <c r="D339" s="224" t="s">
        <v>187</v>
      </c>
      <c r="E339" s="243" t="s">
        <v>30</v>
      </c>
      <c r="F339" s="244" t="s">
        <v>934</v>
      </c>
      <c r="G339" s="242"/>
      <c r="H339" s="245">
        <v>87.46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187</v>
      </c>
      <c r="AU339" s="251" t="s">
        <v>82</v>
      </c>
      <c r="AV339" s="13" t="s">
        <v>82</v>
      </c>
      <c r="AW339" s="13" t="s">
        <v>36</v>
      </c>
      <c r="AX339" s="13" t="s">
        <v>73</v>
      </c>
      <c r="AY339" s="251" t="s">
        <v>175</v>
      </c>
    </row>
    <row r="340" s="15" customFormat="1">
      <c r="A340" s="15"/>
      <c r="B340" s="263"/>
      <c r="C340" s="264"/>
      <c r="D340" s="224" t="s">
        <v>187</v>
      </c>
      <c r="E340" s="265" t="s">
        <v>30</v>
      </c>
      <c r="F340" s="266" t="s">
        <v>231</v>
      </c>
      <c r="G340" s="264"/>
      <c r="H340" s="267">
        <v>87.46</v>
      </c>
      <c r="I340" s="268"/>
      <c r="J340" s="264"/>
      <c r="K340" s="264"/>
      <c r="L340" s="269"/>
      <c r="M340" s="270"/>
      <c r="N340" s="271"/>
      <c r="O340" s="271"/>
      <c r="P340" s="271"/>
      <c r="Q340" s="271"/>
      <c r="R340" s="271"/>
      <c r="S340" s="271"/>
      <c r="T340" s="272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3" t="s">
        <v>187</v>
      </c>
      <c r="AU340" s="273" t="s">
        <v>82</v>
      </c>
      <c r="AV340" s="15" t="s">
        <v>196</v>
      </c>
      <c r="AW340" s="15" t="s">
        <v>36</v>
      </c>
      <c r="AX340" s="15" t="s">
        <v>73</v>
      </c>
      <c r="AY340" s="273" t="s">
        <v>175</v>
      </c>
    </row>
    <row r="341" s="12" customFormat="1">
      <c r="A341" s="12"/>
      <c r="B341" s="231"/>
      <c r="C341" s="232"/>
      <c r="D341" s="224" t="s">
        <v>187</v>
      </c>
      <c r="E341" s="233" t="s">
        <v>30</v>
      </c>
      <c r="F341" s="234" t="s">
        <v>935</v>
      </c>
      <c r="G341" s="232"/>
      <c r="H341" s="233" t="s">
        <v>30</v>
      </c>
      <c r="I341" s="235"/>
      <c r="J341" s="232"/>
      <c r="K341" s="232"/>
      <c r="L341" s="236"/>
      <c r="M341" s="237"/>
      <c r="N341" s="238"/>
      <c r="O341" s="238"/>
      <c r="P341" s="238"/>
      <c r="Q341" s="238"/>
      <c r="R341" s="238"/>
      <c r="S341" s="238"/>
      <c r="T341" s="239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T341" s="240" t="s">
        <v>187</v>
      </c>
      <c r="AU341" s="240" t="s">
        <v>82</v>
      </c>
      <c r="AV341" s="12" t="s">
        <v>80</v>
      </c>
      <c r="AW341" s="12" t="s">
        <v>36</v>
      </c>
      <c r="AX341" s="12" t="s">
        <v>73</v>
      </c>
      <c r="AY341" s="240" t="s">
        <v>175</v>
      </c>
    </row>
    <row r="342" s="13" customFormat="1">
      <c r="A342" s="13"/>
      <c r="B342" s="241"/>
      <c r="C342" s="242"/>
      <c r="D342" s="224" t="s">
        <v>187</v>
      </c>
      <c r="E342" s="243" t="s">
        <v>30</v>
      </c>
      <c r="F342" s="244" t="s">
        <v>936</v>
      </c>
      <c r="G342" s="242"/>
      <c r="H342" s="245">
        <v>0.64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1" t="s">
        <v>187</v>
      </c>
      <c r="AU342" s="251" t="s">
        <v>82</v>
      </c>
      <c r="AV342" s="13" t="s">
        <v>82</v>
      </c>
      <c r="AW342" s="13" t="s">
        <v>36</v>
      </c>
      <c r="AX342" s="13" t="s">
        <v>73</v>
      </c>
      <c r="AY342" s="251" t="s">
        <v>175</v>
      </c>
    </row>
    <row r="343" s="15" customFormat="1">
      <c r="A343" s="15"/>
      <c r="B343" s="263"/>
      <c r="C343" s="264"/>
      <c r="D343" s="224" t="s">
        <v>187</v>
      </c>
      <c r="E343" s="265" t="s">
        <v>30</v>
      </c>
      <c r="F343" s="266" t="s">
        <v>231</v>
      </c>
      <c r="G343" s="264"/>
      <c r="H343" s="267">
        <v>0.64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3" t="s">
        <v>187</v>
      </c>
      <c r="AU343" s="273" t="s">
        <v>82</v>
      </c>
      <c r="AV343" s="15" t="s">
        <v>196</v>
      </c>
      <c r="AW343" s="15" t="s">
        <v>36</v>
      </c>
      <c r="AX343" s="15" t="s">
        <v>73</v>
      </c>
      <c r="AY343" s="273" t="s">
        <v>175</v>
      </c>
    </row>
    <row r="344" s="14" customFormat="1">
      <c r="A344" s="14"/>
      <c r="B344" s="252"/>
      <c r="C344" s="253"/>
      <c r="D344" s="224" t="s">
        <v>187</v>
      </c>
      <c r="E344" s="254" t="s">
        <v>30</v>
      </c>
      <c r="F344" s="255" t="s">
        <v>190</v>
      </c>
      <c r="G344" s="253"/>
      <c r="H344" s="256">
        <v>88.1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2" t="s">
        <v>187</v>
      </c>
      <c r="AU344" s="262" t="s">
        <v>82</v>
      </c>
      <c r="AV344" s="14" t="s">
        <v>181</v>
      </c>
      <c r="AW344" s="14" t="s">
        <v>36</v>
      </c>
      <c r="AX344" s="14" t="s">
        <v>80</v>
      </c>
      <c r="AY344" s="262" t="s">
        <v>175</v>
      </c>
    </row>
    <row r="345" s="2" customFormat="1" ht="16.5" customHeight="1">
      <c r="A345" s="42"/>
      <c r="B345" s="43"/>
      <c r="C345" s="211" t="s">
        <v>479</v>
      </c>
      <c r="D345" s="211" t="s">
        <v>176</v>
      </c>
      <c r="E345" s="212" t="s">
        <v>937</v>
      </c>
      <c r="F345" s="213" t="s">
        <v>938</v>
      </c>
      <c r="G345" s="214" t="s">
        <v>179</v>
      </c>
      <c r="H345" s="215">
        <v>31.74</v>
      </c>
      <c r="I345" s="216"/>
      <c r="J345" s="217">
        <f>ROUND(I345*H345,2)</f>
        <v>0</v>
      </c>
      <c r="K345" s="213" t="s">
        <v>180</v>
      </c>
      <c r="L345" s="48"/>
      <c r="M345" s="218" t="s">
        <v>30</v>
      </c>
      <c r="N345" s="219" t="s">
        <v>44</v>
      </c>
      <c r="O345" s="88"/>
      <c r="P345" s="220">
        <f>O345*H345</f>
        <v>0</v>
      </c>
      <c r="Q345" s="220">
        <v>0.23132</v>
      </c>
      <c r="R345" s="220">
        <f>Q345*H345</f>
        <v>7.3420968</v>
      </c>
      <c r="S345" s="220">
        <v>0</v>
      </c>
      <c r="T345" s="221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2" t="s">
        <v>181</v>
      </c>
      <c r="AT345" s="222" t="s">
        <v>176</v>
      </c>
      <c r="AU345" s="222" t="s">
        <v>82</v>
      </c>
      <c r="AY345" s="20" t="s">
        <v>175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0" t="s">
        <v>80</v>
      </c>
      <c r="BK345" s="223">
        <f>ROUND(I345*H345,2)</f>
        <v>0</v>
      </c>
      <c r="BL345" s="20" t="s">
        <v>181</v>
      </c>
      <c r="BM345" s="222" t="s">
        <v>939</v>
      </c>
    </row>
    <row r="346" s="2" customFormat="1">
      <c r="A346" s="42"/>
      <c r="B346" s="43"/>
      <c r="C346" s="44"/>
      <c r="D346" s="224" t="s">
        <v>183</v>
      </c>
      <c r="E346" s="44"/>
      <c r="F346" s="225" t="s">
        <v>940</v>
      </c>
      <c r="G346" s="44"/>
      <c r="H346" s="44"/>
      <c r="I346" s="226"/>
      <c r="J346" s="44"/>
      <c r="K346" s="44"/>
      <c r="L346" s="48"/>
      <c r="M346" s="227"/>
      <c r="N346" s="228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183</v>
      </c>
      <c r="AU346" s="20" t="s">
        <v>82</v>
      </c>
    </row>
    <row r="347" s="2" customFormat="1">
      <c r="A347" s="42"/>
      <c r="B347" s="43"/>
      <c r="C347" s="44"/>
      <c r="D347" s="229" t="s">
        <v>185</v>
      </c>
      <c r="E347" s="44"/>
      <c r="F347" s="230" t="s">
        <v>941</v>
      </c>
      <c r="G347" s="44"/>
      <c r="H347" s="44"/>
      <c r="I347" s="226"/>
      <c r="J347" s="44"/>
      <c r="K347" s="44"/>
      <c r="L347" s="48"/>
      <c r="M347" s="227"/>
      <c r="N347" s="228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185</v>
      </c>
      <c r="AU347" s="20" t="s">
        <v>82</v>
      </c>
    </row>
    <row r="348" s="12" customFormat="1">
      <c r="A348" s="12"/>
      <c r="B348" s="231"/>
      <c r="C348" s="232"/>
      <c r="D348" s="224" t="s">
        <v>187</v>
      </c>
      <c r="E348" s="233" t="s">
        <v>30</v>
      </c>
      <c r="F348" s="234" t="s">
        <v>942</v>
      </c>
      <c r="G348" s="232"/>
      <c r="H348" s="233" t="s">
        <v>30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40" t="s">
        <v>187</v>
      </c>
      <c r="AU348" s="240" t="s">
        <v>82</v>
      </c>
      <c r="AV348" s="12" t="s">
        <v>80</v>
      </c>
      <c r="AW348" s="12" t="s">
        <v>36</v>
      </c>
      <c r="AX348" s="12" t="s">
        <v>73</v>
      </c>
      <c r="AY348" s="240" t="s">
        <v>175</v>
      </c>
    </row>
    <row r="349" s="13" customFormat="1">
      <c r="A349" s="13"/>
      <c r="B349" s="241"/>
      <c r="C349" s="242"/>
      <c r="D349" s="224" t="s">
        <v>187</v>
      </c>
      <c r="E349" s="243" t="s">
        <v>30</v>
      </c>
      <c r="F349" s="244" t="s">
        <v>943</v>
      </c>
      <c r="G349" s="242"/>
      <c r="H349" s="245">
        <v>31.74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187</v>
      </c>
      <c r="AU349" s="251" t="s">
        <v>82</v>
      </c>
      <c r="AV349" s="13" t="s">
        <v>82</v>
      </c>
      <c r="AW349" s="13" t="s">
        <v>36</v>
      </c>
      <c r="AX349" s="13" t="s">
        <v>73</v>
      </c>
      <c r="AY349" s="251" t="s">
        <v>175</v>
      </c>
    </row>
    <row r="350" s="14" customFormat="1">
      <c r="A350" s="14"/>
      <c r="B350" s="252"/>
      <c r="C350" s="253"/>
      <c r="D350" s="224" t="s">
        <v>187</v>
      </c>
      <c r="E350" s="254" t="s">
        <v>30</v>
      </c>
      <c r="F350" s="255" t="s">
        <v>190</v>
      </c>
      <c r="G350" s="253"/>
      <c r="H350" s="256">
        <v>31.74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2" t="s">
        <v>187</v>
      </c>
      <c r="AU350" s="262" t="s">
        <v>82</v>
      </c>
      <c r="AV350" s="14" t="s">
        <v>181</v>
      </c>
      <c r="AW350" s="14" t="s">
        <v>36</v>
      </c>
      <c r="AX350" s="14" t="s">
        <v>80</v>
      </c>
      <c r="AY350" s="262" t="s">
        <v>175</v>
      </c>
    </row>
    <row r="351" s="2" customFormat="1" ht="21.75" customHeight="1">
      <c r="A351" s="42"/>
      <c r="B351" s="43"/>
      <c r="C351" s="211" t="s">
        <v>486</v>
      </c>
      <c r="D351" s="211" t="s">
        <v>176</v>
      </c>
      <c r="E351" s="212" t="s">
        <v>944</v>
      </c>
      <c r="F351" s="213" t="s">
        <v>945</v>
      </c>
      <c r="G351" s="214" t="s">
        <v>179</v>
      </c>
      <c r="H351" s="215">
        <v>31.74</v>
      </c>
      <c r="I351" s="216"/>
      <c r="J351" s="217">
        <f>ROUND(I351*H351,2)</f>
        <v>0</v>
      </c>
      <c r="K351" s="213" t="s">
        <v>180</v>
      </c>
      <c r="L351" s="48"/>
      <c r="M351" s="218" t="s">
        <v>30</v>
      </c>
      <c r="N351" s="219" t="s">
        <v>44</v>
      </c>
      <c r="O351" s="88"/>
      <c r="P351" s="220">
        <f>O351*H351</f>
        <v>0</v>
      </c>
      <c r="Q351" s="220">
        <v>0.49689</v>
      </c>
      <c r="R351" s="220">
        <f>Q351*H351</f>
        <v>15.771288599999997</v>
      </c>
      <c r="S351" s="220">
        <v>0</v>
      </c>
      <c r="T351" s="221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2" t="s">
        <v>181</v>
      </c>
      <c r="AT351" s="222" t="s">
        <v>176</v>
      </c>
      <c r="AU351" s="222" t="s">
        <v>82</v>
      </c>
      <c r="AY351" s="20" t="s">
        <v>175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20" t="s">
        <v>80</v>
      </c>
      <c r="BK351" s="223">
        <f>ROUND(I351*H351,2)</f>
        <v>0</v>
      </c>
      <c r="BL351" s="20" t="s">
        <v>181</v>
      </c>
      <c r="BM351" s="222" t="s">
        <v>946</v>
      </c>
    </row>
    <row r="352" s="2" customFormat="1">
      <c r="A352" s="42"/>
      <c r="B352" s="43"/>
      <c r="C352" s="44"/>
      <c r="D352" s="224" t="s">
        <v>183</v>
      </c>
      <c r="E352" s="44"/>
      <c r="F352" s="225" t="s">
        <v>947</v>
      </c>
      <c r="G352" s="44"/>
      <c r="H352" s="44"/>
      <c r="I352" s="226"/>
      <c r="J352" s="44"/>
      <c r="K352" s="44"/>
      <c r="L352" s="48"/>
      <c r="M352" s="227"/>
      <c r="N352" s="228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183</v>
      </c>
      <c r="AU352" s="20" t="s">
        <v>82</v>
      </c>
    </row>
    <row r="353" s="2" customFormat="1">
      <c r="A353" s="42"/>
      <c r="B353" s="43"/>
      <c r="C353" s="44"/>
      <c r="D353" s="229" t="s">
        <v>185</v>
      </c>
      <c r="E353" s="44"/>
      <c r="F353" s="230" t="s">
        <v>948</v>
      </c>
      <c r="G353" s="44"/>
      <c r="H353" s="44"/>
      <c r="I353" s="226"/>
      <c r="J353" s="44"/>
      <c r="K353" s="44"/>
      <c r="L353" s="48"/>
      <c r="M353" s="227"/>
      <c r="N353" s="228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185</v>
      </c>
      <c r="AU353" s="20" t="s">
        <v>82</v>
      </c>
    </row>
    <row r="354" s="12" customFormat="1">
      <c r="A354" s="12"/>
      <c r="B354" s="231"/>
      <c r="C354" s="232"/>
      <c r="D354" s="224" t="s">
        <v>187</v>
      </c>
      <c r="E354" s="233" t="s">
        <v>30</v>
      </c>
      <c r="F354" s="234" t="s">
        <v>942</v>
      </c>
      <c r="G354" s="232"/>
      <c r="H354" s="233" t="s">
        <v>30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40" t="s">
        <v>187</v>
      </c>
      <c r="AU354" s="240" t="s">
        <v>82</v>
      </c>
      <c r="AV354" s="12" t="s">
        <v>80</v>
      </c>
      <c r="AW354" s="12" t="s">
        <v>36</v>
      </c>
      <c r="AX354" s="12" t="s">
        <v>73</v>
      </c>
      <c r="AY354" s="240" t="s">
        <v>175</v>
      </c>
    </row>
    <row r="355" s="13" customFormat="1">
      <c r="A355" s="13"/>
      <c r="B355" s="241"/>
      <c r="C355" s="242"/>
      <c r="D355" s="224" t="s">
        <v>187</v>
      </c>
      <c r="E355" s="243" t="s">
        <v>30</v>
      </c>
      <c r="F355" s="244" t="s">
        <v>949</v>
      </c>
      <c r="G355" s="242"/>
      <c r="H355" s="245">
        <v>31.74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187</v>
      </c>
      <c r="AU355" s="251" t="s">
        <v>82</v>
      </c>
      <c r="AV355" s="13" t="s">
        <v>82</v>
      </c>
      <c r="AW355" s="13" t="s">
        <v>36</v>
      </c>
      <c r="AX355" s="13" t="s">
        <v>73</v>
      </c>
      <c r="AY355" s="251" t="s">
        <v>175</v>
      </c>
    </row>
    <row r="356" s="14" customFormat="1">
      <c r="A356" s="14"/>
      <c r="B356" s="252"/>
      <c r="C356" s="253"/>
      <c r="D356" s="224" t="s">
        <v>187</v>
      </c>
      <c r="E356" s="254" t="s">
        <v>30</v>
      </c>
      <c r="F356" s="255" t="s">
        <v>190</v>
      </c>
      <c r="G356" s="253"/>
      <c r="H356" s="256">
        <v>31.74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2" t="s">
        <v>187</v>
      </c>
      <c r="AU356" s="262" t="s">
        <v>82</v>
      </c>
      <c r="AV356" s="14" t="s">
        <v>181</v>
      </c>
      <c r="AW356" s="14" t="s">
        <v>36</v>
      </c>
      <c r="AX356" s="14" t="s">
        <v>80</v>
      </c>
      <c r="AY356" s="262" t="s">
        <v>175</v>
      </c>
    </row>
    <row r="357" s="2" customFormat="1" ht="21.75" customHeight="1">
      <c r="A357" s="42"/>
      <c r="B357" s="43"/>
      <c r="C357" s="211" t="s">
        <v>497</v>
      </c>
      <c r="D357" s="211" t="s">
        <v>176</v>
      </c>
      <c r="E357" s="212" t="s">
        <v>950</v>
      </c>
      <c r="F357" s="213" t="s">
        <v>951</v>
      </c>
      <c r="G357" s="214" t="s">
        <v>179</v>
      </c>
      <c r="H357" s="215">
        <v>87.37</v>
      </c>
      <c r="I357" s="216"/>
      <c r="J357" s="217">
        <f>ROUND(I357*H357,2)</f>
        <v>0</v>
      </c>
      <c r="K357" s="213" t="s">
        <v>180</v>
      </c>
      <c r="L357" s="48"/>
      <c r="M357" s="218" t="s">
        <v>30</v>
      </c>
      <c r="N357" s="219" t="s">
        <v>44</v>
      </c>
      <c r="O357" s="88"/>
      <c r="P357" s="220">
        <f>O357*H357</f>
        <v>0</v>
      </c>
      <c r="Q357" s="220">
        <v>1.02036</v>
      </c>
      <c r="R357" s="220">
        <f>Q357*H357</f>
        <v>89.1488532</v>
      </c>
      <c r="S357" s="220">
        <v>0</v>
      </c>
      <c r="T357" s="221">
        <f>S357*H357</f>
        <v>0</v>
      </c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R357" s="222" t="s">
        <v>181</v>
      </c>
      <c r="AT357" s="222" t="s">
        <v>176</v>
      </c>
      <c r="AU357" s="222" t="s">
        <v>82</v>
      </c>
      <c r="AY357" s="20" t="s">
        <v>175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20" t="s">
        <v>80</v>
      </c>
      <c r="BK357" s="223">
        <f>ROUND(I357*H357,2)</f>
        <v>0</v>
      </c>
      <c r="BL357" s="20" t="s">
        <v>181</v>
      </c>
      <c r="BM357" s="222" t="s">
        <v>952</v>
      </c>
    </row>
    <row r="358" s="2" customFormat="1">
      <c r="A358" s="42"/>
      <c r="B358" s="43"/>
      <c r="C358" s="44"/>
      <c r="D358" s="224" t="s">
        <v>183</v>
      </c>
      <c r="E358" s="44"/>
      <c r="F358" s="225" t="s">
        <v>953</v>
      </c>
      <c r="G358" s="44"/>
      <c r="H358" s="44"/>
      <c r="I358" s="226"/>
      <c r="J358" s="44"/>
      <c r="K358" s="44"/>
      <c r="L358" s="48"/>
      <c r="M358" s="227"/>
      <c r="N358" s="228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0" t="s">
        <v>183</v>
      </c>
      <c r="AU358" s="20" t="s">
        <v>82</v>
      </c>
    </row>
    <row r="359" s="2" customFormat="1">
      <c r="A359" s="42"/>
      <c r="B359" s="43"/>
      <c r="C359" s="44"/>
      <c r="D359" s="229" t="s">
        <v>185</v>
      </c>
      <c r="E359" s="44"/>
      <c r="F359" s="230" t="s">
        <v>954</v>
      </c>
      <c r="G359" s="44"/>
      <c r="H359" s="44"/>
      <c r="I359" s="226"/>
      <c r="J359" s="44"/>
      <c r="K359" s="44"/>
      <c r="L359" s="48"/>
      <c r="M359" s="227"/>
      <c r="N359" s="228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185</v>
      </c>
      <c r="AU359" s="20" t="s">
        <v>82</v>
      </c>
    </row>
    <row r="360" s="12" customFormat="1">
      <c r="A360" s="12"/>
      <c r="B360" s="231"/>
      <c r="C360" s="232"/>
      <c r="D360" s="224" t="s">
        <v>187</v>
      </c>
      <c r="E360" s="233" t="s">
        <v>30</v>
      </c>
      <c r="F360" s="234" t="s">
        <v>955</v>
      </c>
      <c r="G360" s="232"/>
      <c r="H360" s="233" t="s">
        <v>30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T360" s="240" t="s">
        <v>187</v>
      </c>
      <c r="AU360" s="240" t="s">
        <v>82</v>
      </c>
      <c r="AV360" s="12" t="s">
        <v>80</v>
      </c>
      <c r="AW360" s="12" t="s">
        <v>36</v>
      </c>
      <c r="AX360" s="12" t="s">
        <v>73</v>
      </c>
      <c r="AY360" s="240" t="s">
        <v>175</v>
      </c>
    </row>
    <row r="361" s="13" customFormat="1">
      <c r="A361" s="13"/>
      <c r="B361" s="241"/>
      <c r="C361" s="242"/>
      <c r="D361" s="224" t="s">
        <v>187</v>
      </c>
      <c r="E361" s="243" t="s">
        <v>30</v>
      </c>
      <c r="F361" s="244" t="s">
        <v>956</v>
      </c>
      <c r="G361" s="242"/>
      <c r="H361" s="245">
        <v>67.84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187</v>
      </c>
      <c r="AU361" s="251" t="s">
        <v>82</v>
      </c>
      <c r="AV361" s="13" t="s">
        <v>82</v>
      </c>
      <c r="AW361" s="13" t="s">
        <v>36</v>
      </c>
      <c r="AX361" s="13" t="s">
        <v>73</v>
      </c>
      <c r="AY361" s="251" t="s">
        <v>175</v>
      </c>
    </row>
    <row r="362" s="15" customFormat="1">
      <c r="A362" s="15"/>
      <c r="B362" s="263"/>
      <c r="C362" s="264"/>
      <c r="D362" s="224" t="s">
        <v>187</v>
      </c>
      <c r="E362" s="265" t="s">
        <v>30</v>
      </c>
      <c r="F362" s="266" t="s">
        <v>231</v>
      </c>
      <c r="G362" s="264"/>
      <c r="H362" s="267">
        <v>67.84</v>
      </c>
      <c r="I362" s="268"/>
      <c r="J362" s="264"/>
      <c r="K362" s="264"/>
      <c r="L362" s="269"/>
      <c r="M362" s="270"/>
      <c r="N362" s="271"/>
      <c r="O362" s="271"/>
      <c r="P362" s="271"/>
      <c r="Q362" s="271"/>
      <c r="R362" s="271"/>
      <c r="S362" s="271"/>
      <c r="T362" s="27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3" t="s">
        <v>187</v>
      </c>
      <c r="AU362" s="273" t="s">
        <v>82</v>
      </c>
      <c r="AV362" s="15" t="s">
        <v>196</v>
      </c>
      <c r="AW362" s="15" t="s">
        <v>36</v>
      </c>
      <c r="AX362" s="15" t="s">
        <v>73</v>
      </c>
      <c r="AY362" s="273" t="s">
        <v>175</v>
      </c>
    </row>
    <row r="363" s="12" customFormat="1">
      <c r="A363" s="12"/>
      <c r="B363" s="231"/>
      <c r="C363" s="232"/>
      <c r="D363" s="224" t="s">
        <v>187</v>
      </c>
      <c r="E363" s="233" t="s">
        <v>30</v>
      </c>
      <c r="F363" s="234" t="s">
        <v>957</v>
      </c>
      <c r="G363" s="232"/>
      <c r="H363" s="233" t="s">
        <v>30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T363" s="240" t="s">
        <v>187</v>
      </c>
      <c r="AU363" s="240" t="s">
        <v>82</v>
      </c>
      <c r="AV363" s="12" t="s">
        <v>80</v>
      </c>
      <c r="AW363" s="12" t="s">
        <v>36</v>
      </c>
      <c r="AX363" s="12" t="s">
        <v>73</v>
      </c>
      <c r="AY363" s="240" t="s">
        <v>175</v>
      </c>
    </row>
    <row r="364" s="13" customFormat="1">
      <c r="A364" s="13"/>
      <c r="B364" s="241"/>
      <c r="C364" s="242"/>
      <c r="D364" s="224" t="s">
        <v>187</v>
      </c>
      <c r="E364" s="243" t="s">
        <v>30</v>
      </c>
      <c r="F364" s="244" t="s">
        <v>958</v>
      </c>
      <c r="G364" s="242"/>
      <c r="H364" s="245">
        <v>1.23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1" t="s">
        <v>187</v>
      </c>
      <c r="AU364" s="251" t="s">
        <v>82</v>
      </c>
      <c r="AV364" s="13" t="s">
        <v>82</v>
      </c>
      <c r="AW364" s="13" t="s">
        <v>36</v>
      </c>
      <c r="AX364" s="13" t="s">
        <v>73</v>
      </c>
      <c r="AY364" s="251" t="s">
        <v>175</v>
      </c>
    </row>
    <row r="365" s="15" customFormat="1">
      <c r="A365" s="15"/>
      <c r="B365" s="263"/>
      <c r="C365" s="264"/>
      <c r="D365" s="224" t="s">
        <v>187</v>
      </c>
      <c r="E365" s="265" t="s">
        <v>30</v>
      </c>
      <c r="F365" s="266" t="s">
        <v>231</v>
      </c>
      <c r="G365" s="264"/>
      <c r="H365" s="267">
        <v>1.23</v>
      </c>
      <c r="I365" s="268"/>
      <c r="J365" s="264"/>
      <c r="K365" s="264"/>
      <c r="L365" s="269"/>
      <c r="M365" s="270"/>
      <c r="N365" s="271"/>
      <c r="O365" s="271"/>
      <c r="P365" s="271"/>
      <c r="Q365" s="271"/>
      <c r="R365" s="271"/>
      <c r="S365" s="271"/>
      <c r="T365" s="272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3" t="s">
        <v>187</v>
      </c>
      <c r="AU365" s="273" t="s">
        <v>82</v>
      </c>
      <c r="AV365" s="15" t="s">
        <v>196</v>
      </c>
      <c r="AW365" s="15" t="s">
        <v>36</v>
      </c>
      <c r="AX365" s="15" t="s">
        <v>73</v>
      </c>
      <c r="AY365" s="273" t="s">
        <v>175</v>
      </c>
    </row>
    <row r="366" s="12" customFormat="1">
      <c r="A366" s="12"/>
      <c r="B366" s="231"/>
      <c r="C366" s="232"/>
      <c r="D366" s="224" t="s">
        <v>187</v>
      </c>
      <c r="E366" s="233" t="s">
        <v>30</v>
      </c>
      <c r="F366" s="234" t="s">
        <v>959</v>
      </c>
      <c r="G366" s="232"/>
      <c r="H366" s="233" t="s">
        <v>30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40" t="s">
        <v>187</v>
      </c>
      <c r="AU366" s="240" t="s">
        <v>82</v>
      </c>
      <c r="AV366" s="12" t="s">
        <v>80</v>
      </c>
      <c r="AW366" s="12" t="s">
        <v>36</v>
      </c>
      <c r="AX366" s="12" t="s">
        <v>73</v>
      </c>
      <c r="AY366" s="240" t="s">
        <v>175</v>
      </c>
    </row>
    <row r="367" s="13" customFormat="1">
      <c r="A367" s="13"/>
      <c r="B367" s="241"/>
      <c r="C367" s="242"/>
      <c r="D367" s="224" t="s">
        <v>187</v>
      </c>
      <c r="E367" s="243" t="s">
        <v>30</v>
      </c>
      <c r="F367" s="244" t="s">
        <v>960</v>
      </c>
      <c r="G367" s="242"/>
      <c r="H367" s="245">
        <v>18.3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1" t="s">
        <v>187</v>
      </c>
      <c r="AU367" s="251" t="s">
        <v>82</v>
      </c>
      <c r="AV367" s="13" t="s">
        <v>82</v>
      </c>
      <c r="AW367" s="13" t="s">
        <v>36</v>
      </c>
      <c r="AX367" s="13" t="s">
        <v>73</v>
      </c>
      <c r="AY367" s="251" t="s">
        <v>175</v>
      </c>
    </row>
    <row r="368" s="15" customFormat="1">
      <c r="A368" s="15"/>
      <c r="B368" s="263"/>
      <c r="C368" s="264"/>
      <c r="D368" s="224" t="s">
        <v>187</v>
      </c>
      <c r="E368" s="265" t="s">
        <v>30</v>
      </c>
      <c r="F368" s="266" t="s">
        <v>231</v>
      </c>
      <c r="G368" s="264"/>
      <c r="H368" s="267">
        <v>18.3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3" t="s">
        <v>187</v>
      </c>
      <c r="AU368" s="273" t="s">
        <v>82</v>
      </c>
      <c r="AV368" s="15" t="s">
        <v>196</v>
      </c>
      <c r="AW368" s="15" t="s">
        <v>36</v>
      </c>
      <c r="AX368" s="15" t="s">
        <v>73</v>
      </c>
      <c r="AY368" s="273" t="s">
        <v>175</v>
      </c>
    </row>
    <row r="369" s="14" customFormat="1">
      <c r="A369" s="14"/>
      <c r="B369" s="252"/>
      <c r="C369" s="253"/>
      <c r="D369" s="224" t="s">
        <v>187</v>
      </c>
      <c r="E369" s="254" t="s">
        <v>30</v>
      </c>
      <c r="F369" s="255" t="s">
        <v>190</v>
      </c>
      <c r="G369" s="253"/>
      <c r="H369" s="256">
        <v>87.37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187</v>
      </c>
      <c r="AU369" s="262" t="s">
        <v>82</v>
      </c>
      <c r="AV369" s="14" t="s">
        <v>181</v>
      </c>
      <c r="AW369" s="14" t="s">
        <v>36</v>
      </c>
      <c r="AX369" s="14" t="s">
        <v>80</v>
      </c>
      <c r="AY369" s="262" t="s">
        <v>175</v>
      </c>
    </row>
    <row r="370" s="2" customFormat="1" ht="21.75" customHeight="1">
      <c r="A370" s="42"/>
      <c r="B370" s="43"/>
      <c r="C370" s="211" t="s">
        <v>505</v>
      </c>
      <c r="D370" s="211" t="s">
        <v>176</v>
      </c>
      <c r="E370" s="212" t="s">
        <v>961</v>
      </c>
      <c r="F370" s="213" t="s">
        <v>962</v>
      </c>
      <c r="G370" s="214" t="s">
        <v>199</v>
      </c>
      <c r="H370" s="215">
        <v>5.76</v>
      </c>
      <c r="I370" s="216"/>
      <c r="J370" s="217">
        <f>ROUND(I370*H370,2)</f>
        <v>0</v>
      </c>
      <c r="K370" s="213" t="s">
        <v>180</v>
      </c>
      <c r="L370" s="48"/>
      <c r="M370" s="218" t="s">
        <v>30</v>
      </c>
      <c r="N370" s="219" t="s">
        <v>44</v>
      </c>
      <c r="O370" s="88"/>
      <c r="P370" s="220">
        <f>O370*H370</f>
        <v>0</v>
      </c>
      <c r="Q370" s="220">
        <v>2.55045</v>
      </c>
      <c r="R370" s="220">
        <f>Q370*H370</f>
        <v>14.690592</v>
      </c>
      <c r="S370" s="220">
        <v>0</v>
      </c>
      <c r="T370" s="221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2" t="s">
        <v>181</v>
      </c>
      <c r="AT370" s="222" t="s">
        <v>176</v>
      </c>
      <c r="AU370" s="222" t="s">
        <v>82</v>
      </c>
      <c r="AY370" s="20" t="s">
        <v>175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20" t="s">
        <v>80</v>
      </c>
      <c r="BK370" s="223">
        <f>ROUND(I370*H370,2)</f>
        <v>0</v>
      </c>
      <c r="BL370" s="20" t="s">
        <v>181</v>
      </c>
      <c r="BM370" s="222" t="s">
        <v>963</v>
      </c>
    </row>
    <row r="371" s="2" customFormat="1">
      <c r="A371" s="42"/>
      <c r="B371" s="43"/>
      <c r="C371" s="44"/>
      <c r="D371" s="224" t="s">
        <v>183</v>
      </c>
      <c r="E371" s="44"/>
      <c r="F371" s="225" t="s">
        <v>964</v>
      </c>
      <c r="G371" s="44"/>
      <c r="H371" s="44"/>
      <c r="I371" s="226"/>
      <c r="J371" s="44"/>
      <c r="K371" s="44"/>
      <c r="L371" s="48"/>
      <c r="M371" s="227"/>
      <c r="N371" s="228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183</v>
      </c>
      <c r="AU371" s="20" t="s">
        <v>82</v>
      </c>
    </row>
    <row r="372" s="2" customFormat="1">
      <c r="A372" s="42"/>
      <c r="B372" s="43"/>
      <c r="C372" s="44"/>
      <c r="D372" s="229" t="s">
        <v>185</v>
      </c>
      <c r="E372" s="44"/>
      <c r="F372" s="230" t="s">
        <v>965</v>
      </c>
      <c r="G372" s="44"/>
      <c r="H372" s="44"/>
      <c r="I372" s="226"/>
      <c r="J372" s="44"/>
      <c r="K372" s="44"/>
      <c r="L372" s="48"/>
      <c r="M372" s="227"/>
      <c r="N372" s="228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185</v>
      </c>
      <c r="AU372" s="20" t="s">
        <v>82</v>
      </c>
    </row>
    <row r="373" s="13" customFormat="1">
      <c r="A373" s="13"/>
      <c r="B373" s="241"/>
      <c r="C373" s="242"/>
      <c r="D373" s="224" t="s">
        <v>187</v>
      </c>
      <c r="E373" s="243" t="s">
        <v>30</v>
      </c>
      <c r="F373" s="244" t="s">
        <v>966</v>
      </c>
      <c r="G373" s="242"/>
      <c r="H373" s="245">
        <v>5.76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1" t="s">
        <v>187</v>
      </c>
      <c r="AU373" s="251" t="s">
        <v>82</v>
      </c>
      <c r="AV373" s="13" t="s">
        <v>82</v>
      </c>
      <c r="AW373" s="13" t="s">
        <v>36</v>
      </c>
      <c r="AX373" s="13" t="s">
        <v>73</v>
      </c>
      <c r="AY373" s="251" t="s">
        <v>175</v>
      </c>
    </row>
    <row r="374" s="14" customFormat="1">
      <c r="A374" s="14"/>
      <c r="B374" s="252"/>
      <c r="C374" s="253"/>
      <c r="D374" s="224" t="s">
        <v>187</v>
      </c>
      <c r="E374" s="254" t="s">
        <v>30</v>
      </c>
      <c r="F374" s="255" t="s">
        <v>190</v>
      </c>
      <c r="G374" s="253"/>
      <c r="H374" s="256">
        <v>5.76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2" t="s">
        <v>187</v>
      </c>
      <c r="AU374" s="262" t="s">
        <v>82</v>
      </c>
      <c r="AV374" s="14" t="s">
        <v>181</v>
      </c>
      <c r="AW374" s="14" t="s">
        <v>36</v>
      </c>
      <c r="AX374" s="14" t="s">
        <v>80</v>
      </c>
      <c r="AY374" s="262" t="s">
        <v>175</v>
      </c>
    </row>
    <row r="375" s="2" customFormat="1" ht="16.5" customHeight="1">
      <c r="A375" s="42"/>
      <c r="B375" s="43"/>
      <c r="C375" s="211" t="s">
        <v>512</v>
      </c>
      <c r="D375" s="211" t="s">
        <v>176</v>
      </c>
      <c r="E375" s="212" t="s">
        <v>967</v>
      </c>
      <c r="F375" s="213" t="s">
        <v>968</v>
      </c>
      <c r="G375" s="214" t="s">
        <v>179</v>
      </c>
      <c r="H375" s="215">
        <v>7.2</v>
      </c>
      <c r="I375" s="216"/>
      <c r="J375" s="217">
        <f>ROUND(I375*H375,2)</f>
        <v>0</v>
      </c>
      <c r="K375" s="213" t="s">
        <v>180</v>
      </c>
      <c r="L375" s="48"/>
      <c r="M375" s="218" t="s">
        <v>30</v>
      </c>
      <c r="N375" s="219" t="s">
        <v>44</v>
      </c>
      <c r="O375" s="88"/>
      <c r="P375" s="220">
        <f>O375*H375</f>
        <v>0</v>
      </c>
      <c r="Q375" s="220">
        <v>0.0077</v>
      </c>
      <c r="R375" s="220">
        <f>Q375*H375</f>
        <v>0.055440000000000008</v>
      </c>
      <c r="S375" s="220">
        <v>0</v>
      </c>
      <c r="T375" s="221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22" t="s">
        <v>181</v>
      </c>
      <c r="AT375" s="222" t="s">
        <v>176</v>
      </c>
      <c r="AU375" s="222" t="s">
        <v>82</v>
      </c>
      <c r="AY375" s="20" t="s">
        <v>175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20" t="s">
        <v>80</v>
      </c>
      <c r="BK375" s="223">
        <f>ROUND(I375*H375,2)</f>
        <v>0</v>
      </c>
      <c r="BL375" s="20" t="s">
        <v>181</v>
      </c>
      <c r="BM375" s="222" t="s">
        <v>969</v>
      </c>
    </row>
    <row r="376" s="2" customFormat="1">
      <c r="A376" s="42"/>
      <c r="B376" s="43"/>
      <c r="C376" s="44"/>
      <c r="D376" s="224" t="s">
        <v>183</v>
      </c>
      <c r="E376" s="44"/>
      <c r="F376" s="225" t="s">
        <v>970</v>
      </c>
      <c r="G376" s="44"/>
      <c r="H376" s="44"/>
      <c r="I376" s="226"/>
      <c r="J376" s="44"/>
      <c r="K376" s="44"/>
      <c r="L376" s="48"/>
      <c r="M376" s="227"/>
      <c r="N376" s="228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0" t="s">
        <v>183</v>
      </c>
      <c r="AU376" s="20" t="s">
        <v>82</v>
      </c>
    </row>
    <row r="377" s="2" customFormat="1">
      <c r="A377" s="42"/>
      <c r="B377" s="43"/>
      <c r="C377" s="44"/>
      <c r="D377" s="229" t="s">
        <v>185</v>
      </c>
      <c r="E377" s="44"/>
      <c r="F377" s="230" t="s">
        <v>971</v>
      </c>
      <c r="G377" s="44"/>
      <c r="H377" s="44"/>
      <c r="I377" s="226"/>
      <c r="J377" s="44"/>
      <c r="K377" s="44"/>
      <c r="L377" s="48"/>
      <c r="M377" s="227"/>
      <c r="N377" s="228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185</v>
      </c>
      <c r="AU377" s="20" t="s">
        <v>82</v>
      </c>
    </row>
    <row r="378" s="13" customFormat="1">
      <c r="A378" s="13"/>
      <c r="B378" s="241"/>
      <c r="C378" s="242"/>
      <c r="D378" s="224" t="s">
        <v>187</v>
      </c>
      <c r="E378" s="243" t="s">
        <v>30</v>
      </c>
      <c r="F378" s="244" t="s">
        <v>972</v>
      </c>
      <c r="G378" s="242"/>
      <c r="H378" s="245">
        <v>7.2</v>
      </c>
      <c r="I378" s="246"/>
      <c r="J378" s="242"/>
      <c r="K378" s="242"/>
      <c r="L378" s="247"/>
      <c r="M378" s="248"/>
      <c r="N378" s="249"/>
      <c r="O378" s="249"/>
      <c r="P378" s="249"/>
      <c r="Q378" s="249"/>
      <c r="R378" s="249"/>
      <c r="S378" s="249"/>
      <c r="T378" s="250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1" t="s">
        <v>187</v>
      </c>
      <c r="AU378" s="251" t="s">
        <v>82</v>
      </c>
      <c r="AV378" s="13" t="s">
        <v>82</v>
      </c>
      <c r="AW378" s="13" t="s">
        <v>36</v>
      </c>
      <c r="AX378" s="13" t="s">
        <v>73</v>
      </c>
      <c r="AY378" s="251" t="s">
        <v>175</v>
      </c>
    </row>
    <row r="379" s="14" customFormat="1">
      <c r="A379" s="14"/>
      <c r="B379" s="252"/>
      <c r="C379" s="253"/>
      <c r="D379" s="224" t="s">
        <v>187</v>
      </c>
      <c r="E379" s="254" t="s">
        <v>30</v>
      </c>
      <c r="F379" s="255" t="s">
        <v>190</v>
      </c>
      <c r="G379" s="253"/>
      <c r="H379" s="256">
        <v>7.2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2" t="s">
        <v>187</v>
      </c>
      <c r="AU379" s="262" t="s">
        <v>82</v>
      </c>
      <c r="AV379" s="14" t="s">
        <v>181</v>
      </c>
      <c r="AW379" s="14" t="s">
        <v>36</v>
      </c>
      <c r="AX379" s="14" t="s">
        <v>80</v>
      </c>
      <c r="AY379" s="262" t="s">
        <v>175</v>
      </c>
    </row>
    <row r="380" s="2" customFormat="1" ht="16.5" customHeight="1">
      <c r="A380" s="42"/>
      <c r="B380" s="43"/>
      <c r="C380" s="211" t="s">
        <v>521</v>
      </c>
      <c r="D380" s="211" t="s">
        <v>176</v>
      </c>
      <c r="E380" s="212" t="s">
        <v>973</v>
      </c>
      <c r="F380" s="213" t="s">
        <v>974</v>
      </c>
      <c r="G380" s="214" t="s">
        <v>179</v>
      </c>
      <c r="H380" s="215">
        <v>7.2</v>
      </c>
      <c r="I380" s="216"/>
      <c r="J380" s="217">
        <f>ROUND(I380*H380,2)</f>
        <v>0</v>
      </c>
      <c r="K380" s="213" t="s">
        <v>180</v>
      </c>
      <c r="L380" s="48"/>
      <c r="M380" s="218" t="s">
        <v>30</v>
      </c>
      <c r="N380" s="219" t="s">
        <v>44</v>
      </c>
      <c r="O380" s="88"/>
      <c r="P380" s="220">
        <f>O380*H380</f>
        <v>0</v>
      </c>
      <c r="Q380" s="220">
        <v>0</v>
      </c>
      <c r="R380" s="220">
        <f>Q380*H380</f>
        <v>0</v>
      </c>
      <c r="S380" s="220">
        <v>0</v>
      </c>
      <c r="T380" s="221">
        <f>S380*H380</f>
        <v>0</v>
      </c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R380" s="222" t="s">
        <v>181</v>
      </c>
      <c r="AT380" s="222" t="s">
        <v>176</v>
      </c>
      <c r="AU380" s="222" t="s">
        <v>82</v>
      </c>
      <c r="AY380" s="20" t="s">
        <v>175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20" t="s">
        <v>80</v>
      </c>
      <c r="BK380" s="223">
        <f>ROUND(I380*H380,2)</f>
        <v>0</v>
      </c>
      <c r="BL380" s="20" t="s">
        <v>181</v>
      </c>
      <c r="BM380" s="222" t="s">
        <v>975</v>
      </c>
    </row>
    <row r="381" s="2" customFormat="1">
      <c r="A381" s="42"/>
      <c r="B381" s="43"/>
      <c r="C381" s="44"/>
      <c r="D381" s="224" t="s">
        <v>183</v>
      </c>
      <c r="E381" s="44"/>
      <c r="F381" s="225" t="s">
        <v>976</v>
      </c>
      <c r="G381" s="44"/>
      <c r="H381" s="44"/>
      <c r="I381" s="226"/>
      <c r="J381" s="44"/>
      <c r="K381" s="44"/>
      <c r="L381" s="48"/>
      <c r="M381" s="227"/>
      <c r="N381" s="228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183</v>
      </c>
      <c r="AU381" s="20" t="s">
        <v>82</v>
      </c>
    </row>
    <row r="382" s="2" customFormat="1">
      <c r="A382" s="42"/>
      <c r="B382" s="43"/>
      <c r="C382" s="44"/>
      <c r="D382" s="229" t="s">
        <v>185</v>
      </c>
      <c r="E382" s="44"/>
      <c r="F382" s="230" t="s">
        <v>977</v>
      </c>
      <c r="G382" s="44"/>
      <c r="H382" s="44"/>
      <c r="I382" s="226"/>
      <c r="J382" s="44"/>
      <c r="K382" s="44"/>
      <c r="L382" s="48"/>
      <c r="M382" s="227"/>
      <c r="N382" s="228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185</v>
      </c>
      <c r="AU382" s="20" t="s">
        <v>82</v>
      </c>
    </row>
    <row r="383" s="2" customFormat="1" ht="16.5" customHeight="1">
      <c r="A383" s="42"/>
      <c r="B383" s="43"/>
      <c r="C383" s="211" t="s">
        <v>528</v>
      </c>
      <c r="D383" s="211" t="s">
        <v>176</v>
      </c>
      <c r="E383" s="212" t="s">
        <v>978</v>
      </c>
      <c r="F383" s="213" t="s">
        <v>979</v>
      </c>
      <c r="G383" s="214" t="s">
        <v>295</v>
      </c>
      <c r="H383" s="215">
        <v>0.69099999999999992</v>
      </c>
      <c r="I383" s="216"/>
      <c r="J383" s="217">
        <f>ROUND(I383*H383,2)</f>
        <v>0</v>
      </c>
      <c r="K383" s="213" t="s">
        <v>180</v>
      </c>
      <c r="L383" s="48"/>
      <c r="M383" s="218" t="s">
        <v>30</v>
      </c>
      <c r="N383" s="219" t="s">
        <v>44</v>
      </c>
      <c r="O383" s="88"/>
      <c r="P383" s="220">
        <f>O383*H383</f>
        <v>0</v>
      </c>
      <c r="Q383" s="220">
        <v>1.06062</v>
      </c>
      <c r="R383" s="220">
        <f>Q383*H383</f>
        <v>0.73288841999999984</v>
      </c>
      <c r="S383" s="220">
        <v>0</v>
      </c>
      <c r="T383" s="221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22" t="s">
        <v>181</v>
      </c>
      <c r="AT383" s="222" t="s">
        <v>176</v>
      </c>
      <c r="AU383" s="222" t="s">
        <v>82</v>
      </c>
      <c r="AY383" s="20" t="s">
        <v>175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20" t="s">
        <v>80</v>
      </c>
      <c r="BK383" s="223">
        <f>ROUND(I383*H383,2)</f>
        <v>0</v>
      </c>
      <c r="BL383" s="20" t="s">
        <v>181</v>
      </c>
      <c r="BM383" s="222" t="s">
        <v>980</v>
      </c>
    </row>
    <row r="384" s="2" customFormat="1">
      <c r="A384" s="42"/>
      <c r="B384" s="43"/>
      <c r="C384" s="44"/>
      <c r="D384" s="224" t="s">
        <v>183</v>
      </c>
      <c r="E384" s="44"/>
      <c r="F384" s="225" t="s">
        <v>981</v>
      </c>
      <c r="G384" s="44"/>
      <c r="H384" s="44"/>
      <c r="I384" s="226"/>
      <c r="J384" s="44"/>
      <c r="K384" s="44"/>
      <c r="L384" s="48"/>
      <c r="M384" s="227"/>
      <c r="N384" s="228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183</v>
      </c>
      <c r="AU384" s="20" t="s">
        <v>82</v>
      </c>
    </row>
    <row r="385" s="2" customFormat="1">
      <c r="A385" s="42"/>
      <c r="B385" s="43"/>
      <c r="C385" s="44"/>
      <c r="D385" s="229" t="s">
        <v>185</v>
      </c>
      <c r="E385" s="44"/>
      <c r="F385" s="230" t="s">
        <v>982</v>
      </c>
      <c r="G385" s="44"/>
      <c r="H385" s="44"/>
      <c r="I385" s="226"/>
      <c r="J385" s="44"/>
      <c r="K385" s="44"/>
      <c r="L385" s="48"/>
      <c r="M385" s="227"/>
      <c r="N385" s="228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185</v>
      </c>
      <c r="AU385" s="20" t="s">
        <v>82</v>
      </c>
    </row>
    <row r="386" s="13" customFormat="1">
      <c r="A386" s="13"/>
      <c r="B386" s="241"/>
      <c r="C386" s="242"/>
      <c r="D386" s="224" t="s">
        <v>187</v>
      </c>
      <c r="E386" s="243" t="s">
        <v>30</v>
      </c>
      <c r="F386" s="244" t="s">
        <v>983</v>
      </c>
      <c r="G386" s="242"/>
      <c r="H386" s="245">
        <v>0.69120000000000008</v>
      </c>
      <c r="I386" s="246"/>
      <c r="J386" s="242"/>
      <c r="K386" s="242"/>
      <c r="L386" s="247"/>
      <c r="M386" s="248"/>
      <c r="N386" s="249"/>
      <c r="O386" s="249"/>
      <c r="P386" s="249"/>
      <c r="Q386" s="249"/>
      <c r="R386" s="249"/>
      <c r="S386" s="249"/>
      <c r="T386" s="250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1" t="s">
        <v>187</v>
      </c>
      <c r="AU386" s="251" t="s">
        <v>82</v>
      </c>
      <c r="AV386" s="13" t="s">
        <v>82</v>
      </c>
      <c r="AW386" s="13" t="s">
        <v>36</v>
      </c>
      <c r="AX386" s="13" t="s">
        <v>73</v>
      </c>
      <c r="AY386" s="251" t="s">
        <v>175</v>
      </c>
    </row>
    <row r="387" s="14" customFormat="1">
      <c r="A387" s="14"/>
      <c r="B387" s="252"/>
      <c r="C387" s="253"/>
      <c r="D387" s="224" t="s">
        <v>187</v>
      </c>
      <c r="E387" s="254" t="s">
        <v>30</v>
      </c>
      <c r="F387" s="255" t="s">
        <v>190</v>
      </c>
      <c r="G387" s="253"/>
      <c r="H387" s="256">
        <v>0.69120000000000008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2" t="s">
        <v>187</v>
      </c>
      <c r="AU387" s="262" t="s">
        <v>82</v>
      </c>
      <c r="AV387" s="14" t="s">
        <v>181</v>
      </c>
      <c r="AW387" s="14" t="s">
        <v>36</v>
      </c>
      <c r="AX387" s="14" t="s">
        <v>80</v>
      </c>
      <c r="AY387" s="262" t="s">
        <v>175</v>
      </c>
    </row>
    <row r="388" s="2" customFormat="1" ht="16.5" customHeight="1">
      <c r="A388" s="42"/>
      <c r="B388" s="43"/>
      <c r="C388" s="211" t="s">
        <v>534</v>
      </c>
      <c r="D388" s="211" t="s">
        <v>176</v>
      </c>
      <c r="E388" s="212" t="s">
        <v>984</v>
      </c>
      <c r="F388" s="213" t="s">
        <v>985</v>
      </c>
      <c r="G388" s="214" t="s">
        <v>295</v>
      </c>
      <c r="H388" s="215">
        <v>1.668</v>
      </c>
      <c r="I388" s="216"/>
      <c r="J388" s="217">
        <f>ROUND(I388*H388,2)</f>
        <v>0</v>
      </c>
      <c r="K388" s="213" t="s">
        <v>180</v>
      </c>
      <c r="L388" s="48"/>
      <c r="M388" s="218" t="s">
        <v>30</v>
      </c>
      <c r="N388" s="219" t="s">
        <v>44</v>
      </c>
      <c r="O388" s="88"/>
      <c r="P388" s="220">
        <f>O388*H388</f>
        <v>0</v>
      </c>
      <c r="Q388" s="220">
        <v>1.0594</v>
      </c>
      <c r="R388" s="220">
        <f>Q388*H388</f>
        <v>1.7670792</v>
      </c>
      <c r="S388" s="220">
        <v>0</v>
      </c>
      <c r="T388" s="221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22" t="s">
        <v>181</v>
      </c>
      <c r="AT388" s="222" t="s">
        <v>176</v>
      </c>
      <c r="AU388" s="222" t="s">
        <v>82</v>
      </c>
      <c r="AY388" s="20" t="s">
        <v>175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20" t="s">
        <v>80</v>
      </c>
      <c r="BK388" s="223">
        <f>ROUND(I388*H388,2)</f>
        <v>0</v>
      </c>
      <c r="BL388" s="20" t="s">
        <v>181</v>
      </c>
      <c r="BM388" s="222" t="s">
        <v>986</v>
      </c>
    </row>
    <row r="389" s="2" customFormat="1">
      <c r="A389" s="42"/>
      <c r="B389" s="43"/>
      <c r="C389" s="44"/>
      <c r="D389" s="224" t="s">
        <v>183</v>
      </c>
      <c r="E389" s="44"/>
      <c r="F389" s="225" t="s">
        <v>987</v>
      </c>
      <c r="G389" s="44"/>
      <c r="H389" s="44"/>
      <c r="I389" s="226"/>
      <c r="J389" s="44"/>
      <c r="K389" s="44"/>
      <c r="L389" s="48"/>
      <c r="M389" s="227"/>
      <c r="N389" s="228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183</v>
      </c>
      <c r="AU389" s="20" t="s">
        <v>82</v>
      </c>
    </row>
    <row r="390" s="2" customFormat="1">
      <c r="A390" s="42"/>
      <c r="B390" s="43"/>
      <c r="C390" s="44"/>
      <c r="D390" s="229" t="s">
        <v>185</v>
      </c>
      <c r="E390" s="44"/>
      <c r="F390" s="230" t="s">
        <v>988</v>
      </c>
      <c r="G390" s="44"/>
      <c r="H390" s="44"/>
      <c r="I390" s="226"/>
      <c r="J390" s="44"/>
      <c r="K390" s="44"/>
      <c r="L390" s="48"/>
      <c r="M390" s="227"/>
      <c r="N390" s="228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185</v>
      </c>
      <c r="AU390" s="20" t="s">
        <v>82</v>
      </c>
    </row>
    <row r="391" s="12" customFormat="1">
      <c r="A391" s="12"/>
      <c r="B391" s="231"/>
      <c r="C391" s="232"/>
      <c r="D391" s="224" t="s">
        <v>187</v>
      </c>
      <c r="E391" s="233" t="s">
        <v>30</v>
      </c>
      <c r="F391" s="234" t="s">
        <v>989</v>
      </c>
      <c r="G391" s="232"/>
      <c r="H391" s="233" t="s">
        <v>30</v>
      </c>
      <c r="I391" s="235"/>
      <c r="J391" s="232"/>
      <c r="K391" s="232"/>
      <c r="L391" s="236"/>
      <c r="M391" s="237"/>
      <c r="N391" s="238"/>
      <c r="O391" s="238"/>
      <c r="P391" s="238"/>
      <c r="Q391" s="238"/>
      <c r="R391" s="238"/>
      <c r="S391" s="238"/>
      <c r="T391" s="239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40" t="s">
        <v>187</v>
      </c>
      <c r="AU391" s="240" t="s">
        <v>82</v>
      </c>
      <c r="AV391" s="12" t="s">
        <v>80</v>
      </c>
      <c r="AW391" s="12" t="s">
        <v>36</v>
      </c>
      <c r="AX391" s="12" t="s">
        <v>73</v>
      </c>
      <c r="AY391" s="240" t="s">
        <v>175</v>
      </c>
    </row>
    <row r="392" s="12" customFormat="1">
      <c r="A392" s="12"/>
      <c r="B392" s="231"/>
      <c r="C392" s="232"/>
      <c r="D392" s="224" t="s">
        <v>187</v>
      </c>
      <c r="E392" s="233" t="s">
        <v>30</v>
      </c>
      <c r="F392" s="234" t="s">
        <v>990</v>
      </c>
      <c r="G392" s="232"/>
      <c r="H392" s="233" t="s">
        <v>30</v>
      </c>
      <c r="I392" s="235"/>
      <c r="J392" s="232"/>
      <c r="K392" s="232"/>
      <c r="L392" s="236"/>
      <c r="M392" s="237"/>
      <c r="N392" s="238"/>
      <c r="O392" s="238"/>
      <c r="P392" s="238"/>
      <c r="Q392" s="238"/>
      <c r="R392" s="238"/>
      <c r="S392" s="238"/>
      <c r="T392" s="239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T392" s="240" t="s">
        <v>187</v>
      </c>
      <c r="AU392" s="240" t="s">
        <v>82</v>
      </c>
      <c r="AV392" s="12" t="s">
        <v>80</v>
      </c>
      <c r="AW392" s="12" t="s">
        <v>36</v>
      </c>
      <c r="AX392" s="12" t="s">
        <v>73</v>
      </c>
      <c r="AY392" s="240" t="s">
        <v>175</v>
      </c>
    </row>
    <row r="393" s="13" customFormat="1">
      <c r="A393" s="13"/>
      <c r="B393" s="241"/>
      <c r="C393" s="242"/>
      <c r="D393" s="224" t="s">
        <v>187</v>
      </c>
      <c r="E393" s="243" t="s">
        <v>30</v>
      </c>
      <c r="F393" s="244" t="s">
        <v>991</v>
      </c>
      <c r="G393" s="242"/>
      <c r="H393" s="245">
        <v>0.0579912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1" t="s">
        <v>187</v>
      </c>
      <c r="AU393" s="251" t="s">
        <v>82</v>
      </c>
      <c r="AV393" s="13" t="s">
        <v>82</v>
      </c>
      <c r="AW393" s="13" t="s">
        <v>36</v>
      </c>
      <c r="AX393" s="13" t="s">
        <v>73</v>
      </c>
      <c r="AY393" s="251" t="s">
        <v>175</v>
      </c>
    </row>
    <row r="394" s="13" customFormat="1">
      <c r="A394" s="13"/>
      <c r="B394" s="241"/>
      <c r="C394" s="242"/>
      <c r="D394" s="224" t="s">
        <v>187</v>
      </c>
      <c r="E394" s="243" t="s">
        <v>30</v>
      </c>
      <c r="F394" s="244" t="s">
        <v>992</v>
      </c>
      <c r="G394" s="242"/>
      <c r="H394" s="245">
        <v>0.383756724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187</v>
      </c>
      <c r="AU394" s="251" t="s">
        <v>82</v>
      </c>
      <c r="AV394" s="13" t="s">
        <v>82</v>
      </c>
      <c r="AW394" s="13" t="s">
        <v>36</v>
      </c>
      <c r="AX394" s="13" t="s">
        <v>73</v>
      </c>
      <c r="AY394" s="251" t="s">
        <v>175</v>
      </c>
    </row>
    <row r="395" s="12" customFormat="1">
      <c r="A395" s="12"/>
      <c r="B395" s="231"/>
      <c r="C395" s="232"/>
      <c r="D395" s="224" t="s">
        <v>187</v>
      </c>
      <c r="E395" s="233" t="s">
        <v>30</v>
      </c>
      <c r="F395" s="234" t="s">
        <v>993</v>
      </c>
      <c r="G395" s="232"/>
      <c r="H395" s="233" t="s">
        <v>30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T395" s="240" t="s">
        <v>187</v>
      </c>
      <c r="AU395" s="240" t="s">
        <v>82</v>
      </c>
      <c r="AV395" s="12" t="s">
        <v>80</v>
      </c>
      <c r="AW395" s="12" t="s">
        <v>36</v>
      </c>
      <c r="AX395" s="12" t="s">
        <v>73</v>
      </c>
      <c r="AY395" s="240" t="s">
        <v>175</v>
      </c>
    </row>
    <row r="396" s="13" customFormat="1">
      <c r="A396" s="13"/>
      <c r="B396" s="241"/>
      <c r="C396" s="242"/>
      <c r="D396" s="224" t="s">
        <v>187</v>
      </c>
      <c r="E396" s="243" t="s">
        <v>30</v>
      </c>
      <c r="F396" s="244" t="s">
        <v>994</v>
      </c>
      <c r="G396" s="242"/>
      <c r="H396" s="245">
        <v>0.0312732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187</v>
      </c>
      <c r="AU396" s="251" t="s">
        <v>82</v>
      </c>
      <c r="AV396" s="13" t="s">
        <v>82</v>
      </c>
      <c r="AW396" s="13" t="s">
        <v>36</v>
      </c>
      <c r="AX396" s="13" t="s">
        <v>73</v>
      </c>
      <c r="AY396" s="251" t="s">
        <v>175</v>
      </c>
    </row>
    <row r="397" s="13" customFormat="1">
      <c r="A397" s="13"/>
      <c r="B397" s="241"/>
      <c r="C397" s="242"/>
      <c r="D397" s="224" t="s">
        <v>187</v>
      </c>
      <c r="E397" s="243" t="s">
        <v>30</v>
      </c>
      <c r="F397" s="244" t="s">
        <v>995</v>
      </c>
      <c r="G397" s="242"/>
      <c r="H397" s="245">
        <v>0.117930912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1" t="s">
        <v>187</v>
      </c>
      <c r="AU397" s="251" t="s">
        <v>82</v>
      </c>
      <c r="AV397" s="13" t="s">
        <v>82</v>
      </c>
      <c r="AW397" s="13" t="s">
        <v>36</v>
      </c>
      <c r="AX397" s="13" t="s">
        <v>73</v>
      </c>
      <c r="AY397" s="251" t="s">
        <v>175</v>
      </c>
    </row>
    <row r="398" s="12" customFormat="1">
      <c r="A398" s="12"/>
      <c r="B398" s="231"/>
      <c r="C398" s="232"/>
      <c r="D398" s="224" t="s">
        <v>187</v>
      </c>
      <c r="E398" s="233" t="s">
        <v>30</v>
      </c>
      <c r="F398" s="234" t="s">
        <v>996</v>
      </c>
      <c r="G398" s="232"/>
      <c r="H398" s="233" t="s">
        <v>30</v>
      </c>
      <c r="I398" s="235"/>
      <c r="J398" s="232"/>
      <c r="K398" s="232"/>
      <c r="L398" s="236"/>
      <c r="M398" s="237"/>
      <c r="N398" s="238"/>
      <c r="O398" s="238"/>
      <c r="P398" s="238"/>
      <c r="Q398" s="238"/>
      <c r="R398" s="238"/>
      <c r="S398" s="238"/>
      <c r="T398" s="239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40" t="s">
        <v>187</v>
      </c>
      <c r="AU398" s="240" t="s">
        <v>82</v>
      </c>
      <c r="AV398" s="12" t="s">
        <v>80</v>
      </c>
      <c r="AW398" s="12" t="s">
        <v>36</v>
      </c>
      <c r="AX398" s="12" t="s">
        <v>73</v>
      </c>
      <c r="AY398" s="240" t="s">
        <v>175</v>
      </c>
    </row>
    <row r="399" s="13" customFormat="1">
      <c r="A399" s="13"/>
      <c r="B399" s="241"/>
      <c r="C399" s="242"/>
      <c r="D399" s="224" t="s">
        <v>187</v>
      </c>
      <c r="E399" s="243" t="s">
        <v>30</v>
      </c>
      <c r="F399" s="244" t="s">
        <v>997</v>
      </c>
      <c r="G399" s="242"/>
      <c r="H399" s="245">
        <v>0.0961848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1" t="s">
        <v>187</v>
      </c>
      <c r="AU399" s="251" t="s">
        <v>82</v>
      </c>
      <c r="AV399" s="13" t="s">
        <v>82</v>
      </c>
      <c r="AW399" s="13" t="s">
        <v>36</v>
      </c>
      <c r="AX399" s="13" t="s">
        <v>73</v>
      </c>
      <c r="AY399" s="251" t="s">
        <v>175</v>
      </c>
    </row>
    <row r="400" s="13" customFormat="1">
      <c r="A400" s="13"/>
      <c r="B400" s="241"/>
      <c r="C400" s="242"/>
      <c r="D400" s="224" t="s">
        <v>187</v>
      </c>
      <c r="E400" s="243" t="s">
        <v>30</v>
      </c>
      <c r="F400" s="244" t="s">
        <v>998</v>
      </c>
      <c r="G400" s="242"/>
      <c r="H400" s="245">
        <v>0.267380652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187</v>
      </c>
      <c r="AU400" s="251" t="s">
        <v>82</v>
      </c>
      <c r="AV400" s="13" t="s">
        <v>82</v>
      </c>
      <c r="AW400" s="13" t="s">
        <v>36</v>
      </c>
      <c r="AX400" s="13" t="s">
        <v>73</v>
      </c>
      <c r="AY400" s="251" t="s">
        <v>175</v>
      </c>
    </row>
    <row r="401" s="12" customFormat="1">
      <c r="A401" s="12"/>
      <c r="B401" s="231"/>
      <c r="C401" s="232"/>
      <c r="D401" s="224" t="s">
        <v>187</v>
      </c>
      <c r="E401" s="233" t="s">
        <v>30</v>
      </c>
      <c r="F401" s="234" t="s">
        <v>999</v>
      </c>
      <c r="G401" s="232"/>
      <c r="H401" s="233" t="s">
        <v>30</v>
      </c>
      <c r="I401" s="235"/>
      <c r="J401" s="232"/>
      <c r="K401" s="232"/>
      <c r="L401" s="236"/>
      <c r="M401" s="237"/>
      <c r="N401" s="238"/>
      <c r="O401" s="238"/>
      <c r="P401" s="238"/>
      <c r="Q401" s="238"/>
      <c r="R401" s="238"/>
      <c r="S401" s="238"/>
      <c r="T401" s="239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T401" s="240" t="s">
        <v>187</v>
      </c>
      <c r="AU401" s="240" t="s">
        <v>82</v>
      </c>
      <c r="AV401" s="12" t="s">
        <v>80</v>
      </c>
      <c r="AW401" s="12" t="s">
        <v>36</v>
      </c>
      <c r="AX401" s="12" t="s">
        <v>73</v>
      </c>
      <c r="AY401" s="240" t="s">
        <v>175</v>
      </c>
    </row>
    <row r="402" s="13" customFormat="1">
      <c r="A402" s="13"/>
      <c r="B402" s="241"/>
      <c r="C402" s="242"/>
      <c r="D402" s="224" t="s">
        <v>187</v>
      </c>
      <c r="E402" s="243" t="s">
        <v>30</v>
      </c>
      <c r="F402" s="244" t="s">
        <v>1000</v>
      </c>
      <c r="G402" s="242"/>
      <c r="H402" s="245">
        <v>0.0404712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1" t="s">
        <v>187</v>
      </c>
      <c r="AU402" s="251" t="s">
        <v>82</v>
      </c>
      <c r="AV402" s="13" t="s">
        <v>82</v>
      </c>
      <c r="AW402" s="13" t="s">
        <v>36</v>
      </c>
      <c r="AX402" s="13" t="s">
        <v>73</v>
      </c>
      <c r="AY402" s="251" t="s">
        <v>175</v>
      </c>
    </row>
    <row r="403" s="13" customFormat="1">
      <c r="A403" s="13"/>
      <c r="B403" s="241"/>
      <c r="C403" s="242"/>
      <c r="D403" s="224" t="s">
        <v>187</v>
      </c>
      <c r="E403" s="243" t="s">
        <v>30</v>
      </c>
      <c r="F403" s="244" t="s">
        <v>1001</v>
      </c>
      <c r="G403" s="242"/>
      <c r="H403" s="245">
        <v>0.094356575999999984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1" t="s">
        <v>187</v>
      </c>
      <c r="AU403" s="251" t="s">
        <v>82</v>
      </c>
      <c r="AV403" s="13" t="s">
        <v>82</v>
      </c>
      <c r="AW403" s="13" t="s">
        <v>36</v>
      </c>
      <c r="AX403" s="13" t="s">
        <v>73</v>
      </c>
      <c r="AY403" s="251" t="s">
        <v>175</v>
      </c>
    </row>
    <row r="404" s="15" customFormat="1">
      <c r="A404" s="15"/>
      <c r="B404" s="263"/>
      <c r="C404" s="264"/>
      <c r="D404" s="224" t="s">
        <v>187</v>
      </c>
      <c r="E404" s="265" t="s">
        <v>30</v>
      </c>
      <c r="F404" s="266" t="s">
        <v>231</v>
      </c>
      <c r="G404" s="264"/>
      <c r="H404" s="267">
        <v>1.0893452640000002</v>
      </c>
      <c r="I404" s="268"/>
      <c r="J404" s="264"/>
      <c r="K404" s="264"/>
      <c r="L404" s="269"/>
      <c r="M404" s="270"/>
      <c r="N404" s="271"/>
      <c r="O404" s="271"/>
      <c r="P404" s="271"/>
      <c r="Q404" s="271"/>
      <c r="R404" s="271"/>
      <c r="S404" s="271"/>
      <c r="T404" s="27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3" t="s">
        <v>187</v>
      </c>
      <c r="AU404" s="273" t="s">
        <v>82</v>
      </c>
      <c r="AV404" s="15" t="s">
        <v>196</v>
      </c>
      <c r="AW404" s="15" t="s">
        <v>36</v>
      </c>
      <c r="AX404" s="15" t="s">
        <v>73</v>
      </c>
      <c r="AY404" s="273" t="s">
        <v>175</v>
      </c>
    </row>
    <row r="405" s="12" customFormat="1">
      <c r="A405" s="12"/>
      <c r="B405" s="231"/>
      <c r="C405" s="232"/>
      <c r="D405" s="224" t="s">
        <v>187</v>
      </c>
      <c r="E405" s="233" t="s">
        <v>30</v>
      </c>
      <c r="F405" s="234" t="s">
        <v>957</v>
      </c>
      <c r="G405" s="232"/>
      <c r="H405" s="233" t="s">
        <v>30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40" t="s">
        <v>187</v>
      </c>
      <c r="AU405" s="240" t="s">
        <v>82</v>
      </c>
      <c r="AV405" s="12" t="s">
        <v>80</v>
      </c>
      <c r="AW405" s="12" t="s">
        <v>36</v>
      </c>
      <c r="AX405" s="12" t="s">
        <v>73</v>
      </c>
      <c r="AY405" s="240" t="s">
        <v>175</v>
      </c>
    </row>
    <row r="406" s="12" customFormat="1">
      <c r="A406" s="12"/>
      <c r="B406" s="231"/>
      <c r="C406" s="232"/>
      <c r="D406" s="224" t="s">
        <v>187</v>
      </c>
      <c r="E406" s="233" t="s">
        <v>30</v>
      </c>
      <c r="F406" s="234" t="s">
        <v>1002</v>
      </c>
      <c r="G406" s="232"/>
      <c r="H406" s="233" t="s">
        <v>30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40" t="s">
        <v>187</v>
      </c>
      <c r="AU406" s="240" t="s">
        <v>82</v>
      </c>
      <c r="AV406" s="12" t="s">
        <v>80</v>
      </c>
      <c r="AW406" s="12" t="s">
        <v>36</v>
      </c>
      <c r="AX406" s="12" t="s">
        <v>73</v>
      </c>
      <c r="AY406" s="240" t="s">
        <v>175</v>
      </c>
    </row>
    <row r="407" s="13" customFormat="1">
      <c r="A407" s="13"/>
      <c r="B407" s="241"/>
      <c r="C407" s="242"/>
      <c r="D407" s="224" t="s">
        <v>187</v>
      </c>
      <c r="E407" s="243" t="s">
        <v>30</v>
      </c>
      <c r="F407" s="244" t="s">
        <v>1003</v>
      </c>
      <c r="G407" s="242"/>
      <c r="H407" s="245">
        <v>0.0040996799999999992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187</v>
      </c>
      <c r="AU407" s="251" t="s">
        <v>82</v>
      </c>
      <c r="AV407" s="13" t="s">
        <v>82</v>
      </c>
      <c r="AW407" s="13" t="s">
        <v>36</v>
      </c>
      <c r="AX407" s="13" t="s">
        <v>73</v>
      </c>
      <c r="AY407" s="251" t="s">
        <v>175</v>
      </c>
    </row>
    <row r="408" s="13" customFormat="1">
      <c r="A408" s="13"/>
      <c r="B408" s="241"/>
      <c r="C408" s="242"/>
      <c r="D408" s="224" t="s">
        <v>187</v>
      </c>
      <c r="E408" s="243" t="s">
        <v>30</v>
      </c>
      <c r="F408" s="244" t="s">
        <v>1004</v>
      </c>
      <c r="G408" s="242"/>
      <c r="H408" s="245">
        <v>0.006671004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1" t="s">
        <v>187</v>
      </c>
      <c r="AU408" s="251" t="s">
        <v>82</v>
      </c>
      <c r="AV408" s="13" t="s">
        <v>82</v>
      </c>
      <c r="AW408" s="13" t="s">
        <v>36</v>
      </c>
      <c r="AX408" s="13" t="s">
        <v>73</v>
      </c>
      <c r="AY408" s="251" t="s">
        <v>175</v>
      </c>
    </row>
    <row r="409" s="15" customFormat="1">
      <c r="A409" s="15"/>
      <c r="B409" s="263"/>
      <c r="C409" s="264"/>
      <c r="D409" s="224" t="s">
        <v>187</v>
      </c>
      <c r="E409" s="265" t="s">
        <v>30</v>
      </c>
      <c r="F409" s="266" t="s">
        <v>231</v>
      </c>
      <c r="G409" s="264"/>
      <c r="H409" s="267">
        <v>0.010770684000000002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3" t="s">
        <v>187</v>
      </c>
      <c r="AU409" s="273" t="s">
        <v>82</v>
      </c>
      <c r="AV409" s="15" t="s">
        <v>196</v>
      </c>
      <c r="AW409" s="15" t="s">
        <v>36</v>
      </c>
      <c r="AX409" s="15" t="s">
        <v>73</v>
      </c>
      <c r="AY409" s="273" t="s">
        <v>175</v>
      </c>
    </row>
    <row r="410" s="12" customFormat="1">
      <c r="A410" s="12"/>
      <c r="B410" s="231"/>
      <c r="C410" s="232"/>
      <c r="D410" s="224" t="s">
        <v>187</v>
      </c>
      <c r="E410" s="233" t="s">
        <v>30</v>
      </c>
      <c r="F410" s="234" t="s">
        <v>1005</v>
      </c>
      <c r="G410" s="232"/>
      <c r="H410" s="233" t="s">
        <v>30</v>
      </c>
      <c r="I410" s="235"/>
      <c r="J410" s="232"/>
      <c r="K410" s="232"/>
      <c r="L410" s="236"/>
      <c r="M410" s="237"/>
      <c r="N410" s="238"/>
      <c r="O410" s="238"/>
      <c r="P410" s="238"/>
      <c r="Q410" s="238"/>
      <c r="R410" s="238"/>
      <c r="S410" s="238"/>
      <c r="T410" s="239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40" t="s">
        <v>187</v>
      </c>
      <c r="AU410" s="240" t="s">
        <v>82</v>
      </c>
      <c r="AV410" s="12" t="s">
        <v>80</v>
      </c>
      <c r="AW410" s="12" t="s">
        <v>36</v>
      </c>
      <c r="AX410" s="12" t="s">
        <v>73</v>
      </c>
      <c r="AY410" s="240" t="s">
        <v>175</v>
      </c>
    </row>
    <row r="411" s="12" customFormat="1">
      <c r="A411" s="12"/>
      <c r="B411" s="231"/>
      <c r="C411" s="232"/>
      <c r="D411" s="224" t="s">
        <v>187</v>
      </c>
      <c r="E411" s="233" t="s">
        <v>30</v>
      </c>
      <c r="F411" s="234" t="s">
        <v>1006</v>
      </c>
      <c r="G411" s="232"/>
      <c r="H411" s="233" t="s">
        <v>30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T411" s="240" t="s">
        <v>187</v>
      </c>
      <c r="AU411" s="240" t="s">
        <v>82</v>
      </c>
      <c r="AV411" s="12" t="s">
        <v>80</v>
      </c>
      <c r="AW411" s="12" t="s">
        <v>36</v>
      </c>
      <c r="AX411" s="12" t="s">
        <v>73</v>
      </c>
      <c r="AY411" s="240" t="s">
        <v>175</v>
      </c>
    </row>
    <row r="412" s="13" customFormat="1">
      <c r="A412" s="13"/>
      <c r="B412" s="241"/>
      <c r="C412" s="242"/>
      <c r="D412" s="224" t="s">
        <v>187</v>
      </c>
      <c r="E412" s="243" t="s">
        <v>30</v>
      </c>
      <c r="F412" s="244" t="s">
        <v>1007</v>
      </c>
      <c r="G412" s="242"/>
      <c r="H412" s="245">
        <v>0.05708016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1" t="s">
        <v>187</v>
      </c>
      <c r="AU412" s="251" t="s">
        <v>82</v>
      </c>
      <c r="AV412" s="13" t="s">
        <v>82</v>
      </c>
      <c r="AW412" s="13" t="s">
        <v>36</v>
      </c>
      <c r="AX412" s="13" t="s">
        <v>73</v>
      </c>
      <c r="AY412" s="251" t="s">
        <v>175</v>
      </c>
    </row>
    <row r="413" s="13" customFormat="1">
      <c r="A413" s="13"/>
      <c r="B413" s="241"/>
      <c r="C413" s="242"/>
      <c r="D413" s="224" t="s">
        <v>187</v>
      </c>
      <c r="E413" s="243" t="s">
        <v>30</v>
      </c>
      <c r="F413" s="244" t="s">
        <v>1008</v>
      </c>
      <c r="G413" s="242"/>
      <c r="H413" s="245">
        <v>0.068857199999999992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1" t="s">
        <v>187</v>
      </c>
      <c r="AU413" s="251" t="s">
        <v>82</v>
      </c>
      <c r="AV413" s="13" t="s">
        <v>82</v>
      </c>
      <c r="AW413" s="13" t="s">
        <v>36</v>
      </c>
      <c r="AX413" s="13" t="s">
        <v>73</v>
      </c>
      <c r="AY413" s="251" t="s">
        <v>175</v>
      </c>
    </row>
    <row r="414" s="15" customFormat="1">
      <c r="A414" s="15"/>
      <c r="B414" s="263"/>
      <c r="C414" s="264"/>
      <c r="D414" s="224" t="s">
        <v>187</v>
      </c>
      <c r="E414" s="265" t="s">
        <v>30</v>
      </c>
      <c r="F414" s="266" t="s">
        <v>231</v>
      </c>
      <c r="G414" s="264"/>
      <c r="H414" s="267">
        <v>0.12593736</v>
      </c>
      <c r="I414" s="268"/>
      <c r="J414" s="264"/>
      <c r="K414" s="264"/>
      <c r="L414" s="269"/>
      <c r="M414" s="270"/>
      <c r="N414" s="271"/>
      <c r="O414" s="271"/>
      <c r="P414" s="271"/>
      <c r="Q414" s="271"/>
      <c r="R414" s="271"/>
      <c r="S414" s="271"/>
      <c r="T414" s="272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3" t="s">
        <v>187</v>
      </c>
      <c r="AU414" s="273" t="s">
        <v>82</v>
      </c>
      <c r="AV414" s="15" t="s">
        <v>196</v>
      </c>
      <c r="AW414" s="15" t="s">
        <v>36</v>
      </c>
      <c r="AX414" s="15" t="s">
        <v>73</v>
      </c>
      <c r="AY414" s="273" t="s">
        <v>175</v>
      </c>
    </row>
    <row r="415" s="12" customFormat="1">
      <c r="A415" s="12"/>
      <c r="B415" s="231"/>
      <c r="C415" s="232"/>
      <c r="D415" s="224" t="s">
        <v>187</v>
      </c>
      <c r="E415" s="233" t="s">
        <v>30</v>
      </c>
      <c r="F415" s="234" t="s">
        <v>942</v>
      </c>
      <c r="G415" s="232"/>
      <c r="H415" s="233" t="s">
        <v>30</v>
      </c>
      <c r="I415" s="235"/>
      <c r="J415" s="232"/>
      <c r="K415" s="232"/>
      <c r="L415" s="236"/>
      <c r="M415" s="237"/>
      <c r="N415" s="238"/>
      <c r="O415" s="238"/>
      <c r="P415" s="238"/>
      <c r="Q415" s="238"/>
      <c r="R415" s="238"/>
      <c r="S415" s="238"/>
      <c r="T415" s="239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40" t="s">
        <v>187</v>
      </c>
      <c r="AU415" s="240" t="s">
        <v>82</v>
      </c>
      <c r="AV415" s="12" t="s">
        <v>80</v>
      </c>
      <c r="AW415" s="12" t="s">
        <v>36</v>
      </c>
      <c r="AX415" s="12" t="s">
        <v>73</v>
      </c>
      <c r="AY415" s="240" t="s">
        <v>175</v>
      </c>
    </row>
    <row r="416" s="12" customFormat="1">
      <c r="A416" s="12"/>
      <c r="B416" s="231"/>
      <c r="C416" s="232"/>
      <c r="D416" s="224" t="s">
        <v>187</v>
      </c>
      <c r="E416" s="233" t="s">
        <v>30</v>
      </c>
      <c r="F416" s="234" t="s">
        <v>1009</v>
      </c>
      <c r="G416" s="232"/>
      <c r="H416" s="233" t="s">
        <v>30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40" t="s">
        <v>187</v>
      </c>
      <c r="AU416" s="240" t="s">
        <v>82</v>
      </c>
      <c r="AV416" s="12" t="s">
        <v>80</v>
      </c>
      <c r="AW416" s="12" t="s">
        <v>36</v>
      </c>
      <c r="AX416" s="12" t="s">
        <v>73</v>
      </c>
      <c r="AY416" s="240" t="s">
        <v>175</v>
      </c>
    </row>
    <row r="417" s="13" customFormat="1">
      <c r="A417" s="13"/>
      <c r="B417" s="241"/>
      <c r="C417" s="242"/>
      <c r="D417" s="224" t="s">
        <v>187</v>
      </c>
      <c r="E417" s="243" t="s">
        <v>30</v>
      </c>
      <c r="F417" s="244" t="s">
        <v>1010</v>
      </c>
      <c r="G417" s="242"/>
      <c r="H417" s="245">
        <v>0.040296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187</v>
      </c>
      <c r="AU417" s="251" t="s">
        <v>82</v>
      </c>
      <c r="AV417" s="13" t="s">
        <v>82</v>
      </c>
      <c r="AW417" s="13" t="s">
        <v>36</v>
      </c>
      <c r="AX417" s="13" t="s">
        <v>73</v>
      </c>
      <c r="AY417" s="251" t="s">
        <v>175</v>
      </c>
    </row>
    <row r="418" s="13" customFormat="1">
      <c r="A418" s="13"/>
      <c r="B418" s="241"/>
      <c r="C418" s="242"/>
      <c r="D418" s="224" t="s">
        <v>187</v>
      </c>
      <c r="E418" s="243" t="s">
        <v>30</v>
      </c>
      <c r="F418" s="244" t="s">
        <v>1011</v>
      </c>
      <c r="G418" s="242"/>
      <c r="H418" s="245">
        <v>0.15148584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1" t="s">
        <v>187</v>
      </c>
      <c r="AU418" s="251" t="s">
        <v>82</v>
      </c>
      <c r="AV418" s="13" t="s">
        <v>82</v>
      </c>
      <c r="AW418" s="13" t="s">
        <v>36</v>
      </c>
      <c r="AX418" s="13" t="s">
        <v>73</v>
      </c>
      <c r="AY418" s="251" t="s">
        <v>175</v>
      </c>
    </row>
    <row r="419" s="12" customFormat="1">
      <c r="A419" s="12"/>
      <c r="B419" s="231"/>
      <c r="C419" s="232"/>
      <c r="D419" s="224" t="s">
        <v>187</v>
      </c>
      <c r="E419" s="233" t="s">
        <v>30</v>
      </c>
      <c r="F419" s="234" t="s">
        <v>1012</v>
      </c>
      <c r="G419" s="232"/>
      <c r="H419" s="233" t="s">
        <v>30</v>
      </c>
      <c r="I419" s="235"/>
      <c r="J419" s="232"/>
      <c r="K419" s="232"/>
      <c r="L419" s="236"/>
      <c r="M419" s="237"/>
      <c r="N419" s="238"/>
      <c r="O419" s="238"/>
      <c r="P419" s="238"/>
      <c r="Q419" s="238"/>
      <c r="R419" s="238"/>
      <c r="S419" s="238"/>
      <c r="T419" s="239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T419" s="240" t="s">
        <v>187</v>
      </c>
      <c r="AU419" s="240" t="s">
        <v>82</v>
      </c>
      <c r="AV419" s="12" t="s">
        <v>80</v>
      </c>
      <c r="AW419" s="12" t="s">
        <v>36</v>
      </c>
      <c r="AX419" s="12" t="s">
        <v>73</v>
      </c>
      <c r="AY419" s="240" t="s">
        <v>175</v>
      </c>
    </row>
    <row r="420" s="13" customFormat="1">
      <c r="A420" s="13"/>
      <c r="B420" s="241"/>
      <c r="C420" s="242"/>
      <c r="D420" s="224" t="s">
        <v>187</v>
      </c>
      <c r="E420" s="243" t="s">
        <v>30</v>
      </c>
      <c r="F420" s="244" t="s">
        <v>1013</v>
      </c>
      <c r="G420" s="242"/>
      <c r="H420" s="245">
        <v>0.0064824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1" t="s">
        <v>187</v>
      </c>
      <c r="AU420" s="251" t="s">
        <v>82</v>
      </c>
      <c r="AV420" s="13" t="s">
        <v>82</v>
      </c>
      <c r="AW420" s="13" t="s">
        <v>36</v>
      </c>
      <c r="AX420" s="13" t="s">
        <v>73</v>
      </c>
      <c r="AY420" s="251" t="s">
        <v>175</v>
      </c>
    </row>
    <row r="421" s="13" customFormat="1">
      <c r="A421" s="13"/>
      <c r="B421" s="241"/>
      <c r="C421" s="242"/>
      <c r="D421" s="224" t="s">
        <v>187</v>
      </c>
      <c r="E421" s="243" t="s">
        <v>30</v>
      </c>
      <c r="F421" s="244" t="s">
        <v>1014</v>
      </c>
      <c r="G421" s="242"/>
      <c r="H421" s="245">
        <v>0.15837156</v>
      </c>
      <c r="I421" s="246"/>
      <c r="J421" s="242"/>
      <c r="K421" s="242"/>
      <c r="L421" s="247"/>
      <c r="M421" s="248"/>
      <c r="N421" s="249"/>
      <c r="O421" s="249"/>
      <c r="P421" s="249"/>
      <c r="Q421" s="249"/>
      <c r="R421" s="249"/>
      <c r="S421" s="249"/>
      <c r="T421" s="25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1" t="s">
        <v>187</v>
      </c>
      <c r="AU421" s="251" t="s">
        <v>82</v>
      </c>
      <c r="AV421" s="13" t="s">
        <v>82</v>
      </c>
      <c r="AW421" s="13" t="s">
        <v>36</v>
      </c>
      <c r="AX421" s="13" t="s">
        <v>73</v>
      </c>
      <c r="AY421" s="251" t="s">
        <v>175</v>
      </c>
    </row>
    <row r="422" s="12" customFormat="1">
      <c r="A422" s="12"/>
      <c r="B422" s="231"/>
      <c r="C422" s="232"/>
      <c r="D422" s="224" t="s">
        <v>187</v>
      </c>
      <c r="E422" s="233" t="s">
        <v>30</v>
      </c>
      <c r="F422" s="234" t="s">
        <v>1015</v>
      </c>
      <c r="G422" s="232"/>
      <c r="H422" s="233" t="s">
        <v>30</v>
      </c>
      <c r="I422" s="235"/>
      <c r="J422" s="232"/>
      <c r="K422" s="232"/>
      <c r="L422" s="236"/>
      <c r="M422" s="237"/>
      <c r="N422" s="238"/>
      <c r="O422" s="238"/>
      <c r="P422" s="238"/>
      <c r="Q422" s="238"/>
      <c r="R422" s="238"/>
      <c r="S422" s="238"/>
      <c r="T422" s="239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T422" s="240" t="s">
        <v>187</v>
      </c>
      <c r="AU422" s="240" t="s">
        <v>82</v>
      </c>
      <c r="AV422" s="12" t="s">
        <v>80</v>
      </c>
      <c r="AW422" s="12" t="s">
        <v>36</v>
      </c>
      <c r="AX422" s="12" t="s">
        <v>73</v>
      </c>
      <c r="AY422" s="240" t="s">
        <v>175</v>
      </c>
    </row>
    <row r="423" s="13" customFormat="1">
      <c r="A423" s="13"/>
      <c r="B423" s="241"/>
      <c r="C423" s="242"/>
      <c r="D423" s="224" t="s">
        <v>187</v>
      </c>
      <c r="E423" s="243" t="s">
        <v>30</v>
      </c>
      <c r="F423" s="244" t="s">
        <v>1016</v>
      </c>
      <c r="G423" s="242"/>
      <c r="H423" s="245">
        <v>0.0097236000000000016</v>
      </c>
      <c r="I423" s="246"/>
      <c r="J423" s="242"/>
      <c r="K423" s="242"/>
      <c r="L423" s="247"/>
      <c r="M423" s="248"/>
      <c r="N423" s="249"/>
      <c r="O423" s="249"/>
      <c r="P423" s="249"/>
      <c r="Q423" s="249"/>
      <c r="R423" s="249"/>
      <c r="S423" s="249"/>
      <c r="T423" s="250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1" t="s">
        <v>187</v>
      </c>
      <c r="AU423" s="251" t="s">
        <v>82</v>
      </c>
      <c r="AV423" s="13" t="s">
        <v>82</v>
      </c>
      <c r="AW423" s="13" t="s">
        <v>36</v>
      </c>
      <c r="AX423" s="13" t="s">
        <v>73</v>
      </c>
      <c r="AY423" s="251" t="s">
        <v>175</v>
      </c>
    </row>
    <row r="424" s="13" customFormat="1">
      <c r="A424" s="13"/>
      <c r="B424" s="241"/>
      <c r="C424" s="242"/>
      <c r="D424" s="224" t="s">
        <v>187</v>
      </c>
      <c r="E424" s="243" t="s">
        <v>30</v>
      </c>
      <c r="F424" s="244" t="s">
        <v>1017</v>
      </c>
      <c r="G424" s="242"/>
      <c r="H424" s="245">
        <v>0.02047206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187</v>
      </c>
      <c r="AU424" s="251" t="s">
        <v>82</v>
      </c>
      <c r="AV424" s="13" t="s">
        <v>82</v>
      </c>
      <c r="AW424" s="13" t="s">
        <v>36</v>
      </c>
      <c r="AX424" s="13" t="s">
        <v>73</v>
      </c>
      <c r="AY424" s="251" t="s">
        <v>175</v>
      </c>
    </row>
    <row r="425" s="12" customFormat="1">
      <c r="A425" s="12"/>
      <c r="B425" s="231"/>
      <c r="C425" s="232"/>
      <c r="D425" s="224" t="s">
        <v>187</v>
      </c>
      <c r="E425" s="233" t="s">
        <v>30</v>
      </c>
      <c r="F425" s="234" t="s">
        <v>1018</v>
      </c>
      <c r="G425" s="232"/>
      <c r="H425" s="233" t="s">
        <v>30</v>
      </c>
      <c r="I425" s="235"/>
      <c r="J425" s="232"/>
      <c r="K425" s="232"/>
      <c r="L425" s="236"/>
      <c r="M425" s="237"/>
      <c r="N425" s="238"/>
      <c r="O425" s="238"/>
      <c r="P425" s="238"/>
      <c r="Q425" s="238"/>
      <c r="R425" s="238"/>
      <c r="S425" s="238"/>
      <c r="T425" s="239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40" t="s">
        <v>187</v>
      </c>
      <c r="AU425" s="240" t="s">
        <v>82</v>
      </c>
      <c r="AV425" s="12" t="s">
        <v>80</v>
      </c>
      <c r="AW425" s="12" t="s">
        <v>36</v>
      </c>
      <c r="AX425" s="12" t="s">
        <v>73</v>
      </c>
      <c r="AY425" s="240" t="s">
        <v>175</v>
      </c>
    </row>
    <row r="426" s="13" customFormat="1">
      <c r="A426" s="13"/>
      <c r="B426" s="241"/>
      <c r="C426" s="242"/>
      <c r="D426" s="224" t="s">
        <v>187</v>
      </c>
      <c r="E426" s="243" t="s">
        <v>30</v>
      </c>
      <c r="F426" s="244" t="s">
        <v>1019</v>
      </c>
      <c r="G426" s="242"/>
      <c r="H426" s="245">
        <v>0.010512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1" t="s">
        <v>187</v>
      </c>
      <c r="AU426" s="251" t="s">
        <v>82</v>
      </c>
      <c r="AV426" s="13" t="s">
        <v>82</v>
      </c>
      <c r="AW426" s="13" t="s">
        <v>36</v>
      </c>
      <c r="AX426" s="13" t="s">
        <v>73</v>
      </c>
      <c r="AY426" s="251" t="s">
        <v>175</v>
      </c>
    </row>
    <row r="427" s="13" customFormat="1">
      <c r="A427" s="13"/>
      <c r="B427" s="241"/>
      <c r="C427" s="242"/>
      <c r="D427" s="224" t="s">
        <v>187</v>
      </c>
      <c r="E427" s="243" t="s">
        <v>30</v>
      </c>
      <c r="F427" s="244" t="s">
        <v>1020</v>
      </c>
      <c r="G427" s="242"/>
      <c r="H427" s="245">
        <v>0.0208230096</v>
      </c>
      <c r="I427" s="246"/>
      <c r="J427" s="242"/>
      <c r="K427" s="242"/>
      <c r="L427" s="247"/>
      <c r="M427" s="248"/>
      <c r="N427" s="249"/>
      <c r="O427" s="249"/>
      <c r="P427" s="249"/>
      <c r="Q427" s="249"/>
      <c r="R427" s="249"/>
      <c r="S427" s="249"/>
      <c r="T427" s="25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1" t="s">
        <v>187</v>
      </c>
      <c r="AU427" s="251" t="s">
        <v>82</v>
      </c>
      <c r="AV427" s="13" t="s">
        <v>82</v>
      </c>
      <c r="AW427" s="13" t="s">
        <v>36</v>
      </c>
      <c r="AX427" s="13" t="s">
        <v>73</v>
      </c>
      <c r="AY427" s="251" t="s">
        <v>175</v>
      </c>
    </row>
    <row r="428" s="12" customFormat="1">
      <c r="A428" s="12"/>
      <c r="B428" s="231"/>
      <c r="C428" s="232"/>
      <c r="D428" s="224" t="s">
        <v>187</v>
      </c>
      <c r="E428" s="233" t="s">
        <v>30</v>
      </c>
      <c r="F428" s="234" t="s">
        <v>1021</v>
      </c>
      <c r="G428" s="232"/>
      <c r="H428" s="233" t="s">
        <v>30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T428" s="240" t="s">
        <v>187</v>
      </c>
      <c r="AU428" s="240" t="s">
        <v>82</v>
      </c>
      <c r="AV428" s="12" t="s">
        <v>80</v>
      </c>
      <c r="AW428" s="12" t="s">
        <v>36</v>
      </c>
      <c r="AX428" s="12" t="s">
        <v>73</v>
      </c>
      <c r="AY428" s="240" t="s">
        <v>175</v>
      </c>
    </row>
    <row r="429" s="13" customFormat="1">
      <c r="A429" s="13"/>
      <c r="B429" s="241"/>
      <c r="C429" s="242"/>
      <c r="D429" s="224" t="s">
        <v>187</v>
      </c>
      <c r="E429" s="243" t="s">
        <v>30</v>
      </c>
      <c r="F429" s="244" t="s">
        <v>1022</v>
      </c>
      <c r="G429" s="242"/>
      <c r="H429" s="245">
        <v>0.0126144</v>
      </c>
      <c r="I429" s="246"/>
      <c r="J429" s="242"/>
      <c r="K429" s="242"/>
      <c r="L429" s="247"/>
      <c r="M429" s="248"/>
      <c r="N429" s="249"/>
      <c r="O429" s="249"/>
      <c r="P429" s="249"/>
      <c r="Q429" s="249"/>
      <c r="R429" s="249"/>
      <c r="S429" s="249"/>
      <c r="T429" s="250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1" t="s">
        <v>187</v>
      </c>
      <c r="AU429" s="251" t="s">
        <v>82</v>
      </c>
      <c r="AV429" s="13" t="s">
        <v>82</v>
      </c>
      <c r="AW429" s="13" t="s">
        <v>36</v>
      </c>
      <c r="AX429" s="13" t="s">
        <v>73</v>
      </c>
      <c r="AY429" s="251" t="s">
        <v>175</v>
      </c>
    </row>
    <row r="430" s="13" customFormat="1">
      <c r="A430" s="13"/>
      <c r="B430" s="241"/>
      <c r="C430" s="242"/>
      <c r="D430" s="224" t="s">
        <v>187</v>
      </c>
      <c r="E430" s="243" t="s">
        <v>30</v>
      </c>
      <c r="F430" s="244" t="s">
        <v>1023</v>
      </c>
      <c r="G430" s="242"/>
      <c r="H430" s="245">
        <v>0.01132812</v>
      </c>
      <c r="I430" s="246"/>
      <c r="J430" s="242"/>
      <c r="K430" s="242"/>
      <c r="L430" s="247"/>
      <c r="M430" s="248"/>
      <c r="N430" s="249"/>
      <c r="O430" s="249"/>
      <c r="P430" s="249"/>
      <c r="Q430" s="249"/>
      <c r="R430" s="249"/>
      <c r="S430" s="249"/>
      <c r="T430" s="250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1" t="s">
        <v>187</v>
      </c>
      <c r="AU430" s="251" t="s">
        <v>82</v>
      </c>
      <c r="AV430" s="13" t="s">
        <v>82</v>
      </c>
      <c r="AW430" s="13" t="s">
        <v>36</v>
      </c>
      <c r="AX430" s="13" t="s">
        <v>73</v>
      </c>
      <c r="AY430" s="251" t="s">
        <v>175</v>
      </c>
    </row>
    <row r="431" s="15" customFormat="1">
      <c r="A431" s="15"/>
      <c r="B431" s="263"/>
      <c r="C431" s="264"/>
      <c r="D431" s="224" t="s">
        <v>187</v>
      </c>
      <c r="E431" s="265" t="s">
        <v>30</v>
      </c>
      <c r="F431" s="266" t="s">
        <v>231</v>
      </c>
      <c r="G431" s="264"/>
      <c r="H431" s="267">
        <v>0.4421089896</v>
      </c>
      <c r="I431" s="268"/>
      <c r="J431" s="264"/>
      <c r="K431" s="264"/>
      <c r="L431" s="269"/>
      <c r="M431" s="270"/>
      <c r="N431" s="271"/>
      <c r="O431" s="271"/>
      <c r="P431" s="271"/>
      <c r="Q431" s="271"/>
      <c r="R431" s="271"/>
      <c r="S431" s="271"/>
      <c r="T431" s="272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3" t="s">
        <v>187</v>
      </c>
      <c r="AU431" s="273" t="s">
        <v>82</v>
      </c>
      <c r="AV431" s="15" t="s">
        <v>196</v>
      </c>
      <c r="AW431" s="15" t="s">
        <v>36</v>
      </c>
      <c r="AX431" s="15" t="s">
        <v>73</v>
      </c>
      <c r="AY431" s="273" t="s">
        <v>175</v>
      </c>
    </row>
    <row r="432" s="14" customFormat="1">
      <c r="A432" s="14"/>
      <c r="B432" s="252"/>
      <c r="C432" s="253"/>
      <c r="D432" s="224" t="s">
        <v>187</v>
      </c>
      <c r="E432" s="254" t="s">
        <v>30</v>
      </c>
      <c r="F432" s="255" t="s">
        <v>190</v>
      </c>
      <c r="G432" s="253"/>
      <c r="H432" s="256">
        <v>1.6681622976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2" t="s">
        <v>187</v>
      </c>
      <c r="AU432" s="262" t="s">
        <v>82</v>
      </c>
      <c r="AV432" s="14" t="s">
        <v>181</v>
      </c>
      <c r="AW432" s="14" t="s">
        <v>36</v>
      </c>
      <c r="AX432" s="14" t="s">
        <v>80</v>
      </c>
      <c r="AY432" s="262" t="s">
        <v>175</v>
      </c>
    </row>
    <row r="433" s="11" customFormat="1" ht="22.8" customHeight="1">
      <c r="A433" s="11"/>
      <c r="B433" s="197"/>
      <c r="C433" s="198"/>
      <c r="D433" s="199" t="s">
        <v>72</v>
      </c>
      <c r="E433" s="285" t="s">
        <v>196</v>
      </c>
      <c r="F433" s="285" t="s">
        <v>1024</v>
      </c>
      <c r="G433" s="198"/>
      <c r="H433" s="198"/>
      <c r="I433" s="201"/>
      <c r="J433" s="286">
        <f>BK433</f>
        <v>0</v>
      </c>
      <c r="K433" s="198"/>
      <c r="L433" s="203"/>
      <c r="M433" s="204"/>
      <c r="N433" s="205"/>
      <c r="O433" s="205"/>
      <c r="P433" s="206">
        <f>SUM(P434:P576)</f>
        <v>0</v>
      </c>
      <c r="Q433" s="205"/>
      <c r="R433" s="206">
        <f>SUM(R434:R576)</f>
        <v>413.56005707</v>
      </c>
      <c r="S433" s="205"/>
      <c r="T433" s="207">
        <f>SUM(T434:T576)</f>
        <v>0</v>
      </c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R433" s="208" t="s">
        <v>80</v>
      </c>
      <c r="AT433" s="209" t="s">
        <v>72</v>
      </c>
      <c r="AU433" s="209" t="s">
        <v>80</v>
      </c>
      <c r="AY433" s="208" t="s">
        <v>175</v>
      </c>
      <c r="BK433" s="210">
        <f>SUM(BK434:BK576)</f>
        <v>0</v>
      </c>
    </row>
    <row r="434" s="2" customFormat="1" ht="24.15" customHeight="1">
      <c r="A434" s="42"/>
      <c r="B434" s="43"/>
      <c r="C434" s="211" t="s">
        <v>540</v>
      </c>
      <c r="D434" s="211" t="s">
        <v>176</v>
      </c>
      <c r="E434" s="212" t="s">
        <v>1025</v>
      </c>
      <c r="F434" s="213" t="s">
        <v>1026</v>
      </c>
      <c r="G434" s="214" t="s">
        <v>179</v>
      </c>
      <c r="H434" s="215">
        <v>11.902</v>
      </c>
      <c r="I434" s="216"/>
      <c r="J434" s="217">
        <f>ROUND(I434*H434,2)</f>
        <v>0</v>
      </c>
      <c r="K434" s="213" t="s">
        <v>180</v>
      </c>
      <c r="L434" s="48"/>
      <c r="M434" s="218" t="s">
        <v>30</v>
      </c>
      <c r="N434" s="219" t="s">
        <v>44</v>
      </c>
      <c r="O434" s="88"/>
      <c r="P434" s="220">
        <f>O434*H434</f>
        <v>0</v>
      </c>
      <c r="Q434" s="220">
        <v>0.37678</v>
      </c>
      <c r="R434" s="220">
        <f>Q434*H434</f>
        <v>4.48443556</v>
      </c>
      <c r="S434" s="220">
        <v>0</v>
      </c>
      <c r="T434" s="221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22" t="s">
        <v>181</v>
      </c>
      <c r="AT434" s="222" t="s">
        <v>176</v>
      </c>
      <c r="AU434" s="222" t="s">
        <v>82</v>
      </c>
      <c r="AY434" s="20" t="s">
        <v>175</v>
      </c>
      <c r="BE434" s="223">
        <f>IF(N434="základní",J434,0)</f>
        <v>0</v>
      </c>
      <c r="BF434" s="223">
        <f>IF(N434="snížená",J434,0)</f>
        <v>0</v>
      </c>
      <c r="BG434" s="223">
        <f>IF(N434="zákl. přenesená",J434,0)</f>
        <v>0</v>
      </c>
      <c r="BH434" s="223">
        <f>IF(N434="sníž. přenesená",J434,0)</f>
        <v>0</v>
      </c>
      <c r="BI434" s="223">
        <f>IF(N434="nulová",J434,0)</f>
        <v>0</v>
      </c>
      <c r="BJ434" s="20" t="s">
        <v>80</v>
      </c>
      <c r="BK434" s="223">
        <f>ROUND(I434*H434,2)</f>
        <v>0</v>
      </c>
      <c r="BL434" s="20" t="s">
        <v>181</v>
      </c>
      <c r="BM434" s="222" t="s">
        <v>1027</v>
      </c>
    </row>
    <row r="435" s="2" customFormat="1">
      <c r="A435" s="42"/>
      <c r="B435" s="43"/>
      <c r="C435" s="44"/>
      <c r="D435" s="224" t="s">
        <v>183</v>
      </c>
      <c r="E435" s="44"/>
      <c r="F435" s="225" t="s">
        <v>1028</v>
      </c>
      <c r="G435" s="44"/>
      <c r="H435" s="44"/>
      <c r="I435" s="226"/>
      <c r="J435" s="44"/>
      <c r="K435" s="44"/>
      <c r="L435" s="48"/>
      <c r="M435" s="227"/>
      <c r="N435" s="228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0" t="s">
        <v>183</v>
      </c>
      <c r="AU435" s="20" t="s">
        <v>82</v>
      </c>
    </row>
    <row r="436" s="2" customFormat="1">
      <c r="A436" s="42"/>
      <c r="B436" s="43"/>
      <c r="C436" s="44"/>
      <c r="D436" s="229" t="s">
        <v>185</v>
      </c>
      <c r="E436" s="44"/>
      <c r="F436" s="230" t="s">
        <v>1029</v>
      </c>
      <c r="G436" s="44"/>
      <c r="H436" s="44"/>
      <c r="I436" s="226"/>
      <c r="J436" s="44"/>
      <c r="K436" s="44"/>
      <c r="L436" s="48"/>
      <c r="M436" s="227"/>
      <c r="N436" s="228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185</v>
      </c>
      <c r="AU436" s="20" t="s">
        <v>82</v>
      </c>
    </row>
    <row r="437" s="13" customFormat="1">
      <c r="A437" s="13"/>
      <c r="B437" s="241"/>
      <c r="C437" s="242"/>
      <c r="D437" s="224" t="s">
        <v>187</v>
      </c>
      <c r="E437" s="243" t="s">
        <v>30</v>
      </c>
      <c r="F437" s="244" t="s">
        <v>1030</v>
      </c>
      <c r="G437" s="242"/>
      <c r="H437" s="245">
        <v>11.902</v>
      </c>
      <c r="I437" s="246"/>
      <c r="J437" s="242"/>
      <c r="K437" s="242"/>
      <c r="L437" s="247"/>
      <c r="M437" s="248"/>
      <c r="N437" s="249"/>
      <c r="O437" s="249"/>
      <c r="P437" s="249"/>
      <c r="Q437" s="249"/>
      <c r="R437" s="249"/>
      <c r="S437" s="249"/>
      <c r="T437" s="25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1" t="s">
        <v>187</v>
      </c>
      <c r="AU437" s="251" t="s">
        <v>82</v>
      </c>
      <c r="AV437" s="13" t="s">
        <v>82</v>
      </c>
      <c r="AW437" s="13" t="s">
        <v>36</v>
      </c>
      <c r="AX437" s="13" t="s">
        <v>73</v>
      </c>
      <c r="AY437" s="251" t="s">
        <v>175</v>
      </c>
    </row>
    <row r="438" s="14" customFormat="1">
      <c r="A438" s="14"/>
      <c r="B438" s="252"/>
      <c r="C438" s="253"/>
      <c r="D438" s="224" t="s">
        <v>187</v>
      </c>
      <c r="E438" s="254" t="s">
        <v>30</v>
      </c>
      <c r="F438" s="255" t="s">
        <v>190</v>
      </c>
      <c r="G438" s="253"/>
      <c r="H438" s="256">
        <v>11.902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2" t="s">
        <v>187</v>
      </c>
      <c r="AU438" s="262" t="s">
        <v>82</v>
      </c>
      <c r="AV438" s="14" t="s">
        <v>181</v>
      </c>
      <c r="AW438" s="14" t="s">
        <v>36</v>
      </c>
      <c r="AX438" s="14" t="s">
        <v>80</v>
      </c>
      <c r="AY438" s="262" t="s">
        <v>175</v>
      </c>
    </row>
    <row r="439" s="2" customFormat="1" ht="24.15" customHeight="1">
      <c r="A439" s="42"/>
      <c r="B439" s="43"/>
      <c r="C439" s="211" t="s">
        <v>550</v>
      </c>
      <c r="D439" s="211" t="s">
        <v>176</v>
      </c>
      <c r="E439" s="212" t="s">
        <v>1031</v>
      </c>
      <c r="F439" s="213" t="s">
        <v>1032</v>
      </c>
      <c r="G439" s="214" t="s">
        <v>179</v>
      </c>
      <c r="H439" s="215">
        <v>528.29499999999992</v>
      </c>
      <c r="I439" s="216"/>
      <c r="J439" s="217">
        <f>ROUND(I439*H439,2)</f>
        <v>0</v>
      </c>
      <c r="K439" s="213" t="s">
        <v>180</v>
      </c>
      <c r="L439" s="48"/>
      <c r="M439" s="218" t="s">
        <v>30</v>
      </c>
      <c r="N439" s="219" t="s">
        <v>44</v>
      </c>
      <c r="O439" s="88"/>
      <c r="P439" s="220">
        <f>O439*H439</f>
        <v>0</v>
      </c>
      <c r="Q439" s="220">
        <v>0.73404</v>
      </c>
      <c r="R439" s="220">
        <f>Q439*H439</f>
        <v>387.7896618</v>
      </c>
      <c r="S439" s="220">
        <v>0</v>
      </c>
      <c r="T439" s="221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2" t="s">
        <v>181</v>
      </c>
      <c r="AT439" s="222" t="s">
        <v>176</v>
      </c>
      <c r="AU439" s="222" t="s">
        <v>82</v>
      </c>
      <c r="AY439" s="20" t="s">
        <v>175</v>
      </c>
      <c r="BE439" s="223">
        <f>IF(N439="základní",J439,0)</f>
        <v>0</v>
      </c>
      <c r="BF439" s="223">
        <f>IF(N439="snížená",J439,0)</f>
        <v>0</v>
      </c>
      <c r="BG439" s="223">
        <f>IF(N439="zákl. přenesená",J439,0)</f>
        <v>0</v>
      </c>
      <c r="BH439" s="223">
        <f>IF(N439="sníž. přenesená",J439,0)</f>
        <v>0</v>
      </c>
      <c r="BI439" s="223">
        <f>IF(N439="nulová",J439,0)</f>
        <v>0</v>
      </c>
      <c r="BJ439" s="20" t="s">
        <v>80</v>
      </c>
      <c r="BK439" s="223">
        <f>ROUND(I439*H439,2)</f>
        <v>0</v>
      </c>
      <c r="BL439" s="20" t="s">
        <v>181</v>
      </c>
      <c r="BM439" s="222" t="s">
        <v>1033</v>
      </c>
    </row>
    <row r="440" s="2" customFormat="1">
      <c r="A440" s="42"/>
      <c r="B440" s="43"/>
      <c r="C440" s="44"/>
      <c r="D440" s="224" t="s">
        <v>183</v>
      </c>
      <c r="E440" s="44"/>
      <c r="F440" s="225" t="s">
        <v>1034</v>
      </c>
      <c r="G440" s="44"/>
      <c r="H440" s="44"/>
      <c r="I440" s="226"/>
      <c r="J440" s="44"/>
      <c r="K440" s="44"/>
      <c r="L440" s="48"/>
      <c r="M440" s="227"/>
      <c r="N440" s="228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183</v>
      </c>
      <c r="AU440" s="20" t="s">
        <v>82</v>
      </c>
    </row>
    <row r="441" s="2" customFormat="1">
      <c r="A441" s="42"/>
      <c r="B441" s="43"/>
      <c r="C441" s="44"/>
      <c r="D441" s="229" t="s">
        <v>185</v>
      </c>
      <c r="E441" s="44"/>
      <c r="F441" s="230" t="s">
        <v>1035</v>
      </c>
      <c r="G441" s="44"/>
      <c r="H441" s="44"/>
      <c r="I441" s="226"/>
      <c r="J441" s="44"/>
      <c r="K441" s="44"/>
      <c r="L441" s="48"/>
      <c r="M441" s="227"/>
      <c r="N441" s="228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185</v>
      </c>
      <c r="AU441" s="20" t="s">
        <v>82</v>
      </c>
    </row>
    <row r="442" s="12" customFormat="1">
      <c r="A442" s="12"/>
      <c r="B442" s="231"/>
      <c r="C442" s="232"/>
      <c r="D442" s="224" t="s">
        <v>187</v>
      </c>
      <c r="E442" s="233" t="s">
        <v>30</v>
      </c>
      <c r="F442" s="234" t="s">
        <v>1036</v>
      </c>
      <c r="G442" s="232"/>
      <c r="H442" s="233" t="s">
        <v>30</v>
      </c>
      <c r="I442" s="235"/>
      <c r="J442" s="232"/>
      <c r="K442" s="232"/>
      <c r="L442" s="236"/>
      <c r="M442" s="237"/>
      <c r="N442" s="238"/>
      <c r="O442" s="238"/>
      <c r="P442" s="238"/>
      <c r="Q442" s="238"/>
      <c r="R442" s="238"/>
      <c r="S442" s="238"/>
      <c r="T442" s="239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40" t="s">
        <v>187</v>
      </c>
      <c r="AU442" s="240" t="s">
        <v>82</v>
      </c>
      <c r="AV442" s="12" t="s">
        <v>80</v>
      </c>
      <c r="AW442" s="12" t="s">
        <v>36</v>
      </c>
      <c r="AX442" s="12" t="s">
        <v>73</v>
      </c>
      <c r="AY442" s="240" t="s">
        <v>175</v>
      </c>
    </row>
    <row r="443" s="13" customFormat="1">
      <c r="A443" s="13"/>
      <c r="B443" s="241"/>
      <c r="C443" s="242"/>
      <c r="D443" s="224" t="s">
        <v>187</v>
      </c>
      <c r="E443" s="243" t="s">
        <v>30</v>
      </c>
      <c r="F443" s="244" t="s">
        <v>1037</v>
      </c>
      <c r="G443" s="242"/>
      <c r="H443" s="245">
        <v>174.84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187</v>
      </c>
      <c r="AU443" s="251" t="s">
        <v>82</v>
      </c>
      <c r="AV443" s="13" t="s">
        <v>82</v>
      </c>
      <c r="AW443" s="13" t="s">
        <v>36</v>
      </c>
      <c r="AX443" s="13" t="s">
        <v>73</v>
      </c>
      <c r="AY443" s="251" t="s">
        <v>175</v>
      </c>
    </row>
    <row r="444" s="13" customFormat="1">
      <c r="A444" s="13"/>
      <c r="B444" s="241"/>
      <c r="C444" s="242"/>
      <c r="D444" s="224" t="s">
        <v>187</v>
      </c>
      <c r="E444" s="243" t="s">
        <v>30</v>
      </c>
      <c r="F444" s="244" t="s">
        <v>1038</v>
      </c>
      <c r="G444" s="242"/>
      <c r="H444" s="245">
        <v>-11.25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1" t="s">
        <v>187</v>
      </c>
      <c r="AU444" s="251" t="s">
        <v>82</v>
      </c>
      <c r="AV444" s="13" t="s">
        <v>82</v>
      </c>
      <c r="AW444" s="13" t="s">
        <v>36</v>
      </c>
      <c r="AX444" s="13" t="s">
        <v>73</v>
      </c>
      <c r="AY444" s="251" t="s">
        <v>175</v>
      </c>
    </row>
    <row r="445" s="13" customFormat="1">
      <c r="A445" s="13"/>
      <c r="B445" s="241"/>
      <c r="C445" s="242"/>
      <c r="D445" s="224" t="s">
        <v>187</v>
      </c>
      <c r="E445" s="243" t="s">
        <v>30</v>
      </c>
      <c r="F445" s="244" t="s">
        <v>1039</v>
      </c>
      <c r="G445" s="242"/>
      <c r="H445" s="245">
        <v>-2.5</v>
      </c>
      <c r="I445" s="246"/>
      <c r="J445" s="242"/>
      <c r="K445" s="242"/>
      <c r="L445" s="247"/>
      <c r="M445" s="248"/>
      <c r="N445" s="249"/>
      <c r="O445" s="249"/>
      <c r="P445" s="249"/>
      <c r="Q445" s="249"/>
      <c r="R445" s="249"/>
      <c r="S445" s="249"/>
      <c r="T445" s="250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1" t="s">
        <v>187</v>
      </c>
      <c r="AU445" s="251" t="s">
        <v>82</v>
      </c>
      <c r="AV445" s="13" t="s">
        <v>82</v>
      </c>
      <c r="AW445" s="13" t="s">
        <v>36</v>
      </c>
      <c r="AX445" s="13" t="s">
        <v>73</v>
      </c>
      <c r="AY445" s="251" t="s">
        <v>175</v>
      </c>
    </row>
    <row r="446" s="13" customFormat="1">
      <c r="A446" s="13"/>
      <c r="B446" s="241"/>
      <c r="C446" s="242"/>
      <c r="D446" s="224" t="s">
        <v>187</v>
      </c>
      <c r="E446" s="243" t="s">
        <v>30</v>
      </c>
      <c r="F446" s="244" t="s">
        <v>1040</v>
      </c>
      <c r="G446" s="242"/>
      <c r="H446" s="245">
        <v>-2.5</v>
      </c>
      <c r="I446" s="246"/>
      <c r="J446" s="242"/>
      <c r="K446" s="242"/>
      <c r="L446" s="247"/>
      <c r="M446" s="248"/>
      <c r="N446" s="249"/>
      <c r="O446" s="249"/>
      <c r="P446" s="249"/>
      <c r="Q446" s="249"/>
      <c r="R446" s="249"/>
      <c r="S446" s="249"/>
      <c r="T446" s="250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1" t="s">
        <v>187</v>
      </c>
      <c r="AU446" s="251" t="s">
        <v>82</v>
      </c>
      <c r="AV446" s="13" t="s">
        <v>82</v>
      </c>
      <c r="AW446" s="13" t="s">
        <v>36</v>
      </c>
      <c r="AX446" s="13" t="s">
        <v>73</v>
      </c>
      <c r="AY446" s="251" t="s">
        <v>175</v>
      </c>
    </row>
    <row r="447" s="15" customFormat="1">
      <c r="A447" s="15"/>
      <c r="B447" s="263"/>
      <c r="C447" s="264"/>
      <c r="D447" s="224" t="s">
        <v>187</v>
      </c>
      <c r="E447" s="265" t="s">
        <v>30</v>
      </c>
      <c r="F447" s="266" t="s">
        <v>231</v>
      </c>
      <c r="G447" s="264"/>
      <c r="H447" s="267">
        <v>158.59</v>
      </c>
      <c r="I447" s="268"/>
      <c r="J447" s="264"/>
      <c r="K447" s="264"/>
      <c r="L447" s="269"/>
      <c r="M447" s="270"/>
      <c r="N447" s="271"/>
      <c r="O447" s="271"/>
      <c r="P447" s="271"/>
      <c r="Q447" s="271"/>
      <c r="R447" s="271"/>
      <c r="S447" s="271"/>
      <c r="T447" s="27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3" t="s">
        <v>187</v>
      </c>
      <c r="AU447" s="273" t="s">
        <v>82</v>
      </c>
      <c r="AV447" s="15" t="s">
        <v>196</v>
      </c>
      <c r="AW447" s="15" t="s">
        <v>36</v>
      </c>
      <c r="AX447" s="15" t="s">
        <v>73</v>
      </c>
      <c r="AY447" s="273" t="s">
        <v>175</v>
      </c>
    </row>
    <row r="448" s="12" customFormat="1">
      <c r="A448" s="12"/>
      <c r="B448" s="231"/>
      <c r="C448" s="232"/>
      <c r="D448" s="224" t="s">
        <v>187</v>
      </c>
      <c r="E448" s="233" t="s">
        <v>30</v>
      </c>
      <c r="F448" s="234" t="s">
        <v>1041</v>
      </c>
      <c r="G448" s="232"/>
      <c r="H448" s="233" t="s">
        <v>30</v>
      </c>
      <c r="I448" s="235"/>
      <c r="J448" s="232"/>
      <c r="K448" s="232"/>
      <c r="L448" s="236"/>
      <c r="M448" s="237"/>
      <c r="N448" s="238"/>
      <c r="O448" s="238"/>
      <c r="P448" s="238"/>
      <c r="Q448" s="238"/>
      <c r="R448" s="238"/>
      <c r="S448" s="238"/>
      <c r="T448" s="239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T448" s="240" t="s">
        <v>187</v>
      </c>
      <c r="AU448" s="240" t="s">
        <v>82</v>
      </c>
      <c r="AV448" s="12" t="s">
        <v>80</v>
      </c>
      <c r="AW448" s="12" t="s">
        <v>36</v>
      </c>
      <c r="AX448" s="12" t="s">
        <v>73</v>
      </c>
      <c r="AY448" s="240" t="s">
        <v>175</v>
      </c>
    </row>
    <row r="449" s="13" customFormat="1">
      <c r="A449" s="13"/>
      <c r="B449" s="241"/>
      <c r="C449" s="242"/>
      <c r="D449" s="224" t="s">
        <v>187</v>
      </c>
      <c r="E449" s="243" t="s">
        <v>30</v>
      </c>
      <c r="F449" s="244" t="s">
        <v>1042</v>
      </c>
      <c r="G449" s="242"/>
      <c r="H449" s="245">
        <v>65.629999999999992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1" t="s">
        <v>187</v>
      </c>
      <c r="AU449" s="251" t="s">
        <v>82</v>
      </c>
      <c r="AV449" s="13" t="s">
        <v>82</v>
      </c>
      <c r="AW449" s="13" t="s">
        <v>36</v>
      </c>
      <c r="AX449" s="13" t="s">
        <v>73</v>
      </c>
      <c r="AY449" s="251" t="s">
        <v>175</v>
      </c>
    </row>
    <row r="450" s="13" customFormat="1">
      <c r="A450" s="13"/>
      <c r="B450" s="241"/>
      <c r="C450" s="242"/>
      <c r="D450" s="224" t="s">
        <v>187</v>
      </c>
      <c r="E450" s="243" t="s">
        <v>30</v>
      </c>
      <c r="F450" s="244" t="s">
        <v>1043</v>
      </c>
      <c r="G450" s="242"/>
      <c r="H450" s="245">
        <v>-33.75</v>
      </c>
      <c r="I450" s="246"/>
      <c r="J450" s="242"/>
      <c r="K450" s="242"/>
      <c r="L450" s="247"/>
      <c r="M450" s="248"/>
      <c r="N450" s="249"/>
      <c r="O450" s="249"/>
      <c r="P450" s="249"/>
      <c r="Q450" s="249"/>
      <c r="R450" s="249"/>
      <c r="S450" s="249"/>
      <c r="T450" s="250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1" t="s">
        <v>187</v>
      </c>
      <c r="AU450" s="251" t="s">
        <v>82</v>
      </c>
      <c r="AV450" s="13" t="s">
        <v>82</v>
      </c>
      <c r="AW450" s="13" t="s">
        <v>36</v>
      </c>
      <c r="AX450" s="13" t="s">
        <v>73</v>
      </c>
      <c r="AY450" s="251" t="s">
        <v>175</v>
      </c>
    </row>
    <row r="451" s="13" customFormat="1">
      <c r="A451" s="13"/>
      <c r="B451" s="241"/>
      <c r="C451" s="242"/>
      <c r="D451" s="224" t="s">
        <v>187</v>
      </c>
      <c r="E451" s="243" t="s">
        <v>30</v>
      </c>
      <c r="F451" s="244" t="s">
        <v>1044</v>
      </c>
      <c r="G451" s="242"/>
      <c r="H451" s="245">
        <v>-13.5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187</v>
      </c>
      <c r="AU451" s="251" t="s">
        <v>82</v>
      </c>
      <c r="AV451" s="13" t="s">
        <v>82</v>
      </c>
      <c r="AW451" s="13" t="s">
        <v>36</v>
      </c>
      <c r="AX451" s="13" t="s">
        <v>73</v>
      </c>
      <c r="AY451" s="251" t="s">
        <v>175</v>
      </c>
    </row>
    <row r="452" s="13" customFormat="1">
      <c r="A452" s="13"/>
      <c r="B452" s="241"/>
      <c r="C452" s="242"/>
      <c r="D452" s="224" t="s">
        <v>187</v>
      </c>
      <c r="E452" s="243" t="s">
        <v>30</v>
      </c>
      <c r="F452" s="244" t="s">
        <v>1045</v>
      </c>
      <c r="G452" s="242"/>
      <c r="H452" s="245">
        <v>-6.75</v>
      </c>
      <c r="I452" s="246"/>
      <c r="J452" s="242"/>
      <c r="K452" s="242"/>
      <c r="L452" s="247"/>
      <c r="M452" s="248"/>
      <c r="N452" s="249"/>
      <c r="O452" s="249"/>
      <c r="P452" s="249"/>
      <c r="Q452" s="249"/>
      <c r="R452" s="249"/>
      <c r="S452" s="249"/>
      <c r="T452" s="250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1" t="s">
        <v>187</v>
      </c>
      <c r="AU452" s="251" t="s">
        <v>82</v>
      </c>
      <c r="AV452" s="13" t="s">
        <v>82</v>
      </c>
      <c r="AW452" s="13" t="s">
        <v>36</v>
      </c>
      <c r="AX452" s="13" t="s">
        <v>73</v>
      </c>
      <c r="AY452" s="251" t="s">
        <v>175</v>
      </c>
    </row>
    <row r="453" s="15" customFormat="1">
      <c r="A453" s="15"/>
      <c r="B453" s="263"/>
      <c r="C453" s="264"/>
      <c r="D453" s="224" t="s">
        <v>187</v>
      </c>
      <c r="E453" s="265" t="s">
        <v>30</v>
      </c>
      <c r="F453" s="266" t="s">
        <v>231</v>
      </c>
      <c r="G453" s="264"/>
      <c r="H453" s="267">
        <v>11.63</v>
      </c>
      <c r="I453" s="268"/>
      <c r="J453" s="264"/>
      <c r="K453" s="264"/>
      <c r="L453" s="269"/>
      <c r="M453" s="270"/>
      <c r="N453" s="271"/>
      <c r="O453" s="271"/>
      <c r="P453" s="271"/>
      <c r="Q453" s="271"/>
      <c r="R453" s="271"/>
      <c r="S453" s="271"/>
      <c r="T453" s="27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73" t="s">
        <v>187</v>
      </c>
      <c r="AU453" s="273" t="s">
        <v>82</v>
      </c>
      <c r="AV453" s="15" t="s">
        <v>196</v>
      </c>
      <c r="AW453" s="15" t="s">
        <v>36</v>
      </c>
      <c r="AX453" s="15" t="s">
        <v>73</v>
      </c>
      <c r="AY453" s="273" t="s">
        <v>175</v>
      </c>
    </row>
    <row r="454" s="12" customFormat="1">
      <c r="A454" s="12"/>
      <c r="B454" s="231"/>
      <c r="C454" s="232"/>
      <c r="D454" s="224" t="s">
        <v>187</v>
      </c>
      <c r="E454" s="233" t="s">
        <v>30</v>
      </c>
      <c r="F454" s="234" t="s">
        <v>1046</v>
      </c>
      <c r="G454" s="232"/>
      <c r="H454" s="233" t="s">
        <v>30</v>
      </c>
      <c r="I454" s="235"/>
      <c r="J454" s="232"/>
      <c r="K454" s="232"/>
      <c r="L454" s="236"/>
      <c r="M454" s="237"/>
      <c r="N454" s="238"/>
      <c r="O454" s="238"/>
      <c r="P454" s="238"/>
      <c r="Q454" s="238"/>
      <c r="R454" s="238"/>
      <c r="S454" s="238"/>
      <c r="T454" s="239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40" t="s">
        <v>187</v>
      </c>
      <c r="AU454" s="240" t="s">
        <v>82</v>
      </c>
      <c r="AV454" s="12" t="s">
        <v>80</v>
      </c>
      <c r="AW454" s="12" t="s">
        <v>36</v>
      </c>
      <c r="AX454" s="12" t="s">
        <v>73</v>
      </c>
      <c r="AY454" s="240" t="s">
        <v>175</v>
      </c>
    </row>
    <row r="455" s="13" customFormat="1">
      <c r="A455" s="13"/>
      <c r="B455" s="241"/>
      <c r="C455" s="242"/>
      <c r="D455" s="224" t="s">
        <v>187</v>
      </c>
      <c r="E455" s="243" t="s">
        <v>30</v>
      </c>
      <c r="F455" s="244" t="s">
        <v>1047</v>
      </c>
      <c r="G455" s="242"/>
      <c r="H455" s="245">
        <v>396.88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187</v>
      </c>
      <c r="AU455" s="251" t="s">
        <v>82</v>
      </c>
      <c r="AV455" s="13" t="s">
        <v>82</v>
      </c>
      <c r="AW455" s="13" t="s">
        <v>36</v>
      </c>
      <c r="AX455" s="13" t="s">
        <v>73</v>
      </c>
      <c r="AY455" s="251" t="s">
        <v>175</v>
      </c>
    </row>
    <row r="456" s="13" customFormat="1">
      <c r="A456" s="13"/>
      <c r="B456" s="241"/>
      <c r="C456" s="242"/>
      <c r="D456" s="224" t="s">
        <v>187</v>
      </c>
      <c r="E456" s="243" t="s">
        <v>30</v>
      </c>
      <c r="F456" s="244" t="s">
        <v>1048</v>
      </c>
      <c r="G456" s="242"/>
      <c r="H456" s="245">
        <v>-22.5</v>
      </c>
      <c r="I456" s="246"/>
      <c r="J456" s="242"/>
      <c r="K456" s="242"/>
      <c r="L456" s="247"/>
      <c r="M456" s="248"/>
      <c r="N456" s="249"/>
      <c r="O456" s="249"/>
      <c r="P456" s="249"/>
      <c r="Q456" s="249"/>
      <c r="R456" s="249"/>
      <c r="S456" s="249"/>
      <c r="T456" s="250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1" t="s">
        <v>187</v>
      </c>
      <c r="AU456" s="251" t="s">
        <v>82</v>
      </c>
      <c r="AV456" s="13" t="s">
        <v>82</v>
      </c>
      <c r="AW456" s="13" t="s">
        <v>36</v>
      </c>
      <c r="AX456" s="13" t="s">
        <v>73</v>
      </c>
      <c r="AY456" s="251" t="s">
        <v>175</v>
      </c>
    </row>
    <row r="457" s="13" customFormat="1">
      <c r="A457" s="13"/>
      <c r="B457" s="241"/>
      <c r="C457" s="242"/>
      <c r="D457" s="224" t="s">
        <v>187</v>
      </c>
      <c r="E457" s="243" t="s">
        <v>30</v>
      </c>
      <c r="F457" s="244" t="s">
        <v>1049</v>
      </c>
      <c r="G457" s="242"/>
      <c r="H457" s="245">
        <v>-6.875</v>
      </c>
      <c r="I457" s="246"/>
      <c r="J457" s="242"/>
      <c r="K457" s="242"/>
      <c r="L457" s="247"/>
      <c r="M457" s="248"/>
      <c r="N457" s="249"/>
      <c r="O457" s="249"/>
      <c r="P457" s="249"/>
      <c r="Q457" s="249"/>
      <c r="R457" s="249"/>
      <c r="S457" s="249"/>
      <c r="T457" s="250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1" t="s">
        <v>187</v>
      </c>
      <c r="AU457" s="251" t="s">
        <v>82</v>
      </c>
      <c r="AV457" s="13" t="s">
        <v>82</v>
      </c>
      <c r="AW457" s="13" t="s">
        <v>36</v>
      </c>
      <c r="AX457" s="13" t="s">
        <v>73</v>
      </c>
      <c r="AY457" s="251" t="s">
        <v>175</v>
      </c>
    </row>
    <row r="458" s="13" customFormat="1">
      <c r="A458" s="13"/>
      <c r="B458" s="241"/>
      <c r="C458" s="242"/>
      <c r="D458" s="224" t="s">
        <v>187</v>
      </c>
      <c r="E458" s="243" t="s">
        <v>30</v>
      </c>
      <c r="F458" s="244" t="s">
        <v>1050</v>
      </c>
      <c r="G458" s="242"/>
      <c r="H458" s="245">
        <v>-65.629999999999992</v>
      </c>
      <c r="I458" s="246"/>
      <c r="J458" s="242"/>
      <c r="K458" s="242"/>
      <c r="L458" s="247"/>
      <c r="M458" s="248"/>
      <c r="N458" s="249"/>
      <c r="O458" s="249"/>
      <c r="P458" s="249"/>
      <c r="Q458" s="249"/>
      <c r="R458" s="249"/>
      <c r="S458" s="249"/>
      <c r="T458" s="250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1" t="s">
        <v>187</v>
      </c>
      <c r="AU458" s="251" t="s">
        <v>82</v>
      </c>
      <c r="AV458" s="13" t="s">
        <v>82</v>
      </c>
      <c r="AW458" s="13" t="s">
        <v>36</v>
      </c>
      <c r="AX458" s="13" t="s">
        <v>73</v>
      </c>
      <c r="AY458" s="251" t="s">
        <v>175</v>
      </c>
    </row>
    <row r="459" s="15" customFormat="1">
      <c r="A459" s="15"/>
      <c r="B459" s="263"/>
      <c r="C459" s="264"/>
      <c r="D459" s="224" t="s">
        <v>187</v>
      </c>
      <c r="E459" s="265" t="s">
        <v>30</v>
      </c>
      <c r="F459" s="266" t="s">
        <v>231</v>
      </c>
      <c r="G459" s="264"/>
      <c r="H459" s="267">
        <v>301.875</v>
      </c>
      <c r="I459" s="268"/>
      <c r="J459" s="264"/>
      <c r="K459" s="264"/>
      <c r="L459" s="269"/>
      <c r="M459" s="270"/>
      <c r="N459" s="271"/>
      <c r="O459" s="271"/>
      <c r="P459" s="271"/>
      <c r="Q459" s="271"/>
      <c r="R459" s="271"/>
      <c r="S459" s="271"/>
      <c r="T459" s="272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3" t="s">
        <v>187</v>
      </c>
      <c r="AU459" s="273" t="s">
        <v>82</v>
      </c>
      <c r="AV459" s="15" t="s">
        <v>196</v>
      </c>
      <c r="AW459" s="15" t="s">
        <v>36</v>
      </c>
      <c r="AX459" s="15" t="s">
        <v>73</v>
      </c>
      <c r="AY459" s="273" t="s">
        <v>175</v>
      </c>
    </row>
    <row r="460" s="12" customFormat="1">
      <c r="A460" s="12"/>
      <c r="B460" s="231"/>
      <c r="C460" s="232"/>
      <c r="D460" s="224" t="s">
        <v>187</v>
      </c>
      <c r="E460" s="233" t="s">
        <v>30</v>
      </c>
      <c r="F460" s="234" t="s">
        <v>1051</v>
      </c>
      <c r="G460" s="232"/>
      <c r="H460" s="233" t="s">
        <v>30</v>
      </c>
      <c r="I460" s="235"/>
      <c r="J460" s="232"/>
      <c r="K460" s="232"/>
      <c r="L460" s="236"/>
      <c r="M460" s="237"/>
      <c r="N460" s="238"/>
      <c r="O460" s="238"/>
      <c r="P460" s="238"/>
      <c r="Q460" s="238"/>
      <c r="R460" s="238"/>
      <c r="S460" s="238"/>
      <c r="T460" s="239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40" t="s">
        <v>187</v>
      </c>
      <c r="AU460" s="240" t="s">
        <v>82</v>
      </c>
      <c r="AV460" s="12" t="s">
        <v>80</v>
      </c>
      <c r="AW460" s="12" t="s">
        <v>36</v>
      </c>
      <c r="AX460" s="12" t="s">
        <v>73</v>
      </c>
      <c r="AY460" s="240" t="s">
        <v>175</v>
      </c>
    </row>
    <row r="461" s="13" customFormat="1">
      <c r="A461" s="13"/>
      <c r="B461" s="241"/>
      <c r="C461" s="242"/>
      <c r="D461" s="224" t="s">
        <v>187</v>
      </c>
      <c r="E461" s="243" t="s">
        <v>30</v>
      </c>
      <c r="F461" s="244" t="s">
        <v>1052</v>
      </c>
      <c r="G461" s="242"/>
      <c r="H461" s="245">
        <v>1.6</v>
      </c>
      <c r="I461" s="246"/>
      <c r="J461" s="242"/>
      <c r="K461" s="242"/>
      <c r="L461" s="247"/>
      <c r="M461" s="248"/>
      <c r="N461" s="249"/>
      <c r="O461" s="249"/>
      <c r="P461" s="249"/>
      <c r="Q461" s="249"/>
      <c r="R461" s="249"/>
      <c r="S461" s="249"/>
      <c r="T461" s="250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1" t="s">
        <v>187</v>
      </c>
      <c r="AU461" s="251" t="s">
        <v>82</v>
      </c>
      <c r="AV461" s="13" t="s">
        <v>82</v>
      </c>
      <c r="AW461" s="13" t="s">
        <v>36</v>
      </c>
      <c r="AX461" s="13" t="s">
        <v>73</v>
      </c>
      <c r="AY461" s="251" t="s">
        <v>175</v>
      </c>
    </row>
    <row r="462" s="15" customFormat="1">
      <c r="A462" s="15"/>
      <c r="B462" s="263"/>
      <c r="C462" s="264"/>
      <c r="D462" s="224" t="s">
        <v>187</v>
      </c>
      <c r="E462" s="265" t="s">
        <v>30</v>
      </c>
      <c r="F462" s="266" t="s">
        <v>231</v>
      </c>
      <c r="G462" s="264"/>
      <c r="H462" s="267">
        <v>1.6</v>
      </c>
      <c r="I462" s="268"/>
      <c r="J462" s="264"/>
      <c r="K462" s="264"/>
      <c r="L462" s="269"/>
      <c r="M462" s="270"/>
      <c r="N462" s="271"/>
      <c r="O462" s="271"/>
      <c r="P462" s="271"/>
      <c r="Q462" s="271"/>
      <c r="R462" s="271"/>
      <c r="S462" s="271"/>
      <c r="T462" s="272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73" t="s">
        <v>187</v>
      </c>
      <c r="AU462" s="273" t="s">
        <v>82</v>
      </c>
      <c r="AV462" s="15" t="s">
        <v>196</v>
      </c>
      <c r="AW462" s="15" t="s">
        <v>36</v>
      </c>
      <c r="AX462" s="15" t="s">
        <v>73</v>
      </c>
      <c r="AY462" s="273" t="s">
        <v>175</v>
      </c>
    </row>
    <row r="463" s="12" customFormat="1">
      <c r="A463" s="12"/>
      <c r="B463" s="231"/>
      <c r="C463" s="232"/>
      <c r="D463" s="224" t="s">
        <v>187</v>
      </c>
      <c r="E463" s="233" t="s">
        <v>30</v>
      </c>
      <c r="F463" s="234" t="s">
        <v>1053</v>
      </c>
      <c r="G463" s="232"/>
      <c r="H463" s="233" t="s">
        <v>30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T463" s="240" t="s">
        <v>187</v>
      </c>
      <c r="AU463" s="240" t="s">
        <v>82</v>
      </c>
      <c r="AV463" s="12" t="s">
        <v>80</v>
      </c>
      <c r="AW463" s="12" t="s">
        <v>36</v>
      </c>
      <c r="AX463" s="12" t="s">
        <v>73</v>
      </c>
      <c r="AY463" s="240" t="s">
        <v>175</v>
      </c>
    </row>
    <row r="464" s="13" customFormat="1">
      <c r="A464" s="13"/>
      <c r="B464" s="241"/>
      <c r="C464" s="242"/>
      <c r="D464" s="224" t="s">
        <v>187</v>
      </c>
      <c r="E464" s="243" t="s">
        <v>30</v>
      </c>
      <c r="F464" s="244" t="s">
        <v>1054</v>
      </c>
      <c r="G464" s="242"/>
      <c r="H464" s="245">
        <v>53.4</v>
      </c>
      <c r="I464" s="246"/>
      <c r="J464" s="242"/>
      <c r="K464" s="242"/>
      <c r="L464" s="247"/>
      <c r="M464" s="248"/>
      <c r="N464" s="249"/>
      <c r="O464" s="249"/>
      <c r="P464" s="249"/>
      <c r="Q464" s="249"/>
      <c r="R464" s="249"/>
      <c r="S464" s="249"/>
      <c r="T464" s="250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1" t="s">
        <v>187</v>
      </c>
      <c r="AU464" s="251" t="s">
        <v>82</v>
      </c>
      <c r="AV464" s="13" t="s">
        <v>82</v>
      </c>
      <c r="AW464" s="13" t="s">
        <v>36</v>
      </c>
      <c r="AX464" s="13" t="s">
        <v>73</v>
      </c>
      <c r="AY464" s="251" t="s">
        <v>175</v>
      </c>
    </row>
    <row r="465" s="13" customFormat="1">
      <c r="A465" s="13"/>
      <c r="B465" s="241"/>
      <c r="C465" s="242"/>
      <c r="D465" s="224" t="s">
        <v>187</v>
      </c>
      <c r="E465" s="243" t="s">
        <v>30</v>
      </c>
      <c r="F465" s="244" t="s">
        <v>1055</v>
      </c>
      <c r="G465" s="242"/>
      <c r="H465" s="245">
        <v>1.2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187</v>
      </c>
      <c r="AU465" s="251" t="s">
        <v>82</v>
      </c>
      <c r="AV465" s="13" t="s">
        <v>82</v>
      </c>
      <c r="AW465" s="13" t="s">
        <v>36</v>
      </c>
      <c r="AX465" s="13" t="s">
        <v>73</v>
      </c>
      <c r="AY465" s="251" t="s">
        <v>175</v>
      </c>
    </row>
    <row r="466" s="15" customFormat="1">
      <c r="A466" s="15"/>
      <c r="B466" s="263"/>
      <c r="C466" s="264"/>
      <c r="D466" s="224" t="s">
        <v>187</v>
      </c>
      <c r="E466" s="265" t="s">
        <v>30</v>
      </c>
      <c r="F466" s="266" t="s">
        <v>231</v>
      </c>
      <c r="G466" s="264"/>
      <c r="H466" s="267">
        <v>54.6</v>
      </c>
      <c r="I466" s="268"/>
      <c r="J466" s="264"/>
      <c r="K466" s="264"/>
      <c r="L466" s="269"/>
      <c r="M466" s="270"/>
      <c r="N466" s="271"/>
      <c r="O466" s="271"/>
      <c r="P466" s="271"/>
      <c r="Q466" s="271"/>
      <c r="R466" s="271"/>
      <c r="S466" s="271"/>
      <c r="T466" s="272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3" t="s">
        <v>187</v>
      </c>
      <c r="AU466" s="273" t="s">
        <v>82</v>
      </c>
      <c r="AV466" s="15" t="s">
        <v>196</v>
      </c>
      <c r="AW466" s="15" t="s">
        <v>36</v>
      </c>
      <c r="AX466" s="15" t="s">
        <v>73</v>
      </c>
      <c r="AY466" s="273" t="s">
        <v>175</v>
      </c>
    </row>
    <row r="467" s="14" customFormat="1">
      <c r="A467" s="14"/>
      <c r="B467" s="252"/>
      <c r="C467" s="253"/>
      <c r="D467" s="224" t="s">
        <v>187</v>
      </c>
      <c r="E467" s="254" t="s">
        <v>30</v>
      </c>
      <c r="F467" s="255" t="s">
        <v>190</v>
      </c>
      <c r="G467" s="253"/>
      <c r="H467" s="256">
        <v>528.29499999999992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2" t="s">
        <v>187</v>
      </c>
      <c r="AU467" s="262" t="s">
        <v>82</v>
      </c>
      <c r="AV467" s="14" t="s">
        <v>181</v>
      </c>
      <c r="AW467" s="14" t="s">
        <v>36</v>
      </c>
      <c r="AX467" s="14" t="s">
        <v>80</v>
      </c>
      <c r="AY467" s="262" t="s">
        <v>175</v>
      </c>
    </row>
    <row r="468" s="2" customFormat="1" ht="16.5" customHeight="1">
      <c r="A468" s="42"/>
      <c r="B468" s="43"/>
      <c r="C468" s="211" t="s">
        <v>556</v>
      </c>
      <c r="D468" s="211" t="s">
        <v>176</v>
      </c>
      <c r="E468" s="212" t="s">
        <v>1056</v>
      </c>
      <c r="F468" s="213" t="s">
        <v>1057</v>
      </c>
      <c r="G468" s="214" t="s">
        <v>295</v>
      </c>
      <c r="H468" s="215">
        <v>5.585</v>
      </c>
      <c r="I468" s="216"/>
      <c r="J468" s="217">
        <f>ROUND(I468*H468,2)</f>
        <v>0</v>
      </c>
      <c r="K468" s="213" t="s">
        <v>180</v>
      </c>
      <c r="L468" s="48"/>
      <c r="M468" s="218" t="s">
        <v>30</v>
      </c>
      <c r="N468" s="219" t="s">
        <v>44</v>
      </c>
      <c r="O468" s="88"/>
      <c r="P468" s="220">
        <f>O468*H468</f>
        <v>0</v>
      </c>
      <c r="Q468" s="220">
        <v>1.04922</v>
      </c>
      <c r="R468" s="220">
        <f>Q468*H468</f>
        <v>5.8598937</v>
      </c>
      <c r="S468" s="220">
        <v>0</v>
      </c>
      <c r="T468" s="221">
        <f>S468*H468</f>
        <v>0</v>
      </c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R468" s="222" t="s">
        <v>181</v>
      </c>
      <c r="AT468" s="222" t="s">
        <v>176</v>
      </c>
      <c r="AU468" s="222" t="s">
        <v>82</v>
      </c>
      <c r="AY468" s="20" t="s">
        <v>175</v>
      </c>
      <c r="BE468" s="223">
        <f>IF(N468="základní",J468,0)</f>
        <v>0</v>
      </c>
      <c r="BF468" s="223">
        <f>IF(N468="snížená",J468,0)</f>
        <v>0</v>
      </c>
      <c r="BG468" s="223">
        <f>IF(N468="zákl. přenesená",J468,0)</f>
        <v>0</v>
      </c>
      <c r="BH468" s="223">
        <f>IF(N468="sníž. přenesená",J468,0)</f>
        <v>0</v>
      </c>
      <c r="BI468" s="223">
        <f>IF(N468="nulová",J468,0)</f>
        <v>0</v>
      </c>
      <c r="BJ468" s="20" t="s">
        <v>80</v>
      </c>
      <c r="BK468" s="223">
        <f>ROUND(I468*H468,2)</f>
        <v>0</v>
      </c>
      <c r="BL468" s="20" t="s">
        <v>181</v>
      </c>
      <c r="BM468" s="222" t="s">
        <v>1058</v>
      </c>
    </row>
    <row r="469" s="2" customFormat="1">
      <c r="A469" s="42"/>
      <c r="B469" s="43"/>
      <c r="C469" s="44"/>
      <c r="D469" s="224" t="s">
        <v>183</v>
      </c>
      <c r="E469" s="44"/>
      <c r="F469" s="225" t="s">
        <v>1059</v>
      </c>
      <c r="G469" s="44"/>
      <c r="H469" s="44"/>
      <c r="I469" s="226"/>
      <c r="J469" s="44"/>
      <c r="K469" s="44"/>
      <c r="L469" s="48"/>
      <c r="M469" s="227"/>
      <c r="N469" s="228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183</v>
      </c>
      <c r="AU469" s="20" t="s">
        <v>82</v>
      </c>
    </row>
    <row r="470" s="2" customFormat="1">
      <c r="A470" s="42"/>
      <c r="B470" s="43"/>
      <c r="C470" s="44"/>
      <c r="D470" s="229" t="s">
        <v>185</v>
      </c>
      <c r="E470" s="44"/>
      <c r="F470" s="230" t="s">
        <v>1060</v>
      </c>
      <c r="G470" s="44"/>
      <c r="H470" s="44"/>
      <c r="I470" s="226"/>
      <c r="J470" s="44"/>
      <c r="K470" s="44"/>
      <c r="L470" s="48"/>
      <c r="M470" s="227"/>
      <c r="N470" s="228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185</v>
      </c>
      <c r="AU470" s="20" t="s">
        <v>82</v>
      </c>
    </row>
    <row r="471" s="12" customFormat="1">
      <c r="A471" s="12"/>
      <c r="B471" s="231"/>
      <c r="C471" s="232"/>
      <c r="D471" s="224" t="s">
        <v>187</v>
      </c>
      <c r="E471" s="233" t="s">
        <v>30</v>
      </c>
      <c r="F471" s="234" t="s">
        <v>1061</v>
      </c>
      <c r="G471" s="232"/>
      <c r="H471" s="233" t="s">
        <v>30</v>
      </c>
      <c r="I471" s="235"/>
      <c r="J471" s="232"/>
      <c r="K471" s="232"/>
      <c r="L471" s="236"/>
      <c r="M471" s="237"/>
      <c r="N471" s="238"/>
      <c r="O471" s="238"/>
      <c r="P471" s="238"/>
      <c r="Q471" s="238"/>
      <c r="R471" s="238"/>
      <c r="S471" s="238"/>
      <c r="T471" s="239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T471" s="240" t="s">
        <v>187</v>
      </c>
      <c r="AU471" s="240" t="s">
        <v>82</v>
      </c>
      <c r="AV471" s="12" t="s">
        <v>80</v>
      </c>
      <c r="AW471" s="12" t="s">
        <v>36</v>
      </c>
      <c r="AX471" s="12" t="s">
        <v>73</v>
      </c>
      <c r="AY471" s="240" t="s">
        <v>175</v>
      </c>
    </row>
    <row r="472" s="12" customFormat="1">
      <c r="A472" s="12"/>
      <c r="B472" s="231"/>
      <c r="C472" s="232"/>
      <c r="D472" s="224" t="s">
        <v>187</v>
      </c>
      <c r="E472" s="233" t="s">
        <v>30</v>
      </c>
      <c r="F472" s="234" t="s">
        <v>1062</v>
      </c>
      <c r="G472" s="232"/>
      <c r="H472" s="233" t="s">
        <v>30</v>
      </c>
      <c r="I472" s="235"/>
      <c r="J472" s="232"/>
      <c r="K472" s="232"/>
      <c r="L472" s="236"/>
      <c r="M472" s="237"/>
      <c r="N472" s="238"/>
      <c r="O472" s="238"/>
      <c r="P472" s="238"/>
      <c r="Q472" s="238"/>
      <c r="R472" s="238"/>
      <c r="S472" s="238"/>
      <c r="T472" s="239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T472" s="240" t="s">
        <v>187</v>
      </c>
      <c r="AU472" s="240" t="s">
        <v>82</v>
      </c>
      <c r="AV472" s="12" t="s">
        <v>80</v>
      </c>
      <c r="AW472" s="12" t="s">
        <v>36</v>
      </c>
      <c r="AX472" s="12" t="s">
        <v>73</v>
      </c>
      <c r="AY472" s="240" t="s">
        <v>175</v>
      </c>
    </row>
    <row r="473" s="13" customFormat="1">
      <c r="A473" s="13"/>
      <c r="B473" s="241"/>
      <c r="C473" s="242"/>
      <c r="D473" s="224" t="s">
        <v>187</v>
      </c>
      <c r="E473" s="243" t="s">
        <v>30</v>
      </c>
      <c r="F473" s="244" t="s">
        <v>1063</v>
      </c>
      <c r="G473" s="242"/>
      <c r="H473" s="245">
        <v>0.50772960000000008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1" t="s">
        <v>187</v>
      </c>
      <c r="AU473" s="251" t="s">
        <v>82</v>
      </c>
      <c r="AV473" s="13" t="s">
        <v>82</v>
      </c>
      <c r="AW473" s="13" t="s">
        <v>36</v>
      </c>
      <c r="AX473" s="13" t="s">
        <v>73</v>
      </c>
      <c r="AY473" s="251" t="s">
        <v>175</v>
      </c>
    </row>
    <row r="474" s="13" customFormat="1">
      <c r="A474" s="13"/>
      <c r="B474" s="241"/>
      <c r="C474" s="242"/>
      <c r="D474" s="224" t="s">
        <v>187</v>
      </c>
      <c r="E474" s="243" t="s">
        <v>30</v>
      </c>
      <c r="F474" s="244" t="s">
        <v>1064</v>
      </c>
      <c r="G474" s="242"/>
      <c r="H474" s="245">
        <v>0.701957815</v>
      </c>
      <c r="I474" s="246"/>
      <c r="J474" s="242"/>
      <c r="K474" s="242"/>
      <c r="L474" s="247"/>
      <c r="M474" s="248"/>
      <c r="N474" s="249"/>
      <c r="O474" s="249"/>
      <c r="P474" s="249"/>
      <c r="Q474" s="249"/>
      <c r="R474" s="249"/>
      <c r="S474" s="249"/>
      <c r="T474" s="25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1" t="s">
        <v>187</v>
      </c>
      <c r="AU474" s="251" t="s">
        <v>82</v>
      </c>
      <c r="AV474" s="13" t="s">
        <v>82</v>
      </c>
      <c r="AW474" s="13" t="s">
        <v>36</v>
      </c>
      <c r="AX474" s="13" t="s">
        <v>73</v>
      </c>
      <c r="AY474" s="251" t="s">
        <v>175</v>
      </c>
    </row>
    <row r="475" s="15" customFormat="1">
      <c r="A475" s="15"/>
      <c r="B475" s="263"/>
      <c r="C475" s="264"/>
      <c r="D475" s="224" t="s">
        <v>187</v>
      </c>
      <c r="E475" s="265" t="s">
        <v>30</v>
      </c>
      <c r="F475" s="266" t="s">
        <v>231</v>
      </c>
      <c r="G475" s="264"/>
      <c r="H475" s="267">
        <v>1.2096874150000002</v>
      </c>
      <c r="I475" s="268"/>
      <c r="J475" s="264"/>
      <c r="K475" s="264"/>
      <c r="L475" s="269"/>
      <c r="M475" s="270"/>
      <c r="N475" s="271"/>
      <c r="O475" s="271"/>
      <c r="P475" s="271"/>
      <c r="Q475" s="271"/>
      <c r="R475" s="271"/>
      <c r="S475" s="271"/>
      <c r="T475" s="272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73" t="s">
        <v>187</v>
      </c>
      <c r="AU475" s="273" t="s">
        <v>82</v>
      </c>
      <c r="AV475" s="15" t="s">
        <v>196</v>
      </c>
      <c r="AW475" s="15" t="s">
        <v>36</v>
      </c>
      <c r="AX475" s="15" t="s">
        <v>73</v>
      </c>
      <c r="AY475" s="273" t="s">
        <v>175</v>
      </c>
    </row>
    <row r="476" s="12" customFormat="1">
      <c r="A476" s="12"/>
      <c r="B476" s="231"/>
      <c r="C476" s="232"/>
      <c r="D476" s="224" t="s">
        <v>187</v>
      </c>
      <c r="E476" s="233" t="s">
        <v>30</v>
      </c>
      <c r="F476" s="234" t="s">
        <v>1041</v>
      </c>
      <c r="G476" s="232"/>
      <c r="H476" s="233" t="s">
        <v>30</v>
      </c>
      <c r="I476" s="235"/>
      <c r="J476" s="232"/>
      <c r="K476" s="232"/>
      <c r="L476" s="236"/>
      <c r="M476" s="237"/>
      <c r="N476" s="238"/>
      <c r="O476" s="238"/>
      <c r="P476" s="238"/>
      <c r="Q476" s="238"/>
      <c r="R476" s="238"/>
      <c r="S476" s="238"/>
      <c r="T476" s="239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T476" s="240" t="s">
        <v>187</v>
      </c>
      <c r="AU476" s="240" t="s">
        <v>82</v>
      </c>
      <c r="AV476" s="12" t="s">
        <v>80</v>
      </c>
      <c r="AW476" s="12" t="s">
        <v>36</v>
      </c>
      <c r="AX476" s="12" t="s">
        <v>73</v>
      </c>
      <c r="AY476" s="240" t="s">
        <v>175</v>
      </c>
    </row>
    <row r="477" s="12" customFormat="1">
      <c r="A477" s="12"/>
      <c r="B477" s="231"/>
      <c r="C477" s="232"/>
      <c r="D477" s="224" t="s">
        <v>187</v>
      </c>
      <c r="E477" s="233" t="s">
        <v>30</v>
      </c>
      <c r="F477" s="234" t="s">
        <v>1046</v>
      </c>
      <c r="G477" s="232"/>
      <c r="H477" s="233" t="s">
        <v>30</v>
      </c>
      <c r="I477" s="235"/>
      <c r="J477" s="232"/>
      <c r="K477" s="232"/>
      <c r="L477" s="236"/>
      <c r="M477" s="237"/>
      <c r="N477" s="238"/>
      <c r="O477" s="238"/>
      <c r="P477" s="238"/>
      <c r="Q477" s="238"/>
      <c r="R477" s="238"/>
      <c r="S477" s="238"/>
      <c r="T477" s="239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40" t="s">
        <v>187</v>
      </c>
      <c r="AU477" s="240" t="s">
        <v>82</v>
      </c>
      <c r="AV477" s="12" t="s">
        <v>80</v>
      </c>
      <c r="AW477" s="12" t="s">
        <v>36</v>
      </c>
      <c r="AX477" s="12" t="s">
        <v>73</v>
      </c>
      <c r="AY477" s="240" t="s">
        <v>175</v>
      </c>
    </row>
    <row r="478" s="12" customFormat="1">
      <c r="A478" s="12"/>
      <c r="B478" s="231"/>
      <c r="C478" s="232"/>
      <c r="D478" s="224" t="s">
        <v>187</v>
      </c>
      <c r="E478" s="233" t="s">
        <v>30</v>
      </c>
      <c r="F478" s="234" t="s">
        <v>1065</v>
      </c>
      <c r="G478" s="232"/>
      <c r="H478" s="233" t="s">
        <v>30</v>
      </c>
      <c r="I478" s="235"/>
      <c r="J478" s="232"/>
      <c r="K478" s="232"/>
      <c r="L478" s="236"/>
      <c r="M478" s="237"/>
      <c r="N478" s="238"/>
      <c r="O478" s="238"/>
      <c r="P478" s="238"/>
      <c r="Q478" s="238"/>
      <c r="R478" s="238"/>
      <c r="S478" s="238"/>
      <c r="T478" s="239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T478" s="240" t="s">
        <v>187</v>
      </c>
      <c r="AU478" s="240" t="s">
        <v>82</v>
      </c>
      <c r="AV478" s="12" t="s">
        <v>80</v>
      </c>
      <c r="AW478" s="12" t="s">
        <v>36</v>
      </c>
      <c r="AX478" s="12" t="s">
        <v>73</v>
      </c>
      <c r="AY478" s="240" t="s">
        <v>175</v>
      </c>
    </row>
    <row r="479" s="13" customFormat="1">
      <c r="A479" s="13"/>
      <c r="B479" s="241"/>
      <c r="C479" s="242"/>
      <c r="D479" s="224" t="s">
        <v>187</v>
      </c>
      <c r="E479" s="243" t="s">
        <v>30</v>
      </c>
      <c r="F479" s="244" t="s">
        <v>1066</v>
      </c>
      <c r="G479" s="242"/>
      <c r="H479" s="245">
        <v>1.2061936</v>
      </c>
      <c r="I479" s="246"/>
      <c r="J479" s="242"/>
      <c r="K479" s="242"/>
      <c r="L479" s="247"/>
      <c r="M479" s="248"/>
      <c r="N479" s="249"/>
      <c r="O479" s="249"/>
      <c r="P479" s="249"/>
      <c r="Q479" s="249"/>
      <c r="R479" s="249"/>
      <c r="S479" s="249"/>
      <c r="T479" s="250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1" t="s">
        <v>187</v>
      </c>
      <c r="AU479" s="251" t="s">
        <v>82</v>
      </c>
      <c r="AV479" s="13" t="s">
        <v>82</v>
      </c>
      <c r="AW479" s="13" t="s">
        <v>36</v>
      </c>
      <c r="AX479" s="13" t="s">
        <v>73</v>
      </c>
      <c r="AY479" s="251" t="s">
        <v>175</v>
      </c>
    </row>
    <row r="480" s="13" customFormat="1">
      <c r="A480" s="13"/>
      <c r="B480" s="241"/>
      <c r="C480" s="242"/>
      <c r="D480" s="224" t="s">
        <v>187</v>
      </c>
      <c r="E480" s="243" t="s">
        <v>30</v>
      </c>
      <c r="F480" s="244" t="s">
        <v>1067</v>
      </c>
      <c r="G480" s="242"/>
      <c r="H480" s="245">
        <v>0.190358074</v>
      </c>
      <c r="I480" s="246"/>
      <c r="J480" s="242"/>
      <c r="K480" s="242"/>
      <c r="L480" s="247"/>
      <c r="M480" s="248"/>
      <c r="N480" s="249"/>
      <c r="O480" s="249"/>
      <c r="P480" s="249"/>
      <c r="Q480" s="249"/>
      <c r="R480" s="249"/>
      <c r="S480" s="249"/>
      <c r="T480" s="25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1" t="s">
        <v>187</v>
      </c>
      <c r="AU480" s="251" t="s">
        <v>82</v>
      </c>
      <c r="AV480" s="13" t="s">
        <v>82</v>
      </c>
      <c r="AW480" s="13" t="s">
        <v>36</v>
      </c>
      <c r="AX480" s="13" t="s">
        <v>73</v>
      </c>
      <c r="AY480" s="251" t="s">
        <v>175</v>
      </c>
    </row>
    <row r="481" s="13" customFormat="1">
      <c r="A481" s="13"/>
      <c r="B481" s="241"/>
      <c r="C481" s="242"/>
      <c r="D481" s="224" t="s">
        <v>187</v>
      </c>
      <c r="E481" s="243" t="s">
        <v>30</v>
      </c>
      <c r="F481" s="244" t="s">
        <v>1068</v>
      </c>
      <c r="G481" s="242"/>
      <c r="H481" s="245">
        <v>0.096527182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1" t="s">
        <v>187</v>
      </c>
      <c r="AU481" s="251" t="s">
        <v>82</v>
      </c>
      <c r="AV481" s="13" t="s">
        <v>82</v>
      </c>
      <c r="AW481" s="13" t="s">
        <v>36</v>
      </c>
      <c r="AX481" s="13" t="s">
        <v>73</v>
      </c>
      <c r="AY481" s="251" t="s">
        <v>175</v>
      </c>
    </row>
    <row r="482" s="13" customFormat="1">
      <c r="A482" s="13"/>
      <c r="B482" s="241"/>
      <c r="C482" s="242"/>
      <c r="D482" s="224" t="s">
        <v>187</v>
      </c>
      <c r="E482" s="243" t="s">
        <v>30</v>
      </c>
      <c r="F482" s="244" t="s">
        <v>1069</v>
      </c>
      <c r="G482" s="242"/>
      <c r="H482" s="245">
        <v>0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187</v>
      </c>
      <c r="AU482" s="251" t="s">
        <v>82</v>
      </c>
      <c r="AV482" s="13" t="s">
        <v>82</v>
      </c>
      <c r="AW482" s="13" t="s">
        <v>36</v>
      </c>
      <c r="AX482" s="13" t="s">
        <v>73</v>
      </c>
      <c r="AY482" s="251" t="s">
        <v>175</v>
      </c>
    </row>
    <row r="483" s="13" customFormat="1">
      <c r="A483" s="13"/>
      <c r="B483" s="241"/>
      <c r="C483" s="242"/>
      <c r="D483" s="224" t="s">
        <v>187</v>
      </c>
      <c r="E483" s="243" t="s">
        <v>30</v>
      </c>
      <c r="F483" s="244" t="s">
        <v>1070</v>
      </c>
      <c r="G483" s="242"/>
      <c r="H483" s="245">
        <v>0.228659583</v>
      </c>
      <c r="I483" s="246"/>
      <c r="J483" s="242"/>
      <c r="K483" s="242"/>
      <c r="L483" s="247"/>
      <c r="M483" s="248"/>
      <c r="N483" s="249"/>
      <c r="O483" s="249"/>
      <c r="P483" s="249"/>
      <c r="Q483" s="249"/>
      <c r="R483" s="249"/>
      <c r="S483" s="249"/>
      <c r="T483" s="250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1" t="s">
        <v>187</v>
      </c>
      <c r="AU483" s="251" t="s">
        <v>82</v>
      </c>
      <c r="AV483" s="13" t="s">
        <v>82</v>
      </c>
      <c r="AW483" s="13" t="s">
        <v>36</v>
      </c>
      <c r="AX483" s="13" t="s">
        <v>73</v>
      </c>
      <c r="AY483" s="251" t="s">
        <v>175</v>
      </c>
    </row>
    <row r="484" s="13" customFormat="1">
      <c r="A484" s="13"/>
      <c r="B484" s="241"/>
      <c r="C484" s="242"/>
      <c r="D484" s="224" t="s">
        <v>187</v>
      </c>
      <c r="E484" s="243" t="s">
        <v>30</v>
      </c>
      <c r="F484" s="244" t="s">
        <v>1071</v>
      </c>
      <c r="G484" s="242"/>
      <c r="H484" s="245">
        <v>0.115491679625</v>
      </c>
      <c r="I484" s="246"/>
      <c r="J484" s="242"/>
      <c r="K484" s="242"/>
      <c r="L484" s="247"/>
      <c r="M484" s="248"/>
      <c r="N484" s="249"/>
      <c r="O484" s="249"/>
      <c r="P484" s="249"/>
      <c r="Q484" s="249"/>
      <c r="R484" s="249"/>
      <c r="S484" s="249"/>
      <c r="T484" s="250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1" t="s">
        <v>187</v>
      </c>
      <c r="AU484" s="251" t="s">
        <v>82</v>
      </c>
      <c r="AV484" s="13" t="s">
        <v>82</v>
      </c>
      <c r="AW484" s="13" t="s">
        <v>36</v>
      </c>
      <c r="AX484" s="13" t="s">
        <v>73</v>
      </c>
      <c r="AY484" s="251" t="s">
        <v>175</v>
      </c>
    </row>
    <row r="485" s="13" customFormat="1">
      <c r="A485" s="13"/>
      <c r="B485" s="241"/>
      <c r="C485" s="242"/>
      <c r="D485" s="224" t="s">
        <v>187</v>
      </c>
      <c r="E485" s="243" t="s">
        <v>30</v>
      </c>
      <c r="F485" s="244" t="s">
        <v>1072</v>
      </c>
      <c r="G485" s="242"/>
      <c r="H485" s="245">
        <v>0.1474090125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187</v>
      </c>
      <c r="AU485" s="251" t="s">
        <v>82</v>
      </c>
      <c r="AV485" s="13" t="s">
        <v>82</v>
      </c>
      <c r="AW485" s="13" t="s">
        <v>36</v>
      </c>
      <c r="AX485" s="13" t="s">
        <v>73</v>
      </c>
      <c r="AY485" s="251" t="s">
        <v>175</v>
      </c>
    </row>
    <row r="486" s="13" customFormat="1">
      <c r="A486" s="13"/>
      <c r="B486" s="241"/>
      <c r="C486" s="242"/>
      <c r="D486" s="224" t="s">
        <v>187</v>
      </c>
      <c r="E486" s="243" t="s">
        <v>30</v>
      </c>
      <c r="F486" s="244" t="s">
        <v>1073</v>
      </c>
      <c r="G486" s="242"/>
      <c r="H486" s="245">
        <v>0.0750349125</v>
      </c>
      <c r="I486" s="246"/>
      <c r="J486" s="242"/>
      <c r="K486" s="242"/>
      <c r="L486" s="247"/>
      <c r="M486" s="248"/>
      <c r="N486" s="249"/>
      <c r="O486" s="249"/>
      <c r="P486" s="249"/>
      <c r="Q486" s="249"/>
      <c r="R486" s="249"/>
      <c r="S486" s="249"/>
      <c r="T486" s="25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1" t="s">
        <v>187</v>
      </c>
      <c r="AU486" s="251" t="s">
        <v>82</v>
      </c>
      <c r="AV486" s="13" t="s">
        <v>82</v>
      </c>
      <c r="AW486" s="13" t="s">
        <v>36</v>
      </c>
      <c r="AX486" s="13" t="s">
        <v>73</v>
      </c>
      <c r="AY486" s="251" t="s">
        <v>175</v>
      </c>
    </row>
    <row r="487" s="13" customFormat="1">
      <c r="A487" s="13"/>
      <c r="B487" s="241"/>
      <c r="C487" s="242"/>
      <c r="D487" s="224" t="s">
        <v>187</v>
      </c>
      <c r="E487" s="243" t="s">
        <v>30</v>
      </c>
      <c r="F487" s="244" t="s">
        <v>1074</v>
      </c>
      <c r="G487" s="242"/>
      <c r="H487" s="245">
        <v>0</v>
      </c>
      <c r="I487" s="246"/>
      <c r="J487" s="242"/>
      <c r="K487" s="242"/>
      <c r="L487" s="247"/>
      <c r="M487" s="248"/>
      <c r="N487" s="249"/>
      <c r="O487" s="249"/>
      <c r="P487" s="249"/>
      <c r="Q487" s="249"/>
      <c r="R487" s="249"/>
      <c r="S487" s="249"/>
      <c r="T487" s="250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1" t="s">
        <v>187</v>
      </c>
      <c r="AU487" s="251" t="s">
        <v>82</v>
      </c>
      <c r="AV487" s="13" t="s">
        <v>82</v>
      </c>
      <c r="AW487" s="13" t="s">
        <v>36</v>
      </c>
      <c r="AX487" s="13" t="s">
        <v>73</v>
      </c>
      <c r="AY487" s="251" t="s">
        <v>175</v>
      </c>
    </row>
    <row r="488" s="13" customFormat="1">
      <c r="A488" s="13"/>
      <c r="B488" s="241"/>
      <c r="C488" s="242"/>
      <c r="D488" s="224" t="s">
        <v>187</v>
      </c>
      <c r="E488" s="243" t="s">
        <v>30</v>
      </c>
      <c r="F488" s="244" t="s">
        <v>1075</v>
      </c>
      <c r="G488" s="242"/>
      <c r="H488" s="245">
        <v>0.260489996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187</v>
      </c>
      <c r="AU488" s="251" t="s">
        <v>82</v>
      </c>
      <c r="AV488" s="13" t="s">
        <v>82</v>
      </c>
      <c r="AW488" s="13" t="s">
        <v>36</v>
      </c>
      <c r="AX488" s="13" t="s">
        <v>73</v>
      </c>
      <c r="AY488" s="251" t="s">
        <v>175</v>
      </c>
    </row>
    <row r="489" s="13" customFormat="1">
      <c r="A489" s="13"/>
      <c r="B489" s="241"/>
      <c r="C489" s="242"/>
      <c r="D489" s="224" t="s">
        <v>187</v>
      </c>
      <c r="E489" s="243" t="s">
        <v>30</v>
      </c>
      <c r="F489" s="244" t="s">
        <v>1076</v>
      </c>
      <c r="G489" s="242"/>
      <c r="H489" s="245">
        <v>0.50243544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187</v>
      </c>
      <c r="AU489" s="251" t="s">
        <v>82</v>
      </c>
      <c r="AV489" s="13" t="s">
        <v>82</v>
      </c>
      <c r="AW489" s="13" t="s">
        <v>36</v>
      </c>
      <c r="AX489" s="13" t="s">
        <v>73</v>
      </c>
      <c r="AY489" s="251" t="s">
        <v>175</v>
      </c>
    </row>
    <row r="490" s="13" customFormat="1">
      <c r="A490" s="13"/>
      <c r="B490" s="241"/>
      <c r="C490" s="242"/>
      <c r="D490" s="224" t="s">
        <v>187</v>
      </c>
      <c r="E490" s="243" t="s">
        <v>30</v>
      </c>
      <c r="F490" s="244" t="s">
        <v>1077</v>
      </c>
      <c r="G490" s="242"/>
      <c r="H490" s="245">
        <v>0.399717897</v>
      </c>
      <c r="I490" s="246"/>
      <c r="J490" s="242"/>
      <c r="K490" s="242"/>
      <c r="L490" s="247"/>
      <c r="M490" s="248"/>
      <c r="N490" s="249"/>
      <c r="O490" s="249"/>
      <c r="P490" s="249"/>
      <c r="Q490" s="249"/>
      <c r="R490" s="249"/>
      <c r="S490" s="249"/>
      <c r="T490" s="250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1" t="s">
        <v>187</v>
      </c>
      <c r="AU490" s="251" t="s">
        <v>82</v>
      </c>
      <c r="AV490" s="13" t="s">
        <v>82</v>
      </c>
      <c r="AW490" s="13" t="s">
        <v>36</v>
      </c>
      <c r="AX490" s="13" t="s">
        <v>73</v>
      </c>
      <c r="AY490" s="251" t="s">
        <v>175</v>
      </c>
    </row>
    <row r="491" s="13" customFormat="1">
      <c r="A491" s="13"/>
      <c r="B491" s="241"/>
      <c r="C491" s="242"/>
      <c r="D491" s="224" t="s">
        <v>187</v>
      </c>
      <c r="E491" s="243" t="s">
        <v>30</v>
      </c>
      <c r="F491" s="244" t="s">
        <v>1078</v>
      </c>
      <c r="G491" s="242"/>
      <c r="H491" s="245">
        <v>0.2063726175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1" t="s">
        <v>187</v>
      </c>
      <c r="AU491" s="251" t="s">
        <v>82</v>
      </c>
      <c r="AV491" s="13" t="s">
        <v>82</v>
      </c>
      <c r="AW491" s="13" t="s">
        <v>36</v>
      </c>
      <c r="AX491" s="13" t="s">
        <v>73</v>
      </c>
      <c r="AY491" s="251" t="s">
        <v>175</v>
      </c>
    </row>
    <row r="492" s="13" customFormat="1">
      <c r="A492" s="13"/>
      <c r="B492" s="241"/>
      <c r="C492" s="242"/>
      <c r="D492" s="224" t="s">
        <v>187</v>
      </c>
      <c r="E492" s="243" t="s">
        <v>30</v>
      </c>
      <c r="F492" s="244" t="s">
        <v>1079</v>
      </c>
      <c r="G492" s="242"/>
      <c r="H492" s="245">
        <v>0.15681055</v>
      </c>
      <c r="I492" s="246"/>
      <c r="J492" s="242"/>
      <c r="K492" s="242"/>
      <c r="L492" s="247"/>
      <c r="M492" s="248"/>
      <c r="N492" s="249"/>
      <c r="O492" s="249"/>
      <c r="P492" s="249"/>
      <c r="Q492" s="249"/>
      <c r="R492" s="249"/>
      <c r="S492" s="249"/>
      <c r="T492" s="250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1" t="s">
        <v>187</v>
      </c>
      <c r="AU492" s="251" t="s">
        <v>82</v>
      </c>
      <c r="AV492" s="13" t="s">
        <v>82</v>
      </c>
      <c r="AW492" s="13" t="s">
        <v>36</v>
      </c>
      <c r="AX492" s="13" t="s">
        <v>73</v>
      </c>
      <c r="AY492" s="251" t="s">
        <v>175</v>
      </c>
    </row>
    <row r="493" s="15" customFormat="1">
      <c r="A493" s="15"/>
      <c r="B493" s="263"/>
      <c r="C493" s="264"/>
      <c r="D493" s="224" t="s">
        <v>187</v>
      </c>
      <c r="E493" s="265" t="s">
        <v>30</v>
      </c>
      <c r="F493" s="266" t="s">
        <v>231</v>
      </c>
      <c r="G493" s="264"/>
      <c r="H493" s="267">
        <v>3.585500544125</v>
      </c>
      <c r="I493" s="268"/>
      <c r="J493" s="264"/>
      <c r="K493" s="264"/>
      <c r="L493" s="269"/>
      <c r="M493" s="270"/>
      <c r="N493" s="271"/>
      <c r="O493" s="271"/>
      <c r="P493" s="271"/>
      <c r="Q493" s="271"/>
      <c r="R493" s="271"/>
      <c r="S493" s="271"/>
      <c r="T493" s="272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3" t="s">
        <v>187</v>
      </c>
      <c r="AU493" s="273" t="s">
        <v>82</v>
      </c>
      <c r="AV493" s="15" t="s">
        <v>196</v>
      </c>
      <c r="AW493" s="15" t="s">
        <v>36</v>
      </c>
      <c r="AX493" s="15" t="s">
        <v>73</v>
      </c>
      <c r="AY493" s="273" t="s">
        <v>175</v>
      </c>
    </row>
    <row r="494" s="12" customFormat="1">
      <c r="A494" s="12"/>
      <c r="B494" s="231"/>
      <c r="C494" s="232"/>
      <c r="D494" s="224" t="s">
        <v>187</v>
      </c>
      <c r="E494" s="233" t="s">
        <v>30</v>
      </c>
      <c r="F494" s="234" t="s">
        <v>1051</v>
      </c>
      <c r="G494" s="232"/>
      <c r="H494" s="233" t="s">
        <v>30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40" t="s">
        <v>187</v>
      </c>
      <c r="AU494" s="240" t="s">
        <v>82</v>
      </c>
      <c r="AV494" s="12" t="s">
        <v>80</v>
      </c>
      <c r="AW494" s="12" t="s">
        <v>36</v>
      </c>
      <c r="AX494" s="12" t="s">
        <v>73</v>
      </c>
      <c r="AY494" s="240" t="s">
        <v>175</v>
      </c>
    </row>
    <row r="495" s="12" customFormat="1">
      <c r="A495" s="12"/>
      <c r="B495" s="231"/>
      <c r="C495" s="232"/>
      <c r="D495" s="224" t="s">
        <v>187</v>
      </c>
      <c r="E495" s="233" t="s">
        <v>30</v>
      </c>
      <c r="F495" s="234" t="s">
        <v>1080</v>
      </c>
      <c r="G495" s="232"/>
      <c r="H495" s="233" t="s">
        <v>30</v>
      </c>
      <c r="I495" s="235"/>
      <c r="J495" s="232"/>
      <c r="K495" s="232"/>
      <c r="L495" s="236"/>
      <c r="M495" s="237"/>
      <c r="N495" s="238"/>
      <c r="O495" s="238"/>
      <c r="P495" s="238"/>
      <c r="Q495" s="238"/>
      <c r="R495" s="238"/>
      <c r="S495" s="238"/>
      <c r="T495" s="239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T495" s="240" t="s">
        <v>187</v>
      </c>
      <c r="AU495" s="240" t="s">
        <v>82</v>
      </c>
      <c r="AV495" s="12" t="s">
        <v>80</v>
      </c>
      <c r="AW495" s="12" t="s">
        <v>36</v>
      </c>
      <c r="AX495" s="12" t="s">
        <v>73</v>
      </c>
      <c r="AY495" s="240" t="s">
        <v>175</v>
      </c>
    </row>
    <row r="496" s="13" customFormat="1">
      <c r="A496" s="13"/>
      <c r="B496" s="241"/>
      <c r="C496" s="242"/>
      <c r="D496" s="224" t="s">
        <v>187</v>
      </c>
      <c r="E496" s="243" t="s">
        <v>30</v>
      </c>
      <c r="F496" s="244" t="s">
        <v>1081</v>
      </c>
      <c r="G496" s="242"/>
      <c r="H496" s="245">
        <v>0.0056064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1" t="s">
        <v>187</v>
      </c>
      <c r="AU496" s="251" t="s">
        <v>82</v>
      </c>
      <c r="AV496" s="13" t="s">
        <v>82</v>
      </c>
      <c r="AW496" s="13" t="s">
        <v>36</v>
      </c>
      <c r="AX496" s="13" t="s">
        <v>73</v>
      </c>
      <c r="AY496" s="251" t="s">
        <v>175</v>
      </c>
    </row>
    <row r="497" s="13" customFormat="1">
      <c r="A497" s="13"/>
      <c r="B497" s="241"/>
      <c r="C497" s="242"/>
      <c r="D497" s="224" t="s">
        <v>187</v>
      </c>
      <c r="E497" s="243" t="s">
        <v>30</v>
      </c>
      <c r="F497" s="244" t="s">
        <v>1082</v>
      </c>
      <c r="G497" s="242"/>
      <c r="H497" s="245">
        <v>0.0246183</v>
      </c>
      <c r="I497" s="246"/>
      <c r="J497" s="242"/>
      <c r="K497" s="242"/>
      <c r="L497" s="247"/>
      <c r="M497" s="248"/>
      <c r="N497" s="249"/>
      <c r="O497" s="249"/>
      <c r="P497" s="249"/>
      <c r="Q497" s="249"/>
      <c r="R497" s="249"/>
      <c r="S497" s="249"/>
      <c r="T497" s="250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1" t="s">
        <v>187</v>
      </c>
      <c r="AU497" s="251" t="s">
        <v>82</v>
      </c>
      <c r="AV497" s="13" t="s">
        <v>82</v>
      </c>
      <c r="AW497" s="13" t="s">
        <v>36</v>
      </c>
      <c r="AX497" s="13" t="s">
        <v>73</v>
      </c>
      <c r="AY497" s="251" t="s">
        <v>175</v>
      </c>
    </row>
    <row r="498" s="15" customFormat="1">
      <c r="A498" s="15"/>
      <c r="B498" s="263"/>
      <c r="C498" s="264"/>
      <c r="D498" s="224" t="s">
        <v>187</v>
      </c>
      <c r="E498" s="265" t="s">
        <v>30</v>
      </c>
      <c r="F498" s="266" t="s">
        <v>231</v>
      </c>
      <c r="G498" s="264"/>
      <c r="H498" s="267">
        <v>0.030224700000000004</v>
      </c>
      <c r="I498" s="268"/>
      <c r="J498" s="264"/>
      <c r="K498" s="264"/>
      <c r="L498" s="269"/>
      <c r="M498" s="270"/>
      <c r="N498" s="271"/>
      <c r="O498" s="271"/>
      <c r="P498" s="271"/>
      <c r="Q498" s="271"/>
      <c r="R498" s="271"/>
      <c r="S498" s="271"/>
      <c r="T498" s="272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3" t="s">
        <v>187</v>
      </c>
      <c r="AU498" s="273" t="s">
        <v>82</v>
      </c>
      <c r="AV498" s="15" t="s">
        <v>196</v>
      </c>
      <c r="AW498" s="15" t="s">
        <v>36</v>
      </c>
      <c r="AX498" s="15" t="s">
        <v>73</v>
      </c>
      <c r="AY498" s="273" t="s">
        <v>175</v>
      </c>
    </row>
    <row r="499" s="12" customFormat="1">
      <c r="A499" s="12"/>
      <c r="B499" s="231"/>
      <c r="C499" s="232"/>
      <c r="D499" s="224" t="s">
        <v>187</v>
      </c>
      <c r="E499" s="233" t="s">
        <v>30</v>
      </c>
      <c r="F499" s="234" t="s">
        <v>1053</v>
      </c>
      <c r="G499" s="232"/>
      <c r="H499" s="233" t="s">
        <v>30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40" t="s">
        <v>187</v>
      </c>
      <c r="AU499" s="240" t="s">
        <v>82</v>
      </c>
      <c r="AV499" s="12" t="s">
        <v>80</v>
      </c>
      <c r="AW499" s="12" t="s">
        <v>36</v>
      </c>
      <c r="AX499" s="12" t="s">
        <v>73</v>
      </c>
      <c r="AY499" s="240" t="s">
        <v>175</v>
      </c>
    </row>
    <row r="500" s="12" customFormat="1">
      <c r="A500" s="12"/>
      <c r="B500" s="231"/>
      <c r="C500" s="232"/>
      <c r="D500" s="224" t="s">
        <v>187</v>
      </c>
      <c r="E500" s="233" t="s">
        <v>30</v>
      </c>
      <c r="F500" s="234" t="s">
        <v>1083</v>
      </c>
      <c r="G500" s="232"/>
      <c r="H500" s="233" t="s">
        <v>30</v>
      </c>
      <c r="I500" s="235"/>
      <c r="J500" s="232"/>
      <c r="K500" s="232"/>
      <c r="L500" s="236"/>
      <c r="M500" s="237"/>
      <c r="N500" s="238"/>
      <c r="O500" s="238"/>
      <c r="P500" s="238"/>
      <c r="Q500" s="238"/>
      <c r="R500" s="238"/>
      <c r="S500" s="238"/>
      <c r="T500" s="239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40" t="s">
        <v>187</v>
      </c>
      <c r="AU500" s="240" t="s">
        <v>82</v>
      </c>
      <c r="AV500" s="12" t="s">
        <v>80</v>
      </c>
      <c r="AW500" s="12" t="s">
        <v>36</v>
      </c>
      <c r="AX500" s="12" t="s">
        <v>73</v>
      </c>
      <c r="AY500" s="240" t="s">
        <v>175</v>
      </c>
    </row>
    <row r="501" s="13" customFormat="1">
      <c r="A501" s="13"/>
      <c r="B501" s="241"/>
      <c r="C501" s="242"/>
      <c r="D501" s="224" t="s">
        <v>187</v>
      </c>
      <c r="E501" s="243" t="s">
        <v>30</v>
      </c>
      <c r="F501" s="244" t="s">
        <v>1084</v>
      </c>
      <c r="G501" s="242"/>
      <c r="H501" s="245">
        <v>0.2324466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187</v>
      </c>
      <c r="AU501" s="251" t="s">
        <v>82</v>
      </c>
      <c r="AV501" s="13" t="s">
        <v>82</v>
      </c>
      <c r="AW501" s="13" t="s">
        <v>36</v>
      </c>
      <c r="AX501" s="13" t="s">
        <v>73</v>
      </c>
      <c r="AY501" s="251" t="s">
        <v>175</v>
      </c>
    </row>
    <row r="502" s="13" customFormat="1">
      <c r="A502" s="13"/>
      <c r="B502" s="241"/>
      <c r="C502" s="242"/>
      <c r="D502" s="224" t="s">
        <v>187</v>
      </c>
      <c r="E502" s="243" t="s">
        <v>30</v>
      </c>
      <c r="F502" s="244" t="s">
        <v>1085</v>
      </c>
      <c r="G502" s="242"/>
      <c r="H502" s="245">
        <v>0.42031027199999992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1" t="s">
        <v>187</v>
      </c>
      <c r="AU502" s="251" t="s">
        <v>82</v>
      </c>
      <c r="AV502" s="13" t="s">
        <v>82</v>
      </c>
      <c r="AW502" s="13" t="s">
        <v>36</v>
      </c>
      <c r="AX502" s="13" t="s">
        <v>73</v>
      </c>
      <c r="AY502" s="251" t="s">
        <v>175</v>
      </c>
    </row>
    <row r="503" s="12" customFormat="1">
      <c r="A503" s="12"/>
      <c r="B503" s="231"/>
      <c r="C503" s="232"/>
      <c r="D503" s="224" t="s">
        <v>187</v>
      </c>
      <c r="E503" s="233" t="s">
        <v>30</v>
      </c>
      <c r="F503" s="234" t="s">
        <v>1086</v>
      </c>
      <c r="G503" s="232"/>
      <c r="H503" s="233" t="s">
        <v>30</v>
      </c>
      <c r="I503" s="235"/>
      <c r="J503" s="232"/>
      <c r="K503" s="232"/>
      <c r="L503" s="236"/>
      <c r="M503" s="237"/>
      <c r="N503" s="238"/>
      <c r="O503" s="238"/>
      <c r="P503" s="238"/>
      <c r="Q503" s="238"/>
      <c r="R503" s="238"/>
      <c r="S503" s="238"/>
      <c r="T503" s="239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40" t="s">
        <v>187</v>
      </c>
      <c r="AU503" s="240" t="s">
        <v>82</v>
      </c>
      <c r="AV503" s="12" t="s">
        <v>80</v>
      </c>
      <c r="AW503" s="12" t="s">
        <v>36</v>
      </c>
      <c r="AX503" s="12" t="s">
        <v>73</v>
      </c>
      <c r="AY503" s="240" t="s">
        <v>175</v>
      </c>
    </row>
    <row r="504" s="13" customFormat="1">
      <c r="A504" s="13"/>
      <c r="B504" s="241"/>
      <c r="C504" s="242"/>
      <c r="D504" s="224" t="s">
        <v>187</v>
      </c>
      <c r="E504" s="243" t="s">
        <v>30</v>
      </c>
      <c r="F504" s="244" t="s">
        <v>1087</v>
      </c>
      <c r="G504" s="242"/>
      <c r="H504" s="245">
        <v>0.0047304</v>
      </c>
      <c r="I504" s="246"/>
      <c r="J504" s="242"/>
      <c r="K504" s="242"/>
      <c r="L504" s="247"/>
      <c r="M504" s="248"/>
      <c r="N504" s="249"/>
      <c r="O504" s="249"/>
      <c r="P504" s="249"/>
      <c r="Q504" s="249"/>
      <c r="R504" s="249"/>
      <c r="S504" s="249"/>
      <c r="T504" s="250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1" t="s">
        <v>187</v>
      </c>
      <c r="AU504" s="251" t="s">
        <v>82</v>
      </c>
      <c r="AV504" s="13" t="s">
        <v>82</v>
      </c>
      <c r="AW504" s="13" t="s">
        <v>36</v>
      </c>
      <c r="AX504" s="13" t="s">
        <v>73</v>
      </c>
      <c r="AY504" s="251" t="s">
        <v>175</v>
      </c>
    </row>
    <row r="505" s="13" customFormat="1">
      <c r="A505" s="13"/>
      <c r="B505" s="241"/>
      <c r="C505" s="242"/>
      <c r="D505" s="224" t="s">
        <v>187</v>
      </c>
      <c r="E505" s="243" t="s">
        <v>30</v>
      </c>
      <c r="F505" s="244" t="s">
        <v>1088</v>
      </c>
      <c r="G505" s="242"/>
      <c r="H505" s="245">
        <v>0.008529408</v>
      </c>
      <c r="I505" s="246"/>
      <c r="J505" s="242"/>
      <c r="K505" s="242"/>
      <c r="L505" s="247"/>
      <c r="M505" s="248"/>
      <c r="N505" s="249"/>
      <c r="O505" s="249"/>
      <c r="P505" s="249"/>
      <c r="Q505" s="249"/>
      <c r="R505" s="249"/>
      <c r="S505" s="249"/>
      <c r="T505" s="25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1" t="s">
        <v>187</v>
      </c>
      <c r="AU505" s="251" t="s">
        <v>82</v>
      </c>
      <c r="AV505" s="13" t="s">
        <v>82</v>
      </c>
      <c r="AW505" s="13" t="s">
        <v>36</v>
      </c>
      <c r="AX505" s="13" t="s">
        <v>73</v>
      </c>
      <c r="AY505" s="251" t="s">
        <v>175</v>
      </c>
    </row>
    <row r="506" s="15" customFormat="1">
      <c r="A506" s="15"/>
      <c r="B506" s="263"/>
      <c r="C506" s="264"/>
      <c r="D506" s="224" t="s">
        <v>187</v>
      </c>
      <c r="E506" s="265" t="s">
        <v>30</v>
      </c>
      <c r="F506" s="266" t="s">
        <v>231</v>
      </c>
      <c r="G506" s="264"/>
      <c r="H506" s="267">
        <v>0.66601668000000008</v>
      </c>
      <c r="I506" s="268"/>
      <c r="J506" s="264"/>
      <c r="K506" s="264"/>
      <c r="L506" s="269"/>
      <c r="M506" s="270"/>
      <c r="N506" s="271"/>
      <c r="O506" s="271"/>
      <c r="P506" s="271"/>
      <c r="Q506" s="271"/>
      <c r="R506" s="271"/>
      <c r="S506" s="271"/>
      <c r="T506" s="27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3" t="s">
        <v>187</v>
      </c>
      <c r="AU506" s="273" t="s">
        <v>82</v>
      </c>
      <c r="AV506" s="15" t="s">
        <v>196</v>
      </c>
      <c r="AW506" s="15" t="s">
        <v>36</v>
      </c>
      <c r="AX506" s="15" t="s">
        <v>73</v>
      </c>
      <c r="AY506" s="273" t="s">
        <v>175</v>
      </c>
    </row>
    <row r="507" s="12" customFormat="1">
      <c r="A507" s="12"/>
      <c r="B507" s="231"/>
      <c r="C507" s="232"/>
      <c r="D507" s="224" t="s">
        <v>187</v>
      </c>
      <c r="E507" s="233" t="s">
        <v>30</v>
      </c>
      <c r="F507" s="234" t="s">
        <v>1089</v>
      </c>
      <c r="G507" s="232"/>
      <c r="H507" s="233" t="s">
        <v>30</v>
      </c>
      <c r="I507" s="235"/>
      <c r="J507" s="232"/>
      <c r="K507" s="232"/>
      <c r="L507" s="236"/>
      <c r="M507" s="237"/>
      <c r="N507" s="238"/>
      <c r="O507" s="238"/>
      <c r="P507" s="238"/>
      <c r="Q507" s="238"/>
      <c r="R507" s="238"/>
      <c r="S507" s="238"/>
      <c r="T507" s="239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T507" s="240" t="s">
        <v>187</v>
      </c>
      <c r="AU507" s="240" t="s">
        <v>82</v>
      </c>
      <c r="AV507" s="12" t="s">
        <v>80</v>
      </c>
      <c r="AW507" s="12" t="s">
        <v>36</v>
      </c>
      <c r="AX507" s="12" t="s">
        <v>73</v>
      </c>
      <c r="AY507" s="240" t="s">
        <v>175</v>
      </c>
    </row>
    <row r="508" s="12" customFormat="1">
      <c r="A508" s="12"/>
      <c r="B508" s="231"/>
      <c r="C508" s="232"/>
      <c r="D508" s="224" t="s">
        <v>187</v>
      </c>
      <c r="E508" s="233" t="s">
        <v>30</v>
      </c>
      <c r="F508" s="234" t="s">
        <v>1090</v>
      </c>
      <c r="G508" s="232"/>
      <c r="H508" s="233" t="s">
        <v>30</v>
      </c>
      <c r="I508" s="235"/>
      <c r="J508" s="232"/>
      <c r="K508" s="232"/>
      <c r="L508" s="236"/>
      <c r="M508" s="237"/>
      <c r="N508" s="238"/>
      <c r="O508" s="238"/>
      <c r="P508" s="238"/>
      <c r="Q508" s="238"/>
      <c r="R508" s="238"/>
      <c r="S508" s="238"/>
      <c r="T508" s="239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T508" s="240" t="s">
        <v>187</v>
      </c>
      <c r="AU508" s="240" t="s">
        <v>82</v>
      </c>
      <c r="AV508" s="12" t="s">
        <v>80</v>
      </c>
      <c r="AW508" s="12" t="s">
        <v>36</v>
      </c>
      <c r="AX508" s="12" t="s">
        <v>73</v>
      </c>
      <c r="AY508" s="240" t="s">
        <v>175</v>
      </c>
    </row>
    <row r="509" s="13" customFormat="1">
      <c r="A509" s="13"/>
      <c r="B509" s="241"/>
      <c r="C509" s="242"/>
      <c r="D509" s="224" t="s">
        <v>187</v>
      </c>
      <c r="E509" s="243" t="s">
        <v>30</v>
      </c>
      <c r="F509" s="244" t="s">
        <v>1091</v>
      </c>
      <c r="G509" s="242"/>
      <c r="H509" s="245">
        <v>0.03789576</v>
      </c>
      <c r="I509" s="246"/>
      <c r="J509" s="242"/>
      <c r="K509" s="242"/>
      <c r="L509" s="247"/>
      <c r="M509" s="248"/>
      <c r="N509" s="249"/>
      <c r="O509" s="249"/>
      <c r="P509" s="249"/>
      <c r="Q509" s="249"/>
      <c r="R509" s="249"/>
      <c r="S509" s="249"/>
      <c r="T509" s="25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1" t="s">
        <v>187</v>
      </c>
      <c r="AU509" s="251" t="s">
        <v>82</v>
      </c>
      <c r="AV509" s="13" t="s">
        <v>82</v>
      </c>
      <c r="AW509" s="13" t="s">
        <v>36</v>
      </c>
      <c r="AX509" s="13" t="s">
        <v>73</v>
      </c>
      <c r="AY509" s="251" t="s">
        <v>175</v>
      </c>
    </row>
    <row r="510" s="13" customFormat="1">
      <c r="A510" s="13"/>
      <c r="B510" s="241"/>
      <c r="C510" s="242"/>
      <c r="D510" s="224" t="s">
        <v>187</v>
      </c>
      <c r="E510" s="243" t="s">
        <v>30</v>
      </c>
      <c r="F510" s="244" t="s">
        <v>1092</v>
      </c>
      <c r="G510" s="242"/>
      <c r="H510" s="245">
        <v>0.05523384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1" t="s">
        <v>187</v>
      </c>
      <c r="AU510" s="251" t="s">
        <v>82</v>
      </c>
      <c r="AV510" s="13" t="s">
        <v>82</v>
      </c>
      <c r="AW510" s="13" t="s">
        <v>36</v>
      </c>
      <c r="AX510" s="13" t="s">
        <v>73</v>
      </c>
      <c r="AY510" s="251" t="s">
        <v>175</v>
      </c>
    </row>
    <row r="511" s="15" customFormat="1">
      <c r="A511" s="15"/>
      <c r="B511" s="263"/>
      <c r="C511" s="264"/>
      <c r="D511" s="224" t="s">
        <v>187</v>
      </c>
      <c r="E511" s="265" t="s">
        <v>30</v>
      </c>
      <c r="F511" s="266" t="s">
        <v>231</v>
      </c>
      <c r="G511" s="264"/>
      <c r="H511" s="267">
        <v>0.0931296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3" t="s">
        <v>187</v>
      </c>
      <c r="AU511" s="273" t="s">
        <v>82</v>
      </c>
      <c r="AV511" s="15" t="s">
        <v>196</v>
      </c>
      <c r="AW511" s="15" t="s">
        <v>36</v>
      </c>
      <c r="AX511" s="15" t="s">
        <v>73</v>
      </c>
      <c r="AY511" s="273" t="s">
        <v>175</v>
      </c>
    </row>
    <row r="512" s="14" customFormat="1">
      <c r="A512" s="14"/>
      <c r="B512" s="252"/>
      <c r="C512" s="253"/>
      <c r="D512" s="224" t="s">
        <v>187</v>
      </c>
      <c r="E512" s="254" t="s">
        <v>30</v>
      </c>
      <c r="F512" s="255" t="s">
        <v>190</v>
      </c>
      <c r="G512" s="253"/>
      <c r="H512" s="256">
        <v>5.584558939125</v>
      </c>
      <c r="I512" s="257"/>
      <c r="J512" s="253"/>
      <c r="K512" s="253"/>
      <c r="L512" s="258"/>
      <c r="M512" s="259"/>
      <c r="N512" s="260"/>
      <c r="O512" s="260"/>
      <c r="P512" s="260"/>
      <c r="Q512" s="260"/>
      <c r="R512" s="260"/>
      <c r="S512" s="260"/>
      <c r="T512" s="26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2" t="s">
        <v>187</v>
      </c>
      <c r="AU512" s="262" t="s">
        <v>82</v>
      </c>
      <c r="AV512" s="14" t="s">
        <v>181</v>
      </c>
      <c r="AW512" s="14" t="s">
        <v>36</v>
      </c>
      <c r="AX512" s="14" t="s">
        <v>80</v>
      </c>
      <c r="AY512" s="262" t="s">
        <v>175</v>
      </c>
    </row>
    <row r="513" s="2" customFormat="1" ht="16.5" customHeight="1">
      <c r="A513" s="42"/>
      <c r="B513" s="43"/>
      <c r="C513" s="211" t="s">
        <v>564</v>
      </c>
      <c r="D513" s="211" t="s">
        <v>176</v>
      </c>
      <c r="E513" s="212" t="s">
        <v>1093</v>
      </c>
      <c r="F513" s="213" t="s">
        <v>1094</v>
      </c>
      <c r="G513" s="214" t="s">
        <v>567</v>
      </c>
      <c r="H513" s="215">
        <v>1</v>
      </c>
      <c r="I513" s="216"/>
      <c r="J513" s="217">
        <f>ROUND(I513*H513,2)</f>
        <v>0</v>
      </c>
      <c r="K513" s="213" t="s">
        <v>180</v>
      </c>
      <c r="L513" s="48"/>
      <c r="M513" s="218" t="s">
        <v>30</v>
      </c>
      <c r="N513" s="219" t="s">
        <v>44</v>
      </c>
      <c r="O513" s="88"/>
      <c r="P513" s="220">
        <f>O513*H513</f>
        <v>0</v>
      </c>
      <c r="Q513" s="220">
        <v>0.02693</v>
      </c>
      <c r="R513" s="220">
        <f>Q513*H513</f>
        <v>0.02693</v>
      </c>
      <c r="S513" s="220">
        <v>0</v>
      </c>
      <c r="T513" s="221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22" t="s">
        <v>181</v>
      </c>
      <c r="AT513" s="222" t="s">
        <v>176</v>
      </c>
      <c r="AU513" s="222" t="s">
        <v>82</v>
      </c>
      <c r="AY513" s="20" t="s">
        <v>175</v>
      </c>
      <c r="BE513" s="223">
        <f>IF(N513="základní",J513,0)</f>
        <v>0</v>
      </c>
      <c r="BF513" s="223">
        <f>IF(N513="snížená",J513,0)</f>
        <v>0</v>
      </c>
      <c r="BG513" s="223">
        <f>IF(N513="zákl. přenesená",J513,0)</f>
        <v>0</v>
      </c>
      <c r="BH513" s="223">
        <f>IF(N513="sníž. přenesená",J513,0)</f>
        <v>0</v>
      </c>
      <c r="BI513" s="223">
        <f>IF(N513="nulová",J513,0)</f>
        <v>0</v>
      </c>
      <c r="BJ513" s="20" t="s">
        <v>80</v>
      </c>
      <c r="BK513" s="223">
        <f>ROUND(I513*H513,2)</f>
        <v>0</v>
      </c>
      <c r="BL513" s="20" t="s">
        <v>181</v>
      </c>
      <c r="BM513" s="222" t="s">
        <v>1095</v>
      </c>
    </row>
    <row r="514" s="2" customFormat="1">
      <c r="A514" s="42"/>
      <c r="B514" s="43"/>
      <c r="C514" s="44"/>
      <c r="D514" s="224" t="s">
        <v>183</v>
      </c>
      <c r="E514" s="44"/>
      <c r="F514" s="225" t="s">
        <v>1096</v>
      </c>
      <c r="G514" s="44"/>
      <c r="H514" s="44"/>
      <c r="I514" s="226"/>
      <c r="J514" s="44"/>
      <c r="K514" s="44"/>
      <c r="L514" s="48"/>
      <c r="M514" s="227"/>
      <c r="N514" s="228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0" t="s">
        <v>183</v>
      </c>
      <c r="AU514" s="20" t="s">
        <v>82</v>
      </c>
    </row>
    <row r="515" s="2" customFormat="1">
      <c r="A515" s="42"/>
      <c r="B515" s="43"/>
      <c r="C515" s="44"/>
      <c r="D515" s="229" t="s">
        <v>185</v>
      </c>
      <c r="E515" s="44"/>
      <c r="F515" s="230" t="s">
        <v>1097</v>
      </c>
      <c r="G515" s="44"/>
      <c r="H515" s="44"/>
      <c r="I515" s="226"/>
      <c r="J515" s="44"/>
      <c r="K515" s="44"/>
      <c r="L515" s="48"/>
      <c r="M515" s="227"/>
      <c r="N515" s="228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185</v>
      </c>
      <c r="AU515" s="20" t="s">
        <v>82</v>
      </c>
    </row>
    <row r="516" s="13" customFormat="1">
      <c r="A516" s="13"/>
      <c r="B516" s="241"/>
      <c r="C516" s="242"/>
      <c r="D516" s="224" t="s">
        <v>187</v>
      </c>
      <c r="E516" s="243" t="s">
        <v>30</v>
      </c>
      <c r="F516" s="244" t="s">
        <v>1098</v>
      </c>
      <c r="G516" s="242"/>
      <c r="H516" s="245">
        <v>1</v>
      </c>
      <c r="I516" s="246"/>
      <c r="J516" s="242"/>
      <c r="K516" s="242"/>
      <c r="L516" s="247"/>
      <c r="M516" s="248"/>
      <c r="N516" s="249"/>
      <c r="O516" s="249"/>
      <c r="P516" s="249"/>
      <c r="Q516" s="249"/>
      <c r="R516" s="249"/>
      <c r="S516" s="249"/>
      <c r="T516" s="250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1" t="s">
        <v>187</v>
      </c>
      <c r="AU516" s="251" t="s">
        <v>82</v>
      </c>
      <c r="AV516" s="13" t="s">
        <v>82</v>
      </c>
      <c r="AW516" s="13" t="s">
        <v>36</v>
      </c>
      <c r="AX516" s="13" t="s">
        <v>73</v>
      </c>
      <c r="AY516" s="251" t="s">
        <v>175</v>
      </c>
    </row>
    <row r="517" s="14" customFormat="1">
      <c r="A517" s="14"/>
      <c r="B517" s="252"/>
      <c r="C517" s="253"/>
      <c r="D517" s="224" t="s">
        <v>187</v>
      </c>
      <c r="E517" s="254" t="s">
        <v>30</v>
      </c>
      <c r="F517" s="255" t="s">
        <v>190</v>
      </c>
      <c r="G517" s="253"/>
      <c r="H517" s="256">
        <v>1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2" t="s">
        <v>187</v>
      </c>
      <c r="AU517" s="262" t="s">
        <v>82</v>
      </c>
      <c r="AV517" s="14" t="s">
        <v>181</v>
      </c>
      <c r="AW517" s="14" t="s">
        <v>36</v>
      </c>
      <c r="AX517" s="14" t="s">
        <v>80</v>
      </c>
      <c r="AY517" s="262" t="s">
        <v>175</v>
      </c>
    </row>
    <row r="518" s="2" customFormat="1" ht="16.5" customHeight="1">
      <c r="A518" s="42"/>
      <c r="B518" s="43"/>
      <c r="C518" s="211" t="s">
        <v>574</v>
      </c>
      <c r="D518" s="211" t="s">
        <v>176</v>
      </c>
      <c r="E518" s="212" t="s">
        <v>1099</v>
      </c>
      <c r="F518" s="213" t="s">
        <v>1100</v>
      </c>
      <c r="G518" s="214" t="s">
        <v>199</v>
      </c>
      <c r="H518" s="215">
        <v>4.463</v>
      </c>
      <c r="I518" s="216"/>
      <c r="J518" s="217">
        <f>ROUND(I518*H518,2)</f>
        <v>0</v>
      </c>
      <c r="K518" s="213" t="s">
        <v>180</v>
      </c>
      <c r="L518" s="48"/>
      <c r="M518" s="218" t="s">
        <v>30</v>
      </c>
      <c r="N518" s="219" t="s">
        <v>44</v>
      </c>
      <c r="O518" s="88"/>
      <c r="P518" s="220">
        <f>O518*H518</f>
        <v>0</v>
      </c>
      <c r="Q518" s="220">
        <v>2.50188</v>
      </c>
      <c r="R518" s="220">
        <f>Q518*H518</f>
        <v>11.16589044</v>
      </c>
      <c r="S518" s="220">
        <v>0</v>
      </c>
      <c r="T518" s="221">
        <f>S518*H518</f>
        <v>0</v>
      </c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R518" s="222" t="s">
        <v>181</v>
      </c>
      <c r="AT518" s="222" t="s">
        <v>176</v>
      </c>
      <c r="AU518" s="222" t="s">
        <v>82</v>
      </c>
      <c r="AY518" s="20" t="s">
        <v>175</v>
      </c>
      <c r="BE518" s="223">
        <f>IF(N518="základní",J518,0)</f>
        <v>0</v>
      </c>
      <c r="BF518" s="223">
        <f>IF(N518="snížená",J518,0)</f>
        <v>0</v>
      </c>
      <c r="BG518" s="223">
        <f>IF(N518="zákl. přenesená",J518,0)</f>
        <v>0</v>
      </c>
      <c r="BH518" s="223">
        <f>IF(N518="sníž. přenesená",J518,0)</f>
        <v>0</v>
      </c>
      <c r="BI518" s="223">
        <f>IF(N518="nulová",J518,0)</f>
        <v>0</v>
      </c>
      <c r="BJ518" s="20" t="s">
        <v>80</v>
      </c>
      <c r="BK518" s="223">
        <f>ROUND(I518*H518,2)</f>
        <v>0</v>
      </c>
      <c r="BL518" s="20" t="s">
        <v>181</v>
      </c>
      <c r="BM518" s="222" t="s">
        <v>1101</v>
      </c>
    </row>
    <row r="519" s="2" customFormat="1">
      <c r="A519" s="42"/>
      <c r="B519" s="43"/>
      <c r="C519" s="44"/>
      <c r="D519" s="224" t="s">
        <v>183</v>
      </c>
      <c r="E519" s="44"/>
      <c r="F519" s="225" t="s">
        <v>1102</v>
      </c>
      <c r="G519" s="44"/>
      <c r="H519" s="44"/>
      <c r="I519" s="226"/>
      <c r="J519" s="44"/>
      <c r="K519" s="44"/>
      <c r="L519" s="48"/>
      <c r="M519" s="227"/>
      <c r="N519" s="228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183</v>
      </c>
      <c r="AU519" s="20" t="s">
        <v>82</v>
      </c>
    </row>
    <row r="520" s="2" customFormat="1">
      <c r="A520" s="42"/>
      <c r="B520" s="43"/>
      <c r="C520" s="44"/>
      <c r="D520" s="229" t="s">
        <v>185</v>
      </c>
      <c r="E520" s="44"/>
      <c r="F520" s="230" t="s">
        <v>1103</v>
      </c>
      <c r="G520" s="44"/>
      <c r="H520" s="44"/>
      <c r="I520" s="226"/>
      <c r="J520" s="44"/>
      <c r="K520" s="44"/>
      <c r="L520" s="48"/>
      <c r="M520" s="227"/>
      <c r="N520" s="228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0" t="s">
        <v>185</v>
      </c>
      <c r="AU520" s="20" t="s">
        <v>82</v>
      </c>
    </row>
    <row r="521" s="13" customFormat="1">
      <c r="A521" s="13"/>
      <c r="B521" s="241"/>
      <c r="C521" s="242"/>
      <c r="D521" s="224" t="s">
        <v>187</v>
      </c>
      <c r="E521" s="243" t="s">
        <v>30</v>
      </c>
      <c r="F521" s="244" t="s">
        <v>1104</v>
      </c>
      <c r="G521" s="242"/>
      <c r="H521" s="245">
        <v>0.1125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187</v>
      </c>
      <c r="AU521" s="251" t="s">
        <v>82</v>
      </c>
      <c r="AV521" s="13" t="s">
        <v>82</v>
      </c>
      <c r="AW521" s="13" t="s">
        <v>36</v>
      </c>
      <c r="AX521" s="13" t="s">
        <v>73</v>
      </c>
      <c r="AY521" s="251" t="s">
        <v>175</v>
      </c>
    </row>
    <row r="522" s="13" customFormat="1">
      <c r="A522" s="13"/>
      <c r="B522" s="241"/>
      <c r="C522" s="242"/>
      <c r="D522" s="224" t="s">
        <v>187</v>
      </c>
      <c r="E522" s="243" t="s">
        <v>30</v>
      </c>
      <c r="F522" s="244" t="s">
        <v>1105</v>
      </c>
      <c r="G522" s="242"/>
      <c r="H522" s="245">
        <v>0.1125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1" t="s">
        <v>187</v>
      </c>
      <c r="AU522" s="251" t="s">
        <v>82</v>
      </c>
      <c r="AV522" s="13" t="s">
        <v>82</v>
      </c>
      <c r="AW522" s="13" t="s">
        <v>36</v>
      </c>
      <c r="AX522" s="13" t="s">
        <v>73</v>
      </c>
      <c r="AY522" s="251" t="s">
        <v>175</v>
      </c>
    </row>
    <row r="523" s="13" customFormat="1">
      <c r="A523" s="13"/>
      <c r="B523" s="241"/>
      <c r="C523" s="242"/>
      <c r="D523" s="224" t="s">
        <v>187</v>
      </c>
      <c r="E523" s="243" t="s">
        <v>30</v>
      </c>
      <c r="F523" s="244" t="s">
        <v>1106</v>
      </c>
      <c r="G523" s="242"/>
      <c r="H523" s="245">
        <v>0.15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1" t="s">
        <v>187</v>
      </c>
      <c r="AU523" s="251" t="s">
        <v>82</v>
      </c>
      <c r="AV523" s="13" t="s">
        <v>82</v>
      </c>
      <c r="AW523" s="13" t="s">
        <v>36</v>
      </c>
      <c r="AX523" s="13" t="s">
        <v>73</v>
      </c>
      <c r="AY523" s="251" t="s">
        <v>175</v>
      </c>
    </row>
    <row r="524" s="13" customFormat="1">
      <c r="A524" s="13"/>
      <c r="B524" s="241"/>
      <c r="C524" s="242"/>
      <c r="D524" s="224" t="s">
        <v>187</v>
      </c>
      <c r="E524" s="243" t="s">
        <v>30</v>
      </c>
      <c r="F524" s="244" t="s">
        <v>1107</v>
      </c>
      <c r="G524" s="242"/>
      <c r="H524" s="245">
        <v>0.13125</v>
      </c>
      <c r="I524" s="246"/>
      <c r="J524" s="242"/>
      <c r="K524" s="242"/>
      <c r="L524" s="247"/>
      <c r="M524" s="248"/>
      <c r="N524" s="249"/>
      <c r="O524" s="249"/>
      <c r="P524" s="249"/>
      <c r="Q524" s="249"/>
      <c r="R524" s="249"/>
      <c r="S524" s="249"/>
      <c r="T524" s="250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1" t="s">
        <v>187</v>
      </c>
      <c r="AU524" s="251" t="s">
        <v>82</v>
      </c>
      <c r="AV524" s="13" t="s">
        <v>82</v>
      </c>
      <c r="AW524" s="13" t="s">
        <v>36</v>
      </c>
      <c r="AX524" s="13" t="s">
        <v>73</v>
      </c>
      <c r="AY524" s="251" t="s">
        <v>175</v>
      </c>
    </row>
    <row r="525" s="13" customFormat="1">
      <c r="A525" s="13"/>
      <c r="B525" s="241"/>
      <c r="C525" s="242"/>
      <c r="D525" s="224" t="s">
        <v>187</v>
      </c>
      <c r="E525" s="243" t="s">
        <v>30</v>
      </c>
      <c r="F525" s="244" t="s">
        <v>1108</v>
      </c>
      <c r="G525" s="242"/>
      <c r="H525" s="245">
        <v>0.13125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1" t="s">
        <v>187</v>
      </c>
      <c r="AU525" s="251" t="s">
        <v>82</v>
      </c>
      <c r="AV525" s="13" t="s">
        <v>82</v>
      </c>
      <c r="AW525" s="13" t="s">
        <v>36</v>
      </c>
      <c r="AX525" s="13" t="s">
        <v>73</v>
      </c>
      <c r="AY525" s="251" t="s">
        <v>175</v>
      </c>
    </row>
    <row r="526" s="13" customFormat="1">
      <c r="A526" s="13"/>
      <c r="B526" s="241"/>
      <c r="C526" s="242"/>
      <c r="D526" s="224" t="s">
        <v>187</v>
      </c>
      <c r="E526" s="243" t="s">
        <v>30</v>
      </c>
      <c r="F526" s="244" t="s">
        <v>1109</v>
      </c>
      <c r="G526" s="242"/>
      <c r="H526" s="245">
        <v>0.15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187</v>
      </c>
      <c r="AU526" s="251" t="s">
        <v>82</v>
      </c>
      <c r="AV526" s="13" t="s">
        <v>82</v>
      </c>
      <c r="AW526" s="13" t="s">
        <v>36</v>
      </c>
      <c r="AX526" s="13" t="s">
        <v>73</v>
      </c>
      <c r="AY526" s="251" t="s">
        <v>175</v>
      </c>
    </row>
    <row r="527" s="13" customFormat="1">
      <c r="A527" s="13"/>
      <c r="B527" s="241"/>
      <c r="C527" s="242"/>
      <c r="D527" s="224" t="s">
        <v>187</v>
      </c>
      <c r="E527" s="243" t="s">
        <v>30</v>
      </c>
      <c r="F527" s="244" t="s">
        <v>1110</v>
      </c>
      <c r="G527" s="242"/>
      <c r="H527" s="245">
        <v>0.15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1" t="s">
        <v>187</v>
      </c>
      <c r="AU527" s="251" t="s">
        <v>82</v>
      </c>
      <c r="AV527" s="13" t="s">
        <v>82</v>
      </c>
      <c r="AW527" s="13" t="s">
        <v>36</v>
      </c>
      <c r="AX527" s="13" t="s">
        <v>73</v>
      </c>
      <c r="AY527" s="251" t="s">
        <v>175</v>
      </c>
    </row>
    <row r="528" s="13" customFormat="1">
      <c r="A528" s="13"/>
      <c r="B528" s="241"/>
      <c r="C528" s="242"/>
      <c r="D528" s="224" t="s">
        <v>187</v>
      </c>
      <c r="E528" s="243" t="s">
        <v>30</v>
      </c>
      <c r="F528" s="244" t="s">
        <v>1111</v>
      </c>
      <c r="G528" s="242"/>
      <c r="H528" s="245">
        <v>0.2625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187</v>
      </c>
      <c r="AU528" s="251" t="s">
        <v>82</v>
      </c>
      <c r="AV528" s="13" t="s">
        <v>82</v>
      </c>
      <c r="AW528" s="13" t="s">
        <v>36</v>
      </c>
      <c r="AX528" s="13" t="s">
        <v>73</v>
      </c>
      <c r="AY528" s="251" t="s">
        <v>175</v>
      </c>
    </row>
    <row r="529" s="13" customFormat="1">
      <c r="A529" s="13"/>
      <c r="B529" s="241"/>
      <c r="C529" s="242"/>
      <c r="D529" s="224" t="s">
        <v>187</v>
      </c>
      <c r="E529" s="243" t="s">
        <v>30</v>
      </c>
      <c r="F529" s="244" t="s">
        <v>1112</v>
      </c>
      <c r="G529" s="242"/>
      <c r="H529" s="245">
        <v>0.2625</v>
      </c>
      <c r="I529" s="246"/>
      <c r="J529" s="242"/>
      <c r="K529" s="242"/>
      <c r="L529" s="247"/>
      <c r="M529" s="248"/>
      <c r="N529" s="249"/>
      <c r="O529" s="249"/>
      <c r="P529" s="249"/>
      <c r="Q529" s="249"/>
      <c r="R529" s="249"/>
      <c r="S529" s="249"/>
      <c r="T529" s="250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1" t="s">
        <v>187</v>
      </c>
      <c r="AU529" s="251" t="s">
        <v>82</v>
      </c>
      <c r="AV529" s="13" t="s">
        <v>82</v>
      </c>
      <c r="AW529" s="13" t="s">
        <v>36</v>
      </c>
      <c r="AX529" s="13" t="s">
        <v>73</v>
      </c>
      <c r="AY529" s="251" t="s">
        <v>175</v>
      </c>
    </row>
    <row r="530" s="13" customFormat="1">
      <c r="A530" s="13"/>
      <c r="B530" s="241"/>
      <c r="C530" s="242"/>
      <c r="D530" s="224" t="s">
        <v>187</v>
      </c>
      <c r="E530" s="243" t="s">
        <v>30</v>
      </c>
      <c r="F530" s="244" t="s">
        <v>1113</v>
      </c>
      <c r="G530" s="242"/>
      <c r="H530" s="245">
        <v>0.20625</v>
      </c>
      <c r="I530" s="246"/>
      <c r="J530" s="242"/>
      <c r="K530" s="242"/>
      <c r="L530" s="247"/>
      <c r="M530" s="248"/>
      <c r="N530" s="249"/>
      <c r="O530" s="249"/>
      <c r="P530" s="249"/>
      <c r="Q530" s="249"/>
      <c r="R530" s="249"/>
      <c r="S530" s="249"/>
      <c r="T530" s="250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1" t="s">
        <v>187</v>
      </c>
      <c r="AU530" s="251" t="s">
        <v>82</v>
      </c>
      <c r="AV530" s="13" t="s">
        <v>82</v>
      </c>
      <c r="AW530" s="13" t="s">
        <v>36</v>
      </c>
      <c r="AX530" s="13" t="s">
        <v>73</v>
      </c>
      <c r="AY530" s="251" t="s">
        <v>175</v>
      </c>
    </row>
    <row r="531" s="13" customFormat="1">
      <c r="A531" s="13"/>
      <c r="B531" s="241"/>
      <c r="C531" s="242"/>
      <c r="D531" s="224" t="s">
        <v>187</v>
      </c>
      <c r="E531" s="243" t="s">
        <v>30</v>
      </c>
      <c r="F531" s="244" t="s">
        <v>1114</v>
      </c>
      <c r="G531" s="242"/>
      <c r="H531" s="245">
        <v>0.20625</v>
      </c>
      <c r="I531" s="246"/>
      <c r="J531" s="242"/>
      <c r="K531" s="242"/>
      <c r="L531" s="247"/>
      <c r="M531" s="248"/>
      <c r="N531" s="249"/>
      <c r="O531" s="249"/>
      <c r="P531" s="249"/>
      <c r="Q531" s="249"/>
      <c r="R531" s="249"/>
      <c r="S531" s="249"/>
      <c r="T531" s="250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1" t="s">
        <v>187</v>
      </c>
      <c r="AU531" s="251" t="s">
        <v>82</v>
      </c>
      <c r="AV531" s="13" t="s">
        <v>82</v>
      </c>
      <c r="AW531" s="13" t="s">
        <v>36</v>
      </c>
      <c r="AX531" s="13" t="s">
        <v>73</v>
      </c>
      <c r="AY531" s="251" t="s">
        <v>175</v>
      </c>
    </row>
    <row r="532" s="13" customFormat="1">
      <c r="A532" s="13"/>
      <c r="B532" s="241"/>
      <c r="C532" s="242"/>
      <c r="D532" s="224" t="s">
        <v>187</v>
      </c>
      <c r="E532" s="243" t="s">
        <v>30</v>
      </c>
      <c r="F532" s="244" t="s">
        <v>1115</v>
      </c>
      <c r="G532" s="242"/>
      <c r="H532" s="245">
        <v>0.20625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1" t="s">
        <v>187</v>
      </c>
      <c r="AU532" s="251" t="s">
        <v>82</v>
      </c>
      <c r="AV532" s="13" t="s">
        <v>82</v>
      </c>
      <c r="AW532" s="13" t="s">
        <v>36</v>
      </c>
      <c r="AX532" s="13" t="s">
        <v>73</v>
      </c>
      <c r="AY532" s="251" t="s">
        <v>175</v>
      </c>
    </row>
    <row r="533" s="13" customFormat="1">
      <c r="A533" s="13"/>
      <c r="B533" s="241"/>
      <c r="C533" s="242"/>
      <c r="D533" s="224" t="s">
        <v>187</v>
      </c>
      <c r="E533" s="243" t="s">
        <v>30</v>
      </c>
      <c r="F533" s="244" t="s">
        <v>1116</v>
      </c>
      <c r="G533" s="242"/>
      <c r="H533" s="245">
        <v>0.20625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187</v>
      </c>
      <c r="AU533" s="251" t="s">
        <v>82</v>
      </c>
      <c r="AV533" s="13" t="s">
        <v>82</v>
      </c>
      <c r="AW533" s="13" t="s">
        <v>36</v>
      </c>
      <c r="AX533" s="13" t="s">
        <v>73</v>
      </c>
      <c r="AY533" s="251" t="s">
        <v>175</v>
      </c>
    </row>
    <row r="534" s="13" customFormat="1">
      <c r="A534" s="13"/>
      <c r="B534" s="241"/>
      <c r="C534" s="242"/>
      <c r="D534" s="224" t="s">
        <v>187</v>
      </c>
      <c r="E534" s="243" t="s">
        <v>30</v>
      </c>
      <c r="F534" s="244" t="s">
        <v>1117</v>
      </c>
      <c r="G534" s="242"/>
      <c r="H534" s="245">
        <v>0.2625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187</v>
      </c>
      <c r="AU534" s="251" t="s">
        <v>82</v>
      </c>
      <c r="AV534" s="13" t="s">
        <v>82</v>
      </c>
      <c r="AW534" s="13" t="s">
        <v>36</v>
      </c>
      <c r="AX534" s="13" t="s">
        <v>73</v>
      </c>
      <c r="AY534" s="251" t="s">
        <v>175</v>
      </c>
    </row>
    <row r="535" s="13" customFormat="1">
      <c r="A535" s="13"/>
      <c r="B535" s="241"/>
      <c r="C535" s="242"/>
      <c r="D535" s="224" t="s">
        <v>187</v>
      </c>
      <c r="E535" s="243" t="s">
        <v>30</v>
      </c>
      <c r="F535" s="244" t="s">
        <v>1118</v>
      </c>
      <c r="G535" s="242"/>
      <c r="H535" s="245">
        <v>0.31875</v>
      </c>
      <c r="I535" s="246"/>
      <c r="J535" s="242"/>
      <c r="K535" s="242"/>
      <c r="L535" s="247"/>
      <c r="M535" s="248"/>
      <c r="N535" s="249"/>
      <c r="O535" s="249"/>
      <c r="P535" s="249"/>
      <c r="Q535" s="249"/>
      <c r="R535" s="249"/>
      <c r="S535" s="249"/>
      <c r="T535" s="250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1" t="s">
        <v>187</v>
      </c>
      <c r="AU535" s="251" t="s">
        <v>82</v>
      </c>
      <c r="AV535" s="13" t="s">
        <v>82</v>
      </c>
      <c r="AW535" s="13" t="s">
        <v>36</v>
      </c>
      <c r="AX535" s="13" t="s">
        <v>73</v>
      </c>
      <c r="AY535" s="251" t="s">
        <v>175</v>
      </c>
    </row>
    <row r="536" s="13" customFormat="1">
      <c r="A536" s="13"/>
      <c r="B536" s="241"/>
      <c r="C536" s="242"/>
      <c r="D536" s="224" t="s">
        <v>187</v>
      </c>
      <c r="E536" s="243" t="s">
        <v>30</v>
      </c>
      <c r="F536" s="244" t="s">
        <v>1119</v>
      </c>
      <c r="G536" s="242"/>
      <c r="H536" s="245">
        <v>0.31875</v>
      </c>
      <c r="I536" s="246"/>
      <c r="J536" s="242"/>
      <c r="K536" s="242"/>
      <c r="L536" s="247"/>
      <c r="M536" s="248"/>
      <c r="N536" s="249"/>
      <c r="O536" s="249"/>
      <c r="P536" s="249"/>
      <c r="Q536" s="249"/>
      <c r="R536" s="249"/>
      <c r="S536" s="249"/>
      <c r="T536" s="250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1" t="s">
        <v>187</v>
      </c>
      <c r="AU536" s="251" t="s">
        <v>82</v>
      </c>
      <c r="AV536" s="13" t="s">
        <v>82</v>
      </c>
      <c r="AW536" s="13" t="s">
        <v>36</v>
      </c>
      <c r="AX536" s="13" t="s">
        <v>73</v>
      </c>
      <c r="AY536" s="251" t="s">
        <v>175</v>
      </c>
    </row>
    <row r="537" s="13" customFormat="1">
      <c r="A537" s="13"/>
      <c r="B537" s="241"/>
      <c r="C537" s="242"/>
      <c r="D537" s="224" t="s">
        <v>187</v>
      </c>
      <c r="E537" s="243" t="s">
        <v>30</v>
      </c>
      <c r="F537" s="244" t="s">
        <v>1120</v>
      </c>
      <c r="G537" s="242"/>
      <c r="H537" s="245">
        <v>0.31875</v>
      </c>
      <c r="I537" s="246"/>
      <c r="J537" s="242"/>
      <c r="K537" s="242"/>
      <c r="L537" s="247"/>
      <c r="M537" s="248"/>
      <c r="N537" s="249"/>
      <c r="O537" s="249"/>
      <c r="P537" s="249"/>
      <c r="Q537" s="249"/>
      <c r="R537" s="249"/>
      <c r="S537" s="249"/>
      <c r="T537" s="250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1" t="s">
        <v>187</v>
      </c>
      <c r="AU537" s="251" t="s">
        <v>82</v>
      </c>
      <c r="AV537" s="13" t="s">
        <v>82</v>
      </c>
      <c r="AW537" s="13" t="s">
        <v>36</v>
      </c>
      <c r="AX537" s="13" t="s">
        <v>73</v>
      </c>
      <c r="AY537" s="251" t="s">
        <v>175</v>
      </c>
    </row>
    <row r="538" s="13" customFormat="1">
      <c r="A538" s="13"/>
      <c r="B538" s="241"/>
      <c r="C538" s="242"/>
      <c r="D538" s="224" t="s">
        <v>187</v>
      </c>
      <c r="E538" s="243" t="s">
        <v>30</v>
      </c>
      <c r="F538" s="244" t="s">
        <v>1121</v>
      </c>
      <c r="G538" s="242"/>
      <c r="H538" s="245">
        <v>0.31875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1" t="s">
        <v>187</v>
      </c>
      <c r="AU538" s="251" t="s">
        <v>82</v>
      </c>
      <c r="AV538" s="13" t="s">
        <v>82</v>
      </c>
      <c r="AW538" s="13" t="s">
        <v>36</v>
      </c>
      <c r="AX538" s="13" t="s">
        <v>73</v>
      </c>
      <c r="AY538" s="251" t="s">
        <v>175</v>
      </c>
    </row>
    <row r="539" s="13" customFormat="1">
      <c r="A539" s="13"/>
      <c r="B539" s="241"/>
      <c r="C539" s="242"/>
      <c r="D539" s="224" t="s">
        <v>187</v>
      </c>
      <c r="E539" s="243" t="s">
        <v>30</v>
      </c>
      <c r="F539" s="244" t="s">
        <v>1122</v>
      </c>
      <c r="G539" s="242"/>
      <c r="H539" s="245">
        <v>0.31875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1" t="s">
        <v>187</v>
      </c>
      <c r="AU539" s="251" t="s">
        <v>82</v>
      </c>
      <c r="AV539" s="13" t="s">
        <v>82</v>
      </c>
      <c r="AW539" s="13" t="s">
        <v>36</v>
      </c>
      <c r="AX539" s="13" t="s">
        <v>73</v>
      </c>
      <c r="AY539" s="251" t="s">
        <v>175</v>
      </c>
    </row>
    <row r="540" s="13" customFormat="1">
      <c r="A540" s="13"/>
      <c r="B540" s="241"/>
      <c r="C540" s="242"/>
      <c r="D540" s="224" t="s">
        <v>187</v>
      </c>
      <c r="E540" s="243" t="s">
        <v>30</v>
      </c>
      <c r="F540" s="244" t="s">
        <v>1123</v>
      </c>
      <c r="G540" s="242"/>
      <c r="H540" s="245">
        <v>0.31875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187</v>
      </c>
      <c r="AU540" s="251" t="s">
        <v>82</v>
      </c>
      <c r="AV540" s="13" t="s">
        <v>82</v>
      </c>
      <c r="AW540" s="13" t="s">
        <v>36</v>
      </c>
      <c r="AX540" s="13" t="s">
        <v>73</v>
      </c>
      <c r="AY540" s="251" t="s">
        <v>175</v>
      </c>
    </row>
    <row r="541" s="14" customFormat="1">
      <c r="A541" s="14"/>
      <c r="B541" s="252"/>
      <c r="C541" s="253"/>
      <c r="D541" s="224" t="s">
        <v>187</v>
      </c>
      <c r="E541" s="254" t="s">
        <v>30</v>
      </c>
      <c r="F541" s="255" t="s">
        <v>190</v>
      </c>
      <c r="G541" s="253"/>
      <c r="H541" s="256">
        <v>4.4625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187</v>
      </c>
      <c r="AU541" s="262" t="s">
        <v>82</v>
      </c>
      <c r="AV541" s="14" t="s">
        <v>181</v>
      </c>
      <c r="AW541" s="14" t="s">
        <v>36</v>
      </c>
      <c r="AX541" s="14" t="s">
        <v>80</v>
      </c>
      <c r="AY541" s="262" t="s">
        <v>175</v>
      </c>
    </row>
    <row r="542" s="2" customFormat="1" ht="21.75" customHeight="1">
      <c r="A542" s="42"/>
      <c r="B542" s="43"/>
      <c r="C542" s="211" t="s">
        <v>581</v>
      </c>
      <c r="D542" s="211" t="s">
        <v>176</v>
      </c>
      <c r="E542" s="212" t="s">
        <v>1124</v>
      </c>
      <c r="F542" s="213" t="s">
        <v>1125</v>
      </c>
      <c r="G542" s="214" t="s">
        <v>295</v>
      </c>
      <c r="H542" s="215">
        <v>0.111</v>
      </c>
      <c r="I542" s="216"/>
      <c r="J542" s="217">
        <f>ROUND(I542*H542,2)</f>
        <v>0</v>
      </c>
      <c r="K542" s="213" t="s">
        <v>180</v>
      </c>
      <c r="L542" s="48"/>
      <c r="M542" s="218" t="s">
        <v>30</v>
      </c>
      <c r="N542" s="219" t="s">
        <v>44</v>
      </c>
      <c r="O542" s="88"/>
      <c r="P542" s="220">
        <f>O542*H542</f>
        <v>0</v>
      </c>
      <c r="Q542" s="220">
        <v>0.019539999999999996</v>
      </c>
      <c r="R542" s="220">
        <f>Q542*H542</f>
        <v>0.0021689399999999996</v>
      </c>
      <c r="S542" s="220">
        <v>0</v>
      </c>
      <c r="T542" s="221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2" t="s">
        <v>181</v>
      </c>
      <c r="AT542" s="222" t="s">
        <v>176</v>
      </c>
      <c r="AU542" s="222" t="s">
        <v>82</v>
      </c>
      <c r="AY542" s="20" t="s">
        <v>175</v>
      </c>
      <c r="BE542" s="223">
        <f>IF(N542="základní",J542,0)</f>
        <v>0</v>
      </c>
      <c r="BF542" s="223">
        <f>IF(N542="snížená",J542,0)</f>
        <v>0</v>
      </c>
      <c r="BG542" s="223">
        <f>IF(N542="zákl. přenesená",J542,0)</f>
        <v>0</v>
      </c>
      <c r="BH542" s="223">
        <f>IF(N542="sníž. přenesená",J542,0)</f>
        <v>0</v>
      </c>
      <c r="BI542" s="223">
        <f>IF(N542="nulová",J542,0)</f>
        <v>0</v>
      </c>
      <c r="BJ542" s="20" t="s">
        <v>80</v>
      </c>
      <c r="BK542" s="223">
        <f>ROUND(I542*H542,2)</f>
        <v>0</v>
      </c>
      <c r="BL542" s="20" t="s">
        <v>181</v>
      </c>
      <c r="BM542" s="222" t="s">
        <v>1126</v>
      </c>
    </row>
    <row r="543" s="2" customFormat="1">
      <c r="A543" s="42"/>
      <c r="B543" s="43"/>
      <c r="C543" s="44"/>
      <c r="D543" s="224" t="s">
        <v>183</v>
      </c>
      <c r="E543" s="44"/>
      <c r="F543" s="225" t="s">
        <v>1127</v>
      </c>
      <c r="G543" s="44"/>
      <c r="H543" s="44"/>
      <c r="I543" s="226"/>
      <c r="J543" s="44"/>
      <c r="K543" s="44"/>
      <c r="L543" s="48"/>
      <c r="M543" s="227"/>
      <c r="N543" s="228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183</v>
      </c>
      <c r="AU543" s="20" t="s">
        <v>82</v>
      </c>
    </row>
    <row r="544" s="2" customFormat="1">
      <c r="A544" s="42"/>
      <c r="B544" s="43"/>
      <c r="C544" s="44"/>
      <c r="D544" s="229" t="s">
        <v>185</v>
      </c>
      <c r="E544" s="44"/>
      <c r="F544" s="230" t="s">
        <v>1128</v>
      </c>
      <c r="G544" s="44"/>
      <c r="H544" s="44"/>
      <c r="I544" s="226"/>
      <c r="J544" s="44"/>
      <c r="K544" s="44"/>
      <c r="L544" s="48"/>
      <c r="M544" s="227"/>
      <c r="N544" s="228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185</v>
      </c>
      <c r="AU544" s="20" t="s">
        <v>82</v>
      </c>
    </row>
    <row r="545" s="13" customFormat="1">
      <c r="A545" s="13"/>
      <c r="B545" s="241"/>
      <c r="C545" s="242"/>
      <c r="D545" s="224" t="s">
        <v>187</v>
      </c>
      <c r="E545" s="243" t="s">
        <v>30</v>
      </c>
      <c r="F545" s="244" t="s">
        <v>1129</v>
      </c>
      <c r="G545" s="242"/>
      <c r="H545" s="245">
        <v>0.066600000000000008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1" t="s">
        <v>187</v>
      </c>
      <c r="AU545" s="251" t="s">
        <v>82</v>
      </c>
      <c r="AV545" s="13" t="s">
        <v>82</v>
      </c>
      <c r="AW545" s="13" t="s">
        <v>36</v>
      </c>
      <c r="AX545" s="13" t="s">
        <v>73</v>
      </c>
      <c r="AY545" s="251" t="s">
        <v>175</v>
      </c>
    </row>
    <row r="546" s="13" customFormat="1">
      <c r="A546" s="13"/>
      <c r="B546" s="241"/>
      <c r="C546" s="242"/>
      <c r="D546" s="224" t="s">
        <v>187</v>
      </c>
      <c r="E546" s="243" t="s">
        <v>30</v>
      </c>
      <c r="F546" s="244" t="s">
        <v>1130</v>
      </c>
      <c r="G546" s="242"/>
      <c r="H546" s="245">
        <v>0.0444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187</v>
      </c>
      <c r="AU546" s="251" t="s">
        <v>82</v>
      </c>
      <c r="AV546" s="13" t="s">
        <v>82</v>
      </c>
      <c r="AW546" s="13" t="s">
        <v>36</v>
      </c>
      <c r="AX546" s="13" t="s">
        <v>73</v>
      </c>
      <c r="AY546" s="251" t="s">
        <v>175</v>
      </c>
    </row>
    <row r="547" s="14" customFormat="1">
      <c r="A547" s="14"/>
      <c r="B547" s="252"/>
      <c r="C547" s="253"/>
      <c r="D547" s="224" t="s">
        <v>187</v>
      </c>
      <c r="E547" s="254" t="s">
        <v>30</v>
      </c>
      <c r="F547" s="255" t="s">
        <v>190</v>
      </c>
      <c r="G547" s="253"/>
      <c r="H547" s="256">
        <v>0.111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2" t="s">
        <v>187</v>
      </c>
      <c r="AU547" s="262" t="s">
        <v>82</v>
      </c>
      <c r="AV547" s="14" t="s">
        <v>181</v>
      </c>
      <c r="AW547" s="14" t="s">
        <v>36</v>
      </c>
      <c r="AX547" s="14" t="s">
        <v>80</v>
      </c>
      <c r="AY547" s="262" t="s">
        <v>175</v>
      </c>
    </row>
    <row r="548" s="2" customFormat="1" ht="16.5" customHeight="1">
      <c r="A548" s="42"/>
      <c r="B548" s="43"/>
      <c r="C548" s="287" t="s">
        <v>587</v>
      </c>
      <c r="D548" s="287" t="s">
        <v>770</v>
      </c>
      <c r="E548" s="288" t="s">
        <v>1131</v>
      </c>
      <c r="F548" s="289" t="s">
        <v>1132</v>
      </c>
      <c r="G548" s="290" t="s">
        <v>295</v>
      </c>
      <c r="H548" s="291">
        <v>0.111</v>
      </c>
      <c r="I548" s="292"/>
      <c r="J548" s="293">
        <f>ROUND(I548*H548,2)</f>
        <v>0</v>
      </c>
      <c r="K548" s="289" t="s">
        <v>180</v>
      </c>
      <c r="L548" s="294"/>
      <c r="M548" s="295" t="s">
        <v>30</v>
      </c>
      <c r="N548" s="296" t="s">
        <v>44</v>
      </c>
      <c r="O548" s="88"/>
      <c r="P548" s="220">
        <f>O548*H548</f>
        <v>0</v>
      </c>
      <c r="Q548" s="220">
        <v>1</v>
      </c>
      <c r="R548" s="220">
        <f>Q548*H548</f>
        <v>0.111</v>
      </c>
      <c r="S548" s="220">
        <v>0</v>
      </c>
      <c r="T548" s="221">
        <f>S548*H548</f>
        <v>0</v>
      </c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R548" s="222" t="s">
        <v>244</v>
      </c>
      <c r="AT548" s="222" t="s">
        <v>770</v>
      </c>
      <c r="AU548" s="222" t="s">
        <v>82</v>
      </c>
      <c r="AY548" s="20" t="s">
        <v>175</v>
      </c>
      <c r="BE548" s="223">
        <f>IF(N548="základní",J548,0)</f>
        <v>0</v>
      </c>
      <c r="BF548" s="223">
        <f>IF(N548="snížená",J548,0)</f>
        <v>0</v>
      </c>
      <c r="BG548" s="223">
        <f>IF(N548="zákl. přenesená",J548,0)</f>
        <v>0</v>
      </c>
      <c r="BH548" s="223">
        <f>IF(N548="sníž. přenesená",J548,0)</f>
        <v>0</v>
      </c>
      <c r="BI548" s="223">
        <f>IF(N548="nulová",J548,0)</f>
        <v>0</v>
      </c>
      <c r="BJ548" s="20" t="s">
        <v>80</v>
      </c>
      <c r="BK548" s="223">
        <f>ROUND(I548*H548,2)</f>
        <v>0</v>
      </c>
      <c r="BL548" s="20" t="s">
        <v>181</v>
      </c>
      <c r="BM548" s="222" t="s">
        <v>1133</v>
      </c>
    </row>
    <row r="549" s="2" customFormat="1">
      <c r="A549" s="42"/>
      <c r="B549" s="43"/>
      <c r="C549" s="44"/>
      <c r="D549" s="224" t="s">
        <v>183</v>
      </c>
      <c r="E549" s="44"/>
      <c r="F549" s="225" t="s">
        <v>1132</v>
      </c>
      <c r="G549" s="44"/>
      <c r="H549" s="44"/>
      <c r="I549" s="226"/>
      <c r="J549" s="44"/>
      <c r="K549" s="44"/>
      <c r="L549" s="48"/>
      <c r="M549" s="227"/>
      <c r="N549" s="228"/>
      <c r="O549" s="88"/>
      <c r="P549" s="88"/>
      <c r="Q549" s="88"/>
      <c r="R549" s="88"/>
      <c r="S549" s="88"/>
      <c r="T549" s="89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T549" s="20" t="s">
        <v>183</v>
      </c>
      <c r="AU549" s="20" t="s">
        <v>82</v>
      </c>
    </row>
    <row r="550" s="2" customFormat="1" ht="24.15" customHeight="1">
      <c r="A550" s="42"/>
      <c r="B550" s="43"/>
      <c r="C550" s="211" t="s">
        <v>594</v>
      </c>
      <c r="D550" s="211" t="s">
        <v>176</v>
      </c>
      <c r="E550" s="212" t="s">
        <v>1134</v>
      </c>
      <c r="F550" s="213" t="s">
        <v>1135</v>
      </c>
      <c r="G550" s="214" t="s">
        <v>295</v>
      </c>
      <c r="H550" s="215">
        <v>2.523</v>
      </c>
      <c r="I550" s="216"/>
      <c r="J550" s="217">
        <f>ROUND(I550*H550,2)</f>
        <v>0</v>
      </c>
      <c r="K550" s="213" t="s">
        <v>180</v>
      </c>
      <c r="L550" s="48"/>
      <c r="M550" s="218" t="s">
        <v>30</v>
      </c>
      <c r="N550" s="219" t="s">
        <v>44</v>
      </c>
      <c r="O550" s="88"/>
      <c r="P550" s="220">
        <f>O550*H550</f>
        <v>0</v>
      </c>
      <c r="Q550" s="220">
        <v>0.01709</v>
      </c>
      <c r="R550" s="220">
        <f>Q550*H550</f>
        <v>0.04311807</v>
      </c>
      <c r="S550" s="220">
        <v>0</v>
      </c>
      <c r="T550" s="221">
        <f>S550*H550</f>
        <v>0</v>
      </c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R550" s="222" t="s">
        <v>181</v>
      </c>
      <c r="AT550" s="222" t="s">
        <v>176</v>
      </c>
      <c r="AU550" s="222" t="s">
        <v>82</v>
      </c>
      <c r="AY550" s="20" t="s">
        <v>175</v>
      </c>
      <c r="BE550" s="223">
        <f>IF(N550="základní",J550,0)</f>
        <v>0</v>
      </c>
      <c r="BF550" s="223">
        <f>IF(N550="snížená",J550,0)</f>
        <v>0</v>
      </c>
      <c r="BG550" s="223">
        <f>IF(N550="zákl. přenesená",J550,0)</f>
        <v>0</v>
      </c>
      <c r="BH550" s="223">
        <f>IF(N550="sníž. přenesená",J550,0)</f>
        <v>0</v>
      </c>
      <c r="BI550" s="223">
        <f>IF(N550="nulová",J550,0)</f>
        <v>0</v>
      </c>
      <c r="BJ550" s="20" t="s">
        <v>80</v>
      </c>
      <c r="BK550" s="223">
        <f>ROUND(I550*H550,2)</f>
        <v>0</v>
      </c>
      <c r="BL550" s="20" t="s">
        <v>181</v>
      </c>
      <c r="BM550" s="222" t="s">
        <v>1136</v>
      </c>
    </row>
    <row r="551" s="2" customFormat="1">
      <c r="A551" s="42"/>
      <c r="B551" s="43"/>
      <c r="C551" s="44"/>
      <c r="D551" s="224" t="s">
        <v>183</v>
      </c>
      <c r="E551" s="44"/>
      <c r="F551" s="225" t="s">
        <v>1137</v>
      </c>
      <c r="G551" s="44"/>
      <c r="H551" s="44"/>
      <c r="I551" s="226"/>
      <c r="J551" s="44"/>
      <c r="K551" s="44"/>
      <c r="L551" s="48"/>
      <c r="M551" s="227"/>
      <c r="N551" s="228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183</v>
      </c>
      <c r="AU551" s="20" t="s">
        <v>82</v>
      </c>
    </row>
    <row r="552" s="2" customFormat="1">
      <c r="A552" s="42"/>
      <c r="B552" s="43"/>
      <c r="C552" s="44"/>
      <c r="D552" s="229" t="s">
        <v>185</v>
      </c>
      <c r="E552" s="44"/>
      <c r="F552" s="230" t="s">
        <v>1138</v>
      </c>
      <c r="G552" s="44"/>
      <c r="H552" s="44"/>
      <c r="I552" s="226"/>
      <c r="J552" s="44"/>
      <c r="K552" s="44"/>
      <c r="L552" s="48"/>
      <c r="M552" s="227"/>
      <c r="N552" s="228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185</v>
      </c>
      <c r="AU552" s="20" t="s">
        <v>82</v>
      </c>
    </row>
    <row r="553" s="13" customFormat="1">
      <c r="A553" s="13"/>
      <c r="B553" s="241"/>
      <c r="C553" s="242"/>
      <c r="D553" s="224" t="s">
        <v>187</v>
      </c>
      <c r="E553" s="243" t="s">
        <v>30</v>
      </c>
      <c r="F553" s="244" t="s">
        <v>1139</v>
      </c>
      <c r="G553" s="242"/>
      <c r="H553" s="245">
        <v>0.418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1" t="s">
        <v>187</v>
      </c>
      <c r="AU553" s="251" t="s">
        <v>82</v>
      </c>
      <c r="AV553" s="13" t="s">
        <v>82</v>
      </c>
      <c r="AW553" s="13" t="s">
        <v>36</v>
      </c>
      <c r="AX553" s="13" t="s">
        <v>73</v>
      </c>
      <c r="AY553" s="251" t="s">
        <v>175</v>
      </c>
    </row>
    <row r="554" s="13" customFormat="1">
      <c r="A554" s="13"/>
      <c r="B554" s="241"/>
      <c r="C554" s="242"/>
      <c r="D554" s="224" t="s">
        <v>187</v>
      </c>
      <c r="E554" s="243" t="s">
        <v>30</v>
      </c>
      <c r="F554" s="244" t="s">
        <v>1140</v>
      </c>
      <c r="G554" s="242"/>
      <c r="H554" s="245">
        <v>0.519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187</v>
      </c>
      <c r="AU554" s="251" t="s">
        <v>82</v>
      </c>
      <c r="AV554" s="13" t="s">
        <v>82</v>
      </c>
      <c r="AW554" s="13" t="s">
        <v>36</v>
      </c>
      <c r="AX554" s="13" t="s">
        <v>73</v>
      </c>
      <c r="AY554" s="251" t="s">
        <v>175</v>
      </c>
    </row>
    <row r="555" s="13" customFormat="1">
      <c r="A555" s="13"/>
      <c r="B555" s="241"/>
      <c r="C555" s="242"/>
      <c r="D555" s="224" t="s">
        <v>187</v>
      </c>
      <c r="E555" s="243" t="s">
        <v>30</v>
      </c>
      <c r="F555" s="244" t="s">
        <v>1141</v>
      </c>
      <c r="G555" s="242"/>
      <c r="H555" s="245">
        <v>1.586</v>
      </c>
      <c r="I555" s="246"/>
      <c r="J555" s="242"/>
      <c r="K555" s="242"/>
      <c r="L555" s="247"/>
      <c r="M555" s="248"/>
      <c r="N555" s="249"/>
      <c r="O555" s="249"/>
      <c r="P555" s="249"/>
      <c r="Q555" s="249"/>
      <c r="R555" s="249"/>
      <c r="S555" s="249"/>
      <c r="T555" s="250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1" t="s">
        <v>187</v>
      </c>
      <c r="AU555" s="251" t="s">
        <v>82</v>
      </c>
      <c r="AV555" s="13" t="s">
        <v>82</v>
      </c>
      <c r="AW555" s="13" t="s">
        <v>36</v>
      </c>
      <c r="AX555" s="13" t="s">
        <v>73</v>
      </c>
      <c r="AY555" s="251" t="s">
        <v>175</v>
      </c>
    </row>
    <row r="556" s="14" customFormat="1">
      <c r="A556" s="14"/>
      <c r="B556" s="252"/>
      <c r="C556" s="253"/>
      <c r="D556" s="224" t="s">
        <v>187</v>
      </c>
      <c r="E556" s="254" t="s">
        <v>30</v>
      </c>
      <c r="F556" s="255" t="s">
        <v>190</v>
      </c>
      <c r="G556" s="253"/>
      <c r="H556" s="256">
        <v>2.523</v>
      </c>
      <c r="I556" s="257"/>
      <c r="J556" s="253"/>
      <c r="K556" s="253"/>
      <c r="L556" s="258"/>
      <c r="M556" s="259"/>
      <c r="N556" s="260"/>
      <c r="O556" s="260"/>
      <c r="P556" s="260"/>
      <c r="Q556" s="260"/>
      <c r="R556" s="260"/>
      <c r="S556" s="260"/>
      <c r="T556" s="26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2" t="s">
        <v>187</v>
      </c>
      <c r="AU556" s="262" t="s">
        <v>82</v>
      </c>
      <c r="AV556" s="14" t="s">
        <v>181</v>
      </c>
      <c r="AW556" s="14" t="s">
        <v>36</v>
      </c>
      <c r="AX556" s="14" t="s">
        <v>80</v>
      </c>
      <c r="AY556" s="262" t="s">
        <v>175</v>
      </c>
    </row>
    <row r="557" s="2" customFormat="1" ht="16.5" customHeight="1">
      <c r="A557" s="42"/>
      <c r="B557" s="43"/>
      <c r="C557" s="287" t="s">
        <v>600</v>
      </c>
      <c r="D557" s="287" t="s">
        <v>770</v>
      </c>
      <c r="E557" s="288" t="s">
        <v>1142</v>
      </c>
      <c r="F557" s="289" t="s">
        <v>1143</v>
      </c>
      <c r="G557" s="290" t="s">
        <v>295</v>
      </c>
      <c r="H557" s="291">
        <v>0.418</v>
      </c>
      <c r="I557" s="292"/>
      <c r="J557" s="293">
        <f>ROUND(I557*H557,2)</f>
        <v>0</v>
      </c>
      <c r="K557" s="289" t="s">
        <v>180</v>
      </c>
      <c r="L557" s="294"/>
      <c r="M557" s="295" t="s">
        <v>30</v>
      </c>
      <c r="N557" s="296" t="s">
        <v>44</v>
      </c>
      <c r="O557" s="88"/>
      <c r="P557" s="220">
        <f>O557*H557</f>
        <v>0</v>
      </c>
      <c r="Q557" s="220">
        <v>1</v>
      </c>
      <c r="R557" s="220">
        <f>Q557*H557</f>
        <v>0.418</v>
      </c>
      <c r="S557" s="220">
        <v>0</v>
      </c>
      <c r="T557" s="221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22" t="s">
        <v>244</v>
      </c>
      <c r="AT557" s="222" t="s">
        <v>770</v>
      </c>
      <c r="AU557" s="222" t="s">
        <v>82</v>
      </c>
      <c r="AY557" s="20" t="s">
        <v>175</v>
      </c>
      <c r="BE557" s="223">
        <f>IF(N557="základní",J557,0)</f>
        <v>0</v>
      </c>
      <c r="BF557" s="223">
        <f>IF(N557="snížená",J557,0)</f>
        <v>0</v>
      </c>
      <c r="BG557" s="223">
        <f>IF(N557="zákl. přenesená",J557,0)</f>
        <v>0</v>
      </c>
      <c r="BH557" s="223">
        <f>IF(N557="sníž. přenesená",J557,0)</f>
        <v>0</v>
      </c>
      <c r="BI557" s="223">
        <f>IF(N557="nulová",J557,0)</f>
        <v>0</v>
      </c>
      <c r="BJ557" s="20" t="s">
        <v>80</v>
      </c>
      <c r="BK557" s="223">
        <f>ROUND(I557*H557,2)</f>
        <v>0</v>
      </c>
      <c r="BL557" s="20" t="s">
        <v>181</v>
      </c>
      <c r="BM557" s="222" t="s">
        <v>1144</v>
      </c>
    </row>
    <row r="558" s="2" customFormat="1">
      <c r="A558" s="42"/>
      <c r="B558" s="43"/>
      <c r="C558" s="44"/>
      <c r="D558" s="224" t="s">
        <v>183</v>
      </c>
      <c r="E558" s="44"/>
      <c r="F558" s="225" t="s">
        <v>1143</v>
      </c>
      <c r="G558" s="44"/>
      <c r="H558" s="44"/>
      <c r="I558" s="226"/>
      <c r="J558" s="44"/>
      <c r="K558" s="44"/>
      <c r="L558" s="48"/>
      <c r="M558" s="227"/>
      <c r="N558" s="228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183</v>
      </c>
      <c r="AU558" s="20" t="s">
        <v>82</v>
      </c>
    </row>
    <row r="559" s="13" customFormat="1">
      <c r="A559" s="13"/>
      <c r="B559" s="241"/>
      <c r="C559" s="242"/>
      <c r="D559" s="224" t="s">
        <v>187</v>
      </c>
      <c r="E559" s="243" t="s">
        <v>30</v>
      </c>
      <c r="F559" s="244" t="s">
        <v>1145</v>
      </c>
      <c r="G559" s="242"/>
      <c r="H559" s="245">
        <v>0.1008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1" t="s">
        <v>187</v>
      </c>
      <c r="AU559" s="251" t="s">
        <v>82</v>
      </c>
      <c r="AV559" s="13" t="s">
        <v>82</v>
      </c>
      <c r="AW559" s="13" t="s">
        <v>36</v>
      </c>
      <c r="AX559" s="13" t="s">
        <v>73</v>
      </c>
      <c r="AY559" s="251" t="s">
        <v>175</v>
      </c>
    </row>
    <row r="560" s="13" customFormat="1">
      <c r="A560" s="13"/>
      <c r="B560" s="241"/>
      <c r="C560" s="242"/>
      <c r="D560" s="224" t="s">
        <v>187</v>
      </c>
      <c r="E560" s="243" t="s">
        <v>30</v>
      </c>
      <c r="F560" s="244" t="s">
        <v>1146</v>
      </c>
      <c r="G560" s="242"/>
      <c r="H560" s="245">
        <v>0.1152</v>
      </c>
      <c r="I560" s="246"/>
      <c r="J560" s="242"/>
      <c r="K560" s="242"/>
      <c r="L560" s="247"/>
      <c r="M560" s="248"/>
      <c r="N560" s="249"/>
      <c r="O560" s="249"/>
      <c r="P560" s="249"/>
      <c r="Q560" s="249"/>
      <c r="R560" s="249"/>
      <c r="S560" s="249"/>
      <c r="T560" s="250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1" t="s">
        <v>187</v>
      </c>
      <c r="AU560" s="251" t="s">
        <v>82</v>
      </c>
      <c r="AV560" s="13" t="s">
        <v>82</v>
      </c>
      <c r="AW560" s="13" t="s">
        <v>36</v>
      </c>
      <c r="AX560" s="13" t="s">
        <v>73</v>
      </c>
      <c r="AY560" s="251" t="s">
        <v>175</v>
      </c>
    </row>
    <row r="561" s="13" customFormat="1">
      <c r="A561" s="13"/>
      <c r="B561" s="241"/>
      <c r="C561" s="242"/>
      <c r="D561" s="224" t="s">
        <v>187</v>
      </c>
      <c r="E561" s="243" t="s">
        <v>30</v>
      </c>
      <c r="F561" s="244" t="s">
        <v>1147</v>
      </c>
      <c r="G561" s="242"/>
      <c r="H561" s="245">
        <v>0.2016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187</v>
      </c>
      <c r="AU561" s="251" t="s">
        <v>82</v>
      </c>
      <c r="AV561" s="13" t="s">
        <v>82</v>
      </c>
      <c r="AW561" s="13" t="s">
        <v>36</v>
      </c>
      <c r="AX561" s="13" t="s">
        <v>73</v>
      </c>
      <c r="AY561" s="251" t="s">
        <v>175</v>
      </c>
    </row>
    <row r="562" s="14" customFormat="1">
      <c r="A562" s="14"/>
      <c r="B562" s="252"/>
      <c r="C562" s="253"/>
      <c r="D562" s="224" t="s">
        <v>187</v>
      </c>
      <c r="E562" s="254" t="s">
        <v>30</v>
      </c>
      <c r="F562" s="255" t="s">
        <v>190</v>
      </c>
      <c r="G562" s="253"/>
      <c r="H562" s="256">
        <v>0.4176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187</v>
      </c>
      <c r="AU562" s="262" t="s">
        <v>82</v>
      </c>
      <c r="AV562" s="14" t="s">
        <v>181</v>
      </c>
      <c r="AW562" s="14" t="s">
        <v>36</v>
      </c>
      <c r="AX562" s="14" t="s">
        <v>80</v>
      </c>
      <c r="AY562" s="262" t="s">
        <v>175</v>
      </c>
    </row>
    <row r="563" s="2" customFormat="1" ht="16.5" customHeight="1">
      <c r="A563" s="42"/>
      <c r="B563" s="43"/>
      <c r="C563" s="287" t="s">
        <v>606</v>
      </c>
      <c r="D563" s="287" t="s">
        <v>770</v>
      </c>
      <c r="E563" s="288" t="s">
        <v>1148</v>
      </c>
      <c r="F563" s="289" t="s">
        <v>1149</v>
      </c>
      <c r="G563" s="290" t="s">
        <v>295</v>
      </c>
      <c r="H563" s="291">
        <v>0.519</v>
      </c>
      <c r="I563" s="292"/>
      <c r="J563" s="293">
        <f>ROUND(I563*H563,2)</f>
        <v>0</v>
      </c>
      <c r="K563" s="289" t="s">
        <v>180</v>
      </c>
      <c r="L563" s="294"/>
      <c r="M563" s="295" t="s">
        <v>30</v>
      </c>
      <c r="N563" s="296" t="s">
        <v>44</v>
      </c>
      <c r="O563" s="88"/>
      <c r="P563" s="220">
        <f>O563*H563</f>
        <v>0</v>
      </c>
      <c r="Q563" s="220">
        <v>1</v>
      </c>
      <c r="R563" s="220">
        <f>Q563*H563</f>
        <v>0.519</v>
      </c>
      <c r="S563" s="220">
        <v>0</v>
      </c>
      <c r="T563" s="221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2" t="s">
        <v>244</v>
      </c>
      <c r="AT563" s="222" t="s">
        <v>770</v>
      </c>
      <c r="AU563" s="222" t="s">
        <v>82</v>
      </c>
      <c r="AY563" s="20" t="s">
        <v>175</v>
      </c>
      <c r="BE563" s="223">
        <f>IF(N563="základní",J563,0)</f>
        <v>0</v>
      </c>
      <c r="BF563" s="223">
        <f>IF(N563="snížená",J563,0)</f>
        <v>0</v>
      </c>
      <c r="BG563" s="223">
        <f>IF(N563="zákl. přenesená",J563,0)</f>
        <v>0</v>
      </c>
      <c r="BH563" s="223">
        <f>IF(N563="sníž. přenesená",J563,0)</f>
        <v>0</v>
      </c>
      <c r="BI563" s="223">
        <f>IF(N563="nulová",J563,0)</f>
        <v>0</v>
      </c>
      <c r="BJ563" s="20" t="s">
        <v>80</v>
      </c>
      <c r="BK563" s="223">
        <f>ROUND(I563*H563,2)</f>
        <v>0</v>
      </c>
      <c r="BL563" s="20" t="s">
        <v>181</v>
      </c>
      <c r="BM563" s="222" t="s">
        <v>1150</v>
      </c>
    </row>
    <row r="564" s="2" customFormat="1">
      <c r="A564" s="42"/>
      <c r="B564" s="43"/>
      <c r="C564" s="44"/>
      <c r="D564" s="224" t="s">
        <v>183</v>
      </c>
      <c r="E564" s="44"/>
      <c r="F564" s="225" t="s">
        <v>1149</v>
      </c>
      <c r="G564" s="44"/>
      <c r="H564" s="44"/>
      <c r="I564" s="226"/>
      <c r="J564" s="44"/>
      <c r="K564" s="44"/>
      <c r="L564" s="48"/>
      <c r="M564" s="227"/>
      <c r="N564" s="228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183</v>
      </c>
      <c r="AU564" s="20" t="s">
        <v>82</v>
      </c>
    </row>
    <row r="565" s="13" customFormat="1">
      <c r="A565" s="13"/>
      <c r="B565" s="241"/>
      <c r="C565" s="242"/>
      <c r="D565" s="224" t="s">
        <v>187</v>
      </c>
      <c r="E565" s="243" t="s">
        <v>30</v>
      </c>
      <c r="F565" s="244" t="s">
        <v>1151</v>
      </c>
      <c r="G565" s="242"/>
      <c r="H565" s="245">
        <v>0.3938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187</v>
      </c>
      <c r="AU565" s="251" t="s">
        <v>82</v>
      </c>
      <c r="AV565" s="13" t="s">
        <v>82</v>
      </c>
      <c r="AW565" s="13" t="s">
        <v>36</v>
      </c>
      <c r="AX565" s="13" t="s">
        <v>73</v>
      </c>
      <c r="AY565" s="251" t="s">
        <v>175</v>
      </c>
    </row>
    <row r="566" s="13" customFormat="1">
      <c r="A566" s="13"/>
      <c r="B566" s="241"/>
      <c r="C566" s="242"/>
      <c r="D566" s="224" t="s">
        <v>187</v>
      </c>
      <c r="E566" s="243" t="s">
        <v>30</v>
      </c>
      <c r="F566" s="244" t="s">
        <v>1152</v>
      </c>
      <c r="G566" s="242"/>
      <c r="H566" s="245">
        <v>0.1253</v>
      </c>
      <c r="I566" s="246"/>
      <c r="J566" s="242"/>
      <c r="K566" s="242"/>
      <c r="L566" s="247"/>
      <c r="M566" s="248"/>
      <c r="N566" s="249"/>
      <c r="O566" s="249"/>
      <c r="P566" s="249"/>
      <c r="Q566" s="249"/>
      <c r="R566" s="249"/>
      <c r="S566" s="249"/>
      <c r="T566" s="250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1" t="s">
        <v>187</v>
      </c>
      <c r="AU566" s="251" t="s">
        <v>82</v>
      </c>
      <c r="AV566" s="13" t="s">
        <v>82</v>
      </c>
      <c r="AW566" s="13" t="s">
        <v>36</v>
      </c>
      <c r="AX566" s="13" t="s">
        <v>73</v>
      </c>
      <c r="AY566" s="251" t="s">
        <v>175</v>
      </c>
    </row>
    <row r="567" s="14" customFormat="1">
      <c r="A567" s="14"/>
      <c r="B567" s="252"/>
      <c r="C567" s="253"/>
      <c r="D567" s="224" t="s">
        <v>187</v>
      </c>
      <c r="E567" s="254" t="s">
        <v>30</v>
      </c>
      <c r="F567" s="255" t="s">
        <v>190</v>
      </c>
      <c r="G567" s="253"/>
      <c r="H567" s="256">
        <v>0.5191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62" t="s">
        <v>187</v>
      </c>
      <c r="AU567" s="262" t="s">
        <v>82</v>
      </c>
      <c r="AV567" s="14" t="s">
        <v>181</v>
      </c>
      <c r="AW567" s="14" t="s">
        <v>36</v>
      </c>
      <c r="AX567" s="14" t="s">
        <v>80</v>
      </c>
      <c r="AY567" s="262" t="s">
        <v>175</v>
      </c>
    </row>
    <row r="568" s="2" customFormat="1" ht="16.5" customHeight="1">
      <c r="A568" s="42"/>
      <c r="B568" s="43"/>
      <c r="C568" s="287" t="s">
        <v>614</v>
      </c>
      <c r="D568" s="287" t="s">
        <v>770</v>
      </c>
      <c r="E568" s="288" t="s">
        <v>1153</v>
      </c>
      <c r="F568" s="289" t="s">
        <v>1154</v>
      </c>
      <c r="G568" s="290" t="s">
        <v>295</v>
      </c>
      <c r="H568" s="291">
        <v>1.586</v>
      </c>
      <c r="I568" s="292"/>
      <c r="J568" s="293">
        <f>ROUND(I568*H568,2)</f>
        <v>0</v>
      </c>
      <c r="K568" s="289" t="s">
        <v>180</v>
      </c>
      <c r="L568" s="294"/>
      <c r="M568" s="295" t="s">
        <v>30</v>
      </c>
      <c r="N568" s="296" t="s">
        <v>44</v>
      </c>
      <c r="O568" s="88"/>
      <c r="P568" s="220">
        <f>O568*H568</f>
        <v>0</v>
      </c>
      <c r="Q568" s="220">
        <v>1</v>
      </c>
      <c r="R568" s="220">
        <f>Q568*H568</f>
        <v>1.586</v>
      </c>
      <c r="S568" s="220">
        <v>0</v>
      </c>
      <c r="T568" s="221">
        <f>S568*H568</f>
        <v>0</v>
      </c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R568" s="222" t="s">
        <v>244</v>
      </c>
      <c r="AT568" s="222" t="s">
        <v>770</v>
      </c>
      <c r="AU568" s="222" t="s">
        <v>82</v>
      </c>
      <c r="AY568" s="20" t="s">
        <v>175</v>
      </c>
      <c r="BE568" s="223">
        <f>IF(N568="základní",J568,0)</f>
        <v>0</v>
      </c>
      <c r="BF568" s="223">
        <f>IF(N568="snížená",J568,0)</f>
        <v>0</v>
      </c>
      <c r="BG568" s="223">
        <f>IF(N568="zákl. přenesená",J568,0)</f>
        <v>0</v>
      </c>
      <c r="BH568" s="223">
        <f>IF(N568="sníž. přenesená",J568,0)</f>
        <v>0</v>
      </c>
      <c r="BI568" s="223">
        <f>IF(N568="nulová",J568,0)</f>
        <v>0</v>
      </c>
      <c r="BJ568" s="20" t="s">
        <v>80</v>
      </c>
      <c r="BK568" s="223">
        <f>ROUND(I568*H568,2)</f>
        <v>0</v>
      </c>
      <c r="BL568" s="20" t="s">
        <v>181</v>
      </c>
      <c r="BM568" s="222" t="s">
        <v>1155</v>
      </c>
    </row>
    <row r="569" s="2" customFormat="1">
      <c r="A569" s="42"/>
      <c r="B569" s="43"/>
      <c r="C569" s="44"/>
      <c r="D569" s="224" t="s">
        <v>183</v>
      </c>
      <c r="E569" s="44"/>
      <c r="F569" s="225" t="s">
        <v>1154</v>
      </c>
      <c r="G569" s="44"/>
      <c r="H569" s="44"/>
      <c r="I569" s="226"/>
      <c r="J569" s="44"/>
      <c r="K569" s="44"/>
      <c r="L569" s="48"/>
      <c r="M569" s="227"/>
      <c r="N569" s="228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0" t="s">
        <v>183</v>
      </c>
      <c r="AU569" s="20" t="s">
        <v>82</v>
      </c>
    </row>
    <row r="570" s="13" customFormat="1">
      <c r="A570" s="13"/>
      <c r="B570" s="241"/>
      <c r="C570" s="242"/>
      <c r="D570" s="224" t="s">
        <v>187</v>
      </c>
      <c r="E570" s="243" t="s">
        <v>30</v>
      </c>
      <c r="F570" s="244" t="s">
        <v>1156</v>
      </c>
      <c r="G570" s="242"/>
      <c r="H570" s="245">
        <v>1.5861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187</v>
      </c>
      <c r="AU570" s="251" t="s">
        <v>82</v>
      </c>
      <c r="AV570" s="13" t="s">
        <v>82</v>
      </c>
      <c r="AW570" s="13" t="s">
        <v>36</v>
      </c>
      <c r="AX570" s="13" t="s">
        <v>73</v>
      </c>
      <c r="AY570" s="251" t="s">
        <v>175</v>
      </c>
    </row>
    <row r="571" s="14" customFormat="1">
      <c r="A571" s="14"/>
      <c r="B571" s="252"/>
      <c r="C571" s="253"/>
      <c r="D571" s="224" t="s">
        <v>187</v>
      </c>
      <c r="E571" s="254" t="s">
        <v>30</v>
      </c>
      <c r="F571" s="255" t="s">
        <v>190</v>
      </c>
      <c r="G571" s="253"/>
      <c r="H571" s="256">
        <v>1.5861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2" t="s">
        <v>187</v>
      </c>
      <c r="AU571" s="262" t="s">
        <v>82</v>
      </c>
      <c r="AV571" s="14" t="s">
        <v>181</v>
      </c>
      <c r="AW571" s="14" t="s">
        <v>36</v>
      </c>
      <c r="AX571" s="14" t="s">
        <v>80</v>
      </c>
      <c r="AY571" s="262" t="s">
        <v>175</v>
      </c>
    </row>
    <row r="572" s="2" customFormat="1" ht="16.5" customHeight="1">
      <c r="A572" s="42"/>
      <c r="B572" s="43"/>
      <c r="C572" s="211" t="s">
        <v>627</v>
      </c>
      <c r="D572" s="211" t="s">
        <v>176</v>
      </c>
      <c r="E572" s="212" t="s">
        <v>1157</v>
      </c>
      <c r="F572" s="213" t="s">
        <v>1158</v>
      </c>
      <c r="G572" s="214" t="s">
        <v>179</v>
      </c>
      <c r="H572" s="215">
        <v>13.636</v>
      </c>
      <c r="I572" s="216"/>
      <c r="J572" s="217">
        <f>ROUND(I572*H572,2)</f>
        <v>0</v>
      </c>
      <c r="K572" s="213" t="s">
        <v>180</v>
      </c>
      <c r="L572" s="48"/>
      <c r="M572" s="218" t="s">
        <v>30</v>
      </c>
      <c r="N572" s="219" t="s">
        <v>44</v>
      </c>
      <c r="O572" s="88"/>
      <c r="P572" s="220">
        <f>O572*H572</f>
        <v>0</v>
      </c>
      <c r="Q572" s="220">
        <v>0.11396</v>
      </c>
      <c r="R572" s="220">
        <f>Q572*H572</f>
        <v>1.55395856</v>
      </c>
      <c r="S572" s="220">
        <v>0</v>
      </c>
      <c r="T572" s="221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22" t="s">
        <v>181</v>
      </c>
      <c r="AT572" s="222" t="s">
        <v>176</v>
      </c>
      <c r="AU572" s="222" t="s">
        <v>82</v>
      </c>
      <c r="AY572" s="20" t="s">
        <v>175</v>
      </c>
      <c r="BE572" s="223">
        <f>IF(N572="základní",J572,0)</f>
        <v>0</v>
      </c>
      <c r="BF572" s="223">
        <f>IF(N572="snížená",J572,0)</f>
        <v>0</v>
      </c>
      <c r="BG572" s="223">
        <f>IF(N572="zákl. přenesená",J572,0)</f>
        <v>0</v>
      </c>
      <c r="BH572" s="223">
        <f>IF(N572="sníž. přenesená",J572,0)</f>
        <v>0</v>
      </c>
      <c r="BI572" s="223">
        <f>IF(N572="nulová",J572,0)</f>
        <v>0</v>
      </c>
      <c r="BJ572" s="20" t="s">
        <v>80</v>
      </c>
      <c r="BK572" s="223">
        <f>ROUND(I572*H572,2)</f>
        <v>0</v>
      </c>
      <c r="BL572" s="20" t="s">
        <v>181</v>
      </c>
      <c r="BM572" s="222" t="s">
        <v>1159</v>
      </c>
    </row>
    <row r="573" s="2" customFormat="1">
      <c r="A573" s="42"/>
      <c r="B573" s="43"/>
      <c r="C573" s="44"/>
      <c r="D573" s="224" t="s">
        <v>183</v>
      </c>
      <c r="E573" s="44"/>
      <c r="F573" s="225" t="s">
        <v>1160</v>
      </c>
      <c r="G573" s="44"/>
      <c r="H573" s="44"/>
      <c r="I573" s="226"/>
      <c r="J573" s="44"/>
      <c r="K573" s="44"/>
      <c r="L573" s="48"/>
      <c r="M573" s="227"/>
      <c r="N573" s="228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T573" s="20" t="s">
        <v>183</v>
      </c>
      <c r="AU573" s="20" t="s">
        <v>82</v>
      </c>
    </row>
    <row r="574" s="2" customFormat="1">
      <c r="A574" s="42"/>
      <c r="B574" s="43"/>
      <c r="C574" s="44"/>
      <c r="D574" s="229" t="s">
        <v>185</v>
      </c>
      <c r="E574" s="44"/>
      <c r="F574" s="230" t="s">
        <v>1161</v>
      </c>
      <c r="G574" s="44"/>
      <c r="H574" s="44"/>
      <c r="I574" s="226"/>
      <c r="J574" s="44"/>
      <c r="K574" s="44"/>
      <c r="L574" s="48"/>
      <c r="M574" s="227"/>
      <c r="N574" s="228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185</v>
      </c>
      <c r="AU574" s="20" t="s">
        <v>82</v>
      </c>
    </row>
    <row r="575" s="13" customFormat="1">
      <c r="A575" s="13"/>
      <c r="B575" s="241"/>
      <c r="C575" s="242"/>
      <c r="D575" s="224" t="s">
        <v>187</v>
      </c>
      <c r="E575" s="243" t="s">
        <v>30</v>
      </c>
      <c r="F575" s="244" t="s">
        <v>1162</v>
      </c>
      <c r="G575" s="242"/>
      <c r="H575" s="245">
        <v>13.6359</v>
      </c>
      <c r="I575" s="246"/>
      <c r="J575" s="242"/>
      <c r="K575" s="242"/>
      <c r="L575" s="247"/>
      <c r="M575" s="248"/>
      <c r="N575" s="249"/>
      <c r="O575" s="249"/>
      <c r="P575" s="249"/>
      <c r="Q575" s="249"/>
      <c r="R575" s="249"/>
      <c r="S575" s="249"/>
      <c r="T575" s="250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1" t="s">
        <v>187</v>
      </c>
      <c r="AU575" s="251" t="s">
        <v>82</v>
      </c>
      <c r="AV575" s="13" t="s">
        <v>82</v>
      </c>
      <c r="AW575" s="13" t="s">
        <v>36</v>
      </c>
      <c r="AX575" s="13" t="s">
        <v>73</v>
      </c>
      <c r="AY575" s="251" t="s">
        <v>175</v>
      </c>
    </row>
    <row r="576" s="14" customFormat="1">
      <c r="A576" s="14"/>
      <c r="B576" s="252"/>
      <c r="C576" s="253"/>
      <c r="D576" s="224" t="s">
        <v>187</v>
      </c>
      <c r="E576" s="254" t="s">
        <v>30</v>
      </c>
      <c r="F576" s="255" t="s">
        <v>190</v>
      </c>
      <c r="G576" s="253"/>
      <c r="H576" s="256">
        <v>13.6359</v>
      </c>
      <c r="I576" s="257"/>
      <c r="J576" s="253"/>
      <c r="K576" s="253"/>
      <c r="L576" s="258"/>
      <c r="M576" s="259"/>
      <c r="N576" s="260"/>
      <c r="O576" s="260"/>
      <c r="P576" s="260"/>
      <c r="Q576" s="260"/>
      <c r="R576" s="260"/>
      <c r="S576" s="260"/>
      <c r="T576" s="26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2" t="s">
        <v>187</v>
      </c>
      <c r="AU576" s="262" t="s">
        <v>82</v>
      </c>
      <c r="AV576" s="14" t="s">
        <v>181</v>
      </c>
      <c r="AW576" s="14" t="s">
        <v>36</v>
      </c>
      <c r="AX576" s="14" t="s">
        <v>80</v>
      </c>
      <c r="AY576" s="262" t="s">
        <v>175</v>
      </c>
    </row>
    <row r="577" s="11" customFormat="1" ht="22.8" customHeight="1">
      <c r="A577" s="11"/>
      <c r="B577" s="197"/>
      <c r="C577" s="198"/>
      <c r="D577" s="199" t="s">
        <v>72</v>
      </c>
      <c r="E577" s="285" t="s">
        <v>181</v>
      </c>
      <c r="F577" s="285" t="s">
        <v>1163</v>
      </c>
      <c r="G577" s="198"/>
      <c r="H577" s="198"/>
      <c r="I577" s="201"/>
      <c r="J577" s="286">
        <f>BK577</f>
        <v>0</v>
      </c>
      <c r="K577" s="198"/>
      <c r="L577" s="203"/>
      <c r="M577" s="204"/>
      <c r="N577" s="205"/>
      <c r="O577" s="205"/>
      <c r="P577" s="206">
        <f>SUM(P578:P741)</f>
        <v>0</v>
      </c>
      <c r="Q577" s="205"/>
      <c r="R577" s="206">
        <f>SUM(R578:R741)</f>
        <v>229.32809657999997</v>
      </c>
      <c r="S577" s="205"/>
      <c r="T577" s="207">
        <f>SUM(T578:T741)</f>
        <v>0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R577" s="208" t="s">
        <v>80</v>
      </c>
      <c r="AT577" s="209" t="s">
        <v>72</v>
      </c>
      <c r="AU577" s="209" t="s">
        <v>80</v>
      </c>
      <c r="AY577" s="208" t="s">
        <v>175</v>
      </c>
      <c r="BK577" s="210">
        <f>SUM(BK578:BK741)</f>
        <v>0</v>
      </c>
    </row>
    <row r="578" s="2" customFormat="1" ht="16.5" customHeight="1">
      <c r="A578" s="42"/>
      <c r="B578" s="43"/>
      <c r="C578" s="211" t="s">
        <v>1164</v>
      </c>
      <c r="D578" s="211" t="s">
        <v>176</v>
      </c>
      <c r="E578" s="212" t="s">
        <v>1165</v>
      </c>
      <c r="F578" s="213" t="s">
        <v>1166</v>
      </c>
      <c r="G578" s="214" t="s">
        <v>567</v>
      </c>
      <c r="H578" s="215">
        <v>11</v>
      </c>
      <c r="I578" s="216"/>
      <c r="J578" s="217">
        <f>ROUND(I578*H578,2)</f>
        <v>0</v>
      </c>
      <c r="K578" s="213" t="s">
        <v>180</v>
      </c>
      <c r="L578" s="48"/>
      <c r="M578" s="218" t="s">
        <v>30</v>
      </c>
      <c r="N578" s="219" t="s">
        <v>44</v>
      </c>
      <c r="O578" s="88"/>
      <c r="P578" s="220">
        <f>O578*H578</f>
        <v>0</v>
      </c>
      <c r="Q578" s="220">
        <v>0.08772</v>
      </c>
      <c r="R578" s="220">
        <f>Q578*H578</f>
        <v>0.96492</v>
      </c>
      <c r="S578" s="220">
        <v>0</v>
      </c>
      <c r="T578" s="221">
        <f>S578*H578</f>
        <v>0</v>
      </c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R578" s="222" t="s">
        <v>181</v>
      </c>
      <c r="AT578" s="222" t="s">
        <v>176</v>
      </c>
      <c r="AU578" s="222" t="s">
        <v>82</v>
      </c>
      <c r="AY578" s="20" t="s">
        <v>175</v>
      </c>
      <c r="BE578" s="223">
        <f>IF(N578="základní",J578,0)</f>
        <v>0</v>
      </c>
      <c r="BF578" s="223">
        <f>IF(N578="snížená",J578,0)</f>
        <v>0</v>
      </c>
      <c r="BG578" s="223">
        <f>IF(N578="zákl. přenesená",J578,0)</f>
        <v>0</v>
      </c>
      <c r="BH578" s="223">
        <f>IF(N578="sníž. přenesená",J578,0)</f>
        <v>0</v>
      </c>
      <c r="BI578" s="223">
        <f>IF(N578="nulová",J578,0)</f>
        <v>0</v>
      </c>
      <c r="BJ578" s="20" t="s">
        <v>80</v>
      </c>
      <c r="BK578" s="223">
        <f>ROUND(I578*H578,2)</f>
        <v>0</v>
      </c>
      <c r="BL578" s="20" t="s">
        <v>181</v>
      </c>
      <c r="BM578" s="222" t="s">
        <v>1167</v>
      </c>
    </row>
    <row r="579" s="2" customFormat="1">
      <c r="A579" s="42"/>
      <c r="B579" s="43"/>
      <c r="C579" s="44"/>
      <c r="D579" s="224" t="s">
        <v>183</v>
      </c>
      <c r="E579" s="44"/>
      <c r="F579" s="225" t="s">
        <v>1168</v>
      </c>
      <c r="G579" s="44"/>
      <c r="H579" s="44"/>
      <c r="I579" s="226"/>
      <c r="J579" s="44"/>
      <c r="K579" s="44"/>
      <c r="L579" s="48"/>
      <c r="M579" s="227"/>
      <c r="N579" s="228"/>
      <c r="O579" s="88"/>
      <c r="P579" s="88"/>
      <c r="Q579" s="88"/>
      <c r="R579" s="88"/>
      <c r="S579" s="88"/>
      <c r="T579" s="89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T579" s="20" t="s">
        <v>183</v>
      </c>
      <c r="AU579" s="20" t="s">
        <v>82</v>
      </c>
    </row>
    <row r="580" s="2" customFormat="1">
      <c r="A580" s="42"/>
      <c r="B580" s="43"/>
      <c r="C580" s="44"/>
      <c r="D580" s="229" t="s">
        <v>185</v>
      </c>
      <c r="E580" s="44"/>
      <c r="F580" s="230" t="s">
        <v>1169</v>
      </c>
      <c r="G580" s="44"/>
      <c r="H580" s="44"/>
      <c r="I580" s="226"/>
      <c r="J580" s="44"/>
      <c r="K580" s="44"/>
      <c r="L580" s="48"/>
      <c r="M580" s="227"/>
      <c r="N580" s="228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185</v>
      </c>
      <c r="AU580" s="20" t="s">
        <v>82</v>
      </c>
    </row>
    <row r="581" s="2" customFormat="1">
      <c r="A581" s="42"/>
      <c r="B581" s="43"/>
      <c r="C581" s="44"/>
      <c r="D581" s="224" t="s">
        <v>311</v>
      </c>
      <c r="E581" s="44"/>
      <c r="F581" s="274" t="s">
        <v>1170</v>
      </c>
      <c r="G581" s="44"/>
      <c r="H581" s="44"/>
      <c r="I581" s="226"/>
      <c r="J581" s="44"/>
      <c r="K581" s="44"/>
      <c r="L581" s="48"/>
      <c r="M581" s="227"/>
      <c r="N581" s="228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311</v>
      </c>
      <c r="AU581" s="20" t="s">
        <v>82</v>
      </c>
    </row>
    <row r="582" s="13" customFormat="1">
      <c r="A582" s="13"/>
      <c r="B582" s="241"/>
      <c r="C582" s="242"/>
      <c r="D582" s="224" t="s">
        <v>187</v>
      </c>
      <c r="E582" s="243" t="s">
        <v>30</v>
      </c>
      <c r="F582" s="244" t="s">
        <v>1171</v>
      </c>
      <c r="G582" s="242"/>
      <c r="H582" s="245">
        <v>4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1" t="s">
        <v>187</v>
      </c>
      <c r="AU582" s="251" t="s">
        <v>82</v>
      </c>
      <c r="AV582" s="13" t="s">
        <v>82</v>
      </c>
      <c r="AW582" s="13" t="s">
        <v>36</v>
      </c>
      <c r="AX582" s="13" t="s">
        <v>73</v>
      </c>
      <c r="AY582" s="251" t="s">
        <v>175</v>
      </c>
    </row>
    <row r="583" s="13" customFormat="1">
      <c r="A583" s="13"/>
      <c r="B583" s="241"/>
      <c r="C583" s="242"/>
      <c r="D583" s="224" t="s">
        <v>187</v>
      </c>
      <c r="E583" s="243" t="s">
        <v>30</v>
      </c>
      <c r="F583" s="244" t="s">
        <v>1172</v>
      </c>
      <c r="G583" s="242"/>
      <c r="H583" s="245">
        <v>4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187</v>
      </c>
      <c r="AU583" s="251" t="s">
        <v>82</v>
      </c>
      <c r="AV583" s="13" t="s">
        <v>82</v>
      </c>
      <c r="AW583" s="13" t="s">
        <v>36</v>
      </c>
      <c r="AX583" s="13" t="s">
        <v>73</v>
      </c>
      <c r="AY583" s="251" t="s">
        <v>175</v>
      </c>
    </row>
    <row r="584" s="13" customFormat="1">
      <c r="A584" s="13"/>
      <c r="B584" s="241"/>
      <c r="C584" s="242"/>
      <c r="D584" s="224" t="s">
        <v>187</v>
      </c>
      <c r="E584" s="243" t="s">
        <v>30</v>
      </c>
      <c r="F584" s="244" t="s">
        <v>1173</v>
      </c>
      <c r="G584" s="242"/>
      <c r="H584" s="245">
        <v>3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187</v>
      </c>
      <c r="AU584" s="251" t="s">
        <v>82</v>
      </c>
      <c r="AV584" s="13" t="s">
        <v>82</v>
      </c>
      <c r="AW584" s="13" t="s">
        <v>36</v>
      </c>
      <c r="AX584" s="13" t="s">
        <v>73</v>
      </c>
      <c r="AY584" s="251" t="s">
        <v>175</v>
      </c>
    </row>
    <row r="585" s="14" customFormat="1">
      <c r="A585" s="14"/>
      <c r="B585" s="252"/>
      <c r="C585" s="253"/>
      <c r="D585" s="224" t="s">
        <v>187</v>
      </c>
      <c r="E585" s="254" t="s">
        <v>30</v>
      </c>
      <c r="F585" s="255" t="s">
        <v>190</v>
      </c>
      <c r="G585" s="253"/>
      <c r="H585" s="256">
        <v>11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2" t="s">
        <v>187</v>
      </c>
      <c r="AU585" s="262" t="s">
        <v>82</v>
      </c>
      <c r="AV585" s="14" t="s">
        <v>181</v>
      </c>
      <c r="AW585" s="14" t="s">
        <v>36</v>
      </c>
      <c r="AX585" s="14" t="s">
        <v>80</v>
      </c>
      <c r="AY585" s="262" t="s">
        <v>175</v>
      </c>
    </row>
    <row r="586" s="2" customFormat="1" ht="16.5" customHeight="1">
      <c r="A586" s="42"/>
      <c r="B586" s="43"/>
      <c r="C586" s="211" t="s">
        <v>1174</v>
      </c>
      <c r="D586" s="211" t="s">
        <v>176</v>
      </c>
      <c r="E586" s="212" t="s">
        <v>1175</v>
      </c>
      <c r="F586" s="213" t="s">
        <v>1176</v>
      </c>
      <c r="G586" s="214" t="s">
        <v>567</v>
      </c>
      <c r="H586" s="215">
        <v>11</v>
      </c>
      <c r="I586" s="216"/>
      <c r="J586" s="217">
        <f>ROUND(I586*H586,2)</f>
        <v>0</v>
      </c>
      <c r="K586" s="213" t="s">
        <v>180</v>
      </c>
      <c r="L586" s="48"/>
      <c r="M586" s="218" t="s">
        <v>30</v>
      </c>
      <c r="N586" s="219" t="s">
        <v>44</v>
      </c>
      <c r="O586" s="88"/>
      <c r="P586" s="220">
        <f>O586*H586</f>
        <v>0</v>
      </c>
      <c r="Q586" s="220">
        <v>0.12901000000000002</v>
      </c>
      <c r="R586" s="220">
        <f>Q586*H586</f>
        <v>1.41911</v>
      </c>
      <c r="S586" s="220">
        <v>0</v>
      </c>
      <c r="T586" s="221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22" t="s">
        <v>181</v>
      </c>
      <c r="AT586" s="222" t="s">
        <v>176</v>
      </c>
      <c r="AU586" s="222" t="s">
        <v>82</v>
      </c>
      <c r="AY586" s="20" t="s">
        <v>175</v>
      </c>
      <c r="BE586" s="223">
        <f>IF(N586="základní",J586,0)</f>
        <v>0</v>
      </c>
      <c r="BF586" s="223">
        <f>IF(N586="snížená",J586,0)</f>
        <v>0</v>
      </c>
      <c r="BG586" s="223">
        <f>IF(N586="zákl. přenesená",J586,0)</f>
        <v>0</v>
      </c>
      <c r="BH586" s="223">
        <f>IF(N586="sníž. přenesená",J586,0)</f>
        <v>0</v>
      </c>
      <c r="BI586" s="223">
        <f>IF(N586="nulová",J586,0)</f>
        <v>0</v>
      </c>
      <c r="BJ586" s="20" t="s">
        <v>80</v>
      </c>
      <c r="BK586" s="223">
        <f>ROUND(I586*H586,2)</f>
        <v>0</v>
      </c>
      <c r="BL586" s="20" t="s">
        <v>181</v>
      </c>
      <c r="BM586" s="222" t="s">
        <v>1177</v>
      </c>
    </row>
    <row r="587" s="2" customFormat="1">
      <c r="A587" s="42"/>
      <c r="B587" s="43"/>
      <c r="C587" s="44"/>
      <c r="D587" s="224" t="s">
        <v>183</v>
      </c>
      <c r="E587" s="44"/>
      <c r="F587" s="225" t="s">
        <v>1178</v>
      </c>
      <c r="G587" s="44"/>
      <c r="H587" s="44"/>
      <c r="I587" s="226"/>
      <c r="J587" s="44"/>
      <c r="K587" s="44"/>
      <c r="L587" s="48"/>
      <c r="M587" s="227"/>
      <c r="N587" s="228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0" t="s">
        <v>183</v>
      </c>
      <c r="AU587" s="20" t="s">
        <v>82</v>
      </c>
    </row>
    <row r="588" s="2" customFormat="1">
      <c r="A588" s="42"/>
      <c r="B588" s="43"/>
      <c r="C588" s="44"/>
      <c r="D588" s="229" t="s">
        <v>185</v>
      </c>
      <c r="E588" s="44"/>
      <c r="F588" s="230" t="s">
        <v>1179</v>
      </c>
      <c r="G588" s="44"/>
      <c r="H588" s="44"/>
      <c r="I588" s="226"/>
      <c r="J588" s="44"/>
      <c r="K588" s="44"/>
      <c r="L588" s="48"/>
      <c r="M588" s="227"/>
      <c r="N588" s="228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185</v>
      </c>
      <c r="AU588" s="20" t="s">
        <v>82</v>
      </c>
    </row>
    <row r="589" s="2" customFormat="1">
      <c r="A589" s="42"/>
      <c r="B589" s="43"/>
      <c r="C589" s="44"/>
      <c r="D589" s="224" t="s">
        <v>311</v>
      </c>
      <c r="E589" s="44"/>
      <c r="F589" s="274" t="s">
        <v>1170</v>
      </c>
      <c r="G589" s="44"/>
      <c r="H589" s="44"/>
      <c r="I589" s="226"/>
      <c r="J589" s="44"/>
      <c r="K589" s="44"/>
      <c r="L589" s="48"/>
      <c r="M589" s="227"/>
      <c r="N589" s="228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0" t="s">
        <v>311</v>
      </c>
      <c r="AU589" s="20" t="s">
        <v>82</v>
      </c>
    </row>
    <row r="590" s="13" customFormat="1">
      <c r="A590" s="13"/>
      <c r="B590" s="241"/>
      <c r="C590" s="242"/>
      <c r="D590" s="224" t="s">
        <v>187</v>
      </c>
      <c r="E590" s="243" t="s">
        <v>30</v>
      </c>
      <c r="F590" s="244" t="s">
        <v>1180</v>
      </c>
      <c r="G590" s="242"/>
      <c r="H590" s="245">
        <v>3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187</v>
      </c>
      <c r="AU590" s="251" t="s">
        <v>82</v>
      </c>
      <c r="AV590" s="13" t="s">
        <v>82</v>
      </c>
      <c r="AW590" s="13" t="s">
        <v>36</v>
      </c>
      <c r="AX590" s="13" t="s">
        <v>73</v>
      </c>
      <c r="AY590" s="251" t="s">
        <v>175</v>
      </c>
    </row>
    <row r="591" s="13" customFormat="1">
      <c r="A591" s="13"/>
      <c r="B591" s="241"/>
      <c r="C591" s="242"/>
      <c r="D591" s="224" t="s">
        <v>187</v>
      </c>
      <c r="E591" s="243" t="s">
        <v>30</v>
      </c>
      <c r="F591" s="244" t="s">
        <v>1181</v>
      </c>
      <c r="G591" s="242"/>
      <c r="H591" s="245">
        <v>1</v>
      </c>
      <c r="I591" s="246"/>
      <c r="J591" s="242"/>
      <c r="K591" s="242"/>
      <c r="L591" s="247"/>
      <c r="M591" s="248"/>
      <c r="N591" s="249"/>
      <c r="O591" s="249"/>
      <c r="P591" s="249"/>
      <c r="Q591" s="249"/>
      <c r="R591" s="249"/>
      <c r="S591" s="249"/>
      <c r="T591" s="250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1" t="s">
        <v>187</v>
      </c>
      <c r="AU591" s="251" t="s">
        <v>82</v>
      </c>
      <c r="AV591" s="13" t="s">
        <v>82</v>
      </c>
      <c r="AW591" s="13" t="s">
        <v>36</v>
      </c>
      <c r="AX591" s="13" t="s">
        <v>73</v>
      </c>
      <c r="AY591" s="251" t="s">
        <v>175</v>
      </c>
    </row>
    <row r="592" s="13" customFormat="1">
      <c r="A592" s="13"/>
      <c r="B592" s="241"/>
      <c r="C592" s="242"/>
      <c r="D592" s="224" t="s">
        <v>187</v>
      </c>
      <c r="E592" s="243" t="s">
        <v>30</v>
      </c>
      <c r="F592" s="244" t="s">
        <v>1182</v>
      </c>
      <c r="G592" s="242"/>
      <c r="H592" s="245">
        <v>4</v>
      </c>
      <c r="I592" s="246"/>
      <c r="J592" s="242"/>
      <c r="K592" s="242"/>
      <c r="L592" s="247"/>
      <c r="M592" s="248"/>
      <c r="N592" s="249"/>
      <c r="O592" s="249"/>
      <c r="P592" s="249"/>
      <c r="Q592" s="249"/>
      <c r="R592" s="249"/>
      <c r="S592" s="249"/>
      <c r="T592" s="250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1" t="s">
        <v>187</v>
      </c>
      <c r="AU592" s="251" t="s">
        <v>82</v>
      </c>
      <c r="AV592" s="13" t="s">
        <v>82</v>
      </c>
      <c r="AW592" s="13" t="s">
        <v>36</v>
      </c>
      <c r="AX592" s="13" t="s">
        <v>73</v>
      </c>
      <c r="AY592" s="251" t="s">
        <v>175</v>
      </c>
    </row>
    <row r="593" s="13" customFormat="1">
      <c r="A593" s="13"/>
      <c r="B593" s="241"/>
      <c r="C593" s="242"/>
      <c r="D593" s="224" t="s">
        <v>187</v>
      </c>
      <c r="E593" s="243" t="s">
        <v>30</v>
      </c>
      <c r="F593" s="244" t="s">
        <v>1183</v>
      </c>
      <c r="G593" s="242"/>
      <c r="H593" s="245">
        <v>3</v>
      </c>
      <c r="I593" s="246"/>
      <c r="J593" s="242"/>
      <c r="K593" s="242"/>
      <c r="L593" s="247"/>
      <c r="M593" s="248"/>
      <c r="N593" s="249"/>
      <c r="O593" s="249"/>
      <c r="P593" s="249"/>
      <c r="Q593" s="249"/>
      <c r="R593" s="249"/>
      <c r="S593" s="249"/>
      <c r="T593" s="250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1" t="s">
        <v>187</v>
      </c>
      <c r="AU593" s="251" t="s">
        <v>82</v>
      </c>
      <c r="AV593" s="13" t="s">
        <v>82</v>
      </c>
      <c r="AW593" s="13" t="s">
        <v>36</v>
      </c>
      <c r="AX593" s="13" t="s">
        <v>73</v>
      </c>
      <c r="AY593" s="251" t="s">
        <v>175</v>
      </c>
    </row>
    <row r="594" s="14" customFormat="1">
      <c r="A594" s="14"/>
      <c r="B594" s="252"/>
      <c r="C594" s="253"/>
      <c r="D594" s="224" t="s">
        <v>187</v>
      </c>
      <c r="E594" s="254" t="s">
        <v>30</v>
      </c>
      <c r="F594" s="255" t="s">
        <v>190</v>
      </c>
      <c r="G594" s="253"/>
      <c r="H594" s="256">
        <v>11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2" t="s">
        <v>187</v>
      </c>
      <c r="AU594" s="262" t="s">
        <v>82</v>
      </c>
      <c r="AV594" s="14" t="s">
        <v>181</v>
      </c>
      <c r="AW594" s="14" t="s">
        <v>36</v>
      </c>
      <c r="AX594" s="14" t="s">
        <v>80</v>
      </c>
      <c r="AY594" s="262" t="s">
        <v>175</v>
      </c>
    </row>
    <row r="595" s="2" customFormat="1" ht="16.5" customHeight="1">
      <c r="A595" s="42"/>
      <c r="B595" s="43"/>
      <c r="C595" s="211" t="s">
        <v>1184</v>
      </c>
      <c r="D595" s="211" t="s">
        <v>176</v>
      </c>
      <c r="E595" s="212" t="s">
        <v>1185</v>
      </c>
      <c r="F595" s="213" t="s">
        <v>1186</v>
      </c>
      <c r="G595" s="214" t="s">
        <v>567</v>
      </c>
      <c r="H595" s="215">
        <v>32</v>
      </c>
      <c r="I595" s="216"/>
      <c r="J595" s="217">
        <f>ROUND(I595*H595,2)</f>
        <v>0</v>
      </c>
      <c r="K595" s="213" t="s">
        <v>180</v>
      </c>
      <c r="L595" s="48"/>
      <c r="M595" s="218" t="s">
        <v>30</v>
      </c>
      <c r="N595" s="219" t="s">
        <v>44</v>
      </c>
      <c r="O595" s="88"/>
      <c r="P595" s="220">
        <f>O595*H595</f>
        <v>0</v>
      </c>
      <c r="Q595" s="220">
        <v>0.18636</v>
      </c>
      <c r="R595" s="220">
        <f>Q595*H595</f>
        <v>5.96352</v>
      </c>
      <c r="S595" s="220">
        <v>0</v>
      </c>
      <c r="T595" s="221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2" t="s">
        <v>181</v>
      </c>
      <c r="AT595" s="222" t="s">
        <v>176</v>
      </c>
      <c r="AU595" s="222" t="s">
        <v>82</v>
      </c>
      <c r="AY595" s="20" t="s">
        <v>175</v>
      </c>
      <c r="BE595" s="223">
        <f>IF(N595="základní",J595,0)</f>
        <v>0</v>
      </c>
      <c r="BF595" s="223">
        <f>IF(N595="snížená",J595,0)</f>
        <v>0</v>
      </c>
      <c r="BG595" s="223">
        <f>IF(N595="zákl. přenesená",J595,0)</f>
        <v>0</v>
      </c>
      <c r="BH595" s="223">
        <f>IF(N595="sníž. přenesená",J595,0)</f>
        <v>0</v>
      </c>
      <c r="BI595" s="223">
        <f>IF(N595="nulová",J595,0)</f>
        <v>0</v>
      </c>
      <c r="BJ595" s="20" t="s">
        <v>80</v>
      </c>
      <c r="BK595" s="223">
        <f>ROUND(I595*H595,2)</f>
        <v>0</v>
      </c>
      <c r="BL595" s="20" t="s">
        <v>181</v>
      </c>
      <c r="BM595" s="222" t="s">
        <v>1187</v>
      </c>
    </row>
    <row r="596" s="2" customFormat="1">
      <c r="A596" s="42"/>
      <c r="B596" s="43"/>
      <c r="C596" s="44"/>
      <c r="D596" s="224" t="s">
        <v>183</v>
      </c>
      <c r="E596" s="44"/>
      <c r="F596" s="225" t="s">
        <v>1188</v>
      </c>
      <c r="G596" s="44"/>
      <c r="H596" s="44"/>
      <c r="I596" s="226"/>
      <c r="J596" s="44"/>
      <c r="K596" s="44"/>
      <c r="L596" s="48"/>
      <c r="M596" s="227"/>
      <c r="N596" s="228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183</v>
      </c>
      <c r="AU596" s="20" t="s">
        <v>82</v>
      </c>
    </row>
    <row r="597" s="2" customFormat="1">
      <c r="A597" s="42"/>
      <c r="B597" s="43"/>
      <c r="C597" s="44"/>
      <c r="D597" s="229" t="s">
        <v>185</v>
      </c>
      <c r="E597" s="44"/>
      <c r="F597" s="230" t="s">
        <v>1189</v>
      </c>
      <c r="G597" s="44"/>
      <c r="H597" s="44"/>
      <c r="I597" s="226"/>
      <c r="J597" s="44"/>
      <c r="K597" s="44"/>
      <c r="L597" s="48"/>
      <c r="M597" s="227"/>
      <c r="N597" s="228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185</v>
      </c>
      <c r="AU597" s="20" t="s">
        <v>82</v>
      </c>
    </row>
    <row r="598" s="2" customFormat="1">
      <c r="A598" s="42"/>
      <c r="B598" s="43"/>
      <c r="C598" s="44"/>
      <c r="D598" s="224" t="s">
        <v>311</v>
      </c>
      <c r="E598" s="44"/>
      <c r="F598" s="274" t="s">
        <v>1170</v>
      </c>
      <c r="G598" s="44"/>
      <c r="H598" s="44"/>
      <c r="I598" s="226"/>
      <c r="J598" s="44"/>
      <c r="K598" s="44"/>
      <c r="L598" s="48"/>
      <c r="M598" s="227"/>
      <c r="N598" s="228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T598" s="20" t="s">
        <v>311</v>
      </c>
      <c r="AU598" s="20" t="s">
        <v>82</v>
      </c>
    </row>
    <row r="599" s="13" customFormat="1">
      <c r="A599" s="13"/>
      <c r="B599" s="241"/>
      <c r="C599" s="242"/>
      <c r="D599" s="224" t="s">
        <v>187</v>
      </c>
      <c r="E599" s="243" t="s">
        <v>30</v>
      </c>
      <c r="F599" s="244" t="s">
        <v>1190</v>
      </c>
      <c r="G599" s="242"/>
      <c r="H599" s="245">
        <v>7</v>
      </c>
      <c r="I599" s="246"/>
      <c r="J599" s="242"/>
      <c r="K599" s="242"/>
      <c r="L599" s="247"/>
      <c r="M599" s="248"/>
      <c r="N599" s="249"/>
      <c r="O599" s="249"/>
      <c r="P599" s="249"/>
      <c r="Q599" s="249"/>
      <c r="R599" s="249"/>
      <c r="S599" s="249"/>
      <c r="T599" s="250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1" t="s">
        <v>187</v>
      </c>
      <c r="AU599" s="251" t="s">
        <v>82</v>
      </c>
      <c r="AV599" s="13" t="s">
        <v>82</v>
      </c>
      <c r="AW599" s="13" t="s">
        <v>36</v>
      </c>
      <c r="AX599" s="13" t="s">
        <v>73</v>
      </c>
      <c r="AY599" s="251" t="s">
        <v>175</v>
      </c>
    </row>
    <row r="600" s="13" customFormat="1">
      <c r="A600" s="13"/>
      <c r="B600" s="241"/>
      <c r="C600" s="242"/>
      <c r="D600" s="224" t="s">
        <v>187</v>
      </c>
      <c r="E600" s="243" t="s">
        <v>30</v>
      </c>
      <c r="F600" s="244" t="s">
        <v>1191</v>
      </c>
      <c r="G600" s="242"/>
      <c r="H600" s="245">
        <v>3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1" t="s">
        <v>187</v>
      </c>
      <c r="AU600" s="251" t="s">
        <v>82</v>
      </c>
      <c r="AV600" s="13" t="s">
        <v>82</v>
      </c>
      <c r="AW600" s="13" t="s">
        <v>36</v>
      </c>
      <c r="AX600" s="13" t="s">
        <v>73</v>
      </c>
      <c r="AY600" s="251" t="s">
        <v>175</v>
      </c>
    </row>
    <row r="601" s="13" customFormat="1">
      <c r="A601" s="13"/>
      <c r="B601" s="241"/>
      <c r="C601" s="242"/>
      <c r="D601" s="224" t="s">
        <v>187</v>
      </c>
      <c r="E601" s="243" t="s">
        <v>30</v>
      </c>
      <c r="F601" s="244" t="s">
        <v>1192</v>
      </c>
      <c r="G601" s="242"/>
      <c r="H601" s="245">
        <v>10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187</v>
      </c>
      <c r="AU601" s="251" t="s">
        <v>82</v>
      </c>
      <c r="AV601" s="13" t="s">
        <v>82</v>
      </c>
      <c r="AW601" s="13" t="s">
        <v>36</v>
      </c>
      <c r="AX601" s="13" t="s">
        <v>73</v>
      </c>
      <c r="AY601" s="251" t="s">
        <v>175</v>
      </c>
    </row>
    <row r="602" s="13" customFormat="1">
      <c r="A602" s="13"/>
      <c r="B602" s="241"/>
      <c r="C602" s="242"/>
      <c r="D602" s="224" t="s">
        <v>187</v>
      </c>
      <c r="E602" s="243" t="s">
        <v>30</v>
      </c>
      <c r="F602" s="244" t="s">
        <v>1193</v>
      </c>
      <c r="G602" s="242"/>
      <c r="H602" s="245">
        <v>7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1" t="s">
        <v>187</v>
      </c>
      <c r="AU602" s="251" t="s">
        <v>82</v>
      </c>
      <c r="AV602" s="13" t="s">
        <v>82</v>
      </c>
      <c r="AW602" s="13" t="s">
        <v>36</v>
      </c>
      <c r="AX602" s="13" t="s">
        <v>73</v>
      </c>
      <c r="AY602" s="251" t="s">
        <v>175</v>
      </c>
    </row>
    <row r="603" s="13" customFormat="1">
      <c r="A603" s="13"/>
      <c r="B603" s="241"/>
      <c r="C603" s="242"/>
      <c r="D603" s="224" t="s">
        <v>187</v>
      </c>
      <c r="E603" s="243" t="s">
        <v>30</v>
      </c>
      <c r="F603" s="244" t="s">
        <v>1194</v>
      </c>
      <c r="G603" s="242"/>
      <c r="H603" s="245">
        <v>1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187</v>
      </c>
      <c r="AU603" s="251" t="s">
        <v>82</v>
      </c>
      <c r="AV603" s="13" t="s">
        <v>82</v>
      </c>
      <c r="AW603" s="13" t="s">
        <v>36</v>
      </c>
      <c r="AX603" s="13" t="s">
        <v>73</v>
      </c>
      <c r="AY603" s="251" t="s">
        <v>175</v>
      </c>
    </row>
    <row r="604" s="13" customFormat="1">
      <c r="A604" s="13"/>
      <c r="B604" s="241"/>
      <c r="C604" s="242"/>
      <c r="D604" s="224" t="s">
        <v>187</v>
      </c>
      <c r="E604" s="243" t="s">
        <v>30</v>
      </c>
      <c r="F604" s="244" t="s">
        <v>1195</v>
      </c>
      <c r="G604" s="242"/>
      <c r="H604" s="245">
        <v>1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1" t="s">
        <v>187</v>
      </c>
      <c r="AU604" s="251" t="s">
        <v>82</v>
      </c>
      <c r="AV604" s="13" t="s">
        <v>82</v>
      </c>
      <c r="AW604" s="13" t="s">
        <v>36</v>
      </c>
      <c r="AX604" s="13" t="s">
        <v>73</v>
      </c>
      <c r="AY604" s="251" t="s">
        <v>175</v>
      </c>
    </row>
    <row r="605" s="13" customFormat="1">
      <c r="A605" s="13"/>
      <c r="B605" s="241"/>
      <c r="C605" s="242"/>
      <c r="D605" s="224" t="s">
        <v>187</v>
      </c>
      <c r="E605" s="243" t="s">
        <v>30</v>
      </c>
      <c r="F605" s="244" t="s">
        <v>1196</v>
      </c>
      <c r="G605" s="242"/>
      <c r="H605" s="245">
        <v>1</v>
      </c>
      <c r="I605" s="246"/>
      <c r="J605" s="242"/>
      <c r="K605" s="242"/>
      <c r="L605" s="247"/>
      <c r="M605" s="248"/>
      <c r="N605" s="249"/>
      <c r="O605" s="249"/>
      <c r="P605" s="249"/>
      <c r="Q605" s="249"/>
      <c r="R605" s="249"/>
      <c r="S605" s="249"/>
      <c r="T605" s="250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1" t="s">
        <v>187</v>
      </c>
      <c r="AU605" s="251" t="s">
        <v>82</v>
      </c>
      <c r="AV605" s="13" t="s">
        <v>82</v>
      </c>
      <c r="AW605" s="13" t="s">
        <v>36</v>
      </c>
      <c r="AX605" s="13" t="s">
        <v>73</v>
      </c>
      <c r="AY605" s="251" t="s">
        <v>175</v>
      </c>
    </row>
    <row r="606" s="13" customFormat="1">
      <c r="A606" s="13"/>
      <c r="B606" s="241"/>
      <c r="C606" s="242"/>
      <c r="D606" s="224" t="s">
        <v>187</v>
      </c>
      <c r="E606" s="243" t="s">
        <v>30</v>
      </c>
      <c r="F606" s="244" t="s">
        <v>1197</v>
      </c>
      <c r="G606" s="242"/>
      <c r="H606" s="245">
        <v>1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1" t="s">
        <v>187</v>
      </c>
      <c r="AU606" s="251" t="s">
        <v>82</v>
      </c>
      <c r="AV606" s="13" t="s">
        <v>82</v>
      </c>
      <c r="AW606" s="13" t="s">
        <v>36</v>
      </c>
      <c r="AX606" s="13" t="s">
        <v>73</v>
      </c>
      <c r="AY606" s="251" t="s">
        <v>175</v>
      </c>
    </row>
    <row r="607" s="13" customFormat="1">
      <c r="A607" s="13"/>
      <c r="B607" s="241"/>
      <c r="C607" s="242"/>
      <c r="D607" s="224" t="s">
        <v>187</v>
      </c>
      <c r="E607" s="243" t="s">
        <v>30</v>
      </c>
      <c r="F607" s="244" t="s">
        <v>1198</v>
      </c>
      <c r="G607" s="242"/>
      <c r="H607" s="245">
        <v>1</v>
      </c>
      <c r="I607" s="246"/>
      <c r="J607" s="242"/>
      <c r="K607" s="242"/>
      <c r="L607" s="247"/>
      <c r="M607" s="248"/>
      <c r="N607" s="249"/>
      <c r="O607" s="249"/>
      <c r="P607" s="249"/>
      <c r="Q607" s="249"/>
      <c r="R607" s="249"/>
      <c r="S607" s="249"/>
      <c r="T607" s="250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1" t="s">
        <v>187</v>
      </c>
      <c r="AU607" s="251" t="s">
        <v>82</v>
      </c>
      <c r="AV607" s="13" t="s">
        <v>82</v>
      </c>
      <c r="AW607" s="13" t="s">
        <v>36</v>
      </c>
      <c r="AX607" s="13" t="s">
        <v>73</v>
      </c>
      <c r="AY607" s="251" t="s">
        <v>175</v>
      </c>
    </row>
    <row r="608" s="14" customFormat="1">
      <c r="A608" s="14"/>
      <c r="B608" s="252"/>
      <c r="C608" s="253"/>
      <c r="D608" s="224" t="s">
        <v>187</v>
      </c>
      <c r="E608" s="254" t="s">
        <v>30</v>
      </c>
      <c r="F608" s="255" t="s">
        <v>190</v>
      </c>
      <c r="G608" s="253"/>
      <c r="H608" s="256">
        <v>32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2" t="s">
        <v>187</v>
      </c>
      <c r="AU608" s="262" t="s">
        <v>82</v>
      </c>
      <c r="AV608" s="14" t="s">
        <v>181</v>
      </c>
      <c r="AW608" s="14" t="s">
        <v>36</v>
      </c>
      <c r="AX608" s="14" t="s">
        <v>80</v>
      </c>
      <c r="AY608" s="262" t="s">
        <v>175</v>
      </c>
    </row>
    <row r="609" s="2" customFormat="1" ht="16.5" customHeight="1">
      <c r="A609" s="42"/>
      <c r="B609" s="43"/>
      <c r="C609" s="287" t="s">
        <v>1199</v>
      </c>
      <c r="D609" s="297" t="s">
        <v>770</v>
      </c>
      <c r="E609" s="288" t="s">
        <v>1200</v>
      </c>
      <c r="F609" s="289" t="s">
        <v>1201</v>
      </c>
      <c r="G609" s="290" t="s">
        <v>247</v>
      </c>
      <c r="H609" s="291">
        <v>387.16</v>
      </c>
      <c r="I609" s="292"/>
      <c r="J609" s="293">
        <f>ROUND(I609*H609,2)</f>
        <v>0</v>
      </c>
      <c r="K609" s="289" t="s">
        <v>30</v>
      </c>
      <c r="L609" s="294"/>
      <c r="M609" s="295" t="s">
        <v>30</v>
      </c>
      <c r="N609" s="296" t="s">
        <v>44</v>
      </c>
      <c r="O609" s="88"/>
      <c r="P609" s="220">
        <f>O609*H609</f>
        <v>0</v>
      </c>
      <c r="Q609" s="220">
        <v>0.41099999999999992</v>
      </c>
      <c r="R609" s="220">
        <f>Q609*H609</f>
        <v>159.12276</v>
      </c>
      <c r="S609" s="220">
        <v>0</v>
      </c>
      <c r="T609" s="221">
        <f>S609*H609</f>
        <v>0</v>
      </c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R609" s="222" t="s">
        <v>244</v>
      </c>
      <c r="AT609" s="222" t="s">
        <v>770</v>
      </c>
      <c r="AU609" s="222" t="s">
        <v>82</v>
      </c>
      <c r="AY609" s="20" t="s">
        <v>175</v>
      </c>
      <c r="BE609" s="223">
        <f>IF(N609="základní",J609,0)</f>
        <v>0</v>
      </c>
      <c r="BF609" s="223">
        <f>IF(N609="snížená",J609,0)</f>
        <v>0</v>
      </c>
      <c r="BG609" s="223">
        <f>IF(N609="zákl. přenesená",J609,0)</f>
        <v>0</v>
      </c>
      <c r="BH609" s="223">
        <f>IF(N609="sníž. přenesená",J609,0)</f>
        <v>0</v>
      </c>
      <c r="BI609" s="223">
        <f>IF(N609="nulová",J609,0)</f>
        <v>0</v>
      </c>
      <c r="BJ609" s="20" t="s">
        <v>80</v>
      </c>
      <c r="BK609" s="223">
        <f>ROUND(I609*H609,2)</f>
        <v>0</v>
      </c>
      <c r="BL609" s="20" t="s">
        <v>181</v>
      </c>
      <c r="BM609" s="222" t="s">
        <v>1202</v>
      </c>
    </row>
    <row r="610" s="2" customFormat="1">
      <c r="A610" s="42"/>
      <c r="B610" s="43"/>
      <c r="C610" s="44"/>
      <c r="D610" s="224" t="s">
        <v>183</v>
      </c>
      <c r="E610" s="44"/>
      <c r="F610" s="225" t="s">
        <v>1201</v>
      </c>
      <c r="G610" s="44"/>
      <c r="H610" s="44"/>
      <c r="I610" s="226"/>
      <c r="J610" s="44"/>
      <c r="K610" s="44"/>
      <c r="L610" s="48"/>
      <c r="M610" s="227"/>
      <c r="N610" s="228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T610" s="20" t="s">
        <v>183</v>
      </c>
      <c r="AU610" s="20" t="s">
        <v>82</v>
      </c>
    </row>
    <row r="611" s="2" customFormat="1">
      <c r="A611" s="42"/>
      <c r="B611" s="43"/>
      <c r="C611" s="44"/>
      <c r="D611" s="224" t="s">
        <v>311</v>
      </c>
      <c r="E611" s="44"/>
      <c r="F611" s="274" t="s">
        <v>1203</v>
      </c>
      <c r="G611" s="44"/>
      <c r="H611" s="44"/>
      <c r="I611" s="226"/>
      <c r="J611" s="44"/>
      <c r="K611" s="44"/>
      <c r="L611" s="48"/>
      <c r="M611" s="227"/>
      <c r="N611" s="228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0" t="s">
        <v>311</v>
      </c>
      <c r="AU611" s="20" t="s">
        <v>82</v>
      </c>
    </row>
    <row r="612" s="13" customFormat="1">
      <c r="A612" s="13"/>
      <c r="B612" s="241"/>
      <c r="C612" s="242"/>
      <c r="D612" s="224" t="s">
        <v>187</v>
      </c>
      <c r="E612" s="243" t="s">
        <v>30</v>
      </c>
      <c r="F612" s="244" t="s">
        <v>1204</v>
      </c>
      <c r="G612" s="242"/>
      <c r="H612" s="245">
        <v>6.6</v>
      </c>
      <c r="I612" s="246"/>
      <c r="J612" s="242"/>
      <c r="K612" s="242"/>
      <c r="L612" s="247"/>
      <c r="M612" s="248"/>
      <c r="N612" s="249"/>
      <c r="O612" s="249"/>
      <c r="P612" s="249"/>
      <c r="Q612" s="249"/>
      <c r="R612" s="249"/>
      <c r="S612" s="249"/>
      <c r="T612" s="250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1" t="s">
        <v>187</v>
      </c>
      <c r="AU612" s="251" t="s">
        <v>82</v>
      </c>
      <c r="AV612" s="13" t="s">
        <v>82</v>
      </c>
      <c r="AW612" s="13" t="s">
        <v>36</v>
      </c>
      <c r="AX612" s="13" t="s">
        <v>73</v>
      </c>
      <c r="AY612" s="251" t="s">
        <v>175</v>
      </c>
    </row>
    <row r="613" s="13" customFormat="1">
      <c r="A613" s="13"/>
      <c r="B613" s="241"/>
      <c r="C613" s="242"/>
      <c r="D613" s="224" t="s">
        <v>187</v>
      </c>
      <c r="E613" s="243" t="s">
        <v>30</v>
      </c>
      <c r="F613" s="244" t="s">
        <v>1205</v>
      </c>
      <c r="G613" s="242"/>
      <c r="H613" s="245">
        <v>5.8</v>
      </c>
      <c r="I613" s="246"/>
      <c r="J613" s="242"/>
      <c r="K613" s="242"/>
      <c r="L613" s="247"/>
      <c r="M613" s="248"/>
      <c r="N613" s="249"/>
      <c r="O613" s="249"/>
      <c r="P613" s="249"/>
      <c r="Q613" s="249"/>
      <c r="R613" s="249"/>
      <c r="S613" s="249"/>
      <c r="T613" s="250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1" t="s">
        <v>187</v>
      </c>
      <c r="AU613" s="251" t="s">
        <v>82</v>
      </c>
      <c r="AV613" s="13" t="s">
        <v>82</v>
      </c>
      <c r="AW613" s="13" t="s">
        <v>36</v>
      </c>
      <c r="AX613" s="13" t="s">
        <v>73</v>
      </c>
      <c r="AY613" s="251" t="s">
        <v>175</v>
      </c>
    </row>
    <row r="614" s="13" customFormat="1">
      <c r="A614" s="13"/>
      <c r="B614" s="241"/>
      <c r="C614" s="242"/>
      <c r="D614" s="224" t="s">
        <v>187</v>
      </c>
      <c r="E614" s="243" t="s">
        <v>30</v>
      </c>
      <c r="F614" s="244" t="s">
        <v>1206</v>
      </c>
      <c r="G614" s="242"/>
      <c r="H614" s="245">
        <v>8.25</v>
      </c>
      <c r="I614" s="246"/>
      <c r="J614" s="242"/>
      <c r="K614" s="242"/>
      <c r="L614" s="247"/>
      <c r="M614" s="248"/>
      <c r="N614" s="249"/>
      <c r="O614" s="249"/>
      <c r="P614" s="249"/>
      <c r="Q614" s="249"/>
      <c r="R614" s="249"/>
      <c r="S614" s="249"/>
      <c r="T614" s="250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1" t="s">
        <v>187</v>
      </c>
      <c r="AU614" s="251" t="s">
        <v>82</v>
      </c>
      <c r="AV614" s="13" t="s">
        <v>82</v>
      </c>
      <c r="AW614" s="13" t="s">
        <v>36</v>
      </c>
      <c r="AX614" s="13" t="s">
        <v>73</v>
      </c>
      <c r="AY614" s="251" t="s">
        <v>175</v>
      </c>
    </row>
    <row r="615" s="15" customFormat="1">
      <c r="A615" s="15"/>
      <c r="B615" s="263"/>
      <c r="C615" s="264"/>
      <c r="D615" s="224" t="s">
        <v>187</v>
      </c>
      <c r="E615" s="265" t="s">
        <v>30</v>
      </c>
      <c r="F615" s="266" t="s">
        <v>231</v>
      </c>
      <c r="G615" s="264"/>
      <c r="H615" s="267">
        <v>20.65</v>
      </c>
      <c r="I615" s="268"/>
      <c r="J615" s="264"/>
      <c r="K615" s="264"/>
      <c r="L615" s="269"/>
      <c r="M615" s="270"/>
      <c r="N615" s="271"/>
      <c r="O615" s="271"/>
      <c r="P615" s="271"/>
      <c r="Q615" s="271"/>
      <c r="R615" s="271"/>
      <c r="S615" s="271"/>
      <c r="T615" s="272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3" t="s">
        <v>187</v>
      </c>
      <c r="AU615" s="273" t="s">
        <v>82</v>
      </c>
      <c r="AV615" s="15" t="s">
        <v>196</v>
      </c>
      <c r="AW615" s="15" t="s">
        <v>36</v>
      </c>
      <c r="AX615" s="15" t="s">
        <v>73</v>
      </c>
      <c r="AY615" s="273" t="s">
        <v>175</v>
      </c>
    </row>
    <row r="616" s="13" customFormat="1">
      <c r="A616" s="13"/>
      <c r="B616" s="241"/>
      <c r="C616" s="242"/>
      <c r="D616" s="224" t="s">
        <v>187</v>
      </c>
      <c r="E616" s="243" t="s">
        <v>30</v>
      </c>
      <c r="F616" s="244" t="s">
        <v>1207</v>
      </c>
      <c r="G616" s="242"/>
      <c r="H616" s="245">
        <v>20.55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187</v>
      </c>
      <c r="AU616" s="251" t="s">
        <v>82</v>
      </c>
      <c r="AV616" s="13" t="s">
        <v>82</v>
      </c>
      <c r="AW616" s="13" t="s">
        <v>36</v>
      </c>
      <c r="AX616" s="13" t="s">
        <v>73</v>
      </c>
      <c r="AY616" s="251" t="s">
        <v>175</v>
      </c>
    </row>
    <row r="617" s="13" customFormat="1">
      <c r="A617" s="13"/>
      <c r="B617" s="241"/>
      <c r="C617" s="242"/>
      <c r="D617" s="224" t="s">
        <v>187</v>
      </c>
      <c r="E617" s="243" t="s">
        <v>30</v>
      </c>
      <c r="F617" s="244" t="s">
        <v>1208</v>
      </c>
      <c r="G617" s="242"/>
      <c r="H617" s="245">
        <v>4.85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187</v>
      </c>
      <c r="AU617" s="251" t="s">
        <v>82</v>
      </c>
      <c r="AV617" s="13" t="s">
        <v>82</v>
      </c>
      <c r="AW617" s="13" t="s">
        <v>36</v>
      </c>
      <c r="AX617" s="13" t="s">
        <v>73</v>
      </c>
      <c r="AY617" s="251" t="s">
        <v>175</v>
      </c>
    </row>
    <row r="618" s="13" customFormat="1">
      <c r="A618" s="13"/>
      <c r="B618" s="241"/>
      <c r="C618" s="242"/>
      <c r="D618" s="224" t="s">
        <v>187</v>
      </c>
      <c r="E618" s="243" t="s">
        <v>30</v>
      </c>
      <c r="F618" s="244" t="s">
        <v>1209</v>
      </c>
      <c r="G618" s="242"/>
      <c r="H618" s="245">
        <v>27.2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187</v>
      </c>
      <c r="AU618" s="251" t="s">
        <v>82</v>
      </c>
      <c r="AV618" s="13" t="s">
        <v>82</v>
      </c>
      <c r="AW618" s="13" t="s">
        <v>36</v>
      </c>
      <c r="AX618" s="13" t="s">
        <v>73</v>
      </c>
      <c r="AY618" s="251" t="s">
        <v>175</v>
      </c>
    </row>
    <row r="619" s="13" customFormat="1">
      <c r="A619" s="13"/>
      <c r="B619" s="241"/>
      <c r="C619" s="242"/>
      <c r="D619" s="224" t="s">
        <v>187</v>
      </c>
      <c r="E619" s="243" t="s">
        <v>30</v>
      </c>
      <c r="F619" s="244" t="s">
        <v>1210</v>
      </c>
      <c r="G619" s="242"/>
      <c r="H619" s="245">
        <v>17.100000000000002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187</v>
      </c>
      <c r="AU619" s="251" t="s">
        <v>82</v>
      </c>
      <c r="AV619" s="13" t="s">
        <v>82</v>
      </c>
      <c r="AW619" s="13" t="s">
        <v>36</v>
      </c>
      <c r="AX619" s="13" t="s">
        <v>73</v>
      </c>
      <c r="AY619" s="251" t="s">
        <v>175</v>
      </c>
    </row>
    <row r="620" s="15" customFormat="1">
      <c r="A620" s="15"/>
      <c r="B620" s="263"/>
      <c r="C620" s="264"/>
      <c r="D620" s="224" t="s">
        <v>187</v>
      </c>
      <c r="E620" s="265" t="s">
        <v>30</v>
      </c>
      <c r="F620" s="266" t="s">
        <v>231</v>
      </c>
      <c r="G620" s="264"/>
      <c r="H620" s="267">
        <v>69.7</v>
      </c>
      <c r="I620" s="268"/>
      <c r="J620" s="264"/>
      <c r="K620" s="264"/>
      <c r="L620" s="269"/>
      <c r="M620" s="270"/>
      <c r="N620" s="271"/>
      <c r="O620" s="271"/>
      <c r="P620" s="271"/>
      <c r="Q620" s="271"/>
      <c r="R620" s="271"/>
      <c r="S620" s="271"/>
      <c r="T620" s="272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73" t="s">
        <v>187</v>
      </c>
      <c r="AU620" s="273" t="s">
        <v>82</v>
      </c>
      <c r="AV620" s="15" t="s">
        <v>196</v>
      </c>
      <c r="AW620" s="15" t="s">
        <v>36</v>
      </c>
      <c r="AX620" s="15" t="s">
        <v>73</v>
      </c>
      <c r="AY620" s="273" t="s">
        <v>175</v>
      </c>
    </row>
    <row r="621" s="13" customFormat="1">
      <c r="A621" s="13"/>
      <c r="B621" s="241"/>
      <c r="C621" s="242"/>
      <c r="D621" s="224" t="s">
        <v>187</v>
      </c>
      <c r="E621" s="243" t="s">
        <v>30</v>
      </c>
      <c r="F621" s="244" t="s">
        <v>1211</v>
      </c>
      <c r="G621" s="242"/>
      <c r="H621" s="245">
        <v>68.180000000000008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187</v>
      </c>
      <c r="AU621" s="251" t="s">
        <v>82</v>
      </c>
      <c r="AV621" s="13" t="s">
        <v>82</v>
      </c>
      <c r="AW621" s="13" t="s">
        <v>36</v>
      </c>
      <c r="AX621" s="13" t="s">
        <v>73</v>
      </c>
      <c r="AY621" s="251" t="s">
        <v>175</v>
      </c>
    </row>
    <row r="622" s="13" customFormat="1">
      <c r="A622" s="13"/>
      <c r="B622" s="241"/>
      <c r="C622" s="242"/>
      <c r="D622" s="224" t="s">
        <v>187</v>
      </c>
      <c r="E622" s="243" t="s">
        <v>30</v>
      </c>
      <c r="F622" s="244" t="s">
        <v>1212</v>
      </c>
      <c r="G622" s="242"/>
      <c r="H622" s="245">
        <v>22.5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1" t="s">
        <v>187</v>
      </c>
      <c r="AU622" s="251" t="s">
        <v>82</v>
      </c>
      <c r="AV622" s="13" t="s">
        <v>82</v>
      </c>
      <c r="AW622" s="13" t="s">
        <v>36</v>
      </c>
      <c r="AX622" s="13" t="s">
        <v>73</v>
      </c>
      <c r="AY622" s="251" t="s">
        <v>175</v>
      </c>
    </row>
    <row r="623" s="13" customFormat="1">
      <c r="A623" s="13"/>
      <c r="B623" s="241"/>
      <c r="C623" s="242"/>
      <c r="D623" s="224" t="s">
        <v>187</v>
      </c>
      <c r="E623" s="243" t="s">
        <v>30</v>
      </c>
      <c r="F623" s="244" t="s">
        <v>1213</v>
      </c>
      <c r="G623" s="242"/>
      <c r="H623" s="245">
        <v>94.9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187</v>
      </c>
      <c r="AU623" s="251" t="s">
        <v>82</v>
      </c>
      <c r="AV623" s="13" t="s">
        <v>82</v>
      </c>
      <c r="AW623" s="13" t="s">
        <v>36</v>
      </c>
      <c r="AX623" s="13" t="s">
        <v>73</v>
      </c>
      <c r="AY623" s="251" t="s">
        <v>175</v>
      </c>
    </row>
    <row r="624" s="13" customFormat="1">
      <c r="A624" s="13"/>
      <c r="B624" s="241"/>
      <c r="C624" s="242"/>
      <c r="D624" s="224" t="s">
        <v>187</v>
      </c>
      <c r="E624" s="243" t="s">
        <v>30</v>
      </c>
      <c r="F624" s="244" t="s">
        <v>1214</v>
      </c>
      <c r="G624" s="242"/>
      <c r="H624" s="245">
        <v>67.83</v>
      </c>
      <c r="I624" s="246"/>
      <c r="J624" s="242"/>
      <c r="K624" s="242"/>
      <c r="L624" s="247"/>
      <c r="M624" s="248"/>
      <c r="N624" s="249"/>
      <c r="O624" s="249"/>
      <c r="P624" s="249"/>
      <c r="Q624" s="249"/>
      <c r="R624" s="249"/>
      <c r="S624" s="249"/>
      <c r="T624" s="250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1" t="s">
        <v>187</v>
      </c>
      <c r="AU624" s="251" t="s">
        <v>82</v>
      </c>
      <c r="AV624" s="13" t="s">
        <v>82</v>
      </c>
      <c r="AW624" s="13" t="s">
        <v>36</v>
      </c>
      <c r="AX624" s="13" t="s">
        <v>73</v>
      </c>
      <c r="AY624" s="251" t="s">
        <v>175</v>
      </c>
    </row>
    <row r="625" s="13" customFormat="1">
      <c r="A625" s="13"/>
      <c r="B625" s="241"/>
      <c r="C625" s="242"/>
      <c r="D625" s="224" t="s">
        <v>187</v>
      </c>
      <c r="E625" s="243" t="s">
        <v>30</v>
      </c>
      <c r="F625" s="244" t="s">
        <v>1215</v>
      </c>
      <c r="G625" s="242"/>
      <c r="H625" s="245">
        <v>9.74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1" t="s">
        <v>187</v>
      </c>
      <c r="AU625" s="251" t="s">
        <v>82</v>
      </c>
      <c r="AV625" s="13" t="s">
        <v>82</v>
      </c>
      <c r="AW625" s="13" t="s">
        <v>36</v>
      </c>
      <c r="AX625" s="13" t="s">
        <v>73</v>
      </c>
      <c r="AY625" s="251" t="s">
        <v>175</v>
      </c>
    </row>
    <row r="626" s="13" customFormat="1">
      <c r="A626" s="13"/>
      <c r="B626" s="241"/>
      <c r="C626" s="242"/>
      <c r="D626" s="224" t="s">
        <v>187</v>
      </c>
      <c r="E626" s="243" t="s">
        <v>30</v>
      </c>
      <c r="F626" s="244" t="s">
        <v>1216</v>
      </c>
      <c r="G626" s="242"/>
      <c r="H626" s="245">
        <v>9.74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1" t="s">
        <v>187</v>
      </c>
      <c r="AU626" s="251" t="s">
        <v>82</v>
      </c>
      <c r="AV626" s="13" t="s">
        <v>82</v>
      </c>
      <c r="AW626" s="13" t="s">
        <v>36</v>
      </c>
      <c r="AX626" s="13" t="s">
        <v>73</v>
      </c>
      <c r="AY626" s="251" t="s">
        <v>175</v>
      </c>
    </row>
    <row r="627" s="13" customFormat="1">
      <c r="A627" s="13"/>
      <c r="B627" s="241"/>
      <c r="C627" s="242"/>
      <c r="D627" s="224" t="s">
        <v>187</v>
      </c>
      <c r="E627" s="243" t="s">
        <v>30</v>
      </c>
      <c r="F627" s="244" t="s">
        <v>1217</v>
      </c>
      <c r="G627" s="242"/>
      <c r="H627" s="245">
        <v>7.74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1" t="s">
        <v>187</v>
      </c>
      <c r="AU627" s="251" t="s">
        <v>82</v>
      </c>
      <c r="AV627" s="13" t="s">
        <v>82</v>
      </c>
      <c r="AW627" s="13" t="s">
        <v>36</v>
      </c>
      <c r="AX627" s="13" t="s">
        <v>73</v>
      </c>
      <c r="AY627" s="251" t="s">
        <v>175</v>
      </c>
    </row>
    <row r="628" s="13" customFormat="1">
      <c r="A628" s="13"/>
      <c r="B628" s="241"/>
      <c r="C628" s="242"/>
      <c r="D628" s="224" t="s">
        <v>187</v>
      </c>
      <c r="E628" s="243" t="s">
        <v>30</v>
      </c>
      <c r="F628" s="244" t="s">
        <v>1218</v>
      </c>
      <c r="G628" s="242"/>
      <c r="H628" s="245">
        <v>9.49</v>
      </c>
      <c r="I628" s="246"/>
      <c r="J628" s="242"/>
      <c r="K628" s="242"/>
      <c r="L628" s="247"/>
      <c r="M628" s="248"/>
      <c r="N628" s="249"/>
      <c r="O628" s="249"/>
      <c r="P628" s="249"/>
      <c r="Q628" s="249"/>
      <c r="R628" s="249"/>
      <c r="S628" s="249"/>
      <c r="T628" s="250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1" t="s">
        <v>187</v>
      </c>
      <c r="AU628" s="251" t="s">
        <v>82</v>
      </c>
      <c r="AV628" s="13" t="s">
        <v>82</v>
      </c>
      <c r="AW628" s="13" t="s">
        <v>36</v>
      </c>
      <c r="AX628" s="13" t="s">
        <v>73</v>
      </c>
      <c r="AY628" s="251" t="s">
        <v>175</v>
      </c>
    </row>
    <row r="629" s="13" customFormat="1">
      <c r="A629" s="13"/>
      <c r="B629" s="241"/>
      <c r="C629" s="242"/>
      <c r="D629" s="224" t="s">
        <v>187</v>
      </c>
      <c r="E629" s="243" t="s">
        <v>30</v>
      </c>
      <c r="F629" s="244" t="s">
        <v>1219</v>
      </c>
      <c r="G629" s="242"/>
      <c r="H629" s="245">
        <v>6.69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187</v>
      </c>
      <c r="AU629" s="251" t="s">
        <v>82</v>
      </c>
      <c r="AV629" s="13" t="s">
        <v>82</v>
      </c>
      <c r="AW629" s="13" t="s">
        <v>36</v>
      </c>
      <c r="AX629" s="13" t="s">
        <v>73</v>
      </c>
      <c r="AY629" s="251" t="s">
        <v>175</v>
      </c>
    </row>
    <row r="630" s="15" customFormat="1">
      <c r="A630" s="15"/>
      <c r="B630" s="263"/>
      <c r="C630" s="264"/>
      <c r="D630" s="224" t="s">
        <v>187</v>
      </c>
      <c r="E630" s="265" t="s">
        <v>30</v>
      </c>
      <c r="F630" s="266" t="s">
        <v>231</v>
      </c>
      <c r="G630" s="264"/>
      <c r="H630" s="267">
        <v>296.81</v>
      </c>
      <c r="I630" s="268"/>
      <c r="J630" s="264"/>
      <c r="K630" s="264"/>
      <c r="L630" s="269"/>
      <c r="M630" s="270"/>
      <c r="N630" s="271"/>
      <c r="O630" s="271"/>
      <c r="P630" s="271"/>
      <c r="Q630" s="271"/>
      <c r="R630" s="271"/>
      <c r="S630" s="271"/>
      <c r="T630" s="272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3" t="s">
        <v>187</v>
      </c>
      <c r="AU630" s="273" t="s">
        <v>82</v>
      </c>
      <c r="AV630" s="15" t="s">
        <v>196</v>
      </c>
      <c r="AW630" s="15" t="s">
        <v>36</v>
      </c>
      <c r="AX630" s="15" t="s">
        <v>73</v>
      </c>
      <c r="AY630" s="273" t="s">
        <v>175</v>
      </c>
    </row>
    <row r="631" s="14" customFormat="1">
      <c r="A631" s="14"/>
      <c r="B631" s="252"/>
      <c r="C631" s="253"/>
      <c r="D631" s="224" t="s">
        <v>187</v>
      </c>
      <c r="E631" s="254" t="s">
        <v>30</v>
      </c>
      <c r="F631" s="255" t="s">
        <v>190</v>
      </c>
      <c r="G631" s="253"/>
      <c r="H631" s="256">
        <v>387.16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2" t="s">
        <v>187</v>
      </c>
      <c r="AU631" s="262" t="s">
        <v>82</v>
      </c>
      <c r="AV631" s="14" t="s">
        <v>181</v>
      </c>
      <c r="AW631" s="14" t="s">
        <v>36</v>
      </c>
      <c r="AX631" s="14" t="s">
        <v>80</v>
      </c>
      <c r="AY631" s="262" t="s">
        <v>175</v>
      </c>
    </row>
    <row r="632" s="2" customFormat="1" ht="16.5" customHeight="1">
      <c r="A632" s="42"/>
      <c r="B632" s="43"/>
      <c r="C632" s="211" t="s">
        <v>1220</v>
      </c>
      <c r="D632" s="211" t="s">
        <v>176</v>
      </c>
      <c r="E632" s="212" t="s">
        <v>1221</v>
      </c>
      <c r="F632" s="213" t="s">
        <v>1222</v>
      </c>
      <c r="G632" s="214" t="s">
        <v>199</v>
      </c>
      <c r="H632" s="215">
        <v>4.13</v>
      </c>
      <c r="I632" s="216"/>
      <c r="J632" s="217">
        <f>ROUND(I632*H632,2)</f>
        <v>0</v>
      </c>
      <c r="K632" s="213" t="s">
        <v>180</v>
      </c>
      <c r="L632" s="48"/>
      <c r="M632" s="218" t="s">
        <v>30</v>
      </c>
      <c r="N632" s="219" t="s">
        <v>44</v>
      </c>
      <c r="O632" s="88"/>
      <c r="P632" s="220">
        <f>O632*H632</f>
        <v>0</v>
      </c>
      <c r="Q632" s="220">
        <v>2.50201</v>
      </c>
      <c r="R632" s="220">
        <f>Q632*H632</f>
        <v>10.333301299999998</v>
      </c>
      <c r="S632" s="220">
        <v>0</v>
      </c>
      <c r="T632" s="221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2" t="s">
        <v>181</v>
      </c>
      <c r="AT632" s="222" t="s">
        <v>176</v>
      </c>
      <c r="AU632" s="222" t="s">
        <v>82</v>
      </c>
      <c r="AY632" s="20" t="s">
        <v>175</v>
      </c>
      <c r="BE632" s="223">
        <f>IF(N632="základní",J632,0)</f>
        <v>0</v>
      </c>
      <c r="BF632" s="223">
        <f>IF(N632="snížená",J632,0)</f>
        <v>0</v>
      </c>
      <c r="BG632" s="223">
        <f>IF(N632="zákl. přenesená",J632,0)</f>
        <v>0</v>
      </c>
      <c r="BH632" s="223">
        <f>IF(N632="sníž. přenesená",J632,0)</f>
        <v>0</v>
      </c>
      <c r="BI632" s="223">
        <f>IF(N632="nulová",J632,0)</f>
        <v>0</v>
      </c>
      <c r="BJ632" s="20" t="s">
        <v>80</v>
      </c>
      <c r="BK632" s="223">
        <f>ROUND(I632*H632,2)</f>
        <v>0</v>
      </c>
      <c r="BL632" s="20" t="s">
        <v>181</v>
      </c>
      <c r="BM632" s="222" t="s">
        <v>1223</v>
      </c>
    </row>
    <row r="633" s="2" customFormat="1">
      <c r="A633" s="42"/>
      <c r="B633" s="43"/>
      <c r="C633" s="44"/>
      <c r="D633" s="224" t="s">
        <v>183</v>
      </c>
      <c r="E633" s="44"/>
      <c r="F633" s="225" t="s">
        <v>1224</v>
      </c>
      <c r="G633" s="44"/>
      <c r="H633" s="44"/>
      <c r="I633" s="226"/>
      <c r="J633" s="44"/>
      <c r="K633" s="44"/>
      <c r="L633" s="48"/>
      <c r="M633" s="227"/>
      <c r="N633" s="228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183</v>
      </c>
      <c r="AU633" s="20" t="s">
        <v>82</v>
      </c>
    </row>
    <row r="634" s="2" customFormat="1">
      <c r="A634" s="42"/>
      <c r="B634" s="43"/>
      <c r="C634" s="44"/>
      <c r="D634" s="229" t="s">
        <v>185</v>
      </c>
      <c r="E634" s="44"/>
      <c r="F634" s="230" t="s">
        <v>1225</v>
      </c>
      <c r="G634" s="44"/>
      <c r="H634" s="44"/>
      <c r="I634" s="226"/>
      <c r="J634" s="44"/>
      <c r="K634" s="44"/>
      <c r="L634" s="48"/>
      <c r="M634" s="227"/>
      <c r="N634" s="228"/>
      <c r="O634" s="88"/>
      <c r="P634" s="88"/>
      <c r="Q634" s="88"/>
      <c r="R634" s="88"/>
      <c r="S634" s="88"/>
      <c r="T634" s="89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T634" s="20" t="s">
        <v>185</v>
      </c>
      <c r="AU634" s="20" t="s">
        <v>82</v>
      </c>
    </row>
    <row r="635" s="12" customFormat="1">
      <c r="A635" s="12"/>
      <c r="B635" s="231"/>
      <c r="C635" s="232"/>
      <c r="D635" s="224" t="s">
        <v>187</v>
      </c>
      <c r="E635" s="233" t="s">
        <v>30</v>
      </c>
      <c r="F635" s="234" t="s">
        <v>884</v>
      </c>
      <c r="G635" s="232"/>
      <c r="H635" s="233" t="s">
        <v>30</v>
      </c>
      <c r="I635" s="235"/>
      <c r="J635" s="232"/>
      <c r="K635" s="232"/>
      <c r="L635" s="236"/>
      <c r="M635" s="237"/>
      <c r="N635" s="238"/>
      <c r="O635" s="238"/>
      <c r="P635" s="238"/>
      <c r="Q635" s="238"/>
      <c r="R635" s="238"/>
      <c r="S635" s="238"/>
      <c r="T635" s="239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40" t="s">
        <v>187</v>
      </c>
      <c r="AU635" s="240" t="s">
        <v>82</v>
      </c>
      <c r="AV635" s="12" t="s">
        <v>80</v>
      </c>
      <c r="AW635" s="12" t="s">
        <v>36</v>
      </c>
      <c r="AX635" s="12" t="s">
        <v>73</v>
      </c>
      <c r="AY635" s="240" t="s">
        <v>175</v>
      </c>
    </row>
    <row r="636" s="13" customFormat="1">
      <c r="A636" s="13"/>
      <c r="B636" s="241"/>
      <c r="C636" s="242"/>
      <c r="D636" s="224" t="s">
        <v>187</v>
      </c>
      <c r="E636" s="243" t="s">
        <v>30</v>
      </c>
      <c r="F636" s="244" t="s">
        <v>1226</v>
      </c>
      <c r="G636" s="242"/>
      <c r="H636" s="245">
        <v>1.670208</v>
      </c>
      <c r="I636" s="246"/>
      <c r="J636" s="242"/>
      <c r="K636" s="242"/>
      <c r="L636" s="247"/>
      <c r="M636" s="248"/>
      <c r="N636" s="249"/>
      <c r="O636" s="249"/>
      <c r="P636" s="249"/>
      <c r="Q636" s="249"/>
      <c r="R636" s="249"/>
      <c r="S636" s="249"/>
      <c r="T636" s="250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1" t="s">
        <v>187</v>
      </c>
      <c r="AU636" s="251" t="s">
        <v>82</v>
      </c>
      <c r="AV636" s="13" t="s">
        <v>82</v>
      </c>
      <c r="AW636" s="13" t="s">
        <v>36</v>
      </c>
      <c r="AX636" s="13" t="s">
        <v>73</v>
      </c>
      <c r="AY636" s="251" t="s">
        <v>175</v>
      </c>
    </row>
    <row r="637" s="15" customFormat="1">
      <c r="A637" s="15"/>
      <c r="B637" s="263"/>
      <c r="C637" s="264"/>
      <c r="D637" s="224" t="s">
        <v>187</v>
      </c>
      <c r="E637" s="265" t="s">
        <v>30</v>
      </c>
      <c r="F637" s="266" t="s">
        <v>231</v>
      </c>
      <c r="G637" s="264"/>
      <c r="H637" s="267">
        <v>1.670208</v>
      </c>
      <c r="I637" s="268"/>
      <c r="J637" s="264"/>
      <c r="K637" s="264"/>
      <c r="L637" s="269"/>
      <c r="M637" s="270"/>
      <c r="N637" s="271"/>
      <c r="O637" s="271"/>
      <c r="P637" s="271"/>
      <c r="Q637" s="271"/>
      <c r="R637" s="271"/>
      <c r="S637" s="271"/>
      <c r="T637" s="272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3" t="s">
        <v>187</v>
      </c>
      <c r="AU637" s="273" t="s">
        <v>82</v>
      </c>
      <c r="AV637" s="15" t="s">
        <v>196</v>
      </c>
      <c r="AW637" s="15" t="s">
        <v>36</v>
      </c>
      <c r="AX637" s="15" t="s">
        <v>73</v>
      </c>
      <c r="AY637" s="273" t="s">
        <v>175</v>
      </c>
    </row>
    <row r="638" s="13" customFormat="1">
      <c r="A638" s="13"/>
      <c r="B638" s="241"/>
      <c r="C638" s="242"/>
      <c r="D638" s="224" t="s">
        <v>187</v>
      </c>
      <c r="E638" s="243" t="s">
        <v>30</v>
      </c>
      <c r="F638" s="244" t="s">
        <v>1227</v>
      </c>
      <c r="G638" s="242"/>
      <c r="H638" s="245">
        <v>2.46</v>
      </c>
      <c r="I638" s="246"/>
      <c r="J638" s="242"/>
      <c r="K638" s="242"/>
      <c r="L638" s="247"/>
      <c r="M638" s="248"/>
      <c r="N638" s="249"/>
      <c r="O638" s="249"/>
      <c r="P638" s="249"/>
      <c r="Q638" s="249"/>
      <c r="R638" s="249"/>
      <c r="S638" s="249"/>
      <c r="T638" s="250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1" t="s">
        <v>187</v>
      </c>
      <c r="AU638" s="251" t="s">
        <v>82</v>
      </c>
      <c r="AV638" s="13" t="s">
        <v>82</v>
      </c>
      <c r="AW638" s="13" t="s">
        <v>36</v>
      </c>
      <c r="AX638" s="13" t="s">
        <v>73</v>
      </c>
      <c r="AY638" s="251" t="s">
        <v>175</v>
      </c>
    </row>
    <row r="639" s="15" customFormat="1">
      <c r="A639" s="15"/>
      <c r="B639" s="263"/>
      <c r="C639" s="264"/>
      <c r="D639" s="224" t="s">
        <v>187</v>
      </c>
      <c r="E639" s="265" t="s">
        <v>30</v>
      </c>
      <c r="F639" s="266" t="s">
        <v>231</v>
      </c>
      <c r="G639" s="264"/>
      <c r="H639" s="267">
        <v>2.46</v>
      </c>
      <c r="I639" s="268"/>
      <c r="J639" s="264"/>
      <c r="K639" s="264"/>
      <c r="L639" s="269"/>
      <c r="M639" s="270"/>
      <c r="N639" s="271"/>
      <c r="O639" s="271"/>
      <c r="P639" s="271"/>
      <c r="Q639" s="271"/>
      <c r="R639" s="271"/>
      <c r="S639" s="271"/>
      <c r="T639" s="272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73" t="s">
        <v>187</v>
      </c>
      <c r="AU639" s="273" t="s">
        <v>82</v>
      </c>
      <c r="AV639" s="15" t="s">
        <v>196</v>
      </c>
      <c r="AW639" s="15" t="s">
        <v>36</v>
      </c>
      <c r="AX639" s="15" t="s">
        <v>73</v>
      </c>
      <c r="AY639" s="273" t="s">
        <v>175</v>
      </c>
    </row>
    <row r="640" s="14" customFormat="1">
      <c r="A640" s="14"/>
      <c r="B640" s="252"/>
      <c r="C640" s="253"/>
      <c r="D640" s="224" t="s">
        <v>187</v>
      </c>
      <c r="E640" s="254" t="s">
        <v>30</v>
      </c>
      <c r="F640" s="255" t="s">
        <v>190</v>
      </c>
      <c r="G640" s="253"/>
      <c r="H640" s="256">
        <v>4.130208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2" t="s">
        <v>187</v>
      </c>
      <c r="AU640" s="262" t="s">
        <v>82</v>
      </c>
      <c r="AV640" s="14" t="s">
        <v>181</v>
      </c>
      <c r="AW640" s="14" t="s">
        <v>36</v>
      </c>
      <c r="AX640" s="14" t="s">
        <v>80</v>
      </c>
      <c r="AY640" s="262" t="s">
        <v>175</v>
      </c>
    </row>
    <row r="641" s="2" customFormat="1" ht="16.5" customHeight="1">
      <c r="A641" s="42"/>
      <c r="B641" s="43"/>
      <c r="C641" s="211" t="s">
        <v>1228</v>
      </c>
      <c r="D641" s="211" t="s">
        <v>176</v>
      </c>
      <c r="E641" s="212" t="s">
        <v>1229</v>
      </c>
      <c r="F641" s="213" t="s">
        <v>1230</v>
      </c>
      <c r="G641" s="214" t="s">
        <v>179</v>
      </c>
      <c r="H641" s="215">
        <v>21.806</v>
      </c>
      <c r="I641" s="216"/>
      <c r="J641" s="217">
        <f>ROUND(I641*H641,2)</f>
        <v>0</v>
      </c>
      <c r="K641" s="213" t="s">
        <v>180</v>
      </c>
      <c r="L641" s="48"/>
      <c r="M641" s="218" t="s">
        <v>30</v>
      </c>
      <c r="N641" s="219" t="s">
        <v>44</v>
      </c>
      <c r="O641" s="88"/>
      <c r="P641" s="220">
        <f>O641*H641</f>
        <v>0</v>
      </c>
      <c r="Q641" s="220">
        <v>0.00533</v>
      </c>
      <c r="R641" s="220">
        <f>Q641*H641</f>
        <v>0.11622598</v>
      </c>
      <c r="S641" s="220">
        <v>0</v>
      </c>
      <c r="T641" s="221">
        <f>S641*H641</f>
        <v>0</v>
      </c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R641" s="222" t="s">
        <v>181</v>
      </c>
      <c r="AT641" s="222" t="s">
        <v>176</v>
      </c>
      <c r="AU641" s="222" t="s">
        <v>82</v>
      </c>
      <c r="AY641" s="20" t="s">
        <v>175</v>
      </c>
      <c r="BE641" s="223">
        <f>IF(N641="základní",J641,0)</f>
        <v>0</v>
      </c>
      <c r="BF641" s="223">
        <f>IF(N641="snížená",J641,0)</f>
        <v>0</v>
      </c>
      <c r="BG641" s="223">
        <f>IF(N641="zákl. přenesená",J641,0)</f>
        <v>0</v>
      </c>
      <c r="BH641" s="223">
        <f>IF(N641="sníž. přenesená",J641,0)</f>
        <v>0</v>
      </c>
      <c r="BI641" s="223">
        <f>IF(N641="nulová",J641,0)</f>
        <v>0</v>
      </c>
      <c r="BJ641" s="20" t="s">
        <v>80</v>
      </c>
      <c r="BK641" s="223">
        <f>ROUND(I641*H641,2)</f>
        <v>0</v>
      </c>
      <c r="BL641" s="20" t="s">
        <v>181</v>
      </c>
      <c r="BM641" s="222" t="s">
        <v>1231</v>
      </c>
    </row>
    <row r="642" s="2" customFormat="1">
      <c r="A642" s="42"/>
      <c r="B642" s="43"/>
      <c r="C642" s="44"/>
      <c r="D642" s="224" t="s">
        <v>183</v>
      </c>
      <c r="E642" s="44"/>
      <c r="F642" s="225" t="s">
        <v>1232</v>
      </c>
      <c r="G642" s="44"/>
      <c r="H642" s="44"/>
      <c r="I642" s="226"/>
      <c r="J642" s="44"/>
      <c r="K642" s="44"/>
      <c r="L642" s="48"/>
      <c r="M642" s="227"/>
      <c r="N642" s="228"/>
      <c r="O642" s="88"/>
      <c r="P642" s="88"/>
      <c r="Q642" s="88"/>
      <c r="R642" s="88"/>
      <c r="S642" s="88"/>
      <c r="T642" s="89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T642" s="20" t="s">
        <v>183</v>
      </c>
      <c r="AU642" s="20" t="s">
        <v>82</v>
      </c>
    </row>
    <row r="643" s="2" customFormat="1">
      <c r="A643" s="42"/>
      <c r="B643" s="43"/>
      <c r="C643" s="44"/>
      <c r="D643" s="229" t="s">
        <v>185</v>
      </c>
      <c r="E643" s="44"/>
      <c r="F643" s="230" t="s">
        <v>1233</v>
      </c>
      <c r="G643" s="44"/>
      <c r="H643" s="44"/>
      <c r="I643" s="226"/>
      <c r="J643" s="44"/>
      <c r="K643" s="44"/>
      <c r="L643" s="48"/>
      <c r="M643" s="227"/>
      <c r="N643" s="228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185</v>
      </c>
      <c r="AU643" s="20" t="s">
        <v>82</v>
      </c>
    </row>
    <row r="644" s="12" customFormat="1">
      <c r="A644" s="12"/>
      <c r="B644" s="231"/>
      <c r="C644" s="232"/>
      <c r="D644" s="224" t="s">
        <v>187</v>
      </c>
      <c r="E644" s="233" t="s">
        <v>30</v>
      </c>
      <c r="F644" s="234" t="s">
        <v>884</v>
      </c>
      <c r="G644" s="232"/>
      <c r="H644" s="233" t="s">
        <v>30</v>
      </c>
      <c r="I644" s="235"/>
      <c r="J644" s="232"/>
      <c r="K644" s="232"/>
      <c r="L644" s="236"/>
      <c r="M644" s="237"/>
      <c r="N644" s="238"/>
      <c r="O644" s="238"/>
      <c r="P644" s="238"/>
      <c r="Q644" s="238"/>
      <c r="R644" s="238"/>
      <c r="S644" s="238"/>
      <c r="T644" s="239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40" t="s">
        <v>187</v>
      </c>
      <c r="AU644" s="240" t="s">
        <v>82</v>
      </c>
      <c r="AV644" s="12" t="s">
        <v>80</v>
      </c>
      <c r="AW644" s="12" t="s">
        <v>36</v>
      </c>
      <c r="AX644" s="12" t="s">
        <v>73</v>
      </c>
      <c r="AY644" s="240" t="s">
        <v>175</v>
      </c>
    </row>
    <row r="645" s="13" customFormat="1">
      <c r="A645" s="13"/>
      <c r="B645" s="241"/>
      <c r="C645" s="242"/>
      <c r="D645" s="224" t="s">
        <v>187</v>
      </c>
      <c r="E645" s="243" t="s">
        <v>30</v>
      </c>
      <c r="F645" s="244" t="s">
        <v>1234</v>
      </c>
      <c r="G645" s="242"/>
      <c r="H645" s="245">
        <v>13.9184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187</v>
      </c>
      <c r="AU645" s="251" t="s">
        <v>82</v>
      </c>
      <c r="AV645" s="13" t="s">
        <v>82</v>
      </c>
      <c r="AW645" s="13" t="s">
        <v>36</v>
      </c>
      <c r="AX645" s="13" t="s">
        <v>73</v>
      </c>
      <c r="AY645" s="251" t="s">
        <v>175</v>
      </c>
    </row>
    <row r="646" s="13" customFormat="1">
      <c r="A646" s="13"/>
      <c r="B646" s="241"/>
      <c r="C646" s="242"/>
      <c r="D646" s="224" t="s">
        <v>187</v>
      </c>
      <c r="E646" s="243" t="s">
        <v>30</v>
      </c>
      <c r="F646" s="244" t="s">
        <v>1235</v>
      </c>
      <c r="G646" s="242"/>
      <c r="H646" s="245">
        <v>3.304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1" t="s">
        <v>187</v>
      </c>
      <c r="AU646" s="251" t="s">
        <v>82</v>
      </c>
      <c r="AV646" s="13" t="s">
        <v>82</v>
      </c>
      <c r="AW646" s="13" t="s">
        <v>36</v>
      </c>
      <c r="AX646" s="13" t="s">
        <v>73</v>
      </c>
      <c r="AY646" s="251" t="s">
        <v>175</v>
      </c>
    </row>
    <row r="647" s="13" customFormat="1">
      <c r="A647" s="13"/>
      <c r="B647" s="241"/>
      <c r="C647" s="242"/>
      <c r="D647" s="224" t="s">
        <v>187</v>
      </c>
      <c r="E647" s="243" t="s">
        <v>30</v>
      </c>
      <c r="F647" s="244" t="s">
        <v>1236</v>
      </c>
      <c r="G647" s="242"/>
      <c r="H647" s="245">
        <v>1.3600000000000002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1" t="s">
        <v>187</v>
      </c>
      <c r="AU647" s="251" t="s">
        <v>82</v>
      </c>
      <c r="AV647" s="13" t="s">
        <v>82</v>
      </c>
      <c r="AW647" s="13" t="s">
        <v>36</v>
      </c>
      <c r="AX647" s="13" t="s">
        <v>73</v>
      </c>
      <c r="AY647" s="251" t="s">
        <v>175</v>
      </c>
    </row>
    <row r="648" s="13" customFormat="1">
      <c r="A648" s="13"/>
      <c r="B648" s="241"/>
      <c r="C648" s="242"/>
      <c r="D648" s="224" t="s">
        <v>187</v>
      </c>
      <c r="E648" s="243" t="s">
        <v>30</v>
      </c>
      <c r="F648" s="244" t="s">
        <v>1237</v>
      </c>
      <c r="G648" s="242"/>
      <c r="H648" s="245">
        <v>1.784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1" t="s">
        <v>187</v>
      </c>
      <c r="AU648" s="251" t="s">
        <v>82</v>
      </c>
      <c r="AV648" s="13" t="s">
        <v>82</v>
      </c>
      <c r="AW648" s="13" t="s">
        <v>36</v>
      </c>
      <c r="AX648" s="13" t="s">
        <v>73</v>
      </c>
      <c r="AY648" s="251" t="s">
        <v>175</v>
      </c>
    </row>
    <row r="649" s="13" customFormat="1">
      <c r="A649" s="13"/>
      <c r="B649" s="241"/>
      <c r="C649" s="242"/>
      <c r="D649" s="224" t="s">
        <v>187</v>
      </c>
      <c r="E649" s="243" t="s">
        <v>30</v>
      </c>
      <c r="F649" s="244" t="s">
        <v>1238</v>
      </c>
      <c r="G649" s="242"/>
      <c r="H649" s="245">
        <v>1.4399999999999998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1" t="s">
        <v>187</v>
      </c>
      <c r="AU649" s="251" t="s">
        <v>82</v>
      </c>
      <c r="AV649" s="13" t="s">
        <v>82</v>
      </c>
      <c r="AW649" s="13" t="s">
        <v>36</v>
      </c>
      <c r="AX649" s="13" t="s">
        <v>73</v>
      </c>
      <c r="AY649" s="251" t="s">
        <v>175</v>
      </c>
    </row>
    <row r="650" s="14" customFormat="1">
      <c r="A650" s="14"/>
      <c r="B650" s="252"/>
      <c r="C650" s="253"/>
      <c r="D650" s="224" t="s">
        <v>187</v>
      </c>
      <c r="E650" s="254" t="s">
        <v>30</v>
      </c>
      <c r="F650" s="255" t="s">
        <v>190</v>
      </c>
      <c r="G650" s="253"/>
      <c r="H650" s="256">
        <v>21.8064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2" t="s">
        <v>187</v>
      </c>
      <c r="AU650" s="262" t="s">
        <v>82</v>
      </c>
      <c r="AV650" s="14" t="s">
        <v>181</v>
      </c>
      <c r="AW650" s="14" t="s">
        <v>36</v>
      </c>
      <c r="AX650" s="14" t="s">
        <v>80</v>
      </c>
      <c r="AY650" s="262" t="s">
        <v>175</v>
      </c>
    </row>
    <row r="651" s="2" customFormat="1" ht="16.5" customHeight="1">
      <c r="A651" s="42"/>
      <c r="B651" s="43"/>
      <c r="C651" s="211" t="s">
        <v>1239</v>
      </c>
      <c r="D651" s="211" t="s">
        <v>176</v>
      </c>
      <c r="E651" s="212" t="s">
        <v>1240</v>
      </c>
      <c r="F651" s="213" t="s">
        <v>1241</v>
      </c>
      <c r="G651" s="214" t="s">
        <v>179</v>
      </c>
      <c r="H651" s="215">
        <v>7.888</v>
      </c>
      <c r="I651" s="216"/>
      <c r="J651" s="217">
        <f>ROUND(I651*H651,2)</f>
        <v>0</v>
      </c>
      <c r="K651" s="213" t="s">
        <v>180</v>
      </c>
      <c r="L651" s="48"/>
      <c r="M651" s="218" t="s">
        <v>30</v>
      </c>
      <c r="N651" s="219" t="s">
        <v>44</v>
      </c>
      <c r="O651" s="88"/>
      <c r="P651" s="220">
        <f>O651*H651</f>
        <v>0</v>
      </c>
      <c r="Q651" s="220">
        <v>0</v>
      </c>
      <c r="R651" s="220">
        <f>Q651*H651</f>
        <v>0</v>
      </c>
      <c r="S651" s="220">
        <v>0</v>
      </c>
      <c r="T651" s="221">
        <f>S651*H651</f>
        <v>0</v>
      </c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R651" s="222" t="s">
        <v>181</v>
      </c>
      <c r="AT651" s="222" t="s">
        <v>176</v>
      </c>
      <c r="AU651" s="222" t="s">
        <v>82</v>
      </c>
      <c r="AY651" s="20" t="s">
        <v>175</v>
      </c>
      <c r="BE651" s="223">
        <f>IF(N651="základní",J651,0)</f>
        <v>0</v>
      </c>
      <c r="BF651" s="223">
        <f>IF(N651="snížená",J651,0)</f>
        <v>0</v>
      </c>
      <c r="BG651" s="223">
        <f>IF(N651="zákl. přenesená",J651,0)</f>
        <v>0</v>
      </c>
      <c r="BH651" s="223">
        <f>IF(N651="sníž. přenesená",J651,0)</f>
        <v>0</v>
      </c>
      <c r="BI651" s="223">
        <f>IF(N651="nulová",J651,0)</f>
        <v>0</v>
      </c>
      <c r="BJ651" s="20" t="s">
        <v>80</v>
      </c>
      <c r="BK651" s="223">
        <f>ROUND(I651*H651,2)</f>
        <v>0</v>
      </c>
      <c r="BL651" s="20" t="s">
        <v>181</v>
      </c>
      <c r="BM651" s="222" t="s">
        <v>1242</v>
      </c>
    </row>
    <row r="652" s="2" customFormat="1">
      <c r="A652" s="42"/>
      <c r="B652" s="43"/>
      <c r="C652" s="44"/>
      <c r="D652" s="224" t="s">
        <v>183</v>
      </c>
      <c r="E652" s="44"/>
      <c r="F652" s="225" t="s">
        <v>1243</v>
      </c>
      <c r="G652" s="44"/>
      <c r="H652" s="44"/>
      <c r="I652" s="226"/>
      <c r="J652" s="44"/>
      <c r="K652" s="44"/>
      <c r="L652" s="48"/>
      <c r="M652" s="227"/>
      <c r="N652" s="228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0" t="s">
        <v>183</v>
      </c>
      <c r="AU652" s="20" t="s">
        <v>82</v>
      </c>
    </row>
    <row r="653" s="2" customFormat="1">
      <c r="A653" s="42"/>
      <c r="B653" s="43"/>
      <c r="C653" s="44"/>
      <c r="D653" s="229" t="s">
        <v>185</v>
      </c>
      <c r="E653" s="44"/>
      <c r="F653" s="230" t="s">
        <v>1244</v>
      </c>
      <c r="G653" s="44"/>
      <c r="H653" s="44"/>
      <c r="I653" s="226"/>
      <c r="J653" s="44"/>
      <c r="K653" s="44"/>
      <c r="L653" s="48"/>
      <c r="M653" s="227"/>
      <c r="N653" s="228"/>
      <c r="O653" s="88"/>
      <c r="P653" s="88"/>
      <c r="Q653" s="88"/>
      <c r="R653" s="88"/>
      <c r="S653" s="88"/>
      <c r="T653" s="89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T653" s="20" t="s">
        <v>185</v>
      </c>
      <c r="AU653" s="20" t="s">
        <v>82</v>
      </c>
    </row>
    <row r="654" s="12" customFormat="1">
      <c r="A654" s="12"/>
      <c r="B654" s="231"/>
      <c r="C654" s="232"/>
      <c r="D654" s="224" t="s">
        <v>187</v>
      </c>
      <c r="E654" s="233" t="s">
        <v>30</v>
      </c>
      <c r="F654" s="234" t="s">
        <v>884</v>
      </c>
      <c r="G654" s="232"/>
      <c r="H654" s="233" t="s">
        <v>30</v>
      </c>
      <c r="I654" s="235"/>
      <c r="J654" s="232"/>
      <c r="K654" s="232"/>
      <c r="L654" s="236"/>
      <c r="M654" s="237"/>
      <c r="N654" s="238"/>
      <c r="O654" s="238"/>
      <c r="P654" s="238"/>
      <c r="Q654" s="238"/>
      <c r="R654" s="238"/>
      <c r="S654" s="238"/>
      <c r="T654" s="239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T654" s="240" t="s">
        <v>187</v>
      </c>
      <c r="AU654" s="240" t="s">
        <v>82</v>
      </c>
      <c r="AV654" s="12" t="s">
        <v>80</v>
      </c>
      <c r="AW654" s="12" t="s">
        <v>36</v>
      </c>
      <c r="AX654" s="12" t="s">
        <v>73</v>
      </c>
      <c r="AY654" s="240" t="s">
        <v>175</v>
      </c>
    </row>
    <row r="655" s="13" customFormat="1">
      <c r="A655" s="13"/>
      <c r="B655" s="241"/>
      <c r="C655" s="242"/>
      <c r="D655" s="224" t="s">
        <v>187</v>
      </c>
      <c r="E655" s="243" t="s">
        <v>30</v>
      </c>
      <c r="F655" s="244" t="s">
        <v>1235</v>
      </c>
      <c r="G655" s="242"/>
      <c r="H655" s="245">
        <v>3.304</v>
      </c>
      <c r="I655" s="246"/>
      <c r="J655" s="242"/>
      <c r="K655" s="242"/>
      <c r="L655" s="247"/>
      <c r="M655" s="248"/>
      <c r="N655" s="249"/>
      <c r="O655" s="249"/>
      <c r="P655" s="249"/>
      <c r="Q655" s="249"/>
      <c r="R655" s="249"/>
      <c r="S655" s="249"/>
      <c r="T655" s="250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1" t="s">
        <v>187</v>
      </c>
      <c r="AU655" s="251" t="s">
        <v>82</v>
      </c>
      <c r="AV655" s="13" t="s">
        <v>82</v>
      </c>
      <c r="AW655" s="13" t="s">
        <v>36</v>
      </c>
      <c r="AX655" s="13" t="s">
        <v>73</v>
      </c>
      <c r="AY655" s="251" t="s">
        <v>175</v>
      </c>
    </row>
    <row r="656" s="13" customFormat="1">
      <c r="A656" s="13"/>
      <c r="B656" s="241"/>
      <c r="C656" s="242"/>
      <c r="D656" s="224" t="s">
        <v>187</v>
      </c>
      <c r="E656" s="243" t="s">
        <v>30</v>
      </c>
      <c r="F656" s="244" t="s">
        <v>1236</v>
      </c>
      <c r="G656" s="242"/>
      <c r="H656" s="245">
        <v>1.3600000000000002</v>
      </c>
      <c r="I656" s="246"/>
      <c r="J656" s="242"/>
      <c r="K656" s="242"/>
      <c r="L656" s="247"/>
      <c r="M656" s="248"/>
      <c r="N656" s="249"/>
      <c r="O656" s="249"/>
      <c r="P656" s="249"/>
      <c r="Q656" s="249"/>
      <c r="R656" s="249"/>
      <c r="S656" s="249"/>
      <c r="T656" s="250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1" t="s">
        <v>187</v>
      </c>
      <c r="AU656" s="251" t="s">
        <v>82</v>
      </c>
      <c r="AV656" s="13" t="s">
        <v>82</v>
      </c>
      <c r="AW656" s="13" t="s">
        <v>36</v>
      </c>
      <c r="AX656" s="13" t="s">
        <v>73</v>
      </c>
      <c r="AY656" s="251" t="s">
        <v>175</v>
      </c>
    </row>
    <row r="657" s="13" customFormat="1">
      <c r="A657" s="13"/>
      <c r="B657" s="241"/>
      <c r="C657" s="242"/>
      <c r="D657" s="224" t="s">
        <v>187</v>
      </c>
      <c r="E657" s="243" t="s">
        <v>30</v>
      </c>
      <c r="F657" s="244" t="s">
        <v>1237</v>
      </c>
      <c r="G657" s="242"/>
      <c r="H657" s="245">
        <v>1.784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187</v>
      </c>
      <c r="AU657" s="251" t="s">
        <v>82</v>
      </c>
      <c r="AV657" s="13" t="s">
        <v>82</v>
      </c>
      <c r="AW657" s="13" t="s">
        <v>36</v>
      </c>
      <c r="AX657" s="13" t="s">
        <v>73</v>
      </c>
      <c r="AY657" s="251" t="s">
        <v>175</v>
      </c>
    </row>
    <row r="658" s="13" customFormat="1">
      <c r="A658" s="13"/>
      <c r="B658" s="241"/>
      <c r="C658" s="242"/>
      <c r="D658" s="224" t="s">
        <v>187</v>
      </c>
      <c r="E658" s="243" t="s">
        <v>30</v>
      </c>
      <c r="F658" s="244" t="s">
        <v>1238</v>
      </c>
      <c r="G658" s="242"/>
      <c r="H658" s="245">
        <v>1.4399999999999998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187</v>
      </c>
      <c r="AU658" s="251" t="s">
        <v>82</v>
      </c>
      <c r="AV658" s="13" t="s">
        <v>82</v>
      </c>
      <c r="AW658" s="13" t="s">
        <v>36</v>
      </c>
      <c r="AX658" s="13" t="s">
        <v>73</v>
      </c>
      <c r="AY658" s="251" t="s">
        <v>175</v>
      </c>
    </row>
    <row r="659" s="14" customFormat="1">
      <c r="A659" s="14"/>
      <c r="B659" s="252"/>
      <c r="C659" s="253"/>
      <c r="D659" s="224" t="s">
        <v>187</v>
      </c>
      <c r="E659" s="254" t="s">
        <v>30</v>
      </c>
      <c r="F659" s="255" t="s">
        <v>190</v>
      </c>
      <c r="G659" s="253"/>
      <c r="H659" s="256">
        <v>7.888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2" t="s">
        <v>187</v>
      </c>
      <c r="AU659" s="262" t="s">
        <v>82</v>
      </c>
      <c r="AV659" s="14" t="s">
        <v>181</v>
      </c>
      <c r="AW659" s="14" t="s">
        <v>36</v>
      </c>
      <c r="AX659" s="14" t="s">
        <v>80</v>
      </c>
      <c r="AY659" s="262" t="s">
        <v>175</v>
      </c>
    </row>
    <row r="660" s="2" customFormat="1" ht="16.5" customHeight="1">
      <c r="A660" s="42"/>
      <c r="B660" s="43"/>
      <c r="C660" s="211" t="s">
        <v>1245</v>
      </c>
      <c r="D660" s="211" t="s">
        <v>176</v>
      </c>
      <c r="E660" s="212" t="s">
        <v>1246</v>
      </c>
      <c r="F660" s="213" t="s">
        <v>1247</v>
      </c>
      <c r="G660" s="214" t="s">
        <v>179</v>
      </c>
      <c r="H660" s="215">
        <v>13.918</v>
      </c>
      <c r="I660" s="216"/>
      <c r="J660" s="217">
        <f>ROUND(I660*H660,2)</f>
        <v>0</v>
      </c>
      <c r="K660" s="213" t="s">
        <v>180</v>
      </c>
      <c r="L660" s="48"/>
      <c r="M660" s="218" t="s">
        <v>30</v>
      </c>
      <c r="N660" s="219" t="s">
        <v>44</v>
      </c>
      <c r="O660" s="88"/>
      <c r="P660" s="220">
        <f>O660*H660</f>
        <v>0</v>
      </c>
      <c r="Q660" s="220">
        <v>0.00081</v>
      </c>
      <c r="R660" s="220">
        <f>Q660*H660</f>
        <v>0.011273579999999998</v>
      </c>
      <c r="S660" s="220">
        <v>0</v>
      </c>
      <c r="T660" s="221">
        <f>S660*H660</f>
        <v>0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2" t="s">
        <v>181</v>
      </c>
      <c r="AT660" s="222" t="s">
        <v>176</v>
      </c>
      <c r="AU660" s="222" t="s">
        <v>82</v>
      </c>
      <c r="AY660" s="20" t="s">
        <v>175</v>
      </c>
      <c r="BE660" s="223">
        <f>IF(N660="základní",J660,0)</f>
        <v>0</v>
      </c>
      <c r="BF660" s="223">
        <f>IF(N660="snížená",J660,0)</f>
        <v>0</v>
      </c>
      <c r="BG660" s="223">
        <f>IF(N660="zákl. přenesená",J660,0)</f>
        <v>0</v>
      </c>
      <c r="BH660" s="223">
        <f>IF(N660="sníž. přenesená",J660,0)</f>
        <v>0</v>
      </c>
      <c r="BI660" s="223">
        <f>IF(N660="nulová",J660,0)</f>
        <v>0</v>
      </c>
      <c r="BJ660" s="20" t="s">
        <v>80</v>
      </c>
      <c r="BK660" s="223">
        <f>ROUND(I660*H660,2)</f>
        <v>0</v>
      </c>
      <c r="BL660" s="20" t="s">
        <v>181</v>
      </c>
      <c r="BM660" s="222" t="s">
        <v>1248</v>
      </c>
    </row>
    <row r="661" s="2" customFormat="1">
      <c r="A661" s="42"/>
      <c r="B661" s="43"/>
      <c r="C661" s="44"/>
      <c r="D661" s="224" t="s">
        <v>183</v>
      </c>
      <c r="E661" s="44"/>
      <c r="F661" s="225" t="s">
        <v>1249</v>
      </c>
      <c r="G661" s="44"/>
      <c r="H661" s="44"/>
      <c r="I661" s="226"/>
      <c r="J661" s="44"/>
      <c r="K661" s="44"/>
      <c r="L661" s="48"/>
      <c r="M661" s="227"/>
      <c r="N661" s="228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0" t="s">
        <v>183</v>
      </c>
      <c r="AU661" s="20" t="s">
        <v>82</v>
      </c>
    </row>
    <row r="662" s="2" customFormat="1">
      <c r="A662" s="42"/>
      <c r="B662" s="43"/>
      <c r="C662" s="44"/>
      <c r="D662" s="229" t="s">
        <v>185</v>
      </c>
      <c r="E662" s="44"/>
      <c r="F662" s="230" t="s">
        <v>1250</v>
      </c>
      <c r="G662" s="44"/>
      <c r="H662" s="44"/>
      <c r="I662" s="226"/>
      <c r="J662" s="44"/>
      <c r="K662" s="44"/>
      <c r="L662" s="48"/>
      <c r="M662" s="227"/>
      <c r="N662" s="228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0" t="s">
        <v>185</v>
      </c>
      <c r="AU662" s="20" t="s">
        <v>82</v>
      </c>
    </row>
    <row r="663" s="12" customFormat="1">
      <c r="A663" s="12"/>
      <c r="B663" s="231"/>
      <c r="C663" s="232"/>
      <c r="D663" s="224" t="s">
        <v>187</v>
      </c>
      <c r="E663" s="233" t="s">
        <v>30</v>
      </c>
      <c r="F663" s="234" t="s">
        <v>884</v>
      </c>
      <c r="G663" s="232"/>
      <c r="H663" s="233" t="s">
        <v>30</v>
      </c>
      <c r="I663" s="235"/>
      <c r="J663" s="232"/>
      <c r="K663" s="232"/>
      <c r="L663" s="236"/>
      <c r="M663" s="237"/>
      <c r="N663" s="238"/>
      <c r="O663" s="238"/>
      <c r="P663" s="238"/>
      <c r="Q663" s="238"/>
      <c r="R663" s="238"/>
      <c r="S663" s="238"/>
      <c r="T663" s="239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40" t="s">
        <v>187</v>
      </c>
      <c r="AU663" s="240" t="s">
        <v>82</v>
      </c>
      <c r="AV663" s="12" t="s">
        <v>80</v>
      </c>
      <c r="AW663" s="12" t="s">
        <v>36</v>
      </c>
      <c r="AX663" s="12" t="s">
        <v>73</v>
      </c>
      <c r="AY663" s="240" t="s">
        <v>175</v>
      </c>
    </row>
    <row r="664" s="13" customFormat="1">
      <c r="A664" s="13"/>
      <c r="B664" s="241"/>
      <c r="C664" s="242"/>
      <c r="D664" s="224" t="s">
        <v>187</v>
      </c>
      <c r="E664" s="243" t="s">
        <v>30</v>
      </c>
      <c r="F664" s="244" t="s">
        <v>1251</v>
      </c>
      <c r="G664" s="242"/>
      <c r="H664" s="245">
        <v>13.9184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187</v>
      </c>
      <c r="AU664" s="251" t="s">
        <v>82</v>
      </c>
      <c r="AV664" s="13" t="s">
        <v>82</v>
      </c>
      <c r="AW664" s="13" t="s">
        <v>36</v>
      </c>
      <c r="AX664" s="13" t="s">
        <v>73</v>
      </c>
      <c r="AY664" s="251" t="s">
        <v>175</v>
      </c>
    </row>
    <row r="665" s="14" customFormat="1">
      <c r="A665" s="14"/>
      <c r="B665" s="252"/>
      <c r="C665" s="253"/>
      <c r="D665" s="224" t="s">
        <v>187</v>
      </c>
      <c r="E665" s="254" t="s">
        <v>30</v>
      </c>
      <c r="F665" s="255" t="s">
        <v>190</v>
      </c>
      <c r="G665" s="253"/>
      <c r="H665" s="256">
        <v>13.9184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187</v>
      </c>
      <c r="AU665" s="262" t="s">
        <v>82</v>
      </c>
      <c r="AV665" s="14" t="s">
        <v>181</v>
      </c>
      <c r="AW665" s="14" t="s">
        <v>36</v>
      </c>
      <c r="AX665" s="14" t="s">
        <v>80</v>
      </c>
      <c r="AY665" s="262" t="s">
        <v>175</v>
      </c>
    </row>
    <row r="666" s="2" customFormat="1" ht="16.5" customHeight="1">
      <c r="A666" s="42"/>
      <c r="B666" s="43"/>
      <c r="C666" s="211" t="s">
        <v>1252</v>
      </c>
      <c r="D666" s="211" t="s">
        <v>176</v>
      </c>
      <c r="E666" s="212" t="s">
        <v>1253</v>
      </c>
      <c r="F666" s="213" t="s">
        <v>1254</v>
      </c>
      <c r="G666" s="214" t="s">
        <v>179</v>
      </c>
      <c r="H666" s="215">
        <v>7.888</v>
      </c>
      <c r="I666" s="216"/>
      <c r="J666" s="217">
        <f>ROUND(I666*H666,2)</f>
        <v>0</v>
      </c>
      <c r="K666" s="213" t="s">
        <v>180</v>
      </c>
      <c r="L666" s="48"/>
      <c r="M666" s="218" t="s">
        <v>30</v>
      </c>
      <c r="N666" s="219" t="s">
        <v>44</v>
      </c>
      <c r="O666" s="88"/>
      <c r="P666" s="220">
        <f>O666*H666</f>
        <v>0</v>
      </c>
      <c r="Q666" s="220">
        <v>0</v>
      </c>
      <c r="R666" s="220">
        <f>Q666*H666</f>
        <v>0</v>
      </c>
      <c r="S666" s="220">
        <v>0</v>
      </c>
      <c r="T666" s="221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22" t="s">
        <v>181</v>
      </c>
      <c r="AT666" s="222" t="s">
        <v>176</v>
      </c>
      <c r="AU666" s="222" t="s">
        <v>82</v>
      </c>
      <c r="AY666" s="20" t="s">
        <v>175</v>
      </c>
      <c r="BE666" s="223">
        <f>IF(N666="základní",J666,0)</f>
        <v>0</v>
      </c>
      <c r="BF666" s="223">
        <f>IF(N666="snížená",J666,0)</f>
        <v>0</v>
      </c>
      <c r="BG666" s="223">
        <f>IF(N666="zákl. přenesená",J666,0)</f>
        <v>0</v>
      </c>
      <c r="BH666" s="223">
        <f>IF(N666="sníž. přenesená",J666,0)</f>
        <v>0</v>
      </c>
      <c r="BI666" s="223">
        <f>IF(N666="nulová",J666,0)</f>
        <v>0</v>
      </c>
      <c r="BJ666" s="20" t="s">
        <v>80</v>
      </c>
      <c r="BK666" s="223">
        <f>ROUND(I666*H666,2)</f>
        <v>0</v>
      </c>
      <c r="BL666" s="20" t="s">
        <v>181</v>
      </c>
      <c r="BM666" s="222" t="s">
        <v>1255</v>
      </c>
    </row>
    <row r="667" s="2" customFormat="1">
      <c r="A667" s="42"/>
      <c r="B667" s="43"/>
      <c r="C667" s="44"/>
      <c r="D667" s="224" t="s">
        <v>183</v>
      </c>
      <c r="E667" s="44"/>
      <c r="F667" s="225" t="s">
        <v>1256</v>
      </c>
      <c r="G667" s="44"/>
      <c r="H667" s="44"/>
      <c r="I667" s="226"/>
      <c r="J667" s="44"/>
      <c r="K667" s="44"/>
      <c r="L667" s="48"/>
      <c r="M667" s="227"/>
      <c r="N667" s="228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T667" s="20" t="s">
        <v>183</v>
      </c>
      <c r="AU667" s="20" t="s">
        <v>82</v>
      </c>
    </row>
    <row r="668" s="2" customFormat="1">
      <c r="A668" s="42"/>
      <c r="B668" s="43"/>
      <c r="C668" s="44"/>
      <c r="D668" s="229" t="s">
        <v>185</v>
      </c>
      <c r="E668" s="44"/>
      <c r="F668" s="230" t="s">
        <v>1257</v>
      </c>
      <c r="G668" s="44"/>
      <c r="H668" s="44"/>
      <c r="I668" s="226"/>
      <c r="J668" s="44"/>
      <c r="K668" s="44"/>
      <c r="L668" s="48"/>
      <c r="M668" s="227"/>
      <c r="N668" s="228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0" t="s">
        <v>185</v>
      </c>
      <c r="AU668" s="20" t="s">
        <v>82</v>
      </c>
    </row>
    <row r="669" s="12" customFormat="1">
      <c r="A669" s="12"/>
      <c r="B669" s="231"/>
      <c r="C669" s="232"/>
      <c r="D669" s="224" t="s">
        <v>187</v>
      </c>
      <c r="E669" s="233" t="s">
        <v>30</v>
      </c>
      <c r="F669" s="234" t="s">
        <v>884</v>
      </c>
      <c r="G669" s="232"/>
      <c r="H669" s="233" t="s">
        <v>30</v>
      </c>
      <c r="I669" s="235"/>
      <c r="J669" s="232"/>
      <c r="K669" s="232"/>
      <c r="L669" s="236"/>
      <c r="M669" s="237"/>
      <c r="N669" s="238"/>
      <c r="O669" s="238"/>
      <c r="P669" s="238"/>
      <c r="Q669" s="238"/>
      <c r="R669" s="238"/>
      <c r="S669" s="238"/>
      <c r="T669" s="239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T669" s="240" t="s">
        <v>187</v>
      </c>
      <c r="AU669" s="240" t="s">
        <v>82</v>
      </c>
      <c r="AV669" s="12" t="s">
        <v>80</v>
      </c>
      <c r="AW669" s="12" t="s">
        <v>36</v>
      </c>
      <c r="AX669" s="12" t="s">
        <v>73</v>
      </c>
      <c r="AY669" s="240" t="s">
        <v>175</v>
      </c>
    </row>
    <row r="670" s="13" customFormat="1">
      <c r="A670" s="13"/>
      <c r="B670" s="241"/>
      <c r="C670" s="242"/>
      <c r="D670" s="224" t="s">
        <v>187</v>
      </c>
      <c r="E670" s="243" t="s">
        <v>30</v>
      </c>
      <c r="F670" s="244" t="s">
        <v>1258</v>
      </c>
      <c r="G670" s="242"/>
      <c r="H670" s="245">
        <v>7.888</v>
      </c>
      <c r="I670" s="246"/>
      <c r="J670" s="242"/>
      <c r="K670" s="242"/>
      <c r="L670" s="247"/>
      <c r="M670" s="248"/>
      <c r="N670" s="249"/>
      <c r="O670" s="249"/>
      <c r="P670" s="249"/>
      <c r="Q670" s="249"/>
      <c r="R670" s="249"/>
      <c r="S670" s="249"/>
      <c r="T670" s="250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1" t="s">
        <v>187</v>
      </c>
      <c r="AU670" s="251" t="s">
        <v>82</v>
      </c>
      <c r="AV670" s="13" t="s">
        <v>82</v>
      </c>
      <c r="AW670" s="13" t="s">
        <v>36</v>
      </c>
      <c r="AX670" s="13" t="s">
        <v>73</v>
      </c>
      <c r="AY670" s="251" t="s">
        <v>175</v>
      </c>
    </row>
    <row r="671" s="14" customFormat="1">
      <c r="A671" s="14"/>
      <c r="B671" s="252"/>
      <c r="C671" s="253"/>
      <c r="D671" s="224" t="s">
        <v>187</v>
      </c>
      <c r="E671" s="254" t="s">
        <v>30</v>
      </c>
      <c r="F671" s="255" t="s">
        <v>190</v>
      </c>
      <c r="G671" s="253"/>
      <c r="H671" s="256">
        <v>7.888</v>
      </c>
      <c r="I671" s="257"/>
      <c r="J671" s="253"/>
      <c r="K671" s="253"/>
      <c r="L671" s="258"/>
      <c r="M671" s="259"/>
      <c r="N671" s="260"/>
      <c r="O671" s="260"/>
      <c r="P671" s="260"/>
      <c r="Q671" s="260"/>
      <c r="R671" s="260"/>
      <c r="S671" s="260"/>
      <c r="T671" s="26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2" t="s">
        <v>187</v>
      </c>
      <c r="AU671" s="262" t="s">
        <v>82</v>
      </c>
      <c r="AV671" s="14" t="s">
        <v>181</v>
      </c>
      <c r="AW671" s="14" t="s">
        <v>36</v>
      </c>
      <c r="AX671" s="14" t="s">
        <v>80</v>
      </c>
      <c r="AY671" s="262" t="s">
        <v>175</v>
      </c>
    </row>
    <row r="672" s="2" customFormat="1" ht="16.5" customHeight="1">
      <c r="A672" s="42"/>
      <c r="B672" s="43"/>
      <c r="C672" s="211" t="s">
        <v>1259</v>
      </c>
      <c r="D672" s="211" t="s">
        <v>176</v>
      </c>
      <c r="E672" s="212" t="s">
        <v>1260</v>
      </c>
      <c r="F672" s="213" t="s">
        <v>1261</v>
      </c>
      <c r="G672" s="214" t="s">
        <v>295</v>
      </c>
      <c r="H672" s="215">
        <v>0.51400000000000008</v>
      </c>
      <c r="I672" s="216"/>
      <c r="J672" s="217">
        <f>ROUND(I672*H672,2)</f>
        <v>0</v>
      </c>
      <c r="K672" s="213" t="s">
        <v>180</v>
      </c>
      <c r="L672" s="48"/>
      <c r="M672" s="218" t="s">
        <v>30</v>
      </c>
      <c r="N672" s="219" t="s">
        <v>44</v>
      </c>
      <c r="O672" s="88"/>
      <c r="P672" s="220">
        <f>O672*H672</f>
        <v>0</v>
      </c>
      <c r="Q672" s="220">
        <v>1.05555</v>
      </c>
      <c r="R672" s="220">
        <f>Q672*H672</f>
        <v>0.5425527</v>
      </c>
      <c r="S672" s="220">
        <v>0</v>
      </c>
      <c r="T672" s="221">
        <f>S672*H672</f>
        <v>0</v>
      </c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R672" s="222" t="s">
        <v>181</v>
      </c>
      <c r="AT672" s="222" t="s">
        <v>176</v>
      </c>
      <c r="AU672" s="222" t="s">
        <v>82</v>
      </c>
      <c r="AY672" s="20" t="s">
        <v>175</v>
      </c>
      <c r="BE672" s="223">
        <f>IF(N672="základní",J672,0)</f>
        <v>0</v>
      </c>
      <c r="BF672" s="223">
        <f>IF(N672="snížená",J672,0)</f>
        <v>0</v>
      </c>
      <c r="BG672" s="223">
        <f>IF(N672="zákl. přenesená",J672,0)</f>
        <v>0</v>
      </c>
      <c r="BH672" s="223">
        <f>IF(N672="sníž. přenesená",J672,0)</f>
        <v>0</v>
      </c>
      <c r="BI672" s="223">
        <f>IF(N672="nulová",J672,0)</f>
        <v>0</v>
      </c>
      <c r="BJ672" s="20" t="s">
        <v>80</v>
      </c>
      <c r="BK672" s="223">
        <f>ROUND(I672*H672,2)</f>
        <v>0</v>
      </c>
      <c r="BL672" s="20" t="s">
        <v>181</v>
      </c>
      <c r="BM672" s="222" t="s">
        <v>1262</v>
      </c>
    </row>
    <row r="673" s="2" customFormat="1">
      <c r="A673" s="42"/>
      <c r="B673" s="43"/>
      <c r="C673" s="44"/>
      <c r="D673" s="224" t="s">
        <v>183</v>
      </c>
      <c r="E673" s="44"/>
      <c r="F673" s="225" t="s">
        <v>1263</v>
      </c>
      <c r="G673" s="44"/>
      <c r="H673" s="44"/>
      <c r="I673" s="226"/>
      <c r="J673" s="44"/>
      <c r="K673" s="44"/>
      <c r="L673" s="48"/>
      <c r="M673" s="227"/>
      <c r="N673" s="228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0" t="s">
        <v>183</v>
      </c>
      <c r="AU673" s="20" t="s">
        <v>82</v>
      </c>
    </row>
    <row r="674" s="2" customFormat="1">
      <c r="A674" s="42"/>
      <c r="B674" s="43"/>
      <c r="C674" s="44"/>
      <c r="D674" s="229" t="s">
        <v>185</v>
      </c>
      <c r="E674" s="44"/>
      <c r="F674" s="230" t="s">
        <v>1264</v>
      </c>
      <c r="G674" s="44"/>
      <c r="H674" s="44"/>
      <c r="I674" s="226"/>
      <c r="J674" s="44"/>
      <c r="K674" s="44"/>
      <c r="L674" s="48"/>
      <c r="M674" s="227"/>
      <c r="N674" s="228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0" t="s">
        <v>185</v>
      </c>
      <c r="AU674" s="20" t="s">
        <v>82</v>
      </c>
    </row>
    <row r="675" s="12" customFormat="1">
      <c r="A675" s="12"/>
      <c r="B675" s="231"/>
      <c r="C675" s="232"/>
      <c r="D675" s="224" t="s">
        <v>187</v>
      </c>
      <c r="E675" s="233" t="s">
        <v>30</v>
      </c>
      <c r="F675" s="234" t="s">
        <v>884</v>
      </c>
      <c r="G675" s="232"/>
      <c r="H675" s="233" t="s">
        <v>30</v>
      </c>
      <c r="I675" s="235"/>
      <c r="J675" s="232"/>
      <c r="K675" s="232"/>
      <c r="L675" s="236"/>
      <c r="M675" s="237"/>
      <c r="N675" s="238"/>
      <c r="O675" s="238"/>
      <c r="P675" s="238"/>
      <c r="Q675" s="238"/>
      <c r="R675" s="238"/>
      <c r="S675" s="238"/>
      <c r="T675" s="239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T675" s="240" t="s">
        <v>187</v>
      </c>
      <c r="AU675" s="240" t="s">
        <v>82</v>
      </c>
      <c r="AV675" s="12" t="s">
        <v>80</v>
      </c>
      <c r="AW675" s="12" t="s">
        <v>36</v>
      </c>
      <c r="AX675" s="12" t="s">
        <v>73</v>
      </c>
      <c r="AY675" s="240" t="s">
        <v>175</v>
      </c>
    </row>
    <row r="676" s="12" customFormat="1">
      <c r="A676" s="12"/>
      <c r="B676" s="231"/>
      <c r="C676" s="232"/>
      <c r="D676" s="224" t="s">
        <v>187</v>
      </c>
      <c r="E676" s="233" t="s">
        <v>30</v>
      </c>
      <c r="F676" s="234" t="s">
        <v>1265</v>
      </c>
      <c r="G676" s="232"/>
      <c r="H676" s="233" t="s">
        <v>30</v>
      </c>
      <c r="I676" s="235"/>
      <c r="J676" s="232"/>
      <c r="K676" s="232"/>
      <c r="L676" s="236"/>
      <c r="M676" s="237"/>
      <c r="N676" s="238"/>
      <c r="O676" s="238"/>
      <c r="P676" s="238"/>
      <c r="Q676" s="238"/>
      <c r="R676" s="238"/>
      <c r="S676" s="238"/>
      <c r="T676" s="239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T676" s="240" t="s">
        <v>187</v>
      </c>
      <c r="AU676" s="240" t="s">
        <v>82</v>
      </c>
      <c r="AV676" s="12" t="s">
        <v>80</v>
      </c>
      <c r="AW676" s="12" t="s">
        <v>36</v>
      </c>
      <c r="AX676" s="12" t="s">
        <v>73</v>
      </c>
      <c r="AY676" s="240" t="s">
        <v>175</v>
      </c>
    </row>
    <row r="677" s="12" customFormat="1">
      <c r="A677" s="12"/>
      <c r="B677" s="231"/>
      <c r="C677" s="232"/>
      <c r="D677" s="224" t="s">
        <v>187</v>
      </c>
      <c r="E677" s="233" t="s">
        <v>30</v>
      </c>
      <c r="F677" s="234" t="s">
        <v>1266</v>
      </c>
      <c r="G677" s="232"/>
      <c r="H677" s="233" t="s">
        <v>30</v>
      </c>
      <c r="I677" s="235"/>
      <c r="J677" s="232"/>
      <c r="K677" s="232"/>
      <c r="L677" s="236"/>
      <c r="M677" s="237"/>
      <c r="N677" s="238"/>
      <c r="O677" s="238"/>
      <c r="P677" s="238"/>
      <c r="Q677" s="238"/>
      <c r="R677" s="238"/>
      <c r="S677" s="238"/>
      <c r="T677" s="239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T677" s="240" t="s">
        <v>187</v>
      </c>
      <c r="AU677" s="240" t="s">
        <v>82</v>
      </c>
      <c r="AV677" s="12" t="s">
        <v>80</v>
      </c>
      <c r="AW677" s="12" t="s">
        <v>36</v>
      </c>
      <c r="AX677" s="12" t="s">
        <v>73</v>
      </c>
      <c r="AY677" s="240" t="s">
        <v>175</v>
      </c>
    </row>
    <row r="678" s="13" customFormat="1">
      <c r="A678" s="13"/>
      <c r="B678" s="241"/>
      <c r="C678" s="242"/>
      <c r="D678" s="224" t="s">
        <v>187</v>
      </c>
      <c r="E678" s="243" t="s">
        <v>30</v>
      </c>
      <c r="F678" s="244" t="s">
        <v>1267</v>
      </c>
      <c r="G678" s="242"/>
      <c r="H678" s="245">
        <v>0.174686274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1" t="s">
        <v>187</v>
      </c>
      <c r="AU678" s="251" t="s">
        <v>82</v>
      </c>
      <c r="AV678" s="13" t="s">
        <v>82</v>
      </c>
      <c r="AW678" s="13" t="s">
        <v>36</v>
      </c>
      <c r="AX678" s="13" t="s">
        <v>73</v>
      </c>
      <c r="AY678" s="251" t="s">
        <v>175</v>
      </c>
    </row>
    <row r="679" s="13" customFormat="1">
      <c r="A679" s="13"/>
      <c r="B679" s="241"/>
      <c r="C679" s="242"/>
      <c r="D679" s="224" t="s">
        <v>187</v>
      </c>
      <c r="E679" s="243" t="s">
        <v>30</v>
      </c>
      <c r="F679" s="244" t="s">
        <v>1268</v>
      </c>
      <c r="G679" s="242"/>
      <c r="H679" s="245">
        <v>0.076498128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187</v>
      </c>
      <c r="AU679" s="251" t="s">
        <v>82</v>
      </c>
      <c r="AV679" s="13" t="s">
        <v>82</v>
      </c>
      <c r="AW679" s="13" t="s">
        <v>36</v>
      </c>
      <c r="AX679" s="13" t="s">
        <v>73</v>
      </c>
      <c r="AY679" s="251" t="s">
        <v>175</v>
      </c>
    </row>
    <row r="680" s="13" customFormat="1">
      <c r="A680" s="13"/>
      <c r="B680" s="241"/>
      <c r="C680" s="242"/>
      <c r="D680" s="224" t="s">
        <v>187</v>
      </c>
      <c r="E680" s="243" t="s">
        <v>30</v>
      </c>
      <c r="F680" s="244" t="s">
        <v>1269</v>
      </c>
      <c r="G680" s="242"/>
      <c r="H680" s="245">
        <v>0.030552606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1" t="s">
        <v>187</v>
      </c>
      <c r="AU680" s="251" t="s">
        <v>82</v>
      </c>
      <c r="AV680" s="13" t="s">
        <v>82</v>
      </c>
      <c r="AW680" s="13" t="s">
        <v>36</v>
      </c>
      <c r="AX680" s="13" t="s">
        <v>73</v>
      </c>
      <c r="AY680" s="251" t="s">
        <v>175</v>
      </c>
    </row>
    <row r="681" s="13" customFormat="1">
      <c r="A681" s="13"/>
      <c r="B681" s="241"/>
      <c r="C681" s="242"/>
      <c r="D681" s="224" t="s">
        <v>187</v>
      </c>
      <c r="E681" s="243" t="s">
        <v>30</v>
      </c>
      <c r="F681" s="244" t="s">
        <v>1270</v>
      </c>
      <c r="G681" s="242"/>
      <c r="H681" s="245">
        <v>0.047385468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1" t="s">
        <v>187</v>
      </c>
      <c r="AU681" s="251" t="s">
        <v>82</v>
      </c>
      <c r="AV681" s="13" t="s">
        <v>82</v>
      </c>
      <c r="AW681" s="13" t="s">
        <v>36</v>
      </c>
      <c r="AX681" s="13" t="s">
        <v>73</v>
      </c>
      <c r="AY681" s="251" t="s">
        <v>175</v>
      </c>
    </row>
    <row r="682" s="13" customFormat="1">
      <c r="A682" s="13"/>
      <c r="B682" s="241"/>
      <c r="C682" s="242"/>
      <c r="D682" s="224" t="s">
        <v>187</v>
      </c>
      <c r="E682" s="243" t="s">
        <v>30</v>
      </c>
      <c r="F682" s="244" t="s">
        <v>1271</v>
      </c>
      <c r="G682" s="242"/>
      <c r="H682" s="245">
        <v>0.02046336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1" t="s">
        <v>187</v>
      </c>
      <c r="AU682" s="251" t="s">
        <v>82</v>
      </c>
      <c r="AV682" s="13" t="s">
        <v>82</v>
      </c>
      <c r="AW682" s="13" t="s">
        <v>36</v>
      </c>
      <c r="AX682" s="13" t="s">
        <v>73</v>
      </c>
      <c r="AY682" s="251" t="s">
        <v>175</v>
      </c>
    </row>
    <row r="683" s="13" customFormat="1">
      <c r="A683" s="13"/>
      <c r="B683" s="241"/>
      <c r="C683" s="242"/>
      <c r="D683" s="224" t="s">
        <v>187</v>
      </c>
      <c r="E683" s="243" t="s">
        <v>30</v>
      </c>
      <c r="F683" s="244" t="s">
        <v>1272</v>
      </c>
      <c r="G683" s="242"/>
      <c r="H683" s="245">
        <v>0.003932802</v>
      </c>
      <c r="I683" s="246"/>
      <c r="J683" s="242"/>
      <c r="K683" s="242"/>
      <c r="L683" s="247"/>
      <c r="M683" s="248"/>
      <c r="N683" s="249"/>
      <c r="O683" s="249"/>
      <c r="P683" s="249"/>
      <c r="Q683" s="249"/>
      <c r="R683" s="249"/>
      <c r="S683" s="249"/>
      <c r="T683" s="250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1" t="s">
        <v>187</v>
      </c>
      <c r="AU683" s="251" t="s">
        <v>82</v>
      </c>
      <c r="AV683" s="13" t="s">
        <v>82</v>
      </c>
      <c r="AW683" s="13" t="s">
        <v>36</v>
      </c>
      <c r="AX683" s="13" t="s">
        <v>73</v>
      </c>
      <c r="AY683" s="251" t="s">
        <v>175</v>
      </c>
    </row>
    <row r="684" s="15" customFormat="1">
      <c r="A684" s="15"/>
      <c r="B684" s="263"/>
      <c r="C684" s="264"/>
      <c r="D684" s="224" t="s">
        <v>187</v>
      </c>
      <c r="E684" s="265" t="s">
        <v>30</v>
      </c>
      <c r="F684" s="266" t="s">
        <v>231</v>
      </c>
      <c r="G684" s="264"/>
      <c r="H684" s="267">
        <v>0.353518638</v>
      </c>
      <c r="I684" s="268"/>
      <c r="J684" s="264"/>
      <c r="K684" s="264"/>
      <c r="L684" s="269"/>
      <c r="M684" s="270"/>
      <c r="N684" s="271"/>
      <c r="O684" s="271"/>
      <c r="P684" s="271"/>
      <c r="Q684" s="271"/>
      <c r="R684" s="271"/>
      <c r="S684" s="271"/>
      <c r="T684" s="272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3" t="s">
        <v>187</v>
      </c>
      <c r="AU684" s="273" t="s">
        <v>82</v>
      </c>
      <c r="AV684" s="15" t="s">
        <v>196</v>
      </c>
      <c r="AW684" s="15" t="s">
        <v>36</v>
      </c>
      <c r="AX684" s="15" t="s">
        <v>73</v>
      </c>
      <c r="AY684" s="273" t="s">
        <v>175</v>
      </c>
    </row>
    <row r="685" s="13" customFormat="1">
      <c r="A685" s="13"/>
      <c r="B685" s="241"/>
      <c r="C685" s="242"/>
      <c r="D685" s="224" t="s">
        <v>187</v>
      </c>
      <c r="E685" s="243" t="s">
        <v>30</v>
      </c>
      <c r="F685" s="244" t="s">
        <v>1273</v>
      </c>
      <c r="G685" s="242"/>
      <c r="H685" s="245">
        <v>0.16024668000000003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187</v>
      </c>
      <c r="AU685" s="251" t="s">
        <v>82</v>
      </c>
      <c r="AV685" s="13" t="s">
        <v>82</v>
      </c>
      <c r="AW685" s="13" t="s">
        <v>36</v>
      </c>
      <c r="AX685" s="13" t="s">
        <v>73</v>
      </c>
      <c r="AY685" s="251" t="s">
        <v>175</v>
      </c>
    </row>
    <row r="686" s="15" customFormat="1">
      <c r="A686" s="15"/>
      <c r="B686" s="263"/>
      <c r="C686" s="264"/>
      <c r="D686" s="224" t="s">
        <v>187</v>
      </c>
      <c r="E686" s="265" t="s">
        <v>30</v>
      </c>
      <c r="F686" s="266" t="s">
        <v>231</v>
      </c>
      <c r="G686" s="264"/>
      <c r="H686" s="267">
        <v>0.16024668000000003</v>
      </c>
      <c r="I686" s="268"/>
      <c r="J686" s="264"/>
      <c r="K686" s="264"/>
      <c r="L686" s="269"/>
      <c r="M686" s="270"/>
      <c r="N686" s="271"/>
      <c r="O686" s="271"/>
      <c r="P686" s="271"/>
      <c r="Q686" s="271"/>
      <c r="R686" s="271"/>
      <c r="S686" s="271"/>
      <c r="T686" s="272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73" t="s">
        <v>187</v>
      </c>
      <c r="AU686" s="273" t="s">
        <v>82</v>
      </c>
      <c r="AV686" s="15" t="s">
        <v>196</v>
      </c>
      <c r="AW686" s="15" t="s">
        <v>36</v>
      </c>
      <c r="AX686" s="15" t="s">
        <v>73</v>
      </c>
      <c r="AY686" s="273" t="s">
        <v>175</v>
      </c>
    </row>
    <row r="687" s="14" customFormat="1">
      <c r="A687" s="14"/>
      <c r="B687" s="252"/>
      <c r="C687" s="253"/>
      <c r="D687" s="224" t="s">
        <v>187</v>
      </c>
      <c r="E687" s="254" t="s">
        <v>30</v>
      </c>
      <c r="F687" s="255" t="s">
        <v>190</v>
      </c>
      <c r="G687" s="253"/>
      <c r="H687" s="256">
        <v>0.513765318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2" t="s">
        <v>187</v>
      </c>
      <c r="AU687" s="262" t="s">
        <v>82</v>
      </c>
      <c r="AV687" s="14" t="s">
        <v>181</v>
      </c>
      <c r="AW687" s="14" t="s">
        <v>36</v>
      </c>
      <c r="AX687" s="14" t="s">
        <v>80</v>
      </c>
      <c r="AY687" s="262" t="s">
        <v>175</v>
      </c>
    </row>
    <row r="688" s="2" customFormat="1" ht="16.5" customHeight="1">
      <c r="A688" s="42"/>
      <c r="B688" s="43"/>
      <c r="C688" s="211" t="s">
        <v>1274</v>
      </c>
      <c r="D688" s="211" t="s">
        <v>176</v>
      </c>
      <c r="E688" s="212" t="s">
        <v>1275</v>
      </c>
      <c r="F688" s="213" t="s">
        <v>1276</v>
      </c>
      <c r="G688" s="214" t="s">
        <v>295</v>
      </c>
      <c r="H688" s="215">
        <v>0.021999999999999996</v>
      </c>
      <c r="I688" s="216"/>
      <c r="J688" s="217">
        <f>ROUND(I688*H688,2)</f>
        <v>0</v>
      </c>
      <c r="K688" s="213" t="s">
        <v>180</v>
      </c>
      <c r="L688" s="48"/>
      <c r="M688" s="218" t="s">
        <v>30</v>
      </c>
      <c r="N688" s="219" t="s">
        <v>44</v>
      </c>
      <c r="O688" s="88"/>
      <c r="P688" s="220">
        <f>O688*H688</f>
        <v>0</v>
      </c>
      <c r="Q688" s="220">
        <v>1.0627700000000002</v>
      </c>
      <c r="R688" s="220">
        <f>Q688*H688</f>
        <v>0.02338094</v>
      </c>
      <c r="S688" s="220">
        <v>0</v>
      </c>
      <c r="T688" s="221">
        <f>S688*H688</f>
        <v>0</v>
      </c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R688" s="222" t="s">
        <v>181</v>
      </c>
      <c r="AT688" s="222" t="s">
        <v>176</v>
      </c>
      <c r="AU688" s="222" t="s">
        <v>82</v>
      </c>
      <c r="AY688" s="20" t="s">
        <v>175</v>
      </c>
      <c r="BE688" s="223">
        <f>IF(N688="základní",J688,0)</f>
        <v>0</v>
      </c>
      <c r="BF688" s="223">
        <f>IF(N688="snížená",J688,0)</f>
        <v>0</v>
      </c>
      <c r="BG688" s="223">
        <f>IF(N688="zákl. přenesená",J688,0)</f>
        <v>0</v>
      </c>
      <c r="BH688" s="223">
        <f>IF(N688="sníž. přenesená",J688,0)</f>
        <v>0</v>
      </c>
      <c r="BI688" s="223">
        <f>IF(N688="nulová",J688,0)</f>
        <v>0</v>
      </c>
      <c r="BJ688" s="20" t="s">
        <v>80</v>
      </c>
      <c r="BK688" s="223">
        <f>ROUND(I688*H688,2)</f>
        <v>0</v>
      </c>
      <c r="BL688" s="20" t="s">
        <v>181</v>
      </c>
      <c r="BM688" s="222" t="s">
        <v>1277</v>
      </c>
    </row>
    <row r="689" s="2" customFormat="1">
      <c r="A689" s="42"/>
      <c r="B689" s="43"/>
      <c r="C689" s="44"/>
      <c r="D689" s="224" t="s">
        <v>183</v>
      </c>
      <c r="E689" s="44"/>
      <c r="F689" s="225" t="s">
        <v>1263</v>
      </c>
      <c r="G689" s="44"/>
      <c r="H689" s="44"/>
      <c r="I689" s="226"/>
      <c r="J689" s="44"/>
      <c r="K689" s="44"/>
      <c r="L689" s="48"/>
      <c r="M689" s="227"/>
      <c r="N689" s="228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0" t="s">
        <v>183</v>
      </c>
      <c r="AU689" s="20" t="s">
        <v>82</v>
      </c>
    </row>
    <row r="690" s="2" customFormat="1">
      <c r="A690" s="42"/>
      <c r="B690" s="43"/>
      <c r="C690" s="44"/>
      <c r="D690" s="229" t="s">
        <v>185</v>
      </c>
      <c r="E690" s="44"/>
      <c r="F690" s="230" t="s">
        <v>1278</v>
      </c>
      <c r="G690" s="44"/>
      <c r="H690" s="44"/>
      <c r="I690" s="226"/>
      <c r="J690" s="44"/>
      <c r="K690" s="44"/>
      <c r="L690" s="48"/>
      <c r="M690" s="227"/>
      <c r="N690" s="228"/>
      <c r="O690" s="88"/>
      <c r="P690" s="88"/>
      <c r="Q690" s="88"/>
      <c r="R690" s="88"/>
      <c r="S690" s="88"/>
      <c r="T690" s="89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T690" s="20" t="s">
        <v>185</v>
      </c>
      <c r="AU690" s="20" t="s">
        <v>82</v>
      </c>
    </row>
    <row r="691" s="12" customFormat="1">
      <c r="A691" s="12"/>
      <c r="B691" s="231"/>
      <c r="C691" s="232"/>
      <c r="D691" s="224" t="s">
        <v>187</v>
      </c>
      <c r="E691" s="233" t="s">
        <v>30</v>
      </c>
      <c r="F691" s="234" t="s">
        <v>1279</v>
      </c>
      <c r="G691" s="232"/>
      <c r="H691" s="233" t="s">
        <v>30</v>
      </c>
      <c r="I691" s="235"/>
      <c r="J691" s="232"/>
      <c r="K691" s="232"/>
      <c r="L691" s="236"/>
      <c r="M691" s="237"/>
      <c r="N691" s="238"/>
      <c r="O691" s="238"/>
      <c r="P691" s="238"/>
      <c r="Q691" s="238"/>
      <c r="R691" s="238"/>
      <c r="S691" s="238"/>
      <c r="T691" s="239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T691" s="240" t="s">
        <v>187</v>
      </c>
      <c r="AU691" s="240" t="s">
        <v>82</v>
      </c>
      <c r="AV691" s="12" t="s">
        <v>80</v>
      </c>
      <c r="AW691" s="12" t="s">
        <v>36</v>
      </c>
      <c r="AX691" s="12" t="s">
        <v>73</v>
      </c>
      <c r="AY691" s="240" t="s">
        <v>175</v>
      </c>
    </row>
    <row r="692" s="13" customFormat="1">
      <c r="A692" s="13"/>
      <c r="B692" s="241"/>
      <c r="C692" s="242"/>
      <c r="D692" s="224" t="s">
        <v>187</v>
      </c>
      <c r="E692" s="243" t="s">
        <v>30</v>
      </c>
      <c r="F692" s="244" t="s">
        <v>1280</v>
      </c>
      <c r="G692" s="242"/>
      <c r="H692" s="245">
        <v>0.005526976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187</v>
      </c>
      <c r="AU692" s="251" t="s">
        <v>82</v>
      </c>
      <c r="AV692" s="13" t="s">
        <v>82</v>
      </c>
      <c r="AW692" s="13" t="s">
        <v>36</v>
      </c>
      <c r="AX692" s="13" t="s">
        <v>73</v>
      </c>
      <c r="AY692" s="251" t="s">
        <v>175</v>
      </c>
    </row>
    <row r="693" s="13" customFormat="1">
      <c r="A693" s="13"/>
      <c r="B693" s="241"/>
      <c r="C693" s="242"/>
      <c r="D693" s="224" t="s">
        <v>187</v>
      </c>
      <c r="E693" s="243" t="s">
        <v>30</v>
      </c>
      <c r="F693" s="244" t="s">
        <v>1281</v>
      </c>
      <c r="G693" s="242"/>
      <c r="H693" s="245">
        <v>0.007325136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187</v>
      </c>
      <c r="AU693" s="251" t="s">
        <v>82</v>
      </c>
      <c r="AV693" s="13" t="s">
        <v>82</v>
      </c>
      <c r="AW693" s="13" t="s">
        <v>36</v>
      </c>
      <c r="AX693" s="13" t="s">
        <v>73</v>
      </c>
      <c r="AY693" s="251" t="s">
        <v>175</v>
      </c>
    </row>
    <row r="694" s="13" customFormat="1">
      <c r="A694" s="13"/>
      <c r="B694" s="241"/>
      <c r="C694" s="242"/>
      <c r="D694" s="224" t="s">
        <v>187</v>
      </c>
      <c r="E694" s="243" t="s">
        <v>30</v>
      </c>
      <c r="F694" s="244" t="s">
        <v>1282</v>
      </c>
      <c r="G694" s="242"/>
      <c r="H694" s="245">
        <v>0.009217936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187</v>
      </c>
      <c r="AU694" s="251" t="s">
        <v>82</v>
      </c>
      <c r="AV694" s="13" t="s">
        <v>82</v>
      </c>
      <c r="AW694" s="13" t="s">
        <v>36</v>
      </c>
      <c r="AX694" s="13" t="s">
        <v>73</v>
      </c>
      <c r="AY694" s="251" t="s">
        <v>175</v>
      </c>
    </row>
    <row r="695" s="14" customFormat="1">
      <c r="A695" s="14"/>
      <c r="B695" s="252"/>
      <c r="C695" s="253"/>
      <c r="D695" s="224" t="s">
        <v>187</v>
      </c>
      <c r="E695" s="254" t="s">
        <v>30</v>
      </c>
      <c r="F695" s="255" t="s">
        <v>190</v>
      </c>
      <c r="G695" s="253"/>
      <c r="H695" s="256">
        <v>0.022070048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2" t="s">
        <v>187</v>
      </c>
      <c r="AU695" s="262" t="s">
        <v>82</v>
      </c>
      <c r="AV695" s="14" t="s">
        <v>181</v>
      </c>
      <c r="AW695" s="14" t="s">
        <v>36</v>
      </c>
      <c r="AX695" s="14" t="s">
        <v>80</v>
      </c>
      <c r="AY695" s="262" t="s">
        <v>175</v>
      </c>
    </row>
    <row r="696" s="2" customFormat="1" ht="16.5" customHeight="1">
      <c r="A696" s="42"/>
      <c r="B696" s="43"/>
      <c r="C696" s="211" t="s">
        <v>1283</v>
      </c>
      <c r="D696" s="211" t="s">
        <v>176</v>
      </c>
      <c r="E696" s="212" t="s">
        <v>1284</v>
      </c>
      <c r="F696" s="213" t="s">
        <v>1285</v>
      </c>
      <c r="G696" s="214" t="s">
        <v>199</v>
      </c>
      <c r="H696" s="215">
        <v>19.49</v>
      </c>
      <c r="I696" s="216"/>
      <c r="J696" s="217">
        <f>ROUND(I696*H696,2)</f>
        <v>0</v>
      </c>
      <c r="K696" s="213" t="s">
        <v>180</v>
      </c>
      <c r="L696" s="48"/>
      <c r="M696" s="218" t="s">
        <v>30</v>
      </c>
      <c r="N696" s="219" t="s">
        <v>44</v>
      </c>
      <c r="O696" s="88"/>
      <c r="P696" s="220">
        <f>O696*H696</f>
        <v>0</v>
      </c>
      <c r="Q696" s="220">
        <v>2.50198</v>
      </c>
      <c r="R696" s="220">
        <f>Q696*H696</f>
        <v>48.763590199999992</v>
      </c>
      <c r="S696" s="220">
        <v>0</v>
      </c>
      <c r="T696" s="221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22" t="s">
        <v>181</v>
      </c>
      <c r="AT696" s="222" t="s">
        <v>176</v>
      </c>
      <c r="AU696" s="222" t="s">
        <v>82</v>
      </c>
      <c r="AY696" s="20" t="s">
        <v>175</v>
      </c>
      <c r="BE696" s="223">
        <f>IF(N696="základní",J696,0)</f>
        <v>0</v>
      </c>
      <c r="BF696" s="223">
        <f>IF(N696="snížená",J696,0)</f>
        <v>0</v>
      </c>
      <c r="BG696" s="223">
        <f>IF(N696="zákl. přenesená",J696,0)</f>
        <v>0</v>
      </c>
      <c r="BH696" s="223">
        <f>IF(N696="sníž. přenesená",J696,0)</f>
        <v>0</v>
      </c>
      <c r="BI696" s="223">
        <f>IF(N696="nulová",J696,0)</f>
        <v>0</v>
      </c>
      <c r="BJ696" s="20" t="s">
        <v>80</v>
      </c>
      <c r="BK696" s="223">
        <f>ROUND(I696*H696,2)</f>
        <v>0</v>
      </c>
      <c r="BL696" s="20" t="s">
        <v>181</v>
      </c>
      <c r="BM696" s="222" t="s">
        <v>1286</v>
      </c>
    </row>
    <row r="697" s="2" customFormat="1">
      <c r="A697" s="42"/>
      <c r="B697" s="43"/>
      <c r="C697" s="44"/>
      <c r="D697" s="224" t="s">
        <v>183</v>
      </c>
      <c r="E697" s="44"/>
      <c r="F697" s="225" t="s">
        <v>1287</v>
      </c>
      <c r="G697" s="44"/>
      <c r="H697" s="44"/>
      <c r="I697" s="226"/>
      <c r="J697" s="44"/>
      <c r="K697" s="44"/>
      <c r="L697" s="48"/>
      <c r="M697" s="227"/>
      <c r="N697" s="228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0" t="s">
        <v>183</v>
      </c>
      <c r="AU697" s="20" t="s">
        <v>82</v>
      </c>
    </row>
    <row r="698" s="2" customFormat="1">
      <c r="A698" s="42"/>
      <c r="B698" s="43"/>
      <c r="C698" s="44"/>
      <c r="D698" s="229" t="s">
        <v>185</v>
      </c>
      <c r="E698" s="44"/>
      <c r="F698" s="230" t="s">
        <v>1288</v>
      </c>
      <c r="G698" s="44"/>
      <c r="H698" s="44"/>
      <c r="I698" s="226"/>
      <c r="J698" s="44"/>
      <c r="K698" s="44"/>
      <c r="L698" s="48"/>
      <c r="M698" s="227"/>
      <c r="N698" s="228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0" t="s">
        <v>185</v>
      </c>
      <c r="AU698" s="20" t="s">
        <v>82</v>
      </c>
    </row>
    <row r="699" s="13" customFormat="1">
      <c r="A699" s="13"/>
      <c r="B699" s="241"/>
      <c r="C699" s="242"/>
      <c r="D699" s="224" t="s">
        <v>187</v>
      </c>
      <c r="E699" s="243" t="s">
        <v>30</v>
      </c>
      <c r="F699" s="244" t="s">
        <v>1289</v>
      </c>
      <c r="G699" s="242"/>
      <c r="H699" s="245">
        <v>6.3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187</v>
      </c>
      <c r="AU699" s="251" t="s">
        <v>82</v>
      </c>
      <c r="AV699" s="13" t="s">
        <v>82</v>
      </c>
      <c r="AW699" s="13" t="s">
        <v>36</v>
      </c>
      <c r="AX699" s="13" t="s">
        <v>73</v>
      </c>
      <c r="AY699" s="251" t="s">
        <v>175</v>
      </c>
    </row>
    <row r="700" s="13" customFormat="1">
      <c r="A700" s="13"/>
      <c r="B700" s="241"/>
      <c r="C700" s="242"/>
      <c r="D700" s="224" t="s">
        <v>187</v>
      </c>
      <c r="E700" s="243" t="s">
        <v>30</v>
      </c>
      <c r="F700" s="244" t="s">
        <v>1290</v>
      </c>
      <c r="G700" s="242"/>
      <c r="H700" s="245">
        <v>0.27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187</v>
      </c>
      <c r="AU700" s="251" t="s">
        <v>82</v>
      </c>
      <c r="AV700" s="13" t="s">
        <v>82</v>
      </c>
      <c r="AW700" s="13" t="s">
        <v>36</v>
      </c>
      <c r="AX700" s="13" t="s">
        <v>73</v>
      </c>
      <c r="AY700" s="251" t="s">
        <v>175</v>
      </c>
    </row>
    <row r="701" s="13" customFormat="1">
      <c r="A701" s="13"/>
      <c r="B701" s="241"/>
      <c r="C701" s="242"/>
      <c r="D701" s="224" t="s">
        <v>187</v>
      </c>
      <c r="E701" s="243" t="s">
        <v>30</v>
      </c>
      <c r="F701" s="244" t="s">
        <v>1291</v>
      </c>
      <c r="G701" s="242"/>
      <c r="H701" s="245">
        <v>0.2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187</v>
      </c>
      <c r="AU701" s="251" t="s">
        <v>82</v>
      </c>
      <c r="AV701" s="13" t="s">
        <v>82</v>
      </c>
      <c r="AW701" s="13" t="s">
        <v>36</v>
      </c>
      <c r="AX701" s="13" t="s">
        <v>73</v>
      </c>
      <c r="AY701" s="251" t="s">
        <v>175</v>
      </c>
    </row>
    <row r="702" s="13" customFormat="1">
      <c r="A702" s="13"/>
      <c r="B702" s="241"/>
      <c r="C702" s="242"/>
      <c r="D702" s="224" t="s">
        <v>187</v>
      </c>
      <c r="E702" s="243" t="s">
        <v>30</v>
      </c>
      <c r="F702" s="244" t="s">
        <v>1292</v>
      </c>
      <c r="G702" s="242"/>
      <c r="H702" s="245">
        <v>9.45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187</v>
      </c>
      <c r="AU702" s="251" t="s">
        <v>82</v>
      </c>
      <c r="AV702" s="13" t="s">
        <v>82</v>
      </c>
      <c r="AW702" s="13" t="s">
        <v>36</v>
      </c>
      <c r="AX702" s="13" t="s">
        <v>73</v>
      </c>
      <c r="AY702" s="251" t="s">
        <v>175</v>
      </c>
    </row>
    <row r="703" s="13" customFormat="1">
      <c r="A703" s="13"/>
      <c r="B703" s="241"/>
      <c r="C703" s="242"/>
      <c r="D703" s="224" t="s">
        <v>187</v>
      </c>
      <c r="E703" s="243" t="s">
        <v>30</v>
      </c>
      <c r="F703" s="244" t="s">
        <v>1293</v>
      </c>
      <c r="G703" s="242"/>
      <c r="H703" s="245">
        <v>2.6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187</v>
      </c>
      <c r="AU703" s="251" t="s">
        <v>82</v>
      </c>
      <c r="AV703" s="13" t="s">
        <v>82</v>
      </c>
      <c r="AW703" s="13" t="s">
        <v>36</v>
      </c>
      <c r="AX703" s="13" t="s">
        <v>73</v>
      </c>
      <c r="AY703" s="251" t="s">
        <v>175</v>
      </c>
    </row>
    <row r="704" s="15" customFormat="1">
      <c r="A704" s="15"/>
      <c r="B704" s="263"/>
      <c r="C704" s="264"/>
      <c r="D704" s="224" t="s">
        <v>187</v>
      </c>
      <c r="E704" s="265" t="s">
        <v>30</v>
      </c>
      <c r="F704" s="266" t="s">
        <v>231</v>
      </c>
      <c r="G704" s="264"/>
      <c r="H704" s="267">
        <v>18.82</v>
      </c>
      <c r="I704" s="268"/>
      <c r="J704" s="264"/>
      <c r="K704" s="264"/>
      <c r="L704" s="269"/>
      <c r="M704" s="270"/>
      <c r="N704" s="271"/>
      <c r="O704" s="271"/>
      <c r="P704" s="271"/>
      <c r="Q704" s="271"/>
      <c r="R704" s="271"/>
      <c r="S704" s="271"/>
      <c r="T704" s="272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3" t="s">
        <v>187</v>
      </c>
      <c r="AU704" s="273" t="s">
        <v>82</v>
      </c>
      <c r="AV704" s="15" t="s">
        <v>196</v>
      </c>
      <c r="AW704" s="15" t="s">
        <v>36</v>
      </c>
      <c r="AX704" s="15" t="s">
        <v>73</v>
      </c>
      <c r="AY704" s="273" t="s">
        <v>175</v>
      </c>
    </row>
    <row r="705" s="13" customFormat="1">
      <c r="A705" s="13"/>
      <c r="B705" s="241"/>
      <c r="C705" s="242"/>
      <c r="D705" s="224" t="s">
        <v>187</v>
      </c>
      <c r="E705" s="243" t="s">
        <v>30</v>
      </c>
      <c r="F705" s="244" t="s">
        <v>1294</v>
      </c>
      <c r="G705" s="242"/>
      <c r="H705" s="245">
        <v>0.16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1" t="s">
        <v>187</v>
      </c>
      <c r="AU705" s="251" t="s">
        <v>82</v>
      </c>
      <c r="AV705" s="13" t="s">
        <v>82</v>
      </c>
      <c r="AW705" s="13" t="s">
        <v>36</v>
      </c>
      <c r="AX705" s="13" t="s">
        <v>73</v>
      </c>
      <c r="AY705" s="251" t="s">
        <v>175</v>
      </c>
    </row>
    <row r="706" s="13" customFormat="1">
      <c r="A706" s="13"/>
      <c r="B706" s="241"/>
      <c r="C706" s="242"/>
      <c r="D706" s="224" t="s">
        <v>187</v>
      </c>
      <c r="E706" s="243" t="s">
        <v>30</v>
      </c>
      <c r="F706" s="244" t="s">
        <v>1295</v>
      </c>
      <c r="G706" s="242"/>
      <c r="H706" s="245">
        <v>0.23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1" t="s">
        <v>187</v>
      </c>
      <c r="AU706" s="251" t="s">
        <v>82</v>
      </c>
      <c r="AV706" s="13" t="s">
        <v>82</v>
      </c>
      <c r="AW706" s="13" t="s">
        <v>36</v>
      </c>
      <c r="AX706" s="13" t="s">
        <v>73</v>
      </c>
      <c r="AY706" s="251" t="s">
        <v>175</v>
      </c>
    </row>
    <row r="707" s="13" customFormat="1">
      <c r="A707" s="13"/>
      <c r="B707" s="241"/>
      <c r="C707" s="242"/>
      <c r="D707" s="224" t="s">
        <v>187</v>
      </c>
      <c r="E707" s="243" t="s">
        <v>30</v>
      </c>
      <c r="F707" s="244" t="s">
        <v>1296</v>
      </c>
      <c r="G707" s="242"/>
      <c r="H707" s="245">
        <v>0.28000000000000004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1" t="s">
        <v>187</v>
      </c>
      <c r="AU707" s="251" t="s">
        <v>82</v>
      </c>
      <c r="AV707" s="13" t="s">
        <v>82</v>
      </c>
      <c r="AW707" s="13" t="s">
        <v>36</v>
      </c>
      <c r="AX707" s="13" t="s">
        <v>73</v>
      </c>
      <c r="AY707" s="251" t="s">
        <v>175</v>
      </c>
    </row>
    <row r="708" s="15" customFormat="1">
      <c r="A708" s="15"/>
      <c r="B708" s="263"/>
      <c r="C708" s="264"/>
      <c r="D708" s="224" t="s">
        <v>187</v>
      </c>
      <c r="E708" s="265" t="s">
        <v>30</v>
      </c>
      <c r="F708" s="266" t="s">
        <v>231</v>
      </c>
      <c r="G708" s="264"/>
      <c r="H708" s="267">
        <v>0.67</v>
      </c>
      <c r="I708" s="268"/>
      <c r="J708" s="264"/>
      <c r="K708" s="264"/>
      <c r="L708" s="269"/>
      <c r="M708" s="270"/>
      <c r="N708" s="271"/>
      <c r="O708" s="271"/>
      <c r="P708" s="271"/>
      <c r="Q708" s="271"/>
      <c r="R708" s="271"/>
      <c r="S708" s="271"/>
      <c r="T708" s="272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3" t="s">
        <v>187</v>
      </c>
      <c r="AU708" s="273" t="s">
        <v>82</v>
      </c>
      <c r="AV708" s="15" t="s">
        <v>196</v>
      </c>
      <c r="AW708" s="15" t="s">
        <v>36</v>
      </c>
      <c r="AX708" s="15" t="s">
        <v>73</v>
      </c>
      <c r="AY708" s="273" t="s">
        <v>175</v>
      </c>
    </row>
    <row r="709" s="14" customFormat="1">
      <c r="A709" s="14"/>
      <c r="B709" s="252"/>
      <c r="C709" s="253"/>
      <c r="D709" s="224" t="s">
        <v>187</v>
      </c>
      <c r="E709" s="254" t="s">
        <v>30</v>
      </c>
      <c r="F709" s="255" t="s">
        <v>190</v>
      </c>
      <c r="G709" s="253"/>
      <c r="H709" s="256">
        <v>19.49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2" t="s">
        <v>187</v>
      </c>
      <c r="AU709" s="262" t="s">
        <v>82</v>
      </c>
      <c r="AV709" s="14" t="s">
        <v>181</v>
      </c>
      <c r="AW709" s="14" t="s">
        <v>36</v>
      </c>
      <c r="AX709" s="14" t="s">
        <v>80</v>
      </c>
      <c r="AY709" s="262" t="s">
        <v>175</v>
      </c>
    </row>
    <row r="710" s="2" customFormat="1" ht="16.5" customHeight="1">
      <c r="A710" s="42"/>
      <c r="B710" s="43"/>
      <c r="C710" s="211" t="s">
        <v>1297</v>
      </c>
      <c r="D710" s="211" t="s">
        <v>176</v>
      </c>
      <c r="E710" s="212" t="s">
        <v>1298</v>
      </c>
      <c r="F710" s="213" t="s">
        <v>1299</v>
      </c>
      <c r="G710" s="214" t="s">
        <v>179</v>
      </c>
      <c r="H710" s="215">
        <v>86.775</v>
      </c>
      <c r="I710" s="216"/>
      <c r="J710" s="217">
        <f>ROUND(I710*H710,2)</f>
        <v>0</v>
      </c>
      <c r="K710" s="213" t="s">
        <v>180</v>
      </c>
      <c r="L710" s="48"/>
      <c r="M710" s="218" t="s">
        <v>30</v>
      </c>
      <c r="N710" s="219" t="s">
        <v>44</v>
      </c>
      <c r="O710" s="88"/>
      <c r="P710" s="220">
        <f>O710*H710</f>
        <v>0</v>
      </c>
      <c r="Q710" s="220">
        <v>0.01117</v>
      </c>
      <c r="R710" s="220">
        <f>Q710*H710</f>
        <v>0.96927675</v>
      </c>
      <c r="S710" s="220">
        <v>0</v>
      </c>
      <c r="T710" s="221">
        <f>S710*H710</f>
        <v>0</v>
      </c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R710" s="222" t="s">
        <v>181</v>
      </c>
      <c r="AT710" s="222" t="s">
        <v>176</v>
      </c>
      <c r="AU710" s="222" t="s">
        <v>82</v>
      </c>
      <c r="AY710" s="20" t="s">
        <v>175</v>
      </c>
      <c r="BE710" s="223">
        <f>IF(N710="základní",J710,0)</f>
        <v>0</v>
      </c>
      <c r="BF710" s="223">
        <f>IF(N710="snížená",J710,0)</f>
        <v>0</v>
      </c>
      <c r="BG710" s="223">
        <f>IF(N710="zákl. přenesená",J710,0)</f>
        <v>0</v>
      </c>
      <c r="BH710" s="223">
        <f>IF(N710="sníž. přenesená",J710,0)</f>
        <v>0</v>
      </c>
      <c r="BI710" s="223">
        <f>IF(N710="nulová",J710,0)</f>
        <v>0</v>
      </c>
      <c r="BJ710" s="20" t="s">
        <v>80</v>
      </c>
      <c r="BK710" s="223">
        <f>ROUND(I710*H710,2)</f>
        <v>0</v>
      </c>
      <c r="BL710" s="20" t="s">
        <v>181</v>
      </c>
      <c r="BM710" s="222" t="s">
        <v>1300</v>
      </c>
    </row>
    <row r="711" s="2" customFormat="1">
      <c r="A711" s="42"/>
      <c r="B711" s="43"/>
      <c r="C711" s="44"/>
      <c r="D711" s="224" t="s">
        <v>183</v>
      </c>
      <c r="E711" s="44"/>
      <c r="F711" s="225" t="s">
        <v>1301</v>
      </c>
      <c r="G711" s="44"/>
      <c r="H711" s="44"/>
      <c r="I711" s="226"/>
      <c r="J711" s="44"/>
      <c r="K711" s="44"/>
      <c r="L711" s="48"/>
      <c r="M711" s="227"/>
      <c r="N711" s="228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0" t="s">
        <v>183</v>
      </c>
      <c r="AU711" s="20" t="s">
        <v>82</v>
      </c>
    </row>
    <row r="712" s="2" customFormat="1">
      <c r="A712" s="42"/>
      <c r="B712" s="43"/>
      <c r="C712" s="44"/>
      <c r="D712" s="229" t="s">
        <v>185</v>
      </c>
      <c r="E712" s="44"/>
      <c r="F712" s="230" t="s">
        <v>1302</v>
      </c>
      <c r="G712" s="44"/>
      <c r="H712" s="44"/>
      <c r="I712" s="226"/>
      <c r="J712" s="44"/>
      <c r="K712" s="44"/>
      <c r="L712" s="48"/>
      <c r="M712" s="227"/>
      <c r="N712" s="228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T712" s="20" t="s">
        <v>185</v>
      </c>
      <c r="AU712" s="20" t="s">
        <v>82</v>
      </c>
    </row>
    <row r="713" s="13" customFormat="1">
      <c r="A713" s="13"/>
      <c r="B713" s="241"/>
      <c r="C713" s="242"/>
      <c r="D713" s="224" t="s">
        <v>187</v>
      </c>
      <c r="E713" s="243" t="s">
        <v>30</v>
      </c>
      <c r="F713" s="244" t="s">
        <v>1303</v>
      </c>
      <c r="G713" s="242"/>
      <c r="H713" s="245">
        <v>24.05</v>
      </c>
      <c r="I713" s="246"/>
      <c r="J713" s="242"/>
      <c r="K713" s="242"/>
      <c r="L713" s="247"/>
      <c r="M713" s="248"/>
      <c r="N713" s="249"/>
      <c r="O713" s="249"/>
      <c r="P713" s="249"/>
      <c r="Q713" s="249"/>
      <c r="R713" s="249"/>
      <c r="S713" s="249"/>
      <c r="T713" s="250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1" t="s">
        <v>187</v>
      </c>
      <c r="AU713" s="251" t="s">
        <v>82</v>
      </c>
      <c r="AV713" s="13" t="s">
        <v>82</v>
      </c>
      <c r="AW713" s="13" t="s">
        <v>36</v>
      </c>
      <c r="AX713" s="13" t="s">
        <v>73</v>
      </c>
      <c r="AY713" s="251" t="s">
        <v>175</v>
      </c>
    </row>
    <row r="714" s="13" customFormat="1">
      <c r="A714" s="13"/>
      <c r="B714" s="241"/>
      <c r="C714" s="242"/>
      <c r="D714" s="224" t="s">
        <v>187</v>
      </c>
      <c r="E714" s="243" t="s">
        <v>30</v>
      </c>
      <c r="F714" s="244" t="s">
        <v>1304</v>
      </c>
      <c r="G714" s="242"/>
      <c r="H714" s="245">
        <v>0</v>
      </c>
      <c r="I714" s="246"/>
      <c r="J714" s="242"/>
      <c r="K714" s="242"/>
      <c r="L714" s="247"/>
      <c r="M714" s="248"/>
      <c r="N714" s="249"/>
      <c r="O714" s="249"/>
      <c r="P714" s="249"/>
      <c r="Q714" s="249"/>
      <c r="R714" s="249"/>
      <c r="S714" s="249"/>
      <c r="T714" s="250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1" t="s">
        <v>187</v>
      </c>
      <c r="AU714" s="251" t="s">
        <v>82</v>
      </c>
      <c r="AV714" s="13" t="s">
        <v>82</v>
      </c>
      <c r="AW714" s="13" t="s">
        <v>36</v>
      </c>
      <c r="AX714" s="13" t="s">
        <v>73</v>
      </c>
      <c r="AY714" s="251" t="s">
        <v>175</v>
      </c>
    </row>
    <row r="715" s="13" customFormat="1">
      <c r="A715" s="13"/>
      <c r="B715" s="241"/>
      <c r="C715" s="242"/>
      <c r="D715" s="224" t="s">
        <v>187</v>
      </c>
      <c r="E715" s="243" t="s">
        <v>30</v>
      </c>
      <c r="F715" s="244" t="s">
        <v>1305</v>
      </c>
      <c r="G715" s="242"/>
      <c r="H715" s="245">
        <v>0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1" t="s">
        <v>187</v>
      </c>
      <c r="AU715" s="251" t="s">
        <v>82</v>
      </c>
      <c r="AV715" s="13" t="s">
        <v>82</v>
      </c>
      <c r="AW715" s="13" t="s">
        <v>36</v>
      </c>
      <c r="AX715" s="13" t="s">
        <v>73</v>
      </c>
      <c r="AY715" s="251" t="s">
        <v>175</v>
      </c>
    </row>
    <row r="716" s="13" customFormat="1">
      <c r="A716" s="13"/>
      <c r="B716" s="241"/>
      <c r="C716" s="242"/>
      <c r="D716" s="224" t="s">
        <v>187</v>
      </c>
      <c r="E716" s="243" t="s">
        <v>30</v>
      </c>
      <c r="F716" s="244" t="s">
        <v>1306</v>
      </c>
      <c r="G716" s="242"/>
      <c r="H716" s="245">
        <v>24.04975</v>
      </c>
      <c r="I716" s="246"/>
      <c r="J716" s="242"/>
      <c r="K716" s="242"/>
      <c r="L716" s="247"/>
      <c r="M716" s="248"/>
      <c r="N716" s="249"/>
      <c r="O716" s="249"/>
      <c r="P716" s="249"/>
      <c r="Q716" s="249"/>
      <c r="R716" s="249"/>
      <c r="S716" s="249"/>
      <c r="T716" s="250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1" t="s">
        <v>187</v>
      </c>
      <c r="AU716" s="251" t="s">
        <v>82</v>
      </c>
      <c r="AV716" s="13" t="s">
        <v>82</v>
      </c>
      <c r="AW716" s="13" t="s">
        <v>36</v>
      </c>
      <c r="AX716" s="13" t="s">
        <v>73</v>
      </c>
      <c r="AY716" s="251" t="s">
        <v>175</v>
      </c>
    </row>
    <row r="717" s="13" customFormat="1">
      <c r="A717" s="13"/>
      <c r="B717" s="241"/>
      <c r="C717" s="242"/>
      <c r="D717" s="224" t="s">
        <v>187</v>
      </c>
      <c r="E717" s="243" t="s">
        <v>30</v>
      </c>
      <c r="F717" s="244" t="s">
        <v>1307</v>
      </c>
      <c r="G717" s="242"/>
      <c r="H717" s="245">
        <v>38.675</v>
      </c>
      <c r="I717" s="246"/>
      <c r="J717" s="242"/>
      <c r="K717" s="242"/>
      <c r="L717" s="247"/>
      <c r="M717" s="248"/>
      <c r="N717" s="249"/>
      <c r="O717" s="249"/>
      <c r="P717" s="249"/>
      <c r="Q717" s="249"/>
      <c r="R717" s="249"/>
      <c r="S717" s="249"/>
      <c r="T717" s="250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1" t="s">
        <v>187</v>
      </c>
      <c r="AU717" s="251" t="s">
        <v>82</v>
      </c>
      <c r="AV717" s="13" t="s">
        <v>82</v>
      </c>
      <c r="AW717" s="13" t="s">
        <v>36</v>
      </c>
      <c r="AX717" s="13" t="s">
        <v>73</v>
      </c>
      <c r="AY717" s="251" t="s">
        <v>175</v>
      </c>
    </row>
    <row r="718" s="14" customFormat="1">
      <c r="A718" s="14"/>
      <c r="B718" s="252"/>
      <c r="C718" s="253"/>
      <c r="D718" s="224" t="s">
        <v>187</v>
      </c>
      <c r="E718" s="254" t="s">
        <v>30</v>
      </c>
      <c r="F718" s="255" t="s">
        <v>190</v>
      </c>
      <c r="G718" s="253"/>
      <c r="H718" s="256">
        <v>86.77475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2" t="s">
        <v>187</v>
      </c>
      <c r="AU718" s="262" t="s">
        <v>82</v>
      </c>
      <c r="AV718" s="14" t="s">
        <v>181</v>
      </c>
      <c r="AW718" s="14" t="s">
        <v>36</v>
      </c>
      <c r="AX718" s="14" t="s">
        <v>80</v>
      </c>
      <c r="AY718" s="262" t="s">
        <v>175</v>
      </c>
    </row>
    <row r="719" s="2" customFormat="1" ht="16.5" customHeight="1">
      <c r="A719" s="42"/>
      <c r="B719" s="43"/>
      <c r="C719" s="211" t="s">
        <v>1308</v>
      </c>
      <c r="D719" s="211" t="s">
        <v>176</v>
      </c>
      <c r="E719" s="212" t="s">
        <v>1309</v>
      </c>
      <c r="F719" s="213" t="s">
        <v>1310</v>
      </c>
      <c r="G719" s="214" t="s">
        <v>179</v>
      </c>
      <c r="H719" s="215">
        <v>86.775</v>
      </c>
      <c r="I719" s="216"/>
      <c r="J719" s="217">
        <f>ROUND(I719*H719,2)</f>
        <v>0</v>
      </c>
      <c r="K719" s="213" t="s">
        <v>180</v>
      </c>
      <c r="L719" s="48"/>
      <c r="M719" s="218" t="s">
        <v>30</v>
      </c>
      <c r="N719" s="219" t="s">
        <v>44</v>
      </c>
      <c r="O719" s="88"/>
      <c r="P719" s="220">
        <f>O719*H719</f>
        <v>0</v>
      </c>
      <c r="Q719" s="220">
        <v>0</v>
      </c>
      <c r="R719" s="220">
        <f>Q719*H719</f>
        <v>0</v>
      </c>
      <c r="S719" s="220">
        <v>0</v>
      </c>
      <c r="T719" s="221">
        <f>S719*H719</f>
        <v>0</v>
      </c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R719" s="222" t="s">
        <v>181</v>
      </c>
      <c r="AT719" s="222" t="s">
        <v>176</v>
      </c>
      <c r="AU719" s="222" t="s">
        <v>82</v>
      </c>
      <c r="AY719" s="20" t="s">
        <v>175</v>
      </c>
      <c r="BE719" s="223">
        <f>IF(N719="základní",J719,0)</f>
        <v>0</v>
      </c>
      <c r="BF719" s="223">
        <f>IF(N719="snížená",J719,0)</f>
        <v>0</v>
      </c>
      <c r="BG719" s="223">
        <f>IF(N719="zákl. přenesená",J719,0)</f>
        <v>0</v>
      </c>
      <c r="BH719" s="223">
        <f>IF(N719="sníž. přenesená",J719,0)</f>
        <v>0</v>
      </c>
      <c r="BI719" s="223">
        <f>IF(N719="nulová",J719,0)</f>
        <v>0</v>
      </c>
      <c r="BJ719" s="20" t="s">
        <v>80</v>
      </c>
      <c r="BK719" s="223">
        <f>ROUND(I719*H719,2)</f>
        <v>0</v>
      </c>
      <c r="BL719" s="20" t="s">
        <v>181</v>
      </c>
      <c r="BM719" s="222" t="s">
        <v>1311</v>
      </c>
    </row>
    <row r="720" s="2" customFormat="1">
      <c r="A720" s="42"/>
      <c r="B720" s="43"/>
      <c r="C720" s="44"/>
      <c r="D720" s="224" t="s">
        <v>183</v>
      </c>
      <c r="E720" s="44"/>
      <c r="F720" s="225" t="s">
        <v>1312</v>
      </c>
      <c r="G720" s="44"/>
      <c r="H720" s="44"/>
      <c r="I720" s="226"/>
      <c r="J720" s="44"/>
      <c r="K720" s="44"/>
      <c r="L720" s="48"/>
      <c r="M720" s="227"/>
      <c r="N720" s="228"/>
      <c r="O720" s="88"/>
      <c r="P720" s="88"/>
      <c r="Q720" s="88"/>
      <c r="R720" s="88"/>
      <c r="S720" s="88"/>
      <c r="T720" s="89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T720" s="20" t="s">
        <v>183</v>
      </c>
      <c r="AU720" s="20" t="s">
        <v>82</v>
      </c>
    </row>
    <row r="721" s="2" customFormat="1">
      <c r="A721" s="42"/>
      <c r="B721" s="43"/>
      <c r="C721" s="44"/>
      <c r="D721" s="229" t="s">
        <v>185</v>
      </c>
      <c r="E721" s="44"/>
      <c r="F721" s="230" t="s">
        <v>1313</v>
      </c>
      <c r="G721" s="44"/>
      <c r="H721" s="44"/>
      <c r="I721" s="226"/>
      <c r="J721" s="44"/>
      <c r="K721" s="44"/>
      <c r="L721" s="48"/>
      <c r="M721" s="227"/>
      <c r="N721" s="228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0" t="s">
        <v>185</v>
      </c>
      <c r="AU721" s="20" t="s">
        <v>82</v>
      </c>
    </row>
    <row r="722" s="2" customFormat="1" ht="16.5" customHeight="1">
      <c r="A722" s="42"/>
      <c r="B722" s="43"/>
      <c r="C722" s="211" t="s">
        <v>1314</v>
      </c>
      <c r="D722" s="211" t="s">
        <v>176</v>
      </c>
      <c r="E722" s="212" t="s">
        <v>1315</v>
      </c>
      <c r="F722" s="213" t="s">
        <v>1316</v>
      </c>
      <c r="G722" s="214" t="s">
        <v>295</v>
      </c>
      <c r="H722" s="215">
        <v>1.043</v>
      </c>
      <c r="I722" s="216"/>
      <c r="J722" s="217">
        <f>ROUND(I722*H722,2)</f>
        <v>0</v>
      </c>
      <c r="K722" s="213" t="s">
        <v>180</v>
      </c>
      <c r="L722" s="48"/>
      <c r="M722" s="218" t="s">
        <v>30</v>
      </c>
      <c r="N722" s="219" t="s">
        <v>44</v>
      </c>
      <c r="O722" s="88"/>
      <c r="P722" s="220">
        <f>O722*H722</f>
        <v>0</v>
      </c>
      <c r="Q722" s="220">
        <v>1.05291</v>
      </c>
      <c r="R722" s="220">
        <f>Q722*H722</f>
        <v>1.0981851299999998</v>
      </c>
      <c r="S722" s="220">
        <v>0</v>
      </c>
      <c r="T722" s="221">
        <f>S722*H722</f>
        <v>0</v>
      </c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R722" s="222" t="s">
        <v>181</v>
      </c>
      <c r="AT722" s="222" t="s">
        <v>176</v>
      </c>
      <c r="AU722" s="222" t="s">
        <v>82</v>
      </c>
      <c r="AY722" s="20" t="s">
        <v>175</v>
      </c>
      <c r="BE722" s="223">
        <f>IF(N722="základní",J722,0)</f>
        <v>0</v>
      </c>
      <c r="BF722" s="223">
        <f>IF(N722="snížená",J722,0)</f>
        <v>0</v>
      </c>
      <c r="BG722" s="223">
        <f>IF(N722="zákl. přenesená",J722,0)</f>
        <v>0</v>
      </c>
      <c r="BH722" s="223">
        <f>IF(N722="sníž. přenesená",J722,0)</f>
        <v>0</v>
      </c>
      <c r="BI722" s="223">
        <f>IF(N722="nulová",J722,0)</f>
        <v>0</v>
      </c>
      <c r="BJ722" s="20" t="s">
        <v>80</v>
      </c>
      <c r="BK722" s="223">
        <f>ROUND(I722*H722,2)</f>
        <v>0</v>
      </c>
      <c r="BL722" s="20" t="s">
        <v>181</v>
      </c>
      <c r="BM722" s="222" t="s">
        <v>1317</v>
      </c>
    </row>
    <row r="723" s="2" customFormat="1">
      <c r="A723" s="42"/>
      <c r="B723" s="43"/>
      <c r="C723" s="44"/>
      <c r="D723" s="224" t="s">
        <v>183</v>
      </c>
      <c r="E723" s="44"/>
      <c r="F723" s="225" t="s">
        <v>1318</v>
      </c>
      <c r="G723" s="44"/>
      <c r="H723" s="44"/>
      <c r="I723" s="226"/>
      <c r="J723" s="44"/>
      <c r="K723" s="44"/>
      <c r="L723" s="48"/>
      <c r="M723" s="227"/>
      <c r="N723" s="228"/>
      <c r="O723" s="88"/>
      <c r="P723" s="88"/>
      <c r="Q723" s="88"/>
      <c r="R723" s="88"/>
      <c r="S723" s="88"/>
      <c r="T723" s="89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T723" s="20" t="s">
        <v>183</v>
      </c>
      <c r="AU723" s="20" t="s">
        <v>82</v>
      </c>
    </row>
    <row r="724" s="2" customFormat="1">
      <c r="A724" s="42"/>
      <c r="B724" s="43"/>
      <c r="C724" s="44"/>
      <c r="D724" s="229" t="s">
        <v>185</v>
      </c>
      <c r="E724" s="44"/>
      <c r="F724" s="230" t="s">
        <v>1319</v>
      </c>
      <c r="G724" s="44"/>
      <c r="H724" s="44"/>
      <c r="I724" s="226"/>
      <c r="J724" s="44"/>
      <c r="K724" s="44"/>
      <c r="L724" s="48"/>
      <c r="M724" s="227"/>
      <c r="N724" s="228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185</v>
      </c>
      <c r="AU724" s="20" t="s">
        <v>82</v>
      </c>
    </row>
    <row r="725" s="12" customFormat="1">
      <c r="A725" s="12"/>
      <c r="B725" s="231"/>
      <c r="C725" s="232"/>
      <c r="D725" s="224" t="s">
        <v>187</v>
      </c>
      <c r="E725" s="233" t="s">
        <v>30</v>
      </c>
      <c r="F725" s="234" t="s">
        <v>1320</v>
      </c>
      <c r="G725" s="232"/>
      <c r="H725" s="233" t="s">
        <v>30</v>
      </c>
      <c r="I725" s="235"/>
      <c r="J725" s="232"/>
      <c r="K725" s="232"/>
      <c r="L725" s="236"/>
      <c r="M725" s="237"/>
      <c r="N725" s="238"/>
      <c r="O725" s="238"/>
      <c r="P725" s="238"/>
      <c r="Q725" s="238"/>
      <c r="R725" s="238"/>
      <c r="S725" s="238"/>
      <c r="T725" s="239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T725" s="240" t="s">
        <v>187</v>
      </c>
      <c r="AU725" s="240" t="s">
        <v>82</v>
      </c>
      <c r="AV725" s="12" t="s">
        <v>80</v>
      </c>
      <c r="AW725" s="12" t="s">
        <v>36</v>
      </c>
      <c r="AX725" s="12" t="s">
        <v>73</v>
      </c>
      <c r="AY725" s="240" t="s">
        <v>175</v>
      </c>
    </row>
    <row r="726" s="12" customFormat="1">
      <c r="A726" s="12"/>
      <c r="B726" s="231"/>
      <c r="C726" s="232"/>
      <c r="D726" s="224" t="s">
        <v>187</v>
      </c>
      <c r="E726" s="233" t="s">
        <v>30</v>
      </c>
      <c r="F726" s="234" t="s">
        <v>1321</v>
      </c>
      <c r="G726" s="232"/>
      <c r="H726" s="233" t="s">
        <v>30</v>
      </c>
      <c r="I726" s="235"/>
      <c r="J726" s="232"/>
      <c r="K726" s="232"/>
      <c r="L726" s="236"/>
      <c r="M726" s="237"/>
      <c r="N726" s="238"/>
      <c r="O726" s="238"/>
      <c r="P726" s="238"/>
      <c r="Q726" s="238"/>
      <c r="R726" s="238"/>
      <c r="S726" s="238"/>
      <c r="T726" s="239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T726" s="240" t="s">
        <v>187</v>
      </c>
      <c r="AU726" s="240" t="s">
        <v>82</v>
      </c>
      <c r="AV726" s="12" t="s">
        <v>80</v>
      </c>
      <c r="AW726" s="12" t="s">
        <v>36</v>
      </c>
      <c r="AX726" s="12" t="s">
        <v>73</v>
      </c>
      <c r="AY726" s="240" t="s">
        <v>175</v>
      </c>
    </row>
    <row r="727" s="13" customFormat="1">
      <c r="A727" s="13"/>
      <c r="B727" s="241"/>
      <c r="C727" s="242"/>
      <c r="D727" s="224" t="s">
        <v>187</v>
      </c>
      <c r="E727" s="243" t="s">
        <v>30</v>
      </c>
      <c r="F727" s="244" t="s">
        <v>1322</v>
      </c>
      <c r="G727" s="242"/>
      <c r="H727" s="245">
        <v>0.30933912</v>
      </c>
      <c r="I727" s="246"/>
      <c r="J727" s="242"/>
      <c r="K727" s="242"/>
      <c r="L727" s="247"/>
      <c r="M727" s="248"/>
      <c r="N727" s="249"/>
      <c r="O727" s="249"/>
      <c r="P727" s="249"/>
      <c r="Q727" s="249"/>
      <c r="R727" s="249"/>
      <c r="S727" s="249"/>
      <c r="T727" s="250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1" t="s">
        <v>187</v>
      </c>
      <c r="AU727" s="251" t="s">
        <v>82</v>
      </c>
      <c r="AV727" s="13" t="s">
        <v>82</v>
      </c>
      <c r="AW727" s="13" t="s">
        <v>36</v>
      </c>
      <c r="AX727" s="13" t="s">
        <v>73</v>
      </c>
      <c r="AY727" s="251" t="s">
        <v>175</v>
      </c>
    </row>
    <row r="728" s="13" customFormat="1">
      <c r="A728" s="13"/>
      <c r="B728" s="241"/>
      <c r="C728" s="242"/>
      <c r="D728" s="224" t="s">
        <v>187</v>
      </c>
      <c r="E728" s="243" t="s">
        <v>30</v>
      </c>
      <c r="F728" s="244" t="s">
        <v>1323</v>
      </c>
      <c r="G728" s="242"/>
      <c r="H728" s="245">
        <v>0.12272515200000002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1" t="s">
        <v>187</v>
      </c>
      <c r="AU728" s="251" t="s">
        <v>82</v>
      </c>
      <c r="AV728" s="13" t="s">
        <v>82</v>
      </c>
      <c r="AW728" s="13" t="s">
        <v>36</v>
      </c>
      <c r="AX728" s="13" t="s">
        <v>73</v>
      </c>
      <c r="AY728" s="251" t="s">
        <v>175</v>
      </c>
    </row>
    <row r="729" s="15" customFormat="1">
      <c r="A729" s="15"/>
      <c r="B729" s="263"/>
      <c r="C729" s="264"/>
      <c r="D729" s="224" t="s">
        <v>187</v>
      </c>
      <c r="E729" s="265" t="s">
        <v>30</v>
      </c>
      <c r="F729" s="266" t="s">
        <v>231</v>
      </c>
      <c r="G729" s="264"/>
      <c r="H729" s="267">
        <v>0.432064272</v>
      </c>
      <c r="I729" s="268"/>
      <c r="J729" s="264"/>
      <c r="K729" s="264"/>
      <c r="L729" s="269"/>
      <c r="M729" s="270"/>
      <c r="N729" s="271"/>
      <c r="O729" s="271"/>
      <c r="P729" s="271"/>
      <c r="Q729" s="271"/>
      <c r="R729" s="271"/>
      <c r="S729" s="271"/>
      <c r="T729" s="272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73" t="s">
        <v>187</v>
      </c>
      <c r="AU729" s="273" t="s">
        <v>82</v>
      </c>
      <c r="AV729" s="15" t="s">
        <v>196</v>
      </c>
      <c r="AW729" s="15" t="s">
        <v>36</v>
      </c>
      <c r="AX729" s="15" t="s">
        <v>73</v>
      </c>
      <c r="AY729" s="273" t="s">
        <v>175</v>
      </c>
    </row>
    <row r="730" s="12" customFormat="1">
      <c r="A730" s="12"/>
      <c r="B730" s="231"/>
      <c r="C730" s="232"/>
      <c r="D730" s="224" t="s">
        <v>187</v>
      </c>
      <c r="E730" s="233" t="s">
        <v>30</v>
      </c>
      <c r="F730" s="234" t="s">
        <v>1324</v>
      </c>
      <c r="G730" s="232"/>
      <c r="H730" s="233" t="s">
        <v>30</v>
      </c>
      <c r="I730" s="235"/>
      <c r="J730" s="232"/>
      <c r="K730" s="232"/>
      <c r="L730" s="236"/>
      <c r="M730" s="237"/>
      <c r="N730" s="238"/>
      <c r="O730" s="238"/>
      <c r="P730" s="238"/>
      <c r="Q730" s="238"/>
      <c r="R730" s="238"/>
      <c r="S730" s="238"/>
      <c r="T730" s="239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T730" s="240" t="s">
        <v>187</v>
      </c>
      <c r="AU730" s="240" t="s">
        <v>82</v>
      </c>
      <c r="AV730" s="12" t="s">
        <v>80</v>
      </c>
      <c r="AW730" s="12" t="s">
        <v>36</v>
      </c>
      <c r="AX730" s="12" t="s">
        <v>73</v>
      </c>
      <c r="AY730" s="240" t="s">
        <v>175</v>
      </c>
    </row>
    <row r="731" s="12" customFormat="1">
      <c r="A731" s="12"/>
      <c r="B731" s="231"/>
      <c r="C731" s="232"/>
      <c r="D731" s="224" t="s">
        <v>187</v>
      </c>
      <c r="E731" s="233" t="s">
        <v>30</v>
      </c>
      <c r="F731" s="234" t="s">
        <v>1325</v>
      </c>
      <c r="G731" s="232"/>
      <c r="H731" s="233" t="s">
        <v>30</v>
      </c>
      <c r="I731" s="235"/>
      <c r="J731" s="232"/>
      <c r="K731" s="232"/>
      <c r="L731" s="236"/>
      <c r="M731" s="237"/>
      <c r="N731" s="238"/>
      <c r="O731" s="238"/>
      <c r="P731" s="238"/>
      <c r="Q731" s="238"/>
      <c r="R731" s="238"/>
      <c r="S731" s="238"/>
      <c r="T731" s="239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T731" s="240" t="s">
        <v>187</v>
      </c>
      <c r="AU731" s="240" t="s">
        <v>82</v>
      </c>
      <c r="AV731" s="12" t="s">
        <v>80</v>
      </c>
      <c r="AW731" s="12" t="s">
        <v>36</v>
      </c>
      <c r="AX731" s="12" t="s">
        <v>73</v>
      </c>
      <c r="AY731" s="240" t="s">
        <v>175</v>
      </c>
    </row>
    <row r="732" s="13" customFormat="1">
      <c r="A732" s="13"/>
      <c r="B732" s="241"/>
      <c r="C732" s="242"/>
      <c r="D732" s="224" t="s">
        <v>187</v>
      </c>
      <c r="E732" s="243" t="s">
        <v>30</v>
      </c>
      <c r="F732" s="244" t="s">
        <v>1326</v>
      </c>
      <c r="G732" s="242"/>
      <c r="H732" s="245">
        <v>0.047632319999999992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1" t="s">
        <v>187</v>
      </c>
      <c r="AU732" s="251" t="s">
        <v>82</v>
      </c>
      <c r="AV732" s="13" t="s">
        <v>82</v>
      </c>
      <c r="AW732" s="13" t="s">
        <v>36</v>
      </c>
      <c r="AX732" s="13" t="s">
        <v>73</v>
      </c>
      <c r="AY732" s="251" t="s">
        <v>175</v>
      </c>
    </row>
    <row r="733" s="15" customFormat="1">
      <c r="A733" s="15"/>
      <c r="B733" s="263"/>
      <c r="C733" s="264"/>
      <c r="D733" s="224" t="s">
        <v>187</v>
      </c>
      <c r="E733" s="265" t="s">
        <v>30</v>
      </c>
      <c r="F733" s="266" t="s">
        <v>231</v>
      </c>
      <c r="G733" s="264"/>
      <c r="H733" s="267">
        <v>0.047632319999999992</v>
      </c>
      <c r="I733" s="268"/>
      <c r="J733" s="264"/>
      <c r="K733" s="264"/>
      <c r="L733" s="269"/>
      <c r="M733" s="270"/>
      <c r="N733" s="271"/>
      <c r="O733" s="271"/>
      <c r="P733" s="271"/>
      <c r="Q733" s="271"/>
      <c r="R733" s="271"/>
      <c r="S733" s="271"/>
      <c r="T733" s="272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73" t="s">
        <v>187</v>
      </c>
      <c r="AU733" s="273" t="s">
        <v>82</v>
      </c>
      <c r="AV733" s="15" t="s">
        <v>196</v>
      </c>
      <c r="AW733" s="15" t="s">
        <v>36</v>
      </c>
      <c r="AX733" s="15" t="s">
        <v>73</v>
      </c>
      <c r="AY733" s="273" t="s">
        <v>175</v>
      </c>
    </row>
    <row r="734" s="12" customFormat="1">
      <c r="A734" s="12"/>
      <c r="B734" s="231"/>
      <c r="C734" s="232"/>
      <c r="D734" s="224" t="s">
        <v>187</v>
      </c>
      <c r="E734" s="233" t="s">
        <v>30</v>
      </c>
      <c r="F734" s="234" t="s">
        <v>1327</v>
      </c>
      <c r="G734" s="232"/>
      <c r="H734" s="233" t="s">
        <v>30</v>
      </c>
      <c r="I734" s="235"/>
      <c r="J734" s="232"/>
      <c r="K734" s="232"/>
      <c r="L734" s="236"/>
      <c r="M734" s="237"/>
      <c r="N734" s="238"/>
      <c r="O734" s="238"/>
      <c r="P734" s="238"/>
      <c r="Q734" s="238"/>
      <c r="R734" s="238"/>
      <c r="S734" s="238"/>
      <c r="T734" s="239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T734" s="240" t="s">
        <v>187</v>
      </c>
      <c r="AU734" s="240" t="s">
        <v>82</v>
      </c>
      <c r="AV734" s="12" t="s">
        <v>80</v>
      </c>
      <c r="AW734" s="12" t="s">
        <v>36</v>
      </c>
      <c r="AX734" s="12" t="s">
        <v>73</v>
      </c>
      <c r="AY734" s="240" t="s">
        <v>175</v>
      </c>
    </row>
    <row r="735" s="12" customFormat="1">
      <c r="A735" s="12"/>
      <c r="B735" s="231"/>
      <c r="C735" s="232"/>
      <c r="D735" s="224" t="s">
        <v>187</v>
      </c>
      <c r="E735" s="233" t="s">
        <v>30</v>
      </c>
      <c r="F735" s="234" t="s">
        <v>1321</v>
      </c>
      <c r="G735" s="232"/>
      <c r="H735" s="233" t="s">
        <v>30</v>
      </c>
      <c r="I735" s="235"/>
      <c r="J735" s="232"/>
      <c r="K735" s="232"/>
      <c r="L735" s="236"/>
      <c r="M735" s="237"/>
      <c r="N735" s="238"/>
      <c r="O735" s="238"/>
      <c r="P735" s="238"/>
      <c r="Q735" s="238"/>
      <c r="R735" s="238"/>
      <c r="S735" s="238"/>
      <c r="T735" s="239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T735" s="240" t="s">
        <v>187</v>
      </c>
      <c r="AU735" s="240" t="s">
        <v>82</v>
      </c>
      <c r="AV735" s="12" t="s">
        <v>80</v>
      </c>
      <c r="AW735" s="12" t="s">
        <v>36</v>
      </c>
      <c r="AX735" s="12" t="s">
        <v>73</v>
      </c>
      <c r="AY735" s="240" t="s">
        <v>175</v>
      </c>
    </row>
    <row r="736" s="13" customFormat="1">
      <c r="A736" s="13"/>
      <c r="B736" s="241"/>
      <c r="C736" s="242"/>
      <c r="D736" s="224" t="s">
        <v>187</v>
      </c>
      <c r="E736" s="243" t="s">
        <v>30</v>
      </c>
      <c r="F736" s="244" t="s">
        <v>1322</v>
      </c>
      <c r="G736" s="242"/>
      <c r="H736" s="245">
        <v>0.30933912</v>
      </c>
      <c r="I736" s="246"/>
      <c r="J736" s="242"/>
      <c r="K736" s="242"/>
      <c r="L736" s="247"/>
      <c r="M736" s="248"/>
      <c r="N736" s="249"/>
      <c r="O736" s="249"/>
      <c r="P736" s="249"/>
      <c r="Q736" s="249"/>
      <c r="R736" s="249"/>
      <c r="S736" s="249"/>
      <c r="T736" s="250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1" t="s">
        <v>187</v>
      </c>
      <c r="AU736" s="251" t="s">
        <v>82</v>
      </c>
      <c r="AV736" s="13" t="s">
        <v>82</v>
      </c>
      <c r="AW736" s="13" t="s">
        <v>36</v>
      </c>
      <c r="AX736" s="13" t="s">
        <v>73</v>
      </c>
      <c r="AY736" s="251" t="s">
        <v>175</v>
      </c>
    </row>
    <row r="737" s="13" customFormat="1">
      <c r="A737" s="13"/>
      <c r="B737" s="241"/>
      <c r="C737" s="242"/>
      <c r="D737" s="224" t="s">
        <v>187</v>
      </c>
      <c r="E737" s="243" t="s">
        <v>30</v>
      </c>
      <c r="F737" s="244" t="s">
        <v>1328</v>
      </c>
      <c r="G737" s="242"/>
      <c r="H737" s="245">
        <v>0.09388272</v>
      </c>
      <c r="I737" s="246"/>
      <c r="J737" s="242"/>
      <c r="K737" s="242"/>
      <c r="L737" s="247"/>
      <c r="M737" s="248"/>
      <c r="N737" s="249"/>
      <c r="O737" s="249"/>
      <c r="P737" s="249"/>
      <c r="Q737" s="249"/>
      <c r="R737" s="249"/>
      <c r="S737" s="249"/>
      <c r="T737" s="250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1" t="s">
        <v>187</v>
      </c>
      <c r="AU737" s="251" t="s">
        <v>82</v>
      </c>
      <c r="AV737" s="13" t="s">
        <v>82</v>
      </c>
      <c r="AW737" s="13" t="s">
        <v>36</v>
      </c>
      <c r="AX737" s="13" t="s">
        <v>73</v>
      </c>
      <c r="AY737" s="251" t="s">
        <v>175</v>
      </c>
    </row>
    <row r="738" s="13" customFormat="1">
      <c r="A738" s="13"/>
      <c r="B738" s="241"/>
      <c r="C738" s="242"/>
      <c r="D738" s="224" t="s">
        <v>187</v>
      </c>
      <c r="E738" s="243" t="s">
        <v>30</v>
      </c>
      <c r="F738" s="244" t="s">
        <v>1323</v>
      </c>
      <c r="G738" s="242"/>
      <c r="H738" s="245">
        <v>0.12272515200000002</v>
      </c>
      <c r="I738" s="246"/>
      <c r="J738" s="242"/>
      <c r="K738" s="242"/>
      <c r="L738" s="247"/>
      <c r="M738" s="248"/>
      <c r="N738" s="249"/>
      <c r="O738" s="249"/>
      <c r="P738" s="249"/>
      <c r="Q738" s="249"/>
      <c r="R738" s="249"/>
      <c r="S738" s="249"/>
      <c r="T738" s="250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1" t="s">
        <v>187</v>
      </c>
      <c r="AU738" s="251" t="s">
        <v>82</v>
      </c>
      <c r="AV738" s="13" t="s">
        <v>82</v>
      </c>
      <c r="AW738" s="13" t="s">
        <v>36</v>
      </c>
      <c r="AX738" s="13" t="s">
        <v>73</v>
      </c>
      <c r="AY738" s="251" t="s">
        <v>175</v>
      </c>
    </row>
    <row r="739" s="13" customFormat="1">
      <c r="A739" s="13"/>
      <c r="B739" s="241"/>
      <c r="C739" s="242"/>
      <c r="D739" s="224" t="s">
        <v>187</v>
      </c>
      <c r="E739" s="243" t="s">
        <v>30</v>
      </c>
      <c r="F739" s="244" t="s">
        <v>1329</v>
      </c>
      <c r="G739" s="242"/>
      <c r="H739" s="245">
        <v>0.037450512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1" t="s">
        <v>187</v>
      </c>
      <c r="AU739" s="251" t="s">
        <v>82</v>
      </c>
      <c r="AV739" s="13" t="s">
        <v>82</v>
      </c>
      <c r="AW739" s="13" t="s">
        <v>36</v>
      </c>
      <c r="AX739" s="13" t="s">
        <v>73</v>
      </c>
      <c r="AY739" s="251" t="s">
        <v>175</v>
      </c>
    </row>
    <row r="740" s="15" customFormat="1">
      <c r="A740" s="15"/>
      <c r="B740" s="263"/>
      <c r="C740" s="264"/>
      <c r="D740" s="224" t="s">
        <v>187</v>
      </c>
      <c r="E740" s="265" t="s">
        <v>30</v>
      </c>
      <c r="F740" s="266" t="s">
        <v>231</v>
      </c>
      <c r="G740" s="264"/>
      <c r="H740" s="267">
        <v>0.563397504</v>
      </c>
      <c r="I740" s="268"/>
      <c r="J740" s="264"/>
      <c r="K740" s="264"/>
      <c r="L740" s="269"/>
      <c r="M740" s="270"/>
      <c r="N740" s="271"/>
      <c r="O740" s="271"/>
      <c r="P740" s="271"/>
      <c r="Q740" s="271"/>
      <c r="R740" s="271"/>
      <c r="S740" s="271"/>
      <c r="T740" s="272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3" t="s">
        <v>187</v>
      </c>
      <c r="AU740" s="273" t="s">
        <v>82</v>
      </c>
      <c r="AV740" s="15" t="s">
        <v>196</v>
      </c>
      <c r="AW740" s="15" t="s">
        <v>36</v>
      </c>
      <c r="AX740" s="15" t="s">
        <v>73</v>
      </c>
      <c r="AY740" s="273" t="s">
        <v>175</v>
      </c>
    </row>
    <row r="741" s="14" customFormat="1">
      <c r="A741" s="14"/>
      <c r="B741" s="252"/>
      <c r="C741" s="253"/>
      <c r="D741" s="224" t="s">
        <v>187</v>
      </c>
      <c r="E741" s="254" t="s">
        <v>30</v>
      </c>
      <c r="F741" s="255" t="s">
        <v>190</v>
      </c>
      <c r="G741" s="253"/>
      <c r="H741" s="256">
        <v>1.0430940959999998</v>
      </c>
      <c r="I741" s="257"/>
      <c r="J741" s="253"/>
      <c r="K741" s="253"/>
      <c r="L741" s="258"/>
      <c r="M741" s="259"/>
      <c r="N741" s="260"/>
      <c r="O741" s="260"/>
      <c r="P741" s="260"/>
      <c r="Q741" s="260"/>
      <c r="R741" s="260"/>
      <c r="S741" s="260"/>
      <c r="T741" s="26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2" t="s">
        <v>187</v>
      </c>
      <c r="AU741" s="262" t="s">
        <v>82</v>
      </c>
      <c r="AV741" s="14" t="s">
        <v>181</v>
      </c>
      <c r="AW741" s="14" t="s">
        <v>36</v>
      </c>
      <c r="AX741" s="14" t="s">
        <v>80</v>
      </c>
      <c r="AY741" s="262" t="s">
        <v>175</v>
      </c>
    </row>
    <row r="742" s="11" customFormat="1" ht="22.8" customHeight="1">
      <c r="A742" s="11"/>
      <c r="B742" s="197"/>
      <c r="C742" s="198"/>
      <c r="D742" s="199" t="s">
        <v>72</v>
      </c>
      <c r="E742" s="285" t="s">
        <v>214</v>
      </c>
      <c r="F742" s="285" t="s">
        <v>1330</v>
      </c>
      <c r="G742" s="198"/>
      <c r="H742" s="198"/>
      <c r="I742" s="201"/>
      <c r="J742" s="286">
        <f>BK742</f>
        <v>0</v>
      </c>
      <c r="K742" s="198"/>
      <c r="L742" s="203"/>
      <c r="M742" s="204"/>
      <c r="N742" s="205"/>
      <c r="O742" s="205"/>
      <c r="P742" s="206">
        <f>SUM(P743:P765)</f>
        <v>0</v>
      </c>
      <c r="Q742" s="205"/>
      <c r="R742" s="206">
        <f>SUM(R743:R765)</f>
        <v>8.0313883999999984</v>
      </c>
      <c r="S742" s="205"/>
      <c r="T742" s="207">
        <f>SUM(T743:T765)</f>
        <v>0</v>
      </c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R742" s="208" t="s">
        <v>80</v>
      </c>
      <c r="AT742" s="209" t="s">
        <v>72</v>
      </c>
      <c r="AU742" s="209" t="s">
        <v>80</v>
      </c>
      <c r="AY742" s="208" t="s">
        <v>175</v>
      </c>
      <c r="BK742" s="210">
        <f>SUM(BK743:BK765)</f>
        <v>0</v>
      </c>
    </row>
    <row r="743" s="2" customFormat="1" ht="16.5" customHeight="1">
      <c r="A743" s="42"/>
      <c r="B743" s="43"/>
      <c r="C743" s="211" t="s">
        <v>1331</v>
      </c>
      <c r="D743" s="211" t="s">
        <v>176</v>
      </c>
      <c r="E743" s="212" t="s">
        <v>1332</v>
      </c>
      <c r="F743" s="213" t="s">
        <v>1333</v>
      </c>
      <c r="G743" s="214" t="s">
        <v>179</v>
      </c>
      <c r="H743" s="215">
        <v>440.264</v>
      </c>
      <c r="I743" s="216"/>
      <c r="J743" s="217">
        <f>ROUND(I743*H743,2)</f>
        <v>0</v>
      </c>
      <c r="K743" s="213" t="s">
        <v>180</v>
      </c>
      <c r="L743" s="48"/>
      <c r="M743" s="218" t="s">
        <v>30</v>
      </c>
      <c r="N743" s="219" t="s">
        <v>44</v>
      </c>
      <c r="O743" s="88"/>
      <c r="P743" s="220">
        <f>O743*H743</f>
        <v>0</v>
      </c>
      <c r="Q743" s="220">
        <v>0</v>
      </c>
      <c r="R743" s="220">
        <f>Q743*H743</f>
        <v>0</v>
      </c>
      <c r="S743" s="220">
        <v>0</v>
      </c>
      <c r="T743" s="221">
        <f>S743*H743</f>
        <v>0</v>
      </c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R743" s="222" t="s">
        <v>181</v>
      </c>
      <c r="AT743" s="222" t="s">
        <v>176</v>
      </c>
      <c r="AU743" s="222" t="s">
        <v>82</v>
      </c>
      <c r="AY743" s="20" t="s">
        <v>175</v>
      </c>
      <c r="BE743" s="223">
        <f>IF(N743="základní",J743,0)</f>
        <v>0</v>
      </c>
      <c r="BF743" s="223">
        <f>IF(N743="snížená",J743,0)</f>
        <v>0</v>
      </c>
      <c r="BG743" s="223">
        <f>IF(N743="zákl. přenesená",J743,0)</f>
        <v>0</v>
      </c>
      <c r="BH743" s="223">
        <f>IF(N743="sníž. přenesená",J743,0)</f>
        <v>0</v>
      </c>
      <c r="BI743" s="223">
        <f>IF(N743="nulová",J743,0)</f>
        <v>0</v>
      </c>
      <c r="BJ743" s="20" t="s">
        <v>80</v>
      </c>
      <c r="BK743" s="223">
        <f>ROUND(I743*H743,2)</f>
        <v>0</v>
      </c>
      <c r="BL743" s="20" t="s">
        <v>181</v>
      </c>
      <c r="BM743" s="222" t="s">
        <v>1334</v>
      </c>
    </row>
    <row r="744" s="2" customFormat="1">
      <c r="A744" s="42"/>
      <c r="B744" s="43"/>
      <c r="C744" s="44"/>
      <c r="D744" s="224" t="s">
        <v>183</v>
      </c>
      <c r="E744" s="44"/>
      <c r="F744" s="225" t="s">
        <v>1335</v>
      </c>
      <c r="G744" s="44"/>
      <c r="H744" s="44"/>
      <c r="I744" s="226"/>
      <c r="J744" s="44"/>
      <c r="K744" s="44"/>
      <c r="L744" s="48"/>
      <c r="M744" s="227"/>
      <c r="N744" s="228"/>
      <c r="O744" s="88"/>
      <c r="P744" s="88"/>
      <c r="Q744" s="88"/>
      <c r="R744" s="88"/>
      <c r="S744" s="88"/>
      <c r="T744" s="89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T744" s="20" t="s">
        <v>183</v>
      </c>
      <c r="AU744" s="20" t="s">
        <v>82</v>
      </c>
    </row>
    <row r="745" s="2" customFormat="1">
      <c r="A745" s="42"/>
      <c r="B745" s="43"/>
      <c r="C745" s="44"/>
      <c r="D745" s="229" t="s">
        <v>185</v>
      </c>
      <c r="E745" s="44"/>
      <c r="F745" s="230" t="s">
        <v>1336</v>
      </c>
      <c r="G745" s="44"/>
      <c r="H745" s="44"/>
      <c r="I745" s="226"/>
      <c r="J745" s="44"/>
      <c r="K745" s="44"/>
      <c r="L745" s="48"/>
      <c r="M745" s="227"/>
      <c r="N745" s="228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185</v>
      </c>
      <c r="AU745" s="20" t="s">
        <v>82</v>
      </c>
    </row>
    <row r="746" s="13" customFormat="1">
      <c r="A746" s="13"/>
      <c r="B746" s="241"/>
      <c r="C746" s="242"/>
      <c r="D746" s="224" t="s">
        <v>187</v>
      </c>
      <c r="E746" s="243" t="s">
        <v>30</v>
      </c>
      <c r="F746" s="244" t="s">
        <v>1337</v>
      </c>
      <c r="G746" s="242"/>
      <c r="H746" s="245">
        <v>220.132</v>
      </c>
      <c r="I746" s="246"/>
      <c r="J746" s="242"/>
      <c r="K746" s="242"/>
      <c r="L746" s="247"/>
      <c r="M746" s="248"/>
      <c r="N746" s="249"/>
      <c r="O746" s="249"/>
      <c r="P746" s="249"/>
      <c r="Q746" s="249"/>
      <c r="R746" s="249"/>
      <c r="S746" s="249"/>
      <c r="T746" s="250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1" t="s">
        <v>187</v>
      </c>
      <c r="AU746" s="251" t="s">
        <v>82</v>
      </c>
      <c r="AV746" s="13" t="s">
        <v>82</v>
      </c>
      <c r="AW746" s="13" t="s">
        <v>36</v>
      </c>
      <c r="AX746" s="13" t="s">
        <v>73</v>
      </c>
      <c r="AY746" s="251" t="s">
        <v>175</v>
      </c>
    </row>
    <row r="747" s="14" customFormat="1">
      <c r="A747" s="14"/>
      <c r="B747" s="252"/>
      <c r="C747" s="253"/>
      <c r="D747" s="224" t="s">
        <v>187</v>
      </c>
      <c r="E747" s="254" t="s">
        <v>30</v>
      </c>
      <c r="F747" s="255" t="s">
        <v>190</v>
      </c>
      <c r="G747" s="253"/>
      <c r="H747" s="256">
        <v>220.132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2" t="s">
        <v>187</v>
      </c>
      <c r="AU747" s="262" t="s">
        <v>82</v>
      </c>
      <c r="AV747" s="14" t="s">
        <v>181</v>
      </c>
      <c r="AW747" s="14" t="s">
        <v>36</v>
      </c>
      <c r="AX747" s="14" t="s">
        <v>80</v>
      </c>
      <c r="AY747" s="262" t="s">
        <v>175</v>
      </c>
    </row>
    <row r="748" s="13" customFormat="1">
      <c r="A748" s="13"/>
      <c r="B748" s="241"/>
      <c r="C748" s="242"/>
      <c r="D748" s="224" t="s">
        <v>187</v>
      </c>
      <c r="E748" s="242"/>
      <c r="F748" s="244" t="s">
        <v>1338</v>
      </c>
      <c r="G748" s="242"/>
      <c r="H748" s="245">
        <v>440.264</v>
      </c>
      <c r="I748" s="246"/>
      <c r="J748" s="242"/>
      <c r="K748" s="242"/>
      <c r="L748" s="247"/>
      <c r="M748" s="248"/>
      <c r="N748" s="249"/>
      <c r="O748" s="249"/>
      <c r="P748" s="249"/>
      <c r="Q748" s="249"/>
      <c r="R748" s="249"/>
      <c r="S748" s="249"/>
      <c r="T748" s="250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1" t="s">
        <v>187</v>
      </c>
      <c r="AU748" s="251" t="s">
        <v>82</v>
      </c>
      <c r="AV748" s="13" t="s">
        <v>82</v>
      </c>
      <c r="AW748" s="13" t="s">
        <v>4</v>
      </c>
      <c r="AX748" s="13" t="s">
        <v>80</v>
      </c>
      <c r="AY748" s="251" t="s">
        <v>175</v>
      </c>
    </row>
    <row r="749" s="2" customFormat="1" ht="16.5" customHeight="1">
      <c r="A749" s="42"/>
      <c r="B749" s="43"/>
      <c r="C749" s="211" t="s">
        <v>1339</v>
      </c>
      <c r="D749" s="211" t="s">
        <v>176</v>
      </c>
      <c r="E749" s="212" t="s">
        <v>1340</v>
      </c>
      <c r="F749" s="213" t="s">
        <v>1341</v>
      </c>
      <c r="G749" s="214" t="s">
        <v>179</v>
      </c>
      <c r="H749" s="215">
        <v>27.42</v>
      </c>
      <c r="I749" s="216"/>
      <c r="J749" s="217">
        <f>ROUND(I749*H749,2)</f>
        <v>0</v>
      </c>
      <c r="K749" s="213" t="s">
        <v>180</v>
      </c>
      <c r="L749" s="48"/>
      <c r="M749" s="218" t="s">
        <v>30</v>
      </c>
      <c r="N749" s="219" t="s">
        <v>44</v>
      </c>
      <c r="O749" s="88"/>
      <c r="P749" s="220">
        <f>O749*H749</f>
        <v>0</v>
      </c>
      <c r="Q749" s="220">
        <v>0</v>
      </c>
      <c r="R749" s="220">
        <f>Q749*H749</f>
        <v>0</v>
      </c>
      <c r="S749" s="220">
        <v>0</v>
      </c>
      <c r="T749" s="221">
        <f>S749*H749</f>
        <v>0</v>
      </c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R749" s="222" t="s">
        <v>181</v>
      </c>
      <c r="AT749" s="222" t="s">
        <v>176</v>
      </c>
      <c r="AU749" s="222" t="s">
        <v>82</v>
      </c>
      <c r="AY749" s="20" t="s">
        <v>175</v>
      </c>
      <c r="BE749" s="223">
        <f>IF(N749="základní",J749,0)</f>
        <v>0</v>
      </c>
      <c r="BF749" s="223">
        <f>IF(N749="snížená",J749,0)</f>
        <v>0</v>
      </c>
      <c r="BG749" s="223">
        <f>IF(N749="zákl. přenesená",J749,0)</f>
        <v>0</v>
      </c>
      <c r="BH749" s="223">
        <f>IF(N749="sníž. přenesená",J749,0)</f>
        <v>0</v>
      </c>
      <c r="BI749" s="223">
        <f>IF(N749="nulová",J749,0)</f>
        <v>0</v>
      </c>
      <c r="BJ749" s="20" t="s">
        <v>80</v>
      </c>
      <c r="BK749" s="223">
        <f>ROUND(I749*H749,2)</f>
        <v>0</v>
      </c>
      <c r="BL749" s="20" t="s">
        <v>181</v>
      </c>
      <c r="BM749" s="222" t="s">
        <v>1342</v>
      </c>
    </row>
    <row r="750" s="2" customFormat="1">
      <c r="A750" s="42"/>
      <c r="B750" s="43"/>
      <c r="C750" s="44"/>
      <c r="D750" s="224" t="s">
        <v>183</v>
      </c>
      <c r="E750" s="44"/>
      <c r="F750" s="225" t="s">
        <v>1343</v>
      </c>
      <c r="G750" s="44"/>
      <c r="H750" s="44"/>
      <c r="I750" s="226"/>
      <c r="J750" s="44"/>
      <c r="K750" s="44"/>
      <c r="L750" s="48"/>
      <c r="M750" s="227"/>
      <c r="N750" s="228"/>
      <c r="O750" s="88"/>
      <c r="P750" s="88"/>
      <c r="Q750" s="88"/>
      <c r="R750" s="88"/>
      <c r="S750" s="88"/>
      <c r="T750" s="89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T750" s="20" t="s">
        <v>183</v>
      </c>
      <c r="AU750" s="20" t="s">
        <v>82</v>
      </c>
    </row>
    <row r="751" s="2" customFormat="1">
      <c r="A751" s="42"/>
      <c r="B751" s="43"/>
      <c r="C751" s="44"/>
      <c r="D751" s="229" t="s">
        <v>185</v>
      </c>
      <c r="E751" s="44"/>
      <c r="F751" s="230" t="s">
        <v>1344</v>
      </c>
      <c r="G751" s="44"/>
      <c r="H751" s="44"/>
      <c r="I751" s="226"/>
      <c r="J751" s="44"/>
      <c r="K751" s="44"/>
      <c r="L751" s="48"/>
      <c r="M751" s="227"/>
      <c r="N751" s="228"/>
      <c r="O751" s="88"/>
      <c r="P751" s="88"/>
      <c r="Q751" s="88"/>
      <c r="R751" s="88"/>
      <c r="S751" s="88"/>
      <c r="T751" s="89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T751" s="20" t="s">
        <v>185</v>
      </c>
      <c r="AU751" s="20" t="s">
        <v>82</v>
      </c>
    </row>
    <row r="752" s="13" customFormat="1">
      <c r="A752" s="13"/>
      <c r="B752" s="241"/>
      <c r="C752" s="242"/>
      <c r="D752" s="224" t="s">
        <v>187</v>
      </c>
      <c r="E752" s="243" t="s">
        <v>30</v>
      </c>
      <c r="F752" s="244" t="s">
        <v>1345</v>
      </c>
      <c r="G752" s="242"/>
      <c r="H752" s="245">
        <v>27.42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1" t="s">
        <v>187</v>
      </c>
      <c r="AU752" s="251" t="s">
        <v>82</v>
      </c>
      <c r="AV752" s="13" t="s">
        <v>82</v>
      </c>
      <c r="AW752" s="13" t="s">
        <v>36</v>
      </c>
      <c r="AX752" s="13" t="s">
        <v>73</v>
      </c>
      <c r="AY752" s="251" t="s">
        <v>175</v>
      </c>
    </row>
    <row r="753" s="14" customFormat="1">
      <c r="A753" s="14"/>
      <c r="B753" s="252"/>
      <c r="C753" s="253"/>
      <c r="D753" s="224" t="s">
        <v>187</v>
      </c>
      <c r="E753" s="254" t="s">
        <v>30</v>
      </c>
      <c r="F753" s="255" t="s">
        <v>190</v>
      </c>
      <c r="G753" s="253"/>
      <c r="H753" s="256">
        <v>27.42</v>
      </c>
      <c r="I753" s="257"/>
      <c r="J753" s="253"/>
      <c r="K753" s="253"/>
      <c r="L753" s="258"/>
      <c r="M753" s="259"/>
      <c r="N753" s="260"/>
      <c r="O753" s="260"/>
      <c r="P753" s="260"/>
      <c r="Q753" s="260"/>
      <c r="R753" s="260"/>
      <c r="S753" s="260"/>
      <c r="T753" s="26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2" t="s">
        <v>187</v>
      </c>
      <c r="AU753" s="262" t="s">
        <v>82</v>
      </c>
      <c r="AV753" s="14" t="s">
        <v>181</v>
      </c>
      <c r="AW753" s="14" t="s">
        <v>36</v>
      </c>
      <c r="AX753" s="14" t="s">
        <v>80</v>
      </c>
      <c r="AY753" s="262" t="s">
        <v>175</v>
      </c>
    </row>
    <row r="754" s="2" customFormat="1" ht="16.5" customHeight="1">
      <c r="A754" s="42"/>
      <c r="B754" s="43"/>
      <c r="C754" s="211" t="s">
        <v>1346</v>
      </c>
      <c r="D754" s="211" t="s">
        <v>176</v>
      </c>
      <c r="E754" s="212" t="s">
        <v>1347</v>
      </c>
      <c r="F754" s="213" t="s">
        <v>1348</v>
      </c>
      <c r="G754" s="214" t="s">
        <v>179</v>
      </c>
      <c r="H754" s="215">
        <v>220.132</v>
      </c>
      <c r="I754" s="216"/>
      <c r="J754" s="217">
        <f>ROUND(I754*H754,2)</f>
        <v>0</v>
      </c>
      <c r="K754" s="213" t="s">
        <v>180</v>
      </c>
      <c r="L754" s="48"/>
      <c r="M754" s="218" t="s">
        <v>30</v>
      </c>
      <c r="N754" s="219" t="s">
        <v>44</v>
      </c>
      <c r="O754" s="88"/>
      <c r="P754" s="220">
        <f>O754*H754</f>
        <v>0</v>
      </c>
      <c r="Q754" s="220">
        <v>0</v>
      </c>
      <c r="R754" s="220">
        <f>Q754*H754</f>
        <v>0</v>
      </c>
      <c r="S754" s="220">
        <v>0</v>
      </c>
      <c r="T754" s="221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R754" s="222" t="s">
        <v>181</v>
      </c>
      <c r="AT754" s="222" t="s">
        <v>176</v>
      </c>
      <c r="AU754" s="222" t="s">
        <v>82</v>
      </c>
      <c r="AY754" s="20" t="s">
        <v>175</v>
      </c>
      <c r="BE754" s="223">
        <f>IF(N754="základní",J754,0)</f>
        <v>0</v>
      </c>
      <c r="BF754" s="223">
        <f>IF(N754="snížená",J754,0)</f>
        <v>0</v>
      </c>
      <c r="BG754" s="223">
        <f>IF(N754="zákl. přenesená",J754,0)</f>
        <v>0</v>
      </c>
      <c r="BH754" s="223">
        <f>IF(N754="sníž. přenesená",J754,0)</f>
        <v>0</v>
      </c>
      <c r="BI754" s="223">
        <f>IF(N754="nulová",J754,0)</f>
        <v>0</v>
      </c>
      <c r="BJ754" s="20" t="s">
        <v>80</v>
      </c>
      <c r="BK754" s="223">
        <f>ROUND(I754*H754,2)</f>
        <v>0</v>
      </c>
      <c r="BL754" s="20" t="s">
        <v>181</v>
      </c>
      <c r="BM754" s="222" t="s">
        <v>1349</v>
      </c>
    </row>
    <row r="755" s="2" customFormat="1">
      <c r="A755" s="42"/>
      <c r="B755" s="43"/>
      <c r="C755" s="44"/>
      <c r="D755" s="224" t="s">
        <v>183</v>
      </c>
      <c r="E755" s="44"/>
      <c r="F755" s="225" t="s">
        <v>1350</v>
      </c>
      <c r="G755" s="44"/>
      <c r="H755" s="44"/>
      <c r="I755" s="226"/>
      <c r="J755" s="44"/>
      <c r="K755" s="44"/>
      <c r="L755" s="48"/>
      <c r="M755" s="227"/>
      <c r="N755" s="228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T755" s="20" t="s">
        <v>183</v>
      </c>
      <c r="AU755" s="20" t="s">
        <v>82</v>
      </c>
    </row>
    <row r="756" s="2" customFormat="1">
      <c r="A756" s="42"/>
      <c r="B756" s="43"/>
      <c r="C756" s="44"/>
      <c r="D756" s="229" t="s">
        <v>185</v>
      </c>
      <c r="E756" s="44"/>
      <c r="F756" s="230" t="s">
        <v>1351</v>
      </c>
      <c r="G756" s="44"/>
      <c r="H756" s="44"/>
      <c r="I756" s="226"/>
      <c r="J756" s="44"/>
      <c r="K756" s="44"/>
      <c r="L756" s="48"/>
      <c r="M756" s="227"/>
      <c r="N756" s="228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T756" s="20" t="s">
        <v>185</v>
      </c>
      <c r="AU756" s="20" t="s">
        <v>82</v>
      </c>
    </row>
    <row r="757" s="2" customFormat="1" ht="21.75" customHeight="1">
      <c r="A757" s="42"/>
      <c r="B757" s="43"/>
      <c r="C757" s="211" t="s">
        <v>1352</v>
      </c>
      <c r="D757" s="211" t="s">
        <v>176</v>
      </c>
      <c r="E757" s="212" t="s">
        <v>1353</v>
      </c>
      <c r="F757" s="213" t="s">
        <v>1354</v>
      </c>
      <c r="G757" s="214" t="s">
        <v>179</v>
      </c>
      <c r="H757" s="215">
        <v>220.132</v>
      </c>
      <c r="I757" s="216"/>
      <c r="J757" s="217">
        <f>ROUND(I757*H757,2)</f>
        <v>0</v>
      </c>
      <c r="K757" s="213" t="s">
        <v>180</v>
      </c>
      <c r="L757" s="48"/>
      <c r="M757" s="218" t="s">
        <v>30</v>
      </c>
      <c r="N757" s="219" t="s">
        <v>44</v>
      </c>
      <c r="O757" s="88"/>
      <c r="P757" s="220">
        <f>O757*H757</f>
        <v>0</v>
      </c>
      <c r="Q757" s="220">
        <v>0</v>
      </c>
      <c r="R757" s="220">
        <f>Q757*H757</f>
        <v>0</v>
      </c>
      <c r="S757" s="220">
        <v>0</v>
      </c>
      <c r="T757" s="221">
        <f>S757*H757</f>
        <v>0</v>
      </c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R757" s="222" t="s">
        <v>181</v>
      </c>
      <c r="AT757" s="222" t="s">
        <v>176</v>
      </c>
      <c r="AU757" s="222" t="s">
        <v>82</v>
      </c>
      <c r="AY757" s="20" t="s">
        <v>175</v>
      </c>
      <c r="BE757" s="223">
        <f>IF(N757="základní",J757,0)</f>
        <v>0</v>
      </c>
      <c r="BF757" s="223">
        <f>IF(N757="snížená",J757,0)</f>
        <v>0</v>
      </c>
      <c r="BG757" s="223">
        <f>IF(N757="zákl. přenesená",J757,0)</f>
        <v>0</v>
      </c>
      <c r="BH757" s="223">
        <f>IF(N757="sníž. přenesená",J757,0)</f>
        <v>0</v>
      </c>
      <c r="BI757" s="223">
        <f>IF(N757="nulová",J757,0)</f>
        <v>0</v>
      </c>
      <c r="BJ757" s="20" t="s">
        <v>80</v>
      </c>
      <c r="BK757" s="223">
        <f>ROUND(I757*H757,2)</f>
        <v>0</v>
      </c>
      <c r="BL757" s="20" t="s">
        <v>181</v>
      </c>
      <c r="BM757" s="222" t="s">
        <v>1355</v>
      </c>
    </row>
    <row r="758" s="2" customFormat="1">
      <c r="A758" s="42"/>
      <c r="B758" s="43"/>
      <c r="C758" s="44"/>
      <c r="D758" s="224" t="s">
        <v>183</v>
      </c>
      <c r="E758" s="44"/>
      <c r="F758" s="225" t="s">
        <v>1356</v>
      </c>
      <c r="G758" s="44"/>
      <c r="H758" s="44"/>
      <c r="I758" s="226"/>
      <c r="J758" s="44"/>
      <c r="K758" s="44"/>
      <c r="L758" s="48"/>
      <c r="M758" s="227"/>
      <c r="N758" s="228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0" t="s">
        <v>183</v>
      </c>
      <c r="AU758" s="20" t="s">
        <v>82</v>
      </c>
    </row>
    <row r="759" s="2" customFormat="1">
      <c r="A759" s="42"/>
      <c r="B759" s="43"/>
      <c r="C759" s="44"/>
      <c r="D759" s="229" t="s">
        <v>185</v>
      </c>
      <c r="E759" s="44"/>
      <c r="F759" s="230" t="s">
        <v>1357</v>
      </c>
      <c r="G759" s="44"/>
      <c r="H759" s="44"/>
      <c r="I759" s="226"/>
      <c r="J759" s="44"/>
      <c r="K759" s="44"/>
      <c r="L759" s="48"/>
      <c r="M759" s="227"/>
      <c r="N759" s="228"/>
      <c r="O759" s="88"/>
      <c r="P759" s="88"/>
      <c r="Q759" s="88"/>
      <c r="R759" s="88"/>
      <c r="S759" s="88"/>
      <c r="T759" s="89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T759" s="20" t="s">
        <v>185</v>
      </c>
      <c r="AU759" s="20" t="s">
        <v>82</v>
      </c>
    </row>
    <row r="760" s="2" customFormat="1" ht="16.5" customHeight="1">
      <c r="A760" s="42"/>
      <c r="B760" s="43"/>
      <c r="C760" s="211" t="s">
        <v>1358</v>
      </c>
      <c r="D760" s="211" t="s">
        <v>176</v>
      </c>
      <c r="E760" s="212" t="s">
        <v>1359</v>
      </c>
      <c r="F760" s="213" t="s">
        <v>1360</v>
      </c>
      <c r="G760" s="214" t="s">
        <v>179</v>
      </c>
      <c r="H760" s="215">
        <v>27.42</v>
      </c>
      <c r="I760" s="216"/>
      <c r="J760" s="217">
        <f>ROUND(I760*H760,2)</f>
        <v>0</v>
      </c>
      <c r="K760" s="213" t="s">
        <v>180</v>
      </c>
      <c r="L760" s="48"/>
      <c r="M760" s="218" t="s">
        <v>30</v>
      </c>
      <c r="N760" s="219" t="s">
        <v>44</v>
      </c>
      <c r="O760" s="88"/>
      <c r="P760" s="220">
        <f>O760*H760</f>
        <v>0</v>
      </c>
      <c r="Q760" s="220">
        <v>0.11161999999999998</v>
      </c>
      <c r="R760" s="220">
        <f>Q760*H760</f>
        <v>3.0606204</v>
      </c>
      <c r="S760" s="220">
        <v>0</v>
      </c>
      <c r="T760" s="221">
        <f>S760*H760</f>
        <v>0</v>
      </c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R760" s="222" t="s">
        <v>181</v>
      </c>
      <c r="AT760" s="222" t="s">
        <v>176</v>
      </c>
      <c r="AU760" s="222" t="s">
        <v>82</v>
      </c>
      <c r="AY760" s="20" t="s">
        <v>175</v>
      </c>
      <c r="BE760" s="223">
        <f>IF(N760="základní",J760,0)</f>
        <v>0</v>
      </c>
      <c r="BF760" s="223">
        <f>IF(N760="snížená",J760,0)</f>
        <v>0</v>
      </c>
      <c r="BG760" s="223">
        <f>IF(N760="zákl. přenesená",J760,0)</f>
        <v>0</v>
      </c>
      <c r="BH760" s="223">
        <f>IF(N760="sníž. přenesená",J760,0)</f>
        <v>0</v>
      </c>
      <c r="BI760" s="223">
        <f>IF(N760="nulová",J760,0)</f>
        <v>0</v>
      </c>
      <c r="BJ760" s="20" t="s">
        <v>80</v>
      </c>
      <c r="BK760" s="223">
        <f>ROUND(I760*H760,2)</f>
        <v>0</v>
      </c>
      <c r="BL760" s="20" t="s">
        <v>181</v>
      </c>
      <c r="BM760" s="222" t="s">
        <v>1361</v>
      </c>
    </row>
    <row r="761" s="2" customFormat="1">
      <c r="A761" s="42"/>
      <c r="B761" s="43"/>
      <c r="C761" s="44"/>
      <c r="D761" s="224" t="s">
        <v>183</v>
      </c>
      <c r="E761" s="44"/>
      <c r="F761" s="225" t="s">
        <v>1362</v>
      </c>
      <c r="G761" s="44"/>
      <c r="H761" s="44"/>
      <c r="I761" s="226"/>
      <c r="J761" s="44"/>
      <c r="K761" s="44"/>
      <c r="L761" s="48"/>
      <c r="M761" s="227"/>
      <c r="N761" s="228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T761" s="20" t="s">
        <v>183</v>
      </c>
      <c r="AU761" s="20" t="s">
        <v>82</v>
      </c>
    </row>
    <row r="762" s="2" customFormat="1">
      <c r="A762" s="42"/>
      <c r="B762" s="43"/>
      <c r="C762" s="44"/>
      <c r="D762" s="229" t="s">
        <v>185</v>
      </c>
      <c r="E762" s="44"/>
      <c r="F762" s="230" t="s">
        <v>1363</v>
      </c>
      <c r="G762" s="44"/>
      <c r="H762" s="44"/>
      <c r="I762" s="226"/>
      <c r="J762" s="44"/>
      <c r="K762" s="44"/>
      <c r="L762" s="48"/>
      <c r="M762" s="227"/>
      <c r="N762" s="228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T762" s="20" t="s">
        <v>185</v>
      </c>
      <c r="AU762" s="20" t="s">
        <v>82</v>
      </c>
    </row>
    <row r="763" s="2" customFormat="1" ht="16.5" customHeight="1">
      <c r="A763" s="42"/>
      <c r="B763" s="43"/>
      <c r="C763" s="287" t="s">
        <v>1364</v>
      </c>
      <c r="D763" s="287" t="s">
        <v>770</v>
      </c>
      <c r="E763" s="288" t="s">
        <v>1365</v>
      </c>
      <c r="F763" s="289" t="s">
        <v>1366</v>
      </c>
      <c r="G763" s="290" t="s">
        <v>179</v>
      </c>
      <c r="H763" s="291">
        <v>28.243</v>
      </c>
      <c r="I763" s="292"/>
      <c r="J763" s="293">
        <f>ROUND(I763*H763,2)</f>
        <v>0</v>
      </c>
      <c r="K763" s="289" t="s">
        <v>180</v>
      </c>
      <c r="L763" s="294"/>
      <c r="M763" s="295" t="s">
        <v>30</v>
      </c>
      <c r="N763" s="296" t="s">
        <v>44</v>
      </c>
      <c r="O763" s="88"/>
      <c r="P763" s="220">
        <f>O763*H763</f>
        <v>0</v>
      </c>
      <c r="Q763" s="220">
        <v>0.17599999999999997</v>
      </c>
      <c r="R763" s="220">
        <f>Q763*H763</f>
        <v>4.970768</v>
      </c>
      <c r="S763" s="220">
        <v>0</v>
      </c>
      <c r="T763" s="221">
        <f>S763*H763</f>
        <v>0</v>
      </c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R763" s="222" t="s">
        <v>244</v>
      </c>
      <c r="AT763" s="222" t="s">
        <v>770</v>
      </c>
      <c r="AU763" s="222" t="s">
        <v>82</v>
      </c>
      <c r="AY763" s="20" t="s">
        <v>175</v>
      </c>
      <c r="BE763" s="223">
        <f>IF(N763="základní",J763,0)</f>
        <v>0</v>
      </c>
      <c r="BF763" s="223">
        <f>IF(N763="snížená",J763,0)</f>
        <v>0</v>
      </c>
      <c r="BG763" s="223">
        <f>IF(N763="zákl. přenesená",J763,0)</f>
        <v>0</v>
      </c>
      <c r="BH763" s="223">
        <f>IF(N763="sníž. přenesená",J763,0)</f>
        <v>0</v>
      </c>
      <c r="BI763" s="223">
        <f>IF(N763="nulová",J763,0)</f>
        <v>0</v>
      </c>
      <c r="BJ763" s="20" t="s">
        <v>80</v>
      </c>
      <c r="BK763" s="223">
        <f>ROUND(I763*H763,2)</f>
        <v>0</v>
      </c>
      <c r="BL763" s="20" t="s">
        <v>181</v>
      </c>
      <c r="BM763" s="222" t="s">
        <v>1367</v>
      </c>
    </row>
    <row r="764" s="2" customFormat="1">
      <c r="A764" s="42"/>
      <c r="B764" s="43"/>
      <c r="C764" s="44"/>
      <c r="D764" s="224" t="s">
        <v>183</v>
      </c>
      <c r="E764" s="44"/>
      <c r="F764" s="225" t="s">
        <v>1366</v>
      </c>
      <c r="G764" s="44"/>
      <c r="H764" s="44"/>
      <c r="I764" s="226"/>
      <c r="J764" s="44"/>
      <c r="K764" s="44"/>
      <c r="L764" s="48"/>
      <c r="M764" s="227"/>
      <c r="N764" s="228"/>
      <c r="O764" s="88"/>
      <c r="P764" s="88"/>
      <c r="Q764" s="88"/>
      <c r="R764" s="88"/>
      <c r="S764" s="88"/>
      <c r="T764" s="89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T764" s="20" t="s">
        <v>183</v>
      </c>
      <c r="AU764" s="20" t="s">
        <v>82</v>
      </c>
    </row>
    <row r="765" s="13" customFormat="1">
      <c r="A765" s="13"/>
      <c r="B765" s="241"/>
      <c r="C765" s="242"/>
      <c r="D765" s="224" t="s">
        <v>187</v>
      </c>
      <c r="E765" s="242"/>
      <c r="F765" s="244" t="s">
        <v>1368</v>
      </c>
      <c r="G765" s="242"/>
      <c r="H765" s="245">
        <v>28.243</v>
      </c>
      <c r="I765" s="246"/>
      <c r="J765" s="242"/>
      <c r="K765" s="242"/>
      <c r="L765" s="247"/>
      <c r="M765" s="248"/>
      <c r="N765" s="249"/>
      <c r="O765" s="249"/>
      <c r="P765" s="249"/>
      <c r="Q765" s="249"/>
      <c r="R765" s="249"/>
      <c r="S765" s="249"/>
      <c r="T765" s="250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1" t="s">
        <v>187</v>
      </c>
      <c r="AU765" s="251" t="s">
        <v>82</v>
      </c>
      <c r="AV765" s="13" t="s">
        <v>82</v>
      </c>
      <c r="AW765" s="13" t="s">
        <v>4</v>
      </c>
      <c r="AX765" s="13" t="s">
        <v>80</v>
      </c>
      <c r="AY765" s="251" t="s">
        <v>175</v>
      </c>
    </row>
    <row r="766" s="11" customFormat="1" ht="22.8" customHeight="1">
      <c r="A766" s="11"/>
      <c r="B766" s="197"/>
      <c r="C766" s="198"/>
      <c r="D766" s="199" t="s">
        <v>72</v>
      </c>
      <c r="E766" s="285" t="s">
        <v>223</v>
      </c>
      <c r="F766" s="285" t="s">
        <v>1369</v>
      </c>
      <c r="G766" s="198"/>
      <c r="H766" s="198"/>
      <c r="I766" s="201"/>
      <c r="J766" s="286">
        <f>BK766</f>
        <v>0</v>
      </c>
      <c r="K766" s="198"/>
      <c r="L766" s="203"/>
      <c r="M766" s="204"/>
      <c r="N766" s="205"/>
      <c r="O766" s="205"/>
      <c r="P766" s="206">
        <f>SUM(P767:P992)</f>
        <v>0</v>
      </c>
      <c r="Q766" s="205"/>
      <c r="R766" s="206">
        <f>SUM(R767:R992)</f>
        <v>300.86598848</v>
      </c>
      <c r="S766" s="205"/>
      <c r="T766" s="207">
        <f>SUM(T767:T992)</f>
        <v>0</v>
      </c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R766" s="208" t="s">
        <v>80</v>
      </c>
      <c r="AT766" s="209" t="s">
        <v>72</v>
      </c>
      <c r="AU766" s="209" t="s">
        <v>80</v>
      </c>
      <c r="AY766" s="208" t="s">
        <v>175</v>
      </c>
      <c r="BK766" s="210">
        <f>SUM(BK767:BK992)</f>
        <v>0</v>
      </c>
    </row>
    <row r="767" s="2" customFormat="1" ht="16.5" customHeight="1">
      <c r="A767" s="42"/>
      <c r="B767" s="43"/>
      <c r="C767" s="211" t="s">
        <v>1370</v>
      </c>
      <c r="D767" s="211" t="s">
        <v>176</v>
      </c>
      <c r="E767" s="212" t="s">
        <v>1371</v>
      </c>
      <c r="F767" s="213" t="s">
        <v>1372</v>
      </c>
      <c r="G767" s="214" t="s">
        <v>179</v>
      </c>
      <c r="H767" s="215">
        <v>27.234</v>
      </c>
      <c r="I767" s="216"/>
      <c r="J767" s="217">
        <f>ROUND(I767*H767,2)</f>
        <v>0</v>
      </c>
      <c r="K767" s="213" t="s">
        <v>180</v>
      </c>
      <c r="L767" s="48"/>
      <c r="M767" s="218" t="s">
        <v>30</v>
      </c>
      <c r="N767" s="219" t="s">
        <v>44</v>
      </c>
      <c r="O767" s="88"/>
      <c r="P767" s="220">
        <f>O767*H767</f>
        <v>0</v>
      </c>
      <c r="Q767" s="220">
        <v>0.00735</v>
      </c>
      <c r="R767" s="220">
        <f>Q767*H767</f>
        <v>0.2001699</v>
      </c>
      <c r="S767" s="220">
        <v>0</v>
      </c>
      <c r="T767" s="221">
        <f>S767*H767</f>
        <v>0</v>
      </c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R767" s="222" t="s">
        <v>181</v>
      </c>
      <c r="AT767" s="222" t="s">
        <v>176</v>
      </c>
      <c r="AU767" s="222" t="s">
        <v>82</v>
      </c>
      <c r="AY767" s="20" t="s">
        <v>175</v>
      </c>
      <c r="BE767" s="223">
        <f>IF(N767="základní",J767,0)</f>
        <v>0</v>
      </c>
      <c r="BF767" s="223">
        <f>IF(N767="snížená",J767,0)</f>
        <v>0</v>
      </c>
      <c r="BG767" s="223">
        <f>IF(N767="zákl. přenesená",J767,0)</f>
        <v>0</v>
      </c>
      <c r="BH767" s="223">
        <f>IF(N767="sníž. přenesená",J767,0)</f>
        <v>0</v>
      </c>
      <c r="BI767" s="223">
        <f>IF(N767="nulová",J767,0)</f>
        <v>0</v>
      </c>
      <c r="BJ767" s="20" t="s">
        <v>80</v>
      </c>
      <c r="BK767" s="223">
        <f>ROUND(I767*H767,2)</f>
        <v>0</v>
      </c>
      <c r="BL767" s="20" t="s">
        <v>181</v>
      </c>
      <c r="BM767" s="222" t="s">
        <v>1373</v>
      </c>
    </row>
    <row r="768" s="2" customFormat="1">
      <c r="A768" s="42"/>
      <c r="B768" s="43"/>
      <c r="C768" s="44"/>
      <c r="D768" s="224" t="s">
        <v>183</v>
      </c>
      <c r="E768" s="44"/>
      <c r="F768" s="225" t="s">
        <v>1374</v>
      </c>
      <c r="G768" s="44"/>
      <c r="H768" s="44"/>
      <c r="I768" s="226"/>
      <c r="J768" s="44"/>
      <c r="K768" s="44"/>
      <c r="L768" s="48"/>
      <c r="M768" s="227"/>
      <c r="N768" s="228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T768" s="20" t="s">
        <v>183</v>
      </c>
      <c r="AU768" s="20" t="s">
        <v>82</v>
      </c>
    </row>
    <row r="769" s="2" customFormat="1">
      <c r="A769" s="42"/>
      <c r="B769" s="43"/>
      <c r="C769" s="44"/>
      <c r="D769" s="229" t="s">
        <v>185</v>
      </c>
      <c r="E769" s="44"/>
      <c r="F769" s="230" t="s">
        <v>1375</v>
      </c>
      <c r="G769" s="44"/>
      <c r="H769" s="44"/>
      <c r="I769" s="226"/>
      <c r="J769" s="44"/>
      <c r="K769" s="44"/>
      <c r="L769" s="48"/>
      <c r="M769" s="227"/>
      <c r="N769" s="228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185</v>
      </c>
      <c r="AU769" s="20" t="s">
        <v>82</v>
      </c>
    </row>
    <row r="770" s="2" customFormat="1" ht="16.5" customHeight="1">
      <c r="A770" s="42"/>
      <c r="B770" s="43"/>
      <c r="C770" s="211" t="s">
        <v>1376</v>
      </c>
      <c r="D770" s="211" t="s">
        <v>176</v>
      </c>
      <c r="E770" s="212" t="s">
        <v>1377</v>
      </c>
      <c r="F770" s="213" t="s">
        <v>1378</v>
      </c>
      <c r="G770" s="214" t="s">
        <v>179</v>
      </c>
      <c r="H770" s="215">
        <v>27.234</v>
      </c>
      <c r="I770" s="216"/>
      <c r="J770" s="217">
        <f>ROUND(I770*H770,2)</f>
        <v>0</v>
      </c>
      <c r="K770" s="213" t="s">
        <v>180</v>
      </c>
      <c r="L770" s="48"/>
      <c r="M770" s="218" t="s">
        <v>30</v>
      </c>
      <c r="N770" s="219" t="s">
        <v>44</v>
      </c>
      <c r="O770" s="88"/>
      <c r="P770" s="220">
        <f>O770*H770</f>
        <v>0</v>
      </c>
      <c r="Q770" s="220">
        <v>0.00391</v>
      </c>
      <c r="R770" s="220">
        <f>Q770*H770</f>
        <v>0.10648494000000002</v>
      </c>
      <c r="S770" s="220">
        <v>0</v>
      </c>
      <c r="T770" s="221">
        <f>S770*H770</f>
        <v>0</v>
      </c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R770" s="222" t="s">
        <v>181</v>
      </c>
      <c r="AT770" s="222" t="s">
        <v>176</v>
      </c>
      <c r="AU770" s="222" t="s">
        <v>82</v>
      </c>
      <c r="AY770" s="20" t="s">
        <v>175</v>
      </c>
      <c r="BE770" s="223">
        <f>IF(N770="základní",J770,0)</f>
        <v>0</v>
      </c>
      <c r="BF770" s="223">
        <f>IF(N770="snížená",J770,0)</f>
        <v>0</v>
      </c>
      <c r="BG770" s="223">
        <f>IF(N770="zákl. přenesená",J770,0)</f>
        <v>0</v>
      </c>
      <c r="BH770" s="223">
        <f>IF(N770="sníž. přenesená",J770,0)</f>
        <v>0</v>
      </c>
      <c r="BI770" s="223">
        <f>IF(N770="nulová",J770,0)</f>
        <v>0</v>
      </c>
      <c r="BJ770" s="20" t="s">
        <v>80</v>
      </c>
      <c r="BK770" s="223">
        <f>ROUND(I770*H770,2)</f>
        <v>0</v>
      </c>
      <c r="BL770" s="20" t="s">
        <v>181</v>
      </c>
      <c r="BM770" s="222" t="s">
        <v>1379</v>
      </c>
    </row>
    <row r="771" s="2" customFormat="1">
      <c r="A771" s="42"/>
      <c r="B771" s="43"/>
      <c r="C771" s="44"/>
      <c r="D771" s="224" t="s">
        <v>183</v>
      </c>
      <c r="E771" s="44"/>
      <c r="F771" s="225" t="s">
        <v>1380</v>
      </c>
      <c r="G771" s="44"/>
      <c r="H771" s="44"/>
      <c r="I771" s="226"/>
      <c r="J771" s="44"/>
      <c r="K771" s="44"/>
      <c r="L771" s="48"/>
      <c r="M771" s="227"/>
      <c r="N771" s="228"/>
      <c r="O771" s="88"/>
      <c r="P771" s="88"/>
      <c r="Q771" s="88"/>
      <c r="R771" s="88"/>
      <c r="S771" s="88"/>
      <c r="T771" s="89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T771" s="20" t="s">
        <v>183</v>
      </c>
      <c r="AU771" s="20" t="s">
        <v>82</v>
      </c>
    </row>
    <row r="772" s="2" customFormat="1">
      <c r="A772" s="42"/>
      <c r="B772" s="43"/>
      <c r="C772" s="44"/>
      <c r="D772" s="229" t="s">
        <v>185</v>
      </c>
      <c r="E772" s="44"/>
      <c r="F772" s="230" t="s">
        <v>1381</v>
      </c>
      <c r="G772" s="44"/>
      <c r="H772" s="44"/>
      <c r="I772" s="226"/>
      <c r="J772" s="44"/>
      <c r="K772" s="44"/>
      <c r="L772" s="48"/>
      <c r="M772" s="227"/>
      <c r="N772" s="228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0" t="s">
        <v>185</v>
      </c>
      <c r="AU772" s="20" t="s">
        <v>82</v>
      </c>
    </row>
    <row r="773" s="2" customFormat="1" ht="16.5" customHeight="1">
      <c r="A773" s="42"/>
      <c r="B773" s="43"/>
      <c r="C773" s="211" t="s">
        <v>1382</v>
      </c>
      <c r="D773" s="211" t="s">
        <v>176</v>
      </c>
      <c r="E773" s="212" t="s">
        <v>1383</v>
      </c>
      <c r="F773" s="213" t="s">
        <v>1384</v>
      </c>
      <c r="G773" s="214" t="s">
        <v>179</v>
      </c>
      <c r="H773" s="215">
        <v>27.234</v>
      </c>
      <c r="I773" s="216"/>
      <c r="J773" s="217">
        <f>ROUND(I773*H773,2)</f>
        <v>0</v>
      </c>
      <c r="K773" s="213" t="s">
        <v>180</v>
      </c>
      <c r="L773" s="48"/>
      <c r="M773" s="218" t="s">
        <v>30</v>
      </c>
      <c r="N773" s="219" t="s">
        <v>44</v>
      </c>
      <c r="O773" s="88"/>
      <c r="P773" s="220">
        <f>O773*H773</f>
        <v>0</v>
      </c>
      <c r="Q773" s="220">
        <v>0.0154</v>
      </c>
      <c r="R773" s="220">
        <f>Q773*H773</f>
        <v>0.41940360000000008</v>
      </c>
      <c r="S773" s="220">
        <v>0</v>
      </c>
      <c r="T773" s="221">
        <f>S773*H773</f>
        <v>0</v>
      </c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R773" s="222" t="s">
        <v>181</v>
      </c>
      <c r="AT773" s="222" t="s">
        <v>176</v>
      </c>
      <c r="AU773" s="222" t="s">
        <v>82</v>
      </c>
      <c r="AY773" s="20" t="s">
        <v>175</v>
      </c>
      <c r="BE773" s="223">
        <f>IF(N773="základní",J773,0)</f>
        <v>0</v>
      </c>
      <c r="BF773" s="223">
        <f>IF(N773="snížená",J773,0)</f>
        <v>0</v>
      </c>
      <c r="BG773" s="223">
        <f>IF(N773="zákl. přenesená",J773,0)</f>
        <v>0</v>
      </c>
      <c r="BH773" s="223">
        <f>IF(N773="sníž. přenesená",J773,0)</f>
        <v>0</v>
      </c>
      <c r="BI773" s="223">
        <f>IF(N773="nulová",J773,0)</f>
        <v>0</v>
      </c>
      <c r="BJ773" s="20" t="s">
        <v>80</v>
      </c>
      <c r="BK773" s="223">
        <f>ROUND(I773*H773,2)</f>
        <v>0</v>
      </c>
      <c r="BL773" s="20" t="s">
        <v>181</v>
      </c>
      <c r="BM773" s="222" t="s">
        <v>1385</v>
      </c>
    </row>
    <row r="774" s="2" customFormat="1">
      <c r="A774" s="42"/>
      <c r="B774" s="43"/>
      <c r="C774" s="44"/>
      <c r="D774" s="224" t="s">
        <v>183</v>
      </c>
      <c r="E774" s="44"/>
      <c r="F774" s="225" t="s">
        <v>1386</v>
      </c>
      <c r="G774" s="44"/>
      <c r="H774" s="44"/>
      <c r="I774" s="226"/>
      <c r="J774" s="44"/>
      <c r="K774" s="44"/>
      <c r="L774" s="48"/>
      <c r="M774" s="227"/>
      <c r="N774" s="228"/>
      <c r="O774" s="88"/>
      <c r="P774" s="88"/>
      <c r="Q774" s="88"/>
      <c r="R774" s="88"/>
      <c r="S774" s="88"/>
      <c r="T774" s="89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T774" s="20" t="s">
        <v>183</v>
      </c>
      <c r="AU774" s="20" t="s">
        <v>82</v>
      </c>
    </row>
    <row r="775" s="2" customFormat="1">
      <c r="A775" s="42"/>
      <c r="B775" s="43"/>
      <c r="C775" s="44"/>
      <c r="D775" s="229" t="s">
        <v>185</v>
      </c>
      <c r="E775" s="44"/>
      <c r="F775" s="230" t="s">
        <v>1387</v>
      </c>
      <c r="G775" s="44"/>
      <c r="H775" s="44"/>
      <c r="I775" s="226"/>
      <c r="J775" s="44"/>
      <c r="K775" s="44"/>
      <c r="L775" s="48"/>
      <c r="M775" s="227"/>
      <c r="N775" s="228"/>
      <c r="O775" s="88"/>
      <c r="P775" s="88"/>
      <c r="Q775" s="88"/>
      <c r="R775" s="88"/>
      <c r="S775" s="88"/>
      <c r="T775" s="89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T775" s="20" t="s">
        <v>185</v>
      </c>
      <c r="AU775" s="20" t="s">
        <v>82</v>
      </c>
    </row>
    <row r="776" s="13" customFormat="1">
      <c r="A776" s="13"/>
      <c r="B776" s="241"/>
      <c r="C776" s="242"/>
      <c r="D776" s="224" t="s">
        <v>187</v>
      </c>
      <c r="E776" s="243" t="s">
        <v>30</v>
      </c>
      <c r="F776" s="244" t="s">
        <v>1388</v>
      </c>
      <c r="G776" s="242"/>
      <c r="H776" s="245">
        <v>27.2342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1" t="s">
        <v>187</v>
      </c>
      <c r="AU776" s="251" t="s">
        <v>82</v>
      </c>
      <c r="AV776" s="13" t="s">
        <v>82</v>
      </c>
      <c r="AW776" s="13" t="s">
        <v>36</v>
      </c>
      <c r="AX776" s="13" t="s">
        <v>73</v>
      </c>
      <c r="AY776" s="251" t="s">
        <v>175</v>
      </c>
    </row>
    <row r="777" s="14" customFormat="1">
      <c r="A777" s="14"/>
      <c r="B777" s="252"/>
      <c r="C777" s="253"/>
      <c r="D777" s="224" t="s">
        <v>187</v>
      </c>
      <c r="E777" s="254" t="s">
        <v>30</v>
      </c>
      <c r="F777" s="255" t="s">
        <v>190</v>
      </c>
      <c r="G777" s="253"/>
      <c r="H777" s="256">
        <v>27.2342</v>
      </c>
      <c r="I777" s="257"/>
      <c r="J777" s="253"/>
      <c r="K777" s="253"/>
      <c r="L777" s="258"/>
      <c r="M777" s="259"/>
      <c r="N777" s="260"/>
      <c r="O777" s="260"/>
      <c r="P777" s="260"/>
      <c r="Q777" s="260"/>
      <c r="R777" s="260"/>
      <c r="S777" s="260"/>
      <c r="T777" s="26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2" t="s">
        <v>187</v>
      </c>
      <c r="AU777" s="262" t="s">
        <v>82</v>
      </c>
      <c r="AV777" s="14" t="s">
        <v>181</v>
      </c>
      <c r="AW777" s="14" t="s">
        <v>36</v>
      </c>
      <c r="AX777" s="14" t="s">
        <v>80</v>
      </c>
      <c r="AY777" s="262" t="s">
        <v>175</v>
      </c>
    </row>
    <row r="778" s="2" customFormat="1" ht="24.15" customHeight="1">
      <c r="A778" s="42"/>
      <c r="B778" s="43"/>
      <c r="C778" s="211" t="s">
        <v>1389</v>
      </c>
      <c r="D778" s="211" t="s">
        <v>176</v>
      </c>
      <c r="E778" s="212" t="s">
        <v>1390</v>
      </c>
      <c r="F778" s="213" t="s">
        <v>1391</v>
      </c>
      <c r="G778" s="214" t="s">
        <v>179</v>
      </c>
      <c r="H778" s="215">
        <v>318.69</v>
      </c>
      <c r="I778" s="216"/>
      <c r="J778" s="217">
        <f>ROUND(I778*H778,2)</f>
        <v>0</v>
      </c>
      <c r="K778" s="213" t="s">
        <v>180</v>
      </c>
      <c r="L778" s="48"/>
      <c r="M778" s="218" t="s">
        <v>30</v>
      </c>
      <c r="N778" s="219" t="s">
        <v>44</v>
      </c>
      <c r="O778" s="88"/>
      <c r="P778" s="220">
        <f>O778*H778</f>
        <v>0</v>
      </c>
      <c r="Q778" s="220">
        <v>0.011799999999999998</v>
      </c>
      <c r="R778" s="220">
        <f>Q778*H778</f>
        <v>3.760542</v>
      </c>
      <c r="S778" s="220">
        <v>0</v>
      </c>
      <c r="T778" s="221">
        <f>S778*H778</f>
        <v>0</v>
      </c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R778" s="222" t="s">
        <v>181</v>
      </c>
      <c r="AT778" s="222" t="s">
        <v>176</v>
      </c>
      <c r="AU778" s="222" t="s">
        <v>82</v>
      </c>
      <c r="AY778" s="20" t="s">
        <v>175</v>
      </c>
      <c r="BE778" s="223">
        <f>IF(N778="základní",J778,0)</f>
        <v>0</v>
      </c>
      <c r="BF778" s="223">
        <f>IF(N778="snížená",J778,0)</f>
        <v>0</v>
      </c>
      <c r="BG778" s="223">
        <f>IF(N778="zákl. přenesená",J778,0)</f>
        <v>0</v>
      </c>
      <c r="BH778" s="223">
        <f>IF(N778="sníž. přenesená",J778,0)</f>
        <v>0</v>
      </c>
      <c r="BI778" s="223">
        <f>IF(N778="nulová",J778,0)</f>
        <v>0</v>
      </c>
      <c r="BJ778" s="20" t="s">
        <v>80</v>
      </c>
      <c r="BK778" s="223">
        <f>ROUND(I778*H778,2)</f>
        <v>0</v>
      </c>
      <c r="BL778" s="20" t="s">
        <v>181</v>
      </c>
      <c r="BM778" s="222" t="s">
        <v>1392</v>
      </c>
    </row>
    <row r="779" s="2" customFormat="1">
      <c r="A779" s="42"/>
      <c r="B779" s="43"/>
      <c r="C779" s="44"/>
      <c r="D779" s="224" t="s">
        <v>183</v>
      </c>
      <c r="E779" s="44"/>
      <c r="F779" s="225" t="s">
        <v>1393</v>
      </c>
      <c r="G779" s="44"/>
      <c r="H779" s="44"/>
      <c r="I779" s="226"/>
      <c r="J779" s="44"/>
      <c r="K779" s="44"/>
      <c r="L779" s="48"/>
      <c r="M779" s="227"/>
      <c r="N779" s="228"/>
      <c r="O779" s="88"/>
      <c r="P779" s="88"/>
      <c r="Q779" s="88"/>
      <c r="R779" s="88"/>
      <c r="S779" s="88"/>
      <c r="T779" s="89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T779" s="20" t="s">
        <v>183</v>
      </c>
      <c r="AU779" s="20" t="s">
        <v>82</v>
      </c>
    </row>
    <row r="780" s="2" customFormat="1">
      <c r="A780" s="42"/>
      <c r="B780" s="43"/>
      <c r="C780" s="44"/>
      <c r="D780" s="229" t="s">
        <v>185</v>
      </c>
      <c r="E780" s="44"/>
      <c r="F780" s="230" t="s">
        <v>1394</v>
      </c>
      <c r="G780" s="44"/>
      <c r="H780" s="44"/>
      <c r="I780" s="226"/>
      <c r="J780" s="44"/>
      <c r="K780" s="44"/>
      <c r="L780" s="48"/>
      <c r="M780" s="227"/>
      <c r="N780" s="228"/>
      <c r="O780" s="88"/>
      <c r="P780" s="88"/>
      <c r="Q780" s="88"/>
      <c r="R780" s="88"/>
      <c r="S780" s="88"/>
      <c r="T780" s="89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T780" s="20" t="s">
        <v>185</v>
      </c>
      <c r="AU780" s="20" t="s">
        <v>82</v>
      </c>
    </row>
    <row r="781" s="13" customFormat="1">
      <c r="A781" s="13"/>
      <c r="B781" s="241"/>
      <c r="C781" s="242"/>
      <c r="D781" s="224" t="s">
        <v>187</v>
      </c>
      <c r="E781" s="243" t="s">
        <v>30</v>
      </c>
      <c r="F781" s="244" t="s">
        <v>1395</v>
      </c>
      <c r="G781" s="242"/>
      <c r="H781" s="245">
        <v>62.2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1" t="s">
        <v>187</v>
      </c>
      <c r="AU781" s="251" t="s">
        <v>82</v>
      </c>
      <c r="AV781" s="13" t="s">
        <v>82</v>
      </c>
      <c r="AW781" s="13" t="s">
        <v>36</v>
      </c>
      <c r="AX781" s="13" t="s">
        <v>73</v>
      </c>
      <c r="AY781" s="251" t="s">
        <v>175</v>
      </c>
    </row>
    <row r="782" s="13" customFormat="1">
      <c r="A782" s="13"/>
      <c r="B782" s="241"/>
      <c r="C782" s="242"/>
      <c r="D782" s="224" t="s">
        <v>187</v>
      </c>
      <c r="E782" s="243" t="s">
        <v>30</v>
      </c>
      <c r="F782" s="244" t="s">
        <v>1396</v>
      </c>
      <c r="G782" s="242"/>
      <c r="H782" s="245">
        <v>5.63</v>
      </c>
      <c r="I782" s="246"/>
      <c r="J782" s="242"/>
      <c r="K782" s="242"/>
      <c r="L782" s="247"/>
      <c r="M782" s="248"/>
      <c r="N782" s="249"/>
      <c r="O782" s="249"/>
      <c r="P782" s="249"/>
      <c r="Q782" s="249"/>
      <c r="R782" s="249"/>
      <c r="S782" s="249"/>
      <c r="T782" s="250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1" t="s">
        <v>187</v>
      </c>
      <c r="AU782" s="251" t="s">
        <v>82</v>
      </c>
      <c r="AV782" s="13" t="s">
        <v>82</v>
      </c>
      <c r="AW782" s="13" t="s">
        <v>36</v>
      </c>
      <c r="AX782" s="13" t="s">
        <v>73</v>
      </c>
      <c r="AY782" s="251" t="s">
        <v>175</v>
      </c>
    </row>
    <row r="783" s="15" customFormat="1">
      <c r="A783" s="15"/>
      <c r="B783" s="263"/>
      <c r="C783" s="264"/>
      <c r="D783" s="224" t="s">
        <v>187</v>
      </c>
      <c r="E783" s="265" t="s">
        <v>30</v>
      </c>
      <c r="F783" s="266" t="s">
        <v>231</v>
      </c>
      <c r="G783" s="264"/>
      <c r="H783" s="267">
        <v>67.83</v>
      </c>
      <c r="I783" s="268"/>
      <c r="J783" s="264"/>
      <c r="K783" s="264"/>
      <c r="L783" s="269"/>
      <c r="M783" s="270"/>
      <c r="N783" s="271"/>
      <c r="O783" s="271"/>
      <c r="P783" s="271"/>
      <c r="Q783" s="271"/>
      <c r="R783" s="271"/>
      <c r="S783" s="271"/>
      <c r="T783" s="272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73" t="s">
        <v>187</v>
      </c>
      <c r="AU783" s="273" t="s">
        <v>82</v>
      </c>
      <c r="AV783" s="15" t="s">
        <v>196</v>
      </c>
      <c r="AW783" s="15" t="s">
        <v>36</v>
      </c>
      <c r="AX783" s="15" t="s">
        <v>73</v>
      </c>
      <c r="AY783" s="273" t="s">
        <v>175</v>
      </c>
    </row>
    <row r="784" s="13" customFormat="1">
      <c r="A784" s="13"/>
      <c r="B784" s="241"/>
      <c r="C784" s="242"/>
      <c r="D784" s="224" t="s">
        <v>187</v>
      </c>
      <c r="E784" s="243" t="s">
        <v>30</v>
      </c>
      <c r="F784" s="244" t="s">
        <v>1397</v>
      </c>
      <c r="G784" s="242"/>
      <c r="H784" s="245">
        <v>105.81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1" t="s">
        <v>187</v>
      </c>
      <c r="AU784" s="251" t="s">
        <v>82</v>
      </c>
      <c r="AV784" s="13" t="s">
        <v>82</v>
      </c>
      <c r="AW784" s="13" t="s">
        <v>36</v>
      </c>
      <c r="AX784" s="13" t="s">
        <v>73</v>
      </c>
      <c r="AY784" s="251" t="s">
        <v>175</v>
      </c>
    </row>
    <row r="785" s="13" customFormat="1">
      <c r="A785" s="13"/>
      <c r="B785" s="241"/>
      <c r="C785" s="242"/>
      <c r="D785" s="224" t="s">
        <v>187</v>
      </c>
      <c r="E785" s="243" t="s">
        <v>30</v>
      </c>
      <c r="F785" s="244" t="s">
        <v>1398</v>
      </c>
      <c r="G785" s="242"/>
      <c r="H785" s="245">
        <v>11.41</v>
      </c>
      <c r="I785" s="246"/>
      <c r="J785" s="242"/>
      <c r="K785" s="242"/>
      <c r="L785" s="247"/>
      <c r="M785" s="248"/>
      <c r="N785" s="249"/>
      <c r="O785" s="249"/>
      <c r="P785" s="249"/>
      <c r="Q785" s="249"/>
      <c r="R785" s="249"/>
      <c r="S785" s="249"/>
      <c r="T785" s="250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1" t="s">
        <v>187</v>
      </c>
      <c r="AU785" s="251" t="s">
        <v>82</v>
      </c>
      <c r="AV785" s="13" t="s">
        <v>82</v>
      </c>
      <c r="AW785" s="13" t="s">
        <v>36</v>
      </c>
      <c r="AX785" s="13" t="s">
        <v>73</v>
      </c>
      <c r="AY785" s="251" t="s">
        <v>175</v>
      </c>
    </row>
    <row r="786" s="15" customFormat="1">
      <c r="A786" s="15"/>
      <c r="B786" s="263"/>
      <c r="C786" s="264"/>
      <c r="D786" s="224" t="s">
        <v>187</v>
      </c>
      <c r="E786" s="265" t="s">
        <v>30</v>
      </c>
      <c r="F786" s="266" t="s">
        <v>231</v>
      </c>
      <c r="G786" s="264"/>
      <c r="H786" s="267">
        <v>117.22</v>
      </c>
      <c r="I786" s="268"/>
      <c r="J786" s="264"/>
      <c r="K786" s="264"/>
      <c r="L786" s="269"/>
      <c r="M786" s="270"/>
      <c r="N786" s="271"/>
      <c r="O786" s="271"/>
      <c r="P786" s="271"/>
      <c r="Q786" s="271"/>
      <c r="R786" s="271"/>
      <c r="S786" s="271"/>
      <c r="T786" s="272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73" t="s">
        <v>187</v>
      </c>
      <c r="AU786" s="273" t="s">
        <v>82</v>
      </c>
      <c r="AV786" s="15" t="s">
        <v>196</v>
      </c>
      <c r="AW786" s="15" t="s">
        <v>36</v>
      </c>
      <c r="AX786" s="15" t="s">
        <v>73</v>
      </c>
      <c r="AY786" s="273" t="s">
        <v>175</v>
      </c>
    </row>
    <row r="787" s="13" customFormat="1">
      <c r="A787" s="13"/>
      <c r="B787" s="241"/>
      <c r="C787" s="242"/>
      <c r="D787" s="224" t="s">
        <v>187</v>
      </c>
      <c r="E787" s="243" t="s">
        <v>30</v>
      </c>
      <c r="F787" s="244" t="s">
        <v>1399</v>
      </c>
      <c r="G787" s="242"/>
      <c r="H787" s="245">
        <v>61.93</v>
      </c>
      <c r="I787" s="246"/>
      <c r="J787" s="242"/>
      <c r="K787" s="242"/>
      <c r="L787" s="247"/>
      <c r="M787" s="248"/>
      <c r="N787" s="249"/>
      <c r="O787" s="249"/>
      <c r="P787" s="249"/>
      <c r="Q787" s="249"/>
      <c r="R787" s="249"/>
      <c r="S787" s="249"/>
      <c r="T787" s="250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1" t="s">
        <v>187</v>
      </c>
      <c r="AU787" s="251" t="s">
        <v>82</v>
      </c>
      <c r="AV787" s="13" t="s">
        <v>82</v>
      </c>
      <c r="AW787" s="13" t="s">
        <v>36</v>
      </c>
      <c r="AX787" s="13" t="s">
        <v>73</v>
      </c>
      <c r="AY787" s="251" t="s">
        <v>175</v>
      </c>
    </row>
    <row r="788" s="13" customFormat="1">
      <c r="A788" s="13"/>
      <c r="B788" s="241"/>
      <c r="C788" s="242"/>
      <c r="D788" s="224" t="s">
        <v>187</v>
      </c>
      <c r="E788" s="243" t="s">
        <v>30</v>
      </c>
      <c r="F788" s="244" t="s">
        <v>1400</v>
      </c>
      <c r="G788" s="242"/>
      <c r="H788" s="245">
        <v>0</v>
      </c>
      <c r="I788" s="246"/>
      <c r="J788" s="242"/>
      <c r="K788" s="242"/>
      <c r="L788" s="247"/>
      <c r="M788" s="248"/>
      <c r="N788" s="249"/>
      <c r="O788" s="249"/>
      <c r="P788" s="249"/>
      <c r="Q788" s="249"/>
      <c r="R788" s="249"/>
      <c r="S788" s="249"/>
      <c r="T788" s="250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1" t="s">
        <v>187</v>
      </c>
      <c r="AU788" s="251" t="s">
        <v>82</v>
      </c>
      <c r="AV788" s="13" t="s">
        <v>82</v>
      </c>
      <c r="AW788" s="13" t="s">
        <v>36</v>
      </c>
      <c r="AX788" s="13" t="s">
        <v>73</v>
      </c>
      <c r="AY788" s="251" t="s">
        <v>175</v>
      </c>
    </row>
    <row r="789" s="15" customFormat="1">
      <c r="A789" s="15"/>
      <c r="B789" s="263"/>
      <c r="C789" s="264"/>
      <c r="D789" s="224" t="s">
        <v>187</v>
      </c>
      <c r="E789" s="265" t="s">
        <v>30</v>
      </c>
      <c r="F789" s="266" t="s">
        <v>231</v>
      </c>
      <c r="G789" s="264"/>
      <c r="H789" s="267">
        <v>61.93</v>
      </c>
      <c r="I789" s="268"/>
      <c r="J789" s="264"/>
      <c r="K789" s="264"/>
      <c r="L789" s="269"/>
      <c r="M789" s="270"/>
      <c r="N789" s="271"/>
      <c r="O789" s="271"/>
      <c r="P789" s="271"/>
      <c r="Q789" s="271"/>
      <c r="R789" s="271"/>
      <c r="S789" s="271"/>
      <c r="T789" s="272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3" t="s">
        <v>187</v>
      </c>
      <c r="AU789" s="273" t="s">
        <v>82</v>
      </c>
      <c r="AV789" s="15" t="s">
        <v>196</v>
      </c>
      <c r="AW789" s="15" t="s">
        <v>36</v>
      </c>
      <c r="AX789" s="15" t="s">
        <v>73</v>
      </c>
      <c r="AY789" s="273" t="s">
        <v>175</v>
      </c>
    </row>
    <row r="790" s="13" customFormat="1">
      <c r="A790" s="13"/>
      <c r="B790" s="241"/>
      <c r="C790" s="242"/>
      <c r="D790" s="224" t="s">
        <v>187</v>
      </c>
      <c r="E790" s="243" t="s">
        <v>30</v>
      </c>
      <c r="F790" s="244" t="s">
        <v>1401</v>
      </c>
      <c r="G790" s="242"/>
      <c r="H790" s="245">
        <v>64.430000000000008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1" t="s">
        <v>187</v>
      </c>
      <c r="AU790" s="251" t="s">
        <v>82</v>
      </c>
      <c r="AV790" s="13" t="s">
        <v>82</v>
      </c>
      <c r="AW790" s="13" t="s">
        <v>36</v>
      </c>
      <c r="AX790" s="13" t="s">
        <v>73</v>
      </c>
      <c r="AY790" s="251" t="s">
        <v>175</v>
      </c>
    </row>
    <row r="791" s="13" customFormat="1">
      <c r="A791" s="13"/>
      <c r="B791" s="241"/>
      <c r="C791" s="242"/>
      <c r="D791" s="224" t="s">
        <v>187</v>
      </c>
      <c r="E791" s="243" t="s">
        <v>30</v>
      </c>
      <c r="F791" s="244" t="s">
        <v>1402</v>
      </c>
      <c r="G791" s="242"/>
      <c r="H791" s="245">
        <v>7.28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1" t="s">
        <v>187</v>
      </c>
      <c r="AU791" s="251" t="s">
        <v>82</v>
      </c>
      <c r="AV791" s="13" t="s">
        <v>82</v>
      </c>
      <c r="AW791" s="13" t="s">
        <v>36</v>
      </c>
      <c r="AX791" s="13" t="s">
        <v>73</v>
      </c>
      <c r="AY791" s="251" t="s">
        <v>175</v>
      </c>
    </row>
    <row r="792" s="15" customFormat="1">
      <c r="A792" s="15"/>
      <c r="B792" s="263"/>
      <c r="C792" s="264"/>
      <c r="D792" s="224" t="s">
        <v>187</v>
      </c>
      <c r="E792" s="265" t="s">
        <v>30</v>
      </c>
      <c r="F792" s="266" t="s">
        <v>231</v>
      </c>
      <c r="G792" s="264"/>
      <c r="H792" s="267">
        <v>71.709999999999992</v>
      </c>
      <c r="I792" s="268"/>
      <c r="J792" s="264"/>
      <c r="K792" s="264"/>
      <c r="L792" s="269"/>
      <c r="M792" s="270"/>
      <c r="N792" s="271"/>
      <c r="O792" s="271"/>
      <c r="P792" s="271"/>
      <c r="Q792" s="271"/>
      <c r="R792" s="271"/>
      <c r="S792" s="271"/>
      <c r="T792" s="272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3" t="s">
        <v>187</v>
      </c>
      <c r="AU792" s="273" t="s">
        <v>82</v>
      </c>
      <c r="AV792" s="15" t="s">
        <v>196</v>
      </c>
      <c r="AW792" s="15" t="s">
        <v>36</v>
      </c>
      <c r="AX792" s="15" t="s">
        <v>73</v>
      </c>
      <c r="AY792" s="273" t="s">
        <v>175</v>
      </c>
    </row>
    <row r="793" s="14" customFormat="1">
      <c r="A793" s="14"/>
      <c r="B793" s="252"/>
      <c r="C793" s="253"/>
      <c r="D793" s="224" t="s">
        <v>187</v>
      </c>
      <c r="E793" s="254" t="s">
        <v>30</v>
      </c>
      <c r="F793" s="255" t="s">
        <v>190</v>
      </c>
      <c r="G793" s="253"/>
      <c r="H793" s="256">
        <v>318.69</v>
      </c>
      <c r="I793" s="257"/>
      <c r="J793" s="253"/>
      <c r="K793" s="253"/>
      <c r="L793" s="258"/>
      <c r="M793" s="259"/>
      <c r="N793" s="260"/>
      <c r="O793" s="260"/>
      <c r="P793" s="260"/>
      <c r="Q793" s="260"/>
      <c r="R793" s="260"/>
      <c r="S793" s="260"/>
      <c r="T793" s="26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2" t="s">
        <v>187</v>
      </c>
      <c r="AU793" s="262" t="s">
        <v>82</v>
      </c>
      <c r="AV793" s="14" t="s">
        <v>181</v>
      </c>
      <c r="AW793" s="14" t="s">
        <v>36</v>
      </c>
      <c r="AX793" s="14" t="s">
        <v>80</v>
      </c>
      <c r="AY793" s="262" t="s">
        <v>175</v>
      </c>
    </row>
    <row r="794" s="2" customFormat="1" ht="16.5" customHeight="1">
      <c r="A794" s="42"/>
      <c r="B794" s="43"/>
      <c r="C794" s="287" t="s">
        <v>1403</v>
      </c>
      <c r="D794" s="287" t="s">
        <v>770</v>
      </c>
      <c r="E794" s="288" t="s">
        <v>1404</v>
      </c>
      <c r="F794" s="289" t="s">
        <v>1405</v>
      </c>
      <c r="G794" s="290" t="s">
        <v>179</v>
      </c>
      <c r="H794" s="291">
        <v>334.625</v>
      </c>
      <c r="I794" s="292"/>
      <c r="J794" s="293">
        <f>ROUND(I794*H794,2)</f>
        <v>0</v>
      </c>
      <c r="K794" s="289" t="s">
        <v>180</v>
      </c>
      <c r="L794" s="294"/>
      <c r="M794" s="295" t="s">
        <v>30</v>
      </c>
      <c r="N794" s="296" t="s">
        <v>44</v>
      </c>
      <c r="O794" s="88"/>
      <c r="P794" s="220">
        <f>O794*H794</f>
        <v>0</v>
      </c>
      <c r="Q794" s="220">
        <v>0.031</v>
      </c>
      <c r="R794" s="220">
        <f>Q794*H794</f>
        <v>10.373375</v>
      </c>
      <c r="S794" s="220">
        <v>0</v>
      </c>
      <c r="T794" s="221">
        <f>S794*H794</f>
        <v>0</v>
      </c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R794" s="222" t="s">
        <v>244</v>
      </c>
      <c r="AT794" s="222" t="s">
        <v>770</v>
      </c>
      <c r="AU794" s="222" t="s">
        <v>82</v>
      </c>
      <c r="AY794" s="20" t="s">
        <v>175</v>
      </c>
      <c r="BE794" s="223">
        <f>IF(N794="základní",J794,0)</f>
        <v>0</v>
      </c>
      <c r="BF794" s="223">
        <f>IF(N794="snížená",J794,0)</f>
        <v>0</v>
      </c>
      <c r="BG794" s="223">
        <f>IF(N794="zákl. přenesená",J794,0)</f>
        <v>0</v>
      </c>
      <c r="BH794" s="223">
        <f>IF(N794="sníž. přenesená",J794,0)</f>
        <v>0</v>
      </c>
      <c r="BI794" s="223">
        <f>IF(N794="nulová",J794,0)</f>
        <v>0</v>
      </c>
      <c r="BJ794" s="20" t="s">
        <v>80</v>
      </c>
      <c r="BK794" s="223">
        <f>ROUND(I794*H794,2)</f>
        <v>0</v>
      </c>
      <c r="BL794" s="20" t="s">
        <v>181</v>
      </c>
      <c r="BM794" s="222" t="s">
        <v>1406</v>
      </c>
    </row>
    <row r="795" s="2" customFormat="1">
      <c r="A795" s="42"/>
      <c r="B795" s="43"/>
      <c r="C795" s="44"/>
      <c r="D795" s="224" t="s">
        <v>183</v>
      </c>
      <c r="E795" s="44"/>
      <c r="F795" s="225" t="s">
        <v>1405</v>
      </c>
      <c r="G795" s="44"/>
      <c r="H795" s="44"/>
      <c r="I795" s="226"/>
      <c r="J795" s="44"/>
      <c r="K795" s="44"/>
      <c r="L795" s="48"/>
      <c r="M795" s="227"/>
      <c r="N795" s="228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T795" s="20" t="s">
        <v>183</v>
      </c>
      <c r="AU795" s="20" t="s">
        <v>82</v>
      </c>
    </row>
    <row r="796" s="13" customFormat="1">
      <c r="A796" s="13"/>
      <c r="B796" s="241"/>
      <c r="C796" s="242"/>
      <c r="D796" s="224" t="s">
        <v>187</v>
      </c>
      <c r="E796" s="242"/>
      <c r="F796" s="244" t="s">
        <v>1407</v>
      </c>
      <c r="G796" s="242"/>
      <c r="H796" s="245">
        <v>334.625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1" t="s">
        <v>187</v>
      </c>
      <c r="AU796" s="251" t="s">
        <v>82</v>
      </c>
      <c r="AV796" s="13" t="s">
        <v>82</v>
      </c>
      <c r="AW796" s="13" t="s">
        <v>4</v>
      </c>
      <c r="AX796" s="13" t="s">
        <v>80</v>
      </c>
      <c r="AY796" s="251" t="s">
        <v>175</v>
      </c>
    </row>
    <row r="797" s="2" customFormat="1" ht="16.5" customHeight="1">
      <c r="A797" s="42"/>
      <c r="B797" s="43"/>
      <c r="C797" s="211" t="s">
        <v>1408</v>
      </c>
      <c r="D797" s="211" t="s">
        <v>176</v>
      </c>
      <c r="E797" s="212" t="s">
        <v>1409</v>
      </c>
      <c r="F797" s="213" t="s">
        <v>1410</v>
      </c>
      <c r="G797" s="214" t="s">
        <v>179</v>
      </c>
      <c r="H797" s="215">
        <v>223.66</v>
      </c>
      <c r="I797" s="216"/>
      <c r="J797" s="217">
        <f>ROUND(I797*H797,2)</f>
        <v>0</v>
      </c>
      <c r="K797" s="213" t="s">
        <v>180</v>
      </c>
      <c r="L797" s="48"/>
      <c r="M797" s="218" t="s">
        <v>30</v>
      </c>
      <c r="N797" s="219" t="s">
        <v>44</v>
      </c>
      <c r="O797" s="88"/>
      <c r="P797" s="220">
        <f>O797*H797</f>
        <v>0</v>
      </c>
      <c r="Q797" s="220">
        <v>0.00438</v>
      </c>
      <c r="R797" s="220">
        <f>Q797*H797</f>
        <v>0.9796308</v>
      </c>
      <c r="S797" s="220">
        <v>0</v>
      </c>
      <c r="T797" s="221">
        <f>S797*H797</f>
        <v>0</v>
      </c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R797" s="222" t="s">
        <v>181</v>
      </c>
      <c r="AT797" s="222" t="s">
        <v>176</v>
      </c>
      <c r="AU797" s="222" t="s">
        <v>82</v>
      </c>
      <c r="AY797" s="20" t="s">
        <v>175</v>
      </c>
      <c r="BE797" s="223">
        <f>IF(N797="základní",J797,0)</f>
        <v>0</v>
      </c>
      <c r="BF797" s="223">
        <f>IF(N797="snížená",J797,0)</f>
        <v>0</v>
      </c>
      <c r="BG797" s="223">
        <f>IF(N797="zákl. přenesená",J797,0)</f>
        <v>0</v>
      </c>
      <c r="BH797" s="223">
        <f>IF(N797="sníž. přenesená",J797,0)</f>
        <v>0</v>
      </c>
      <c r="BI797" s="223">
        <f>IF(N797="nulová",J797,0)</f>
        <v>0</v>
      </c>
      <c r="BJ797" s="20" t="s">
        <v>80</v>
      </c>
      <c r="BK797" s="223">
        <f>ROUND(I797*H797,2)</f>
        <v>0</v>
      </c>
      <c r="BL797" s="20" t="s">
        <v>181</v>
      </c>
      <c r="BM797" s="222" t="s">
        <v>1411</v>
      </c>
    </row>
    <row r="798" s="2" customFormat="1">
      <c r="A798" s="42"/>
      <c r="B798" s="43"/>
      <c r="C798" s="44"/>
      <c r="D798" s="224" t="s">
        <v>183</v>
      </c>
      <c r="E798" s="44"/>
      <c r="F798" s="225" t="s">
        <v>1412</v>
      </c>
      <c r="G798" s="44"/>
      <c r="H798" s="44"/>
      <c r="I798" s="226"/>
      <c r="J798" s="44"/>
      <c r="K798" s="44"/>
      <c r="L798" s="48"/>
      <c r="M798" s="227"/>
      <c r="N798" s="228"/>
      <c r="O798" s="88"/>
      <c r="P798" s="88"/>
      <c r="Q798" s="88"/>
      <c r="R798" s="88"/>
      <c r="S798" s="88"/>
      <c r="T798" s="89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T798" s="20" t="s">
        <v>183</v>
      </c>
      <c r="AU798" s="20" t="s">
        <v>82</v>
      </c>
    </row>
    <row r="799" s="2" customFormat="1">
      <c r="A799" s="42"/>
      <c r="B799" s="43"/>
      <c r="C799" s="44"/>
      <c r="D799" s="229" t="s">
        <v>185</v>
      </c>
      <c r="E799" s="44"/>
      <c r="F799" s="230" t="s">
        <v>1413</v>
      </c>
      <c r="G799" s="44"/>
      <c r="H799" s="44"/>
      <c r="I799" s="226"/>
      <c r="J799" s="44"/>
      <c r="K799" s="44"/>
      <c r="L799" s="48"/>
      <c r="M799" s="227"/>
      <c r="N799" s="228"/>
      <c r="O799" s="88"/>
      <c r="P799" s="88"/>
      <c r="Q799" s="88"/>
      <c r="R799" s="88"/>
      <c r="S799" s="88"/>
      <c r="T799" s="89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T799" s="20" t="s">
        <v>185</v>
      </c>
      <c r="AU799" s="20" t="s">
        <v>82</v>
      </c>
    </row>
    <row r="800" s="13" customFormat="1">
      <c r="A800" s="13"/>
      <c r="B800" s="241"/>
      <c r="C800" s="242"/>
      <c r="D800" s="224" t="s">
        <v>187</v>
      </c>
      <c r="E800" s="243" t="s">
        <v>30</v>
      </c>
      <c r="F800" s="244" t="s">
        <v>1414</v>
      </c>
      <c r="G800" s="242"/>
      <c r="H800" s="245">
        <v>152.39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1" t="s">
        <v>187</v>
      </c>
      <c r="AU800" s="251" t="s">
        <v>82</v>
      </c>
      <c r="AV800" s="13" t="s">
        <v>82</v>
      </c>
      <c r="AW800" s="13" t="s">
        <v>36</v>
      </c>
      <c r="AX800" s="13" t="s">
        <v>73</v>
      </c>
      <c r="AY800" s="251" t="s">
        <v>175</v>
      </c>
    </row>
    <row r="801" s="12" customFormat="1">
      <c r="A801" s="12"/>
      <c r="B801" s="231"/>
      <c r="C801" s="232"/>
      <c r="D801" s="224" t="s">
        <v>187</v>
      </c>
      <c r="E801" s="233" t="s">
        <v>30</v>
      </c>
      <c r="F801" s="234" t="s">
        <v>1415</v>
      </c>
      <c r="G801" s="232"/>
      <c r="H801" s="233" t="s">
        <v>30</v>
      </c>
      <c r="I801" s="235"/>
      <c r="J801" s="232"/>
      <c r="K801" s="232"/>
      <c r="L801" s="236"/>
      <c r="M801" s="237"/>
      <c r="N801" s="238"/>
      <c r="O801" s="238"/>
      <c r="P801" s="238"/>
      <c r="Q801" s="238"/>
      <c r="R801" s="238"/>
      <c r="S801" s="238"/>
      <c r="T801" s="239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T801" s="240" t="s">
        <v>187</v>
      </c>
      <c r="AU801" s="240" t="s">
        <v>82</v>
      </c>
      <c r="AV801" s="12" t="s">
        <v>80</v>
      </c>
      <c r="AW801" s="12" t="s">
        <v>36</v>
      </c>
      <c r="AX801" s="12" t="s">
        <v>73</v>
      </c>
      <c r="AY801" s="240" t="s">
        <v>175</v>
      </c>
    </row>
    <row r="802" s="13" customFormat="1">
      <c r="A802" s="13"/>
      <c r="B802" s="241"/>
      <c r="C802" s="242"/>
      <c r="D802" s="224" t="s">
        <v>187</v>
      </c>
      <c r="E802" s="243" t="s">
        <v>30</v>
      </c>
      <c r="F802" s="244" t="s">
        <v>1416</v>
      </c>
      <c r="G802" s="242"/>
      <c r="H802" s="245">
        <v>9.56</v>
      </c>
      <c r="I802" s="246"/>
      <c r="J802" s="242"/>
      <c r="K802" s="242"/>
      <c r="L802" s="247"/>
      <c r="M802" s="248"/>
      <c r="N802" s="249"/>
      <c r="O802" s="249"/>
      <c r="P802" s="249"/>
      <c r="Q802" s="249"/>
      <c r="R802" s="249"/>
      <c r="S802" s="249"/>
      <c r="T802" s="250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1" t="s">
        <v>187</v>
      </c>
      <c r="AU802" s="251" t="s">
        <v>82</v>
      </c>
      <c r="AV802" s="13" t="s">
        <v>82</v>
      </c>
      <c r="AW802" s="13" t="s">
        <v>36</v>
      </c>
      <c r="AX802" s="13" t="s">
        <v>73</v>
      </c>
      <c r="AY802" s="251" t="s">
        <v>175</v>
      </c>
    </row>
    <row r="803" s="13" customFormat="1">
      <c r="A803" s="13"/>
      <c r="B803" s="241"/>
      <c r="C803" s="242"/>
      <c r="D803" s="224" t="s">
        <v>187</v>
      </c>
      <c r="E803" s="243" t="s">
        <v>30</v>
      </c>
      <c r="F803" s="244" t="s">
        <v>1417</v>
      </c>
      <c r="G803" s="242"/>
      <c r="H803" s="245">
        <v>20.63</v>
      </c>
      <c r="I803" s="246"/>
      <c r="J803" s="242"/>
      <c r="K803" s="242"/>
      <c r="L803" s="247"/>
      <c r="M803" s="248"/>
      <c r="N803" s="249"/>
      <c r="O803" s="249"/>
      <c r="P803" s="249"/>
      <c r="Q803" s="249"/>
      <c r="R803" s="249"/>
      <c r="S803" s="249"/>
      <c r="T803" s="250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1" t="s">
        <v>187</v>
      </c>
      <c r="AU803" s="251" t="s">
        <v>82</v>
      </c>
      <c r="AV803" s="13" t="s">
        <v>82</v>
      </c>
      <c r="AW803" s="13" t="s">
        <v>36</v>
      </c>
      <c r="AX803" s="13" t="s">
        <v>73</v>
      </c>
      <c r="AY803" s="251" t="s">
        <v>175</v>
      </c>
    </row>
    <row r="804" s="13" customFormat="1">
      <c r="A804" s="13"/>
      <c r="B804" s="241"/>
      <c r="C804" s="242"/>
      <c r="D804" s="224" t="s">
        <v>187</v>
      </c>
      <c r="E804" s="243" t="s">
        <v>30</v>
      </c>
      <c r="F804" s="244" t="s">
        <v>1418</v>
      </c>
      <c r="G804" s="242"/>
      <c r="H804" s="245">
        <v>6.4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1" t="s">
        <v>187</v>
      </c>
      <c r="AU804" s="251" t="s">
        <v>82</v>
      </c>
      <c r="AV804" s="13" t="s">
        <v>82</v>
      </c>
      <c r="AW804" s="13" t="s">
        <v>36</v>
      </c>
      <c r="AX804" s="13" t="s">
        <v>73</v>
      </c>
      <c r="AY804" s="251" t="s">
        <v>175</v>
      </c>
    </row>
    <row r="805" s="13" customFormat="1">
      <c r="A805" s="13"/>
      <c r="B805" s="241"/>
      <c r="C805" s="242"/>
      <c r="D805" s="224" t="s">
        <v>187</v>
      </c>
      <c r="E805" s="243" t="s">
        <v>30</v>
      </c>
      <c r="F805" s="244" t="s">
        <v>1419</v>
      </c>
      <c r="G805" s="242"/>
      <c r="H805" s="245">
        <v>10.36</v>
      </c>
      <c r="I805" s="246"/>
      <c r="J805" s="242"/>
      <c r="K805" s="242"/>
      <c r="L805" s="247"/>
      <c r="M805" s="248"/>
      <c r="N805" s="249"/>
      <c r="O805" s="249"/>
      <c r="P805" s="249"/>
      <c r="Q805" s="249"/>
      <c r="R805" s="249"/>
      <c r="S805" s="249"/>
      <c r="T805" s="250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1" t="s">
        <v>187</v>
      </c>
      <c r="AU805" s="251" t="s">
        <v>82</v>
      </c>
      <c r="AV805" s="13" t="s">
        <v>82</v>
      </c>
      <c r="AW805" s="13" t="s">
        <v>36</v>
      </c>
      <c r="AX805" s="13" t="s">
        <v>73</v>
      </c>
      <c r="AY805" s="251" t="s">
        <v>175</v>
      </c>
    </row>
    <row r="806" s="15" customFormat="1">
      <c r="A806" s="15"/>
      <c r="B806" s="263"/>
      <c r="C806" s="264"/>
      <c r="D806" s="224" t="s">
        <v>187</v>
      </c>
      <c r="E806" s="265" t="s">
        <v>30</v>
      </c>
      <c r="F806" s="266" t="s">
        <v>231</v>
      </c>
      <c r="G806" s="264"/>
      <c r="H806" s="267">
        <v>199.34</v>
      </c>
      <c r="I806" s="268"/>
      <c r="J806" s="264"/>
      <c r="K806" s="264"/>
      <c r="L806" s="269"/>
      <c r="M806" s="270"/>
      <c r="N806" s="271"/>
      <c r="O806" s="271"/>
      <c r="P806" s="271"/>
      <c r="Q806" s="271"/>
      <c r="R806" s="271"/>
      <c r="S806" s="271"/>
      <c r="T806" s="272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3" t="s">
        <v>187</v>
      </c>
      <c r="AU806" s="273" t="s">
        <v>82</v>
      </c>
      <c r="AV806" s="15" t="s">
        <v>196</v>
      </c>
      <c r="AW806" s="15" t="s">
        <v>36</v>
      </c>
      <c r="AX806" s="15" t="s">
        <v>73</v>
      </c>
      <c r="AY806" s="273" t="s">
        <v>175</v>
      </c>
    </row>
    <row r="807" s="13" customFormat="1">
      <c r="A807" s="13"/>
      <c r="B807" s="241"/>
      <c r="C807" s="242"/>
      <c r="D807" s="224" t="s">
        <v>187</v>
      </c>
      <c r="E807" s="243" t="s">
        <v>30</v>
      </c>
      <c r="F807" s="244" t="s">
        <v>1396</v>
      </c>
      <c r="G807" s="242"/>
      <c r="H807" s="245">
        <v>5.63</v>
      </c>
      <c r="I807" s="246"/>
      <c r="J807" s="242"/>
      <c r="K807" s="242"/>
      <c r="L807" s="247"/>
      <c r="M807" s="248"/>
      <c r="N807" s="249"/>
      <c r="O807" s="249"/>
      <c r="P807" s="249"/>
      <c r="Q807" s="249"/>
      <c r="R807" s="249"/>
      <c r="S807" s="249"/>
      <c r="T807" s="250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1" t="s">
        <v>187</v>
      </c>
      <c r="AU807" s="251" t="s">
        <v>82</v>
      </c>
      <c r="AV807" s="13" t="s">
        <v>82</v>
      </c>
      <c r="AW807" s="13" t="s">
        <v>36</v>
      </c>
      <c r="AX807" s="13" t="s">
        <v>73</v>
      </c>
      <c r="AY807" s="251" t="s">
        <v>175</v>
      </c>
    </row>
    <row r="808" s="13" customFormat="1">
      <c r="A808" s="13"/>
      <c r="B808" s="241"/>
      <c r="C808" s="242"/>
      <c r="D808" s="224" t="s">
        <v>187</v>
      </c>
      <c r="E808" s="243" t="s">
        <v>30</v>
      </c>
      <c r="F808" s="244" t="s">
        <v>1398</v>
      </c>
      <c r="G808" s="242"/>
      <c r="H808" s="245">
        <v>11.41</v>
      </c>
      <c r="I808" s="246"/>
      <c r="J808" s="242"/>
      <c r="K808" s="242"/>
      <c r="L808" s="247"/>
      <c r="M808" s="248"/>
      <c r="N808" s="249"/>
      <c r="O808" s="249"/>
      <c r="P808" s="249"/>
      <c r="Q808" s="249"/>
      <c r="R808" s="249"/>
      <c r="S808" s="249"/>
      <c r="T808" s="250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1" t="s">
        <v>187</v>
      </c>
      <c r="AU808" s="251" t="s">
        <v>82</v>
      </c>
      <c r="AV808" s="13" t="s">
        <v>82</v>
      </c>
      <c r="AW808" s="13" t="s">
        <v>36</v>
      </c>
      <c r="AX808" s="13" t="s">
        <v>73</v>
      </c>
      <c r="AY808" s="251" t="s">
        <v>175</v>
      </c>
    </row>
    <row r="809" s="13" customFormat="1">
      <c r="A809" s="13"/>
      <c r="B809" s="241"/>
      <c r="C809" s="242"/>
      <c r="D809" s="224" t="s">
        <v>187</v>
      </c>
      <c r="E809" s="243" t="s">
        <v>30</v>
      </c>
      <c r="F809" s="244" t="s">
        <v>1400</v>
      </c>
      <c r="G809" s="242"/>
      <c r="H809" s="245">
        <v>0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1" t="s">
        <v>187</v>
      </c>
      <c r="AU809" s="251" t="s">
        <v>82</v>
      </c>
      <c r="AV809" s="13" t="s">
        <v>82</v>
      </c>
      <c r="AW809" s="13" t="s">
        <v>36</v>
      </c>
      <c r="AX809" s="13" t="s">
        <v>73</v>
      </c>
      <c r="AY809" s="251" t="s">
        <v>175</v>
      </c>
    </row>
    <row r="810" s="13" customFormat="1">
      <c r="A810" s="13"/>
      <c r="B810" s="241"/>
      <c r="C810" s="242"/>
      <c r="D810" s="224" t="s">
        <v>187</v>
      </c>
      <c r="E810" s="243" t="s">
        <v>30</v>
      </c>
      <c r="F810" s="244" t="s">
        <v>1402</v>
      </c>
      <c r="G810" s="242"/>
      <c r="H810" s="245">
        <v>7.28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1" t="s">
        <v>187</v>
      </c>
      <c r="AU810" s="251" t="s">
        <v>82</v>
      </c>
      <c r="AV810" s="13" t="s">
        <v>82</v>
      </c>
      <c r="AW810" s="13" t="s">
        <v>36</v>
      </c>
      <c r="AX810" s="13" t="s">
        <v>73</v>
      </c>
      <c r="AY810" s="251" t="s">
        <v>175</v>
      </c>
    </row>
    <row r="811" s="15" customFormat="1">
      <c r="A811" s="15"/>
      <c r="B811" s="263"/>
      <c r="C811" s="264"/>
      <c r="D811" s="224" t="s">
        <v>187</v>
      </c>
      <c r="E811" s="265" t="s">
        <v>30</v>
      </c>
      <c r="F811" s="266" t="s">
        <v>231</v>
      </c>
      <c r="G811" s="264"/>
      <c r="H811" s="267">
        <v>24.32</v>
      </c>
      <c r="I811" s="268"/>
      <c r="J811" s="264"/>
      <c r="K811" s="264"/>
      <c r="L811" s="269"/>
      <c r="M811" s="270"/>
      <c r="N811" s="271"/>
      <c r="O811" s="271"/>
      <c r="P811" s="271"/>
      <c r="Q811" s="271"/>
      <c r="R811" s="271"/>
      <c r="S811" s="271"/>
      <c r="T811" s="272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73" t="s">
        <v>187</v>
      </c>
      <c r="AU811" s="273" t="s">
        <v>82</v>
      </c>
      <c r="AV811" s="15" t="s">
        <v>196</v>
      </c>
      <c r="AW811" s="15" t="s">
        <v>36</v>
      </c>
      <c r="AX811" s="15" t="s">
        <v>73</v>
      </c>
      <c r="AY811" s="273" t="s">
        <v>175</v>
      </c>
    </row>
    <row r="812" s="14" customFormat="1">
      <c r="A812" s="14"/>
      <c r="B812" s="252"/>
      <c r="C812" s="253"/>
      <c r="D812" s="224" t="s">
        <v>187</v>
      </c>
      <c r="E812" s="254" t="s">
        <v>30</v>
      </c>
      <c r="F812" s="255" t="s">
        <v>190</v>
      </c>
      <c r="G812" s="253"/>
      <c r="H812" s="256">
        <v>223.66</v>
      </c>
      <c r="I812" s="257"/>
      <c r="J812" s="253"/>
      <c r="K812" s="253"/>
      <c r="L812" s="258"/>
      <c r="M812" s="259"/>
      <c r="N812" s="260"/>
      <c r="O812" s="260"/>
      <c r="P812" s="260"/>
      <c r="Q812" s="260"/>
      <c r="R812" s="260"/>
      <c r="S812" s="260"/>
      <c r="T812" s="26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2" t="s">
        <v>187</v>
      </c>
      <c r="AU812" s="262" t="s">
        <v>82</v>
      </c>
      <c r="AV812" s="14" t="s">
        <v>181</v>
      </c>
      <c r="AW812" s="14" t="s">
        <v>36</v>
      </c>
      <c r="AX812" s="14" t="s">
        <v>80</v>
      </c>
      <c r="AY812" s="262" t="s">
        <v>175</v>
      </c>
    </row>
    <row r="813" s="2" customFormat="1" ht="16.5" customHeight="1">
      <c r="A813" s="42"/>
      <c r="B813" s="43"/>
      <c r="C813" s="211" t="s">
        <v>1420</v>
      </c>
      <c r="D813" s="211" t="s">
        <v>176</v>
      </c>
      <c r="E813" s="212" t="s">
        <v>1421</v>
      </c>
      <c r="F813" s="213" t="s">
        <v>1422</v>
      </c>
      <c r="G813" s="214" t="s">
        <v>179</v>
      </c>
      <c r="H813" s="215">
        <v>24.32</v>
      </c>
      <c r="I813" s="216"/>
      <c r="J813" s="217">
        <f>ROUND(I813*H813,2)</f>
        <v>0</v>
      </c>
      <c r="K813" s="213" t="s">
        <v>180</v>
      </c>
      <c r="L813" s="48"/>
      <c r="M813" s="218" t="s">
        <v>30</v>
      </c>
      <c r="N813" s="219" t="s">
        <v>44</v>
      </c>
      <c r="O813" s="88"/>
      <c r="P813" s="220">
        <f>O813*H813</f>
        <v>0</v>
      </c>
      <c r="Q813" s="220">
        <v>0.0002</v>
      </c>
      <c r="R813" s="220">
        <f>Q813*H813</f>
        <v>0.004864</v>
      </c>
      <c r="S813" s="220">
        <v>0</v>
      </c>
      <c r="T813" s="221">
        <f>S813*H813</f>
        <v>0</v>
      </c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R813" s="222" t="s">
        <v>181</v>
      </c>
      <c r="AT813" s="222" t="s">
        <v>176</v>
      </c>
      <c r="AU813" s="222" t="s">
        <v>82</v>
      </c>
      <c r="AY813" s="20" t="s">
        <v>175</v>
      </c>
      <c r="BE813" s="223">
        <f>IF(N813="základní",J813,0)</f>
        <v>0</v>
      </c>
      <c r="BF813" s="223">
        <f>IF(N813="snížená",J813,0)</f>
        <v>0</v>
      </c>
      <c r="BG813" s="223">
        <f>IF(N813="zákl. přenesená",J813,0)</f>
        <v>0</v>
      </c>
      <c r="BH813" s="223">
        <f>IF(N813="sníž. přenesená",J813,0)</f>
        <v>0</v>
      </c>
      <c r="BI813" s="223">
        <f>IF(N813="nulová",J813,0)</f>
        <v>0</v>
      </c>
      <c r="BJ813" s="20" t="s">
        <v>80</v>
      </c>
      <c r="BK813" s="223">
        <f>ROUND(I813*H813,2)</f>
        <v>0</v>
      </c>
      <c r="BL813" s="20" t="s">
        <v>181</v>
      </c>
      <c r="BM813" s="222" t="s">
        <v>1423</v>
      </c>
    </row>
    <row r="814" s="2" customFormat="1">
      <c r="A814" s="42"/>
      <c r="B814" s="43"/>
      <c r="C814" s="44"/>
      <c r="D814" s="224" t="s">
        <v>183</v>
      </c>
      <c r="E814" s="44"/>
      <c r="F814" s="225" t="s">
        <v>1424</v>
      </c>
      <c r="G814" s="44"/>
      <c r="H814" s="44"/>
      <c r="I814" s="226"/>
      <c r="J814" s="44"/>
      <c r="K814" s="44"/>
      <c r="L814" s="48"/>
      <c r="M814" s="227"/>
      <c r="N814" s="228"/>
      <c r="O814" s="88"/>
      <c r="P814" s="88"/>
      <c r="Q814" s="88"/>
      <c r="R814" s="88"/>
      <c r="S814" s="88"/>
      <c r="T814" s="89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T814" s="20" t="s">
        <v>183</v>
      </c>
      <c r="AU814" s="20" t="s">
        <v>82</v>
      </c>
    </row>
    <row r="815" s="2" customFormat="1">
      <c r="A815" s="42"/>
      <c r="B815" s="43"/>
      <c r="C815" s="44"/>
      <c r="D815" s="229" t="s">
        <v>185</v>
      </c>
      <c r="E815" s="44"/>
      <c r="F815" s="230" t="s">
        <v>1425</v>
      </c>
      <c r="G815" s="44"/>
      <c r="H815" s="44"/>
      <c r="I815" s="226"/>
      <c r="J815" s="44"/>
      <c r="K815" s="44"/>
      <c r="L815" s="48"/>
      <c r="M815" s="227"/>
      <c r="N815" s="228"/>
      <c r="O815" s="88"/>
      <c r="P815" s="88"/>
      <c r="Q815" s="88"/>
      <c r="R815" s="88"/>
      <c r="S815" s="88"/>
      <c r="T815" s="89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T815" s="20" t="s">
        <v>185</v>
      </c>
      <c r="AU815" s="20" t="s">
        <v>82</v>
      </c>
    </row>
    <row r="816" s="12" customFormat="1">
      <c r="A816" s="12"/>
      <c r="B816" s="231"/>
      <c r="C816" s="232"/>
      <c r="D816" s="224" t="s">
        <v>187</v>
      </c>
      <c r="E816" s="233" t="s">
        <v>30</v>
      </c>
      <c r="F816" s="234" t="s">
        <v>1426</v>
      </c>
      <c r="G816" s="232"/>
      <c r="H816" s="233" t="s">
        <v>30</v>
      </c>
      <c r="I816" s="235"/>
      <c r="J816" s="232"/>
      <c r="K816" s="232"/>
      <c r="L816" s="236"/>
      <c r="M816" s="237"/>
      <c r="N816" s="238"/>
      <c r="O816" s="238"/>
      <c r="P816" s="238"/>
      <c r="Q816" s="238"/>
      <c r="R816" s="238"/>
      <c r="S816" s="238"/>
      <c r="T816" s="239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T816" s="240" t="s">
        <v>187</v>
      </c>
      <c r="AU816" s="240" t="s">
        <v>82</v>
      </c>
      <c r="AV816" s="12" t="s">
        <v>80</v>
      </c>
      <c r="AW816" s="12" t="s">
        <v>36</v>
      </c>
      <c r="AX816" s="12" t="s">
        <v>73</v>
      </c>
      <c r="AY816" s="240" t="s">
        <v>175</v>
      </c>
    </row>
    <row r="817" s="13" customFormat="1">
      <c r="A817" s="13"/>
      <c r="B817" s="241"/>
      <c r="C817" s="242"/>
      <c r="D817" s="224" t="s">
        <v>187</v>
      </c>
      <c r="E817" s="243" t="s">
        <v>30</v>
      </c>
      <c r="F817" s="244" t="s">
        <v>1396</v>
      </c>
      <c r="G817" s="242"/>
      <c r="H817" s="245">
        <v>5.63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1" t="s">
        <v>187</v>
      </c>
      <c r="AU817" s="251" t="s">
        <v>82</v>
      </c>
      <c r="AV817" s="13" t="s">
        <v>82</v>
      </c>
      <c r="AW817" s="13" t="s">
        <v>36</v>
      </c>
      <c r="AX817" s="13" t="s">
        <v>73</v>
      </c>
      <c r="AY817" s="251" t="s">
        <v>175</v>
      </c>
    </row>
    <row r="818" s="13" customFormat="1">
      <c r="A818" s="13"/>
      <c r="B818" s="241"/>
      <c r="C818" s="242"/>
      <c r="D818" s="224" t="s">
        <v>187</v>
      </c>
      <c r="E818" s="243" t="s">
        <v>30</v>
      </c>
      <c r="F818" s="244" t="s">
        <v>1398</v>
      </c>
      <c r="G818" s="242"/>
      <c r="H818" s="245">
        <v>11.41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1" t="s">
        <v>187</v>
      </c>
      <c r="AU818" s="251" t="s">
        <v>82</v>
      </c>
      <c r="AV818" s="13" t="s">
        <v>82</v>
      </c>
      <c r="AW818" s="13" t="s">
        <v>36</v>
      </c>
      <c r="AX818" s="13" t="s">
        <v>73</v>
      </c>
      <c r="AY818" s="251" t="s">
        <v>175</v>
      </c>
    </row>
    <row r="819" s="13" customFormat="1">
      <c r="A819" s="13"/>
      <c r="B819" s="241"/>
      <c r="C819" s="242"/>
      <c r="D819" s="224" t="s">
        <v>187</v>
      </c>
      <c r="E819" s="243" t="s">
        <v>30</v>
      </c>
      <c r="F819" s="244" t="s">
        <v>1400</v>
      </c>
      <c r="G819" s="242"/>
      <c r="H819" s="245">
        <v>0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1" t="s">
        <v>187</v>
      </c>
      <c r="AU819" s="251" t="s">
        <v>82</v>
      </c>
      <c r="AV819" s="13" t="s">
        <v>82</v>
      </c>
      <c r="AW819" s="13" t="s">
        <v>36</v>
      </c>
      <c r="AX819" s="13" t="s">
        <v>73</v>
      </c>
      <c r="AY819" s="251" t="s">
        <v>175</v>
      </c>
    </row>
    <row r="820" s="13" customFormat="1">
      <c r="A820" s="13"/>
      <c r="B820" s="241"/>
      <c r="C820" s="242"/>
      <c r="D820" s="224" t="s">
        <v>187</v>
      </c>
      <c r="E820" s="243" t="s">
        <v>30</v>
      </c>
      <c r="F820" s="244" t="s">
        <v>1402</v>
      </c>
      <c r="G820" s="242"/>
      <c r="H820" s="245">
        <v>7.28</v>
      </c>
      <c r="I820" s="246"/>
      <c r="J820" s="242"/>
      <c r="K820" s="242"/>
      <c r="L820" s="247"/>
      <c r="M820" s="248"/>
      <c r="N820" s="249"/>
      <c r="O820" s="249"/>
      <c r="P820" s="249"/>
      <c r="Q820" s="249"/>
      <c r="R820" s="249"/>
      <c r="S820" s="249"/>
      <c r="T820" s="250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1" t="s">
        <v>187</v>
      </c>
      <c r="AU820" s="251" t="s">
        <v>82</v>
      </c>
      <c r="AV820" s="13" t="s">
        <v>82</v>
      </c>
      <c r="AW820" s="13" t="s">
        <v>36</v>
      </c>
      <c r="AX820" s="13" t="s">
        <v>73</v>
      </c>
      <c r="AY820" s="251" t="s">
        <v>175</v>
      </c>
    </row>
    <row r="821" s="14" customFormat="1">
      <c r="A821" s="14"/>
      <c r="B821" s="252"/>
      <c r="C821" s="253"/>
      <c r="D821" s="224" t="s">
        <v>187</v>
      </c>
      <c r="E821" s="254" t="s">
        <v>30</v>
      </c>
      <c r="F821" s="255" t="s">
        <v>190</v>
      </c>
      <c r="G821" s="253"/>
      <c r="H821" s="256">
        <v>24.32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2" t="s">
        <v>187</v>
      </c>
      <c r="AU821" s="262" t="s">
        <v>82</v>
      </c>
      <c r="AV821" s="14" t="s">
        <v>181</v>
      </c>
      <c r="AW821" s="14" t="s">
        <v>36</v>
      </c>
      <c r="AX821" s="14" t="s">
        <v>80</v>
      </c>
      <c r="AY821" s="262" t="s">
        <v>175</v>
      </c>
    </row>
    <row r="822" s="2" customFormat="1" ht="24.15" customHeight="1">
      <c r="A822" s="42"/>
      <c r="B822" s="43"/>
      <c r="C822" s="211" t="s">
        <v>1427</v>
      </c>
      <c r="D822" s="211" t="s">
        <v>176</v>
      </c>
      <c r="E822" s="212" t="s">
        <v>1428</v>
      </c>
      <c r="F822" s="213" t="s">
        <v>1429</v>
      </c>
      <c r="G822" s="214" t="s">
        <v>179</v>
      </c>
      <c r="H822" s="215">
        <v>61.723</v>
      </c>
      <c r="I822" s="216"/>
      <c r="J822" s="217">
        <f>ROUND(I822*H822,2)</f>
        <v>0</v>
      </c>
      <c r="K822" s="213" t="s">
        <v>180</v>
      </c>
      <c r="L822" s="48"/>
      <c r="M822" s="218" t="s">
        <v>30</v>
      </c>
      <c r="N822" s="219" t="s">
        <v>44</v>
      </c>
      <c r="O822" s="88"/>
      <c r="P822" s="220">
        <f>O822*H822</f>
        <v>0</v>
      </c>
      <c r="Q822" s="220">
        <v>0.01119</v>
      </c>
      <c r="R822" s="220">
        <f>Q822*H822</f>
        <v>0.69068037</v>
      </c>
      <c r="S822" s="220">
        <v>0</v>
      </c>
      <c r="T822" s="221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22" t="s">
        <v>181</v>
      </c>
      <c r="AT822" s="222" t="s">
        <v>176</v>
      </c>
      <c r="AU822" s="222" t="s">
        <v>82</v>
      </c>
      <c r="AY822" s="20" t="s">
        <v>175</v>
      </c>
      <c r="BE822" s="223">
        <f>IF(N822="základní",J822,0)</f>
        <v>0</v>
      </c>
      <c r="BF822" s="223">
        <f>IF(N822="snížená",J822,0)</f>
        <v>0</v>
      </c>
      <c r="BG822" s="223">
        <f>IF(N822="zákl. přenesená",J822,0)</f>
        <v>0</v>
      </c>
      <c r="BH822" s="223">
        <f>IF(N822="sníž. přenesená",J822,0)</f>
        <v>0</v>
      </c>
      <c r="BI822" s="223">
        <f>IF(N822="nulová",J822,0)</f>
        <v>0</v>
      </c>
      <c r="BJ822" s="20" t="s">
        <v>80</v>
      </c>
      <c r="BK822" s="223">
        <f>ROUND(I822*H822,2)</f>
        <v>0</v>
      </c>
      <c r="BL822" s="20" t="s">
        <v>181</v>
      </c>
      <c r="BM822" s="222" t="s">
        <v>1430</v>
      </c>
    </row>
    <row r="823" s="2" customFormat="1">
      <c r="A823" s="42"/>
      <c r="B823" s="43"/>
      <c r="C823" s="44"/>
      <c r="D823" s="224" t="s">
        <v>183</v>
      </c>
      <c r="E823" s="44"/>
      <c r="F823" s="225" t="s">
        <v>1431</v>
      </c>
      <c r="G823" s="44"/>
      <c r="H823" s="44"/>
      <c r="I823" s="226"/>
      <c r="J823" s="44"/>
      <c r="K823" s="44"/>
      <c r="L823" s="48"/>
      <c r="M823" s="227"/>
      <c r="N823" s="228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0" t="s">
        <v>183</v>
      </c>
      <c r="AU823" s="20" t="s">
        <v>82</v>
      </c>
    </row>
    <row r="824" s="2" customFormat="1">
      <c r="A824" s="42"/>
      <c r="B824" s="43"/>
      <c r="C824" s="44"/>
      <c r="D824" s="229" t="s">
        <v>185</v>
      </c>
      <c r="E824" s="44"/>
      <c r="F824" s="230" t="s">
        <v>1432</v>
      </c>
      <c r="G824" s="44"/>
      <c r="H824" s="44"/>
      <c r="I824" s="226"/>
      <c r="J824" s="44"/>
      <c r="K824" s="44"/>
      <c r="L824" s="48"/>
      <c r="M824" s="227"/>
      <c r="N824" s="228"/>
      <c r="O824" s="88"/>
      <c r="P824" s="88"/>
      <c r="Q824" s="88"/>
      <c r="R824" s="88"/>
      <c r="S824" s="88"/>
      <c r="T824" s="89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T824" s="20" t="s">
        <v>185</v>
      </c>
      <c r="AU824" s="20" t="s">
        <v>82</v>
      </c>
    </row>
    <row r="825" s="12" customFormat="1">
      <c r="A825" s="12"/>
      <c r="B825" s="231"/>
      <c r="C825" s="232"/>
      <c r="D825" s="224" t="s">
        <v>187</v>
      </c>
      <c r="E825" s="233" t="s">
        <v>30</v>
      </c>
      <c r="F825" s="234" t="s">
        <v>1433</v>
      </c>
      <c r="G825" s="232"/>
      <c r="H825" s="233" t="s">
        <v>30</v>
      </c>
      <c r="I825" s="235"/>
      <c r="J825" s="232"/>
      <c r="K825" s="232"/>
      <c r="L825" s="236"/>
      <c r="M825" s="237"/>
      <c r="N825" s="238"/>
      <c r="O825" s="238"/>
      <c r="P825" s="238"/>
      <c r="Q825" s="238"/>
      <c r="R825" s="238"/>
      <c r="S825" s="238"/>
      <c r="T825" s="239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T825" s="240" t="s">
        <v>187</v>
      </c>
      <c r="AU825" s="240" t="s">
        <v>82</v>
      </c>
      <c r="AV825" s="12" t="s">
        <v>80</v>
      </c>
      <c r="AW825" s="12" t="s">
        <v>36</v>
      </c>
      <c r="AX825" s="12" t="s">
        <v>73</v>
      </c>
      <c r="AY825" s="240" t="s">
        <v>175</v>
      </c>
    </row>
    <row r="826" s="13" customFormat="1">
      <c r="A826" s="13"/>
      <c r="B826" s="241"/>
      <c r="C826" s="242"/>
      <c r="D826" s="224" t="s">
        <v>187</v>
      </c>
      <c r="E826" s="243" t="s">
        <v>30</v>
      </c>
      <c r="F826" s="244" t="s">
        <v>1434</v>
      </c>
      <c r="G826" s="242"/>
      <c r="H826" s="245">
        <v>55.4125</v>
      </c>
      <c r="I826" s="246"/>
      <c r="J826" s="242"/>
      <c r="K826" s="242"/>
      <c r="L826" s="247"/>
      <c r="M826" s="248"/>
      <c r="N826" s="249"/>
      <c r="O826" s="249"/>
      <c r="P826" s="249"/>
      <c r="Q826" s="249"/>
      <c r="R826" s="249"/>
      <c r="S826" s="249"/>
      <c r="T826" s="250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1" t="s">
        <v>187</v>
      </c>
      <c r="AU826" s="251" t="s">
        <v>82</v>
      </c>
      <c r="AV826" s="13" t="s">
        <v>82</v>
      </c>
      <c r="AW826" s="13" t="s">
        <v>36</v>
      </c>
      <c r="AX826" s="13" t="s">
        <v>73</v>
      </c>
      <c r="AY826" s="251" t="s">
        <v>175</v>
      </c>
    </row>
    <row r="827" s="13" customFormat="1">
      <c r="A827" s="13"/>
      <c r="B827" s="241"/>
      <c r="C827" s="242"/>
      <c r="D827" s="224" t="s">
        <v>187</v>
      </c>
      <c r="E827" s="243" t="s">
        <v>30</v>
      </c>
      <c r="F827" s="244" t="s">
        <v>1435</v>
      </c>
      <c r="G827" s="242"/>
      <c r="H827" s="245">
        <v>2.04</v>
      </c>
      <c r="I827" s="246"/>
      <c r="J827" s="242"/>
      <c r="K827" s="242"/>
      <c r="L827" s="247"/>
      <c r="M827" s="248"/>
      <c r="N827" s="249"/>
      <c r="O827" s="249"/>
      <c r="P827" s="249"/>
      <c r="Q827" s="249"/>
      <c r="R827" s="249"/>
      <c r="S827" s="249"/>
      <c r="T827" s="250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1" t="s">
        <v>187</v>
      </c>
      <c r="AU827" s="251" t="s">
        <v>82</v>
      </c>
      <c r="AV827" s="13" t="s">
        <v>82</v>
      </c>
      <c r="AW827" s="13" t="s">
        <v>36</v>
      </c>
      <c r="AX827" s="13" t="s">
        <v>73</v>
      </c>
      <c r="AY827" s="251" t="s">
        <v>175</v>
      </c>
    </row>
    <row r="828" s="13" customFormat="1">
      <c r="A828" s="13"/>
      <c r="B828" s="241"/>
      <c r="C828" s="242"/>
      <c r="D828" s="224" t="s">
        <v>187</v>
      </c>
      <c r="E828" s="243" t="s">
        <v>30</v>
      </c>
      <c r="F828" s="244" t="s">
        <v>1436</v>
      </c>
      <c r="G828" s="242"/>
      <c r="H828" s="245">
        <v>4.2699999999999992</v>
      </c>
      <c r="I828" s="246"/>
      <c r="J828" s="242"/>
      <c r="K828" s="242"/>
      <c r="L828" s="247"/>
      <c r="M828" s="248"/>
      <c r="N828" s="249"/>
      <c r="O828" s="249"/>
      <c r="P828" s="249"/>
      <c r="Q828" s="249"/>
      <c r="R828" s="249"/>
      <c r="S828" s="249"/>
      <c r="T828" s="250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1" t="s">
        <v>187</v>
      </c>
      <c r="AU828" s="251" t="s">
        <v>82</v>
      </c>
      <c r="AV828" s="13" t="s">
        <v>82</v>
      </c>
      <c r="AW828" s="13" t="s">
        <v>36</v>
      </c>
      <c r="AX828" s="13" t="s">
        <v>73</v>
      </c>
      <c r="AY828" s="251" t="s">
        <v>175</v>
      </c>
    </row>
    <row r="829" s="14" customFormat="1">
      <c r="A829" s="14"/>
      <c r="B829" s="252"/>
      <c r="C829" s="253"/>
      <c r="D829" s="224" t="s">
        <v>187</v>
      </c>
      <c r="E829" s="254" t="s">
        <v>30</v>
      </c>
      <c r="F829" s="255" t="s">
        <v>190</v>
      </c>
      <c r="G829" s="253"/>
      <c r="H829" s="256">
        <v>61.7225</v>
      </c>
      <c r="I829" s="257"/>
      <c r="J829" s="253"/>
      <c r="K829" s="253"/>
      <c r="L829" s="258"/>
      <c r="M829" s="259"/>
      <c r="N829" s="260"/>
      <c r="O829" s="260"/>
      <c r="P829" s="260"/>
      <c r="Q829" s="260"/>
      <c r="R829" s="260"/>
      <c r="S829" s="260"/>
      <c r="T829" s="26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2" t="s">
        <v>187</v>
      </c>
      <c r="AU829" s="262" t="s">
        <v>82</v>
      </c>
      <c r="AV829" s="14" t="s">
        <v>181</v>
      </c>
      <c r="AW829" s="14" t="s">
        <v>36</v>
      </c>
      <c r="AX829" s="14" t="s">
        <v>80</v>
      </c>
      <c r="AY829" s="262" t="s">
        <v>175</v>
      </c>
    </row>
    <row r="830" s="2" customFormat="1" ht="16.5" customHeight="1">
      <c r="A830" s="42"/>
      <c r="B830" s="43"/>
      <c r="C830" s="287" t="s">
        <v>1437</v>
      </c>
      <c r="D830" s="287" t="s">
        <v>770</v>
      </c>
      <c r="E830" s="288" t="s">
        <v>1438</v>
      </c>
      <c r="F830" s="289" t="s">
        <v>1439</v>
      </c>
      <c r="G830" s="290" t="s">
        <v>179</v>
      </c>
      <c r="H830" s="291">
        <v>64.809</v>
      </c>
      <c r="I830" s="292"/>
      <c r="J830" s="293">
        <f>ROUND(I830*H830,2)</f>
        <v>0</v>
      </c>
      <c r="K830" s="289" t="s">
        <v>180</v>
      </c>
      <c r="L830" s="294"/>
      <c r="M830" s="295" t="s">
        <v>30</v>
      </c>
      <c r="N830" s="296" t="s">
        <v>44</v>
      </c>
      <c r="O830" s="88"/>
      <c r="P830" s="220">
        <f>O830*H830</f>
        <v>0</v>
      </c>
      <c r="Q830" s="220">
        <v>0.0029</v>
      </c>
      <c r="R830" s="220">
        <f>Q830*H830</f>
        <v>0.1879461</v>
      </c>
      <c r="S830" s="220">
        <v>0</v>
      </c>
      <c r="T830" s="221">
        <f>S830*H830</f>
        <v>0</v>
      </c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R830" s="222" t="s">
        <v>244</v>
      </c>
      <c r="AT830" s="222" t="s">
        <v>770</v>
      </c>
      <c r="AU830" s="222" t="s">
        <v>82</v>
      </c>
      <c r="AY830" s="20" t="s">
        <v>175</v>
      </c>
      <c r="BE830" s="223">
        <f>IF(N830="základní",J830,0)</f>
        <v>0</v>
      </c>
      <c r="BF830" s="223">
        <f>IF(N830="snížená",J830,0)</f>
        <v>0</v>
      </c>
      <c r="BG830" s="223">
        <f>IF(N830="zákl. přenesená",J830,0)</f>
        <v>0</v>
      </c>
      <c r="BH830" s="223">
        <f>IF(N830="sníž. přenesená",J830,0)</f>
        <v>0</v>
      </c>
      <c r="BI830" s="223">
        <f>IF(N830="nulová",J830,0)</f>
        <v>0</v>
      </c>
      <c r="BJ830" s="20" t="s">
        <v>80</v>
      </c>
      <c r="BK830" s="223">
        <f>ROUND(I830*H830,2)</f>
        <v>0</v>
      </c>
      <c r="BL830" s="20" t="s">
        <v>181</v>
      </c>
      <c r="BM830" s="222" t="s">
        <v>1440</v>
      </c>
    </row>
    <row r="831" s="2" customFormat="1">
      <c r="A831" s="42"/>
      <c r="B831" s="43"/>
      <c r="C831" s="44"/>
      <c r="D831" s="224" t="s">
        <v>183</v>
      </c>
      <c r="E831" s="44"/>
      <c r="F831" s="225" t="s">
        <v>1439</v>
      </c>
      <c r="G831" s="44"/>
      <c r="H831" s="44"/>
      <c r="I831" s="226"/>
      <c r="J831" s="44"/>
      <c r="K831" s="44"/>
      <c r="L831" s="48"/>
      <c r="M831" s="227"/>
      <c r="N831" s="228"/>
      <c r="O831" s="88"/>
      <c r="P831" s="88"/>
      <c r="Q831" s="88"/>
      <c r="R831" s="88"/>
      <c r="S831" s="88"/>
      <c r="T831" s="89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T831" s="20" t="s">
        <v>183</v>
      </c>
      <c r="AU831" s="20" t="s">
        <v>82</v>
      </c>
    </row>
    <row r="832" s="13" customFormat="1">
      <c r="A832" s="13"/>
      <c r="B832" s="241"/>
      <c r="C832" s="242"/>
      <c r="D832" s="224" t="s">
        <v>187</v>
      </c>
      <c r="E832" s="242"/>
      <c r="F832" s="244" t="s">
        <v>1441</v>
      </c>
      <c r="G832" s="242"/>
      <c r="H832" s="245">
        <v>64.809</v>
      </c>
      <c r="I832" s="246"/>
      <c r="J832" s="242"/>
      <c r="K832" s="242"/>
      <c r="L832" s="247"/>
      <c r="M832" s="248"/>
      <c r="N832" s="249"/>
      <c r="O832" s="249"/>
      <c r="P832" s="249"/>
      <c r="Q832" s="249"/>
      <c r="R832" s="249"/>
      <c r="S832" s="249"/>
      <c r="T832" s="250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1" t="s">
        <v>187</v>
      </c>
      <c r="AU832" s="251" t="s">
        <v>82</v>
      </c>
      <c r="AV832" s="13" t="s">
        <v>82</v>
      </c>
      <c r="AW832" s="13" t="s">
        <v>4</v>
      </c>
      <c r="AX832" s="13" t="s">
        <v>80</v>
      </c>
      <c r="AY832" s="251" t="s">
        <v>175</v>
      </c>
    </row>
    <row r="833" s="2" customFormat="1" ht="24.15" customHeight="1">
      <c r="A833" s="42"/>
      <c r="B833" s="43"/>
      <c r="C833" s="211" t="s">
        <v>1442</v>
      </c>
      <c r="D833" s="211" t="s">
        <v>176</v>
      </c>
      <c r="E833" s="212" t="s">
        <v>1443</v>
      </c>
      <c r="F833" s="213" t="s">
        <v>1444</v>
      </c>
      <c r="G833" s="214" t="s">
        <v>179</v>
      </c>
      <c r="H833" s="215">
        <v>152.39</v>
      </c>
      <c r="I833" s="216"/>
      <c r="J833" s="217">
        <f>ROUND(I833*H833,2)</f>
        <v>0</v>
      </c>
      <c r="K833" s="213" t="s">
        <v>180</v>
      </c>
      <c r="L833" s="48"/>
      <c r="M833" s="218" t="s">
        <v>30</v>
      </c>
      <c r="N833" s="219" t="s">
        <v>44</v>
      </c>
      <c r="O833" s="88"/>
      <c r="P833" s="220">
        <f>O833*H833</f>
        <v>0</v>
      </c>
      <c r="Q833" s="220">
        <v>0.01119</v>
      </c>
      <c r="R833" s="220">
        <f>Q833*H833</f>
        <v>1.7052440999999997</v>
      </c>
      <c r="S833" s="220">
        <v>0</v>
      </c>
      <c r="T833" s="221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22" t="s">
        <v>181</v>
      </c>
      <c r="AT833" s="222" t="s">
        <v>176</v>
      </c>
      <c r="AU833" s="222" t="s">
        <v>82</v>
      </c>
      <c r="AY833" s="20" t="s">
        <v>175</v>
      </c>
      <c r="BE833" s="223">
        <f>IF(N833="základní",J833,0)</f>
        <v>0</v>
      </c>
      <c r="BF833" s="223">
        <f>IF(N833="snížená",J833,0)</f>
        <v>0</v>
      </c>
      <c r="BG833" s="223">
        <f>IF(N833="zákl. přenesená",J833,0)</f>
        <v>0</v>
      </c>
      <c r="BH833" s="223">
        <f>IF(N833="sníž. přenesená",J833,0)</f>
        <v>0</v>
      </c>
      <c r="BI833" s="223">
        <f>IF(N833="nulová",J833,0)</f>
        <v>0</v>
      </c>
      <c r="BJ833" s="20" t="s">
        <v>80</v>
      </c>
      <c r="BK833" s="223">
        <f>ROUND(I833*H833,2)</f>
        <v>0</v>
      </c>
      <c r="BL833" s="20" t="s">
        <v>181</v>
      </c>
      <c r="BM833" s="222" t="s">
        <v>1445</v>
      </c>
    </row>
    <row r="834" s="2" customFormat="1">
      <c r="A834" s="42"/>
      <c r="B834" s="43"/>
      <c r="C834" s="44"/>
      <c r="D834" s="224" t="s">
        <v>183</v>
      </c>
      <c r="E834" s="44"/>
      <c r="F834" s="225" t="s">
        <v>1446</v>
      </c>
      <c r="G834" s="44"/>
      <c r="H834" s="44"/>
      <c r="I834" s="226"/>
      <c r="J834" s="44"/>
      <c r="K834" s="44"/>
      <c r="L834" s="48"/>
      <c r="M834" s="227"/>
      <c r="N834" s="228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0" t="s">
        <v>183</v>
      </c>
      <c r="AU834" s="20" t="s">
        <v>82</v>
      </c>
    </row>
    <row r="835" s="2" customFormat="1">
      <c r="A835" s="42"/>
      <c r="B835" s="43"/>
      <c r="C835" s="44"/>
      <c r="D835" s="229" t="s">
        <v>185</v>
      </c>
      <c r="E835" s="44"/>
      <c r="F835" s="230" t="s">
        <v>1447</v>
      </c>
      <c r="G835" s="44"/>
      <c r="H835" s="44"/>
      <c r="I835" s="226"/>
      <c r="J835" s="44"/>
      <c r="K835" s="44"/>
      <c r="L835" s="48"/>
      <c r="M835" s="227"/>
      <c r="N835" s="228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0" t="s">
        <v>185</v>
      </c>
      <c r="AU835" s="20" t="s">
        <v>82</v>
      </c>
    </row>
    <row r="836" s="13" customFormat="1">
      <c r="A836" s="13"/>
      <c r="B836" s="241"/>
      <c r="C836" s="242"/>
      <c r="D836" s="224" t="s">
        <v>187</v>
      </c>
      <c r="E836" s="243" t="s">
        <v>30</v>
      </c>
      <c r="F836" s="244" t="s">
        <v>1448</v>
      </c>
      <c r="G836" s="242"/>
      <c r="H836" s="245">
        <v>152.39</v>
      </c>
      <c r="I836" s="246"/>
      <c r="J836" s="242"/>
      <c r="K836" s="242"/>
      <c r="L836" s="247"/>
      <c r="M836" s="248"/>
      <c r="N836" s="249"/>
      <c r="O836" s="249"/>
      <c r="P836" s="249"/>
      <c r="Q836" s="249"/>
      <c r="R836" s="249"/>
      <c r="S836" s="249"/>
      <c r="T836" s="250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1" t="s">
        <v>187</v>
      </c>
      <c r="AU836" s="251" t="s">
        <v>82</v>
      </c>
      <c r="AV836" s="13" t="s">
        <v>82</v>
      </c>
      <c r="AW836" s="13" t="s">
        <v>36</v>
      </c>
      <c r="AX836" s="13" t="s">
        <v>73</v>
      </c>
      <c r="AY836" s="251" t="s">
        <v>175</v>
      </c>
    </row>
    <row r="837" s="14" customFormat="1">
      <c r="A837" s="14"/>
      <c r="B837" s="252"/>
      <c r="C837" s="253"/>
      <c r="D837" s="224" t="s">
        <v>187</v>
      </c>
      <c r="E837" s="254" t="s">
        <v>30</v>
      </c>
      <c r="F837" s="255" t="s">
        <v>190</v>
      </c>
      <c r="G837" s="253"/>
      <c r="H837" s="256">
        <v>152.39</v>
      </c>
      <c r="I837" s="257"/>
      <c r="J837" s="253"/>
      <c r="K837" s="253"/>
      <c r="L837" s="258"/>
      <c r="M837" s="259"/>
      <c r="N837" s="260"/>
      <c r="O837" s="260"/>
      <c r="P837" s="260"/>
      <c r="Q837" s="260"/>
      <c r="R837" s="260"/>
      <c r="S837" s="260"/>
      <c r="T837" s="26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2" t="s">
        <v>187</v>
      </c>
      <c r="AU837" s="262" t="s">
        <v>82</v>
      </c>
      <c r="AV837" s="14" t="s">
        <v>181</v>
      </c>
      <c r="AW837" s="14" t="s">
        <v>36</v>
      </c>
      <c r="AX837" s="14" t="s">
        <v>80</v>
      </c>
      <c r="AY837" s="262" t="s">
        <v>175</v>
      </c>
    </row>
    <row r="838" s="2" customFormat="1" ht="16.5" customHeight="1">
      <c r="A838" s="42"/>
      <c r="B838" s="43"/>
      <c r="C838" s="287" t="s">
        <v>1449</v>
      </c>
      <c r="D838" s="287" t="s">
        <v>770</v>
      </c>
      <c r="E838" s="288" t="s">
        <v>1450</v>
      </c>
      <c r="F838" s="289" t="s">
        <v>1451</v>
      </c>
      <c r="G838" s="290" t="s">
        <v>179</v>
      </c>
      <c r="H838" s="291">
        <v>306.30399999999996</v>
      </c>
      <c r="I838" s="292"/>
      <c r="J838" s="293">
        <f>ROUND(I838*H838,2)</f>
        <v>0</v>
      </c>
      <c r="K838" s="289" t="s">
        <v>180</v>
      </c>
      <c r="L838" s="294"/>
      <c r="M838" s="295" t="s">
        <v>30</v>
      </c>
      <c r="N838" s="296" t="s">
        <v>44</v>
      </c>
      <c r="O838" s="88"/>
      <c r="P838" s="220">
        <f>O838*H838</f>
        <v>0</v>
      </c>
      <c r="Q838" s="220">
        <v>0.003</v>
      </c>
      <c r="R838" s="220">
        <f>Q838*H838</f>
        <v>0.91891199999999984</v>
      </c>
      <c r="S838" s="220">
        <v>0</v>
      </c>
      <c r="T838" s="221">
        <f>S838*H838</f>
        <v>0</v>
      </c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R838" s="222" t="s">
        <v>244</v>
      </c>
      <c r="AT838" s="222" t="s">
        <v>770</v>
      </c>
      <c r="AU838" s="222" t="s">
        <v>82</v>
      </c>
      <c r="AY838" s="20" t="s">
        <v>175</v>
      </c>
      <c r="BE838" s="223">
        <f>IF(N838="základní",J838,0)</f>
        <v>0</v>
      </c>
      <c r="BF838" s="223">
        <f>IF(N838="snížená",J838,0)</f>
        <v>0</v>
      </c>
      <c r="BG838" s="223">
        <f>IF(N838="zákl. přenesená",J838,0)</f>
        <v>0</v>
      </c>
      <c r="BH838" s="223">
        <f>IF(N838="sníž. přenesená",J838,0)</f>
        <v>0</v>
      </c>
      <c r="BI838" s="223">
        <f>IF(N838="nulová",J838,0)</f>
        <v>0</v>
      </c>
      <c r="BJ838" s="20" t="s">
        <v>80</v>
      </c>
      <c r="BK838" s="223">
        <f>ROUND(I838*H838,2)</f>
        <v>0</v>
      </c>
      <c r="BL838" s="20" t="s">
        <v>181</v>
      </c>
      <c r="BM838" s="222" t="s">
        <v>1452</v>
      </c>
    </row>
    <row r="839" s="2" customFormat="1">
      <c r="A839" s="42"/>
      <c r="B839" s="43"/>
      <c r="C839" s="44"/>
      <c r="D839" s="224" t="s">
        <v>183</v>
      </c>
      <c r="E839" s="44"/>
      <c r="F839" s="225" t="s">
        <v>1451</v>
      </c>
      <c r="G839" s="44"/>
      <c r="H839" s="44"/>
      <c r="I839" s="226"/>
      <c r="J839" s="44"/>
      <c r="K839" s="44"/>
      <c r="L839" s="48"/>
      <c r="M839" s="227"/>
      <c r="N839" s="228"/>
      <c r="O839" s="88"/>
      <c r="P839" s="88"/>
      <c r="Q839" s="88"/>
      <c r="R839" s="88"/>
      <c r="S839" s="88"/>
      <c r="T839" s="89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T839" s="20" t="s">
        <v>183</v>
      </c>
      <c r="AU839" s="20" t="s">
        <v>82</v>
      </c>
    </row>
    <row r="840" s="13" customFormat="1">
      <c r="A840" s="13"/>
      <c r="B840" s="241"/>
      <c r="C840" s="242"/>
      <c r="D840" s="224" t="s">
        <v>187</v>
      </c>
      <c r="E840" s="242"/>
      <c r="F840" s="244" t="s">
        <v>1453</v>
      </c>
      <c r="G840" s="242"/>
      <c r="H840" s="245">
        <v>306.30399999999996</v>
      </c>
      <c r="I840" s="246"/>
      <c r="J840" s="242"/>
      <c r="K840" s="242"/>
      <c r="L840" s="247"/>
      <c r="M840" s="248"/>
      <c r="N840" s="249"/>
      <c r="O840" s="249"/>
      <c r="P840" s="249"/>
      <c r="Q840" s="249"/>
      <c r="R840" s="249"/>
      <c r="S840" s="249"/>
      <c r="T840" s="250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1" t="s">
        <v>187</v>
      </c>
      <c r="AU840" s="251" t="s">
        <v>82</v>
      </c>
      <c r="AV840" s="13" t="s">
        <v>82</v>
      </c>
      <c r="AW840" s="13" t="s">
        <v>4</v>
      </c>
      <c r="AX840" s="13" t="s">
        <v>80</v>
      </c>
      <c r="AY840" s="251" t="s">
        <v>175</v>
      </c>
    </row>
    <row r="841" s="2" customFormat="1" ht="24.15" customHeight="1">
      <c r="A841" s="42"/>
      <c r="B841" s="43"/>
      <c r="C841" s="211" t="s">
        <v>1454</v>
      </c>
      <c r="D841" s="211" t="s">
        <v>176</v>
      </c>
      <c r="E841" s="212" t="s">
        <v>1455</v>
      </c>
      <c r="F841" s="213" t="s">
        <v>1456</v>
      </c>
      <c r="G841" s="214" t="s">
        <v>179</v>
      </c>
      <c r="H841" s="215">
        <v>16.8</v>
      </c>
      <c r="I841" s="216"/>
      <c r="J841" s="217">
        <f>ROUND(I841*H841,2)</f>
        <v>0</v>
      </c>
      <c r="K841" s="213" t="s">
        <v>180</v>
      </c>
      <c r="L841" s="48"/>
      <c r="M841" s="218" t="s">
        <v>30</v>
      </c>
      <c r="N841" s="219" t="s">
        <v>44</v>
      </c>
      <c r="O841" s="88"/>
      <c r="P841" s="220">
        <f>O841*H841</f>
        <v>0</v>
      </c>
      <c r="Q841" s="220">
        <v>0.013350000000000002</v>
      </c>
      <c r="R841" s="220">
        <f>Q841*H841</f>
        <v>0.22428000000000003</v>
      </c>
      <c r="S841" s="220">
        <v>0</v>
      </c>
      <c r="T841" s="221">
        <f>S841*H841</f>
        <v>0</v>
      </c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R841" s="222" t="s">
        <v>181</v>
      </c>
      <c r="AT841" s="222" t="s">
        <v>176</v>
      </c>
      <c r="AU841" s="222" t="s">
        <v>82</v>
      </c>
      <c r="AY841" s="20" t="s">
        <v>175</v>
      </c>
      <c r="BE841" s="223">
        <f>IF(N841="základní",J841,0)</f>
        <v>0</v>
      </c>
      <c r="BF841" s="223">
        <f>IF(N841="snížená",J841,0)</f>
        <v>0</v>
      </c>
      <c r="BG841" s="223">
        <f>IF(N841="zákl. přenesená",J841,0)</f>
        <v>0</v>
      </c>
      <c r="BH841" s="223">
        <f>IF(N841="sníž. přenesená",J841,0)</f>
        <v>0</v>
      </c>
      <c r="BI841" s="223">
        <f>IF(N841="nulová",J841,0)</f>
        <v>0</v>
      </c>
      <c r="BJ841" s="20" t="s">
        <v>80</v>
      </c>
      <c r="BK841" s="223">
        <f>ROUND(I841*H841,2)</f>
        <v>0</v>
      </c>
      <c r="BL841" s="20" t="s">
        <v>181</v>
      </c>
      <c r="BM841" s="222" t="s">
        <v>1457</v>
      </c>
    </row>
    <row r="842" s="2" customFormat="1">
      <c r="A842" s="42"/>
      <c r="B842" s="43"/>
      <c r="C842" s="44"/>
      <c r="D842" s="224" t="s">
        <v>183</v>
      </c>
      <c r="E842" s="44"/>
      <c r="F842" s="225" t="s">
        <v>1458</v>
      </c>
      <c r="G842" s="44"/>
      <c r="H842" s="44"/>
      <c r="I842" s="226"/>
      <c r="J842" s="44"/>
      <c r="K842" s="44"/>
      <c r="L842" s="48"/>
      <c r="M842" s="227"/>
      <c r="N842" s="228"/>
      <c r="O842" s="88"/>
      <c r="P842" s="88"/>
      <c r="Q842" s="88"/>
      <c r="R842" s="88"/>
      <c r="S842" s="88"/>
      <c r="T842" s="89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T842" s="20" t="s">
        <v>183</v>
      </c>
      <c r="AU842" s="20" t="s">
        <v>82</v>
      </c>
    </row>
    <row r="843" s="2" customFormat="1">
      <c r="A843" s="42"/>
      <c r="B843" s="43"/>
      <c r="C843" s="44"/>
      <c r="D843" s="229" t="s">
        <v>185</v>
      </c>
      <c r="E843" s="44"/>
      <c r="F843" s="230" t="s">
        <v>1459</v>
      </c>
      <c r="G843" s="44"/>
      <c r="H843" s="44"/>
      <c r="I843" s="226"/>
      <c r="J843" s="44"/>
      <c r="K843" s="44"/>
      <c r="L843" s="48"/>
      <c r="M843" s="227"/>
      <c r="N843" s="228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T843" s="20" t="s">
        <v>185</v>
      </c>
      <c r="AU843" s="20" t="s">
        <v>82</v>
      </c>
    </row>
    <row r="844" s="12" customFormat="1">
      <c r="A844" s="12"/>
      <c r="B844" s="231"/>
      <c r="C844" s="232"/>
      <c r="D844" s="224" t="s">
        <v>187</v>
      </c>
      <c r="E844" s="233" t="s">
        <v>30</v>
      </c>
      <c r="F844" s="234" t="s">
        <v>1460</v>
      </c>
      <c r="G844" s="232"/>
      <c r="H844" s="233" t="s">
        <v>30</v>
      </c>
      <c r="I844" s="235"/>
      <c r="J844" s="232"/>
      <c r="K844" s="232"/>
      <c r="L844" s="236"/>
      <c r="M844" s="237"/>
      <c r="N844" s="238"/>
      <c r="O844" s="238"/>
      <c r="P844" s="238"/>
      <c r="Q844" s="238"/>
      <c r="R844" s="238"/>
      <c r="S844" s="238"/>
      <c r="T844" s="239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T844" s="240" t="s">
        <v>187</v>
      </c>
      <c r="AU844" s="240" t="s">
        <v>82</v>
      </c>
      <c r="AV844" s="12" t="s">
        <v>80</v>
      </c>
      <c r="AW844" s="12" t="s">
        <v>36</v>
      </c>
      <c r="AX844" s="12" t="s">
        <v>73</v>
      </c>
      <c r="AY844" s="240" t="s">
        <v>175</v>
      </c>
    </row>
    <row r="845" s="12" customFormat="1">
      <c r="A845" s="12"/>
      <c r="B845" s="231"/>
      <c r="C845" s="232"/>
      <c r="D845" s="224" t="s">
        <v>187</v>
      </c>
      <c r="E845" s="233" t="s">
        <v>30</v>
      </c>
      <c r="F845" s="234" t="s">
        <v>1461</v>
      </c>
      <c r="G845" s="232"/>
      <c r="H845" s="233" t="s">
        <v>30</v>
      </c>
      <c r="I845" s="235"/>
      <c r="J845" s="232"/>
      <c r="K845" s="232"/>
      <c r="L845" s="236"/>
      <c r="M845" s="237"/>
      <c r="N845" s="238"/>
      <c r="O845" s="238"/>
      <c r="P845" s="238"/>
      <c r="Q845" s="238"/>
      <c r="R845" s="238"/>
      <c r="S845" s="238"/>
      <c r="T845" s="239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T845" s="240" t="s">
        <v>187</v>
      </c>
      <c r="AU845" s="240" t="s">
        <v>82</v>
      </c>
      <c r="AV845" s="12" t="s">
        <v>80</v>
      </c>
      <c r="AW845" s="12" t="s">
        <v>36</v>
      </c>
      <c r="AX845" s="12" t="s">
        <v>73</v>
      </c>
      <c r="AY845" s="240" t="s">
        <v>175</v>
      </c>
    </row>
    <row r="846" s="12" customFormat="1">
      <c r="A846" s="12"/>
      <c r="B846" s="231"/>
      <c r="C846" s="232"/>
      <c r="D846" s="224" t="s">
        <v>187</v>
      </c>
      <c r="E846" s="233" t="s">
        <v>30</v>
      </c>
      <c r="F846" s="234" t="s">
        <v>1462</v>
      </c>
      <c r="G846" s="232"/>
      <c r="H846" s="233" t="s">
        <v>30</v>
      </c>
      <c r="I846" s="235"/>
      <c r="J846" s="232"/>
      <c r="K846" s="232"/>
      <c r="L846" s="236"/>
      <c r="M846" s="237"/>
      <c r="N846" s="238"/>
      <c r="O846" s="238"/>
      <c r="P846" s="238"/>
      <c r="Q846" s="238"/>
      <c r="R846" s="238"/>
      <c r="S846" s="238"/>
      <c r="T846" s="239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T846" s="240" t="s">
        <v>187</v>
      </c>
      <c r="AU846" s="240" t="s">
        <v>82</v>
      </c>
      <c r="AV846" s="12" t="s">
        <v>80</v>
      </c>
      <c r="AW846" s="12" t="s">
        <v>36</v>
      </c>
      <c r="AX846" s="12" t="s">
        <v>73</v>
      </c>
      <c r="AY846" s="240" t="s">
        <v>175</v>
      </c>
    </row>
    <row r="847" s="13" customFormat="1">
      <c r="A847" s="13"/>
      <c r="B847" s="241"/>
      <c r="C847" s="242"/>
      <c r="D847" s="224" t="s">
        <v>187</v>
      </c>
      <c r="E847" s="243" t="s">
        <v>30</v>
      </c>
      <c r="F847" s="244" t="s">
        <v>1463</v>
      </c>
      <c r="G847" s="242"/>
      <c r="H847" s="245">
        <v>8.4</v>
      </c>
      <c r="I847" s="246"/>
      <c r="J847" s="242"/>
      <c r="K847" s="242"/>
      <c r="L847" s="247"/>
      <c r="M847" s="248"/>
      <c r="N847" s="249"/>
      <c r="O847" s="249"/>
      <c r="P847" s="249"/>
      <c r="Q847" s="249"/>
      <c r="R847" s="249"/>
      <c r="S847" s="249"/>
      <c r="T847" s="250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1" t="s">
        <v>187</v>
      </c>
      <c r="AU847" s="251" t="s">
        <v>82</v>
      </c>
      <c r="AV847" s="13" t="s">
        <v>82</v>
      </c>
      <c r="AW847" s="13" t="s">
        <v>36</v>
      </c>
      <c r="AX847" s="13" t="s">
        <v>73</v>
      </c>
      <c r="AY847" s="251" t="s">
        <v>175</v>
      </c>
    </row>
    <row r="848" s="13" customFormat="1">
      <c r="A848" s="13"/>
      <c r="B848" s="241"/>
      <c r="C848" s="242"/>
      <c r="D848" s="224" t="s">
        <v>187</v>
      </c>
      <c r="E848" s="243" t="s">
        <v>30</v>
      </c>
      <c r="F848" s="244" t="s">
        <v>1464</v>
      </c>
      <c r="G848" s="242"/>
      <c r="H848" s="245">
        <v>6</v>
      </c>
      <c r="I848" s="246"/>
      <c r="J848" s="242"/>
      <c r="K848" s="242"/>
      <c r="L848" s="247"/>
      <c r="M848" s="248"/>
      <c r="N848" s="249"/>
      <c r="O848" s="249"/>
      <c r="P848" s="249"/>
      <c r="Q848" s="249"/>
      <c r="R848" s="249"/>
      <c r="S848" s="249"/>
      <c r="T848" s="250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1" t="s">
        <v>187</v>
      </c>
      <c r="AU848" s="251" t="s">
        <v>82</v>
      </c>
      <c r="AV848" s="13" t="s">
        <v>82</v>
      </c>
      <c r="AW848" s="13" t="s">
        <v>36</v>
      </c>
      <c r="AX848" s="13" t="s">
        <v>73</v>
      </c>
      <c r="AY848" s="251" t="s">
        <v>175</v>
      </c>
    </row>
    <row r="849" s="13" customFormat="1">
      <c r="A849" s="13"/>
      <c r="B849" s="241"/>
      <c r="C849" s="242"/>
      <c r="D849" s="224" t="s">
        <v>187</v>
      </c>
      <c r="E849" s="243" t="s">
        <v>30</v>
      </c>
      <c r="F849" s="244" t="s">
        <v>1465</v>
      </c>
      <c r="G849" s="242"/>
      <c r="H849" s="245">
        <v>2.4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1" t="s">
        <v>187</v>
      </c>
      <c r="AU849" s="251" t="s">
        <v>82</v>
      </c>
      <c r="AV849" s="13" t="s">
        <v>82</v>
      </c>
      <c r="AW849" s="13" t="s">
        <v>36</v>
      </c>
      <c r="AX849" s="13" t="s">
        <v>73</v>
      </c>
      <c r="AY849" s="251" t="s">
        <v>175</v>
      </c>
    </row>
    <row r="850" s="14" customFormat="1">
      <c r="A850" s="14"/>
      <c r="B850" s="252"/>
      <c r="C850" s="253"/>
      <c r="D850" s="224" t="s">
        <v>187</v>
      </c>
      <c r="E850" s="254" t="s">
        <v>30</v>
      </c>
      <c r="F850" s="255" t="s">
        <v>190</v>
      </c>
      <c r="G850" s="253"/>
      <c r="H850" s="256">
        <v>16.8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2" t="s">
        <v>187</v>
      </c>
      <c r="AU850" s="262" t="s">
        <v>82</v>
      </c>
      <c r="AV850" s="14" t="s">
        <v>181</v>
      </c>
      <c r="AW850" s="14" t="s">
        <v>36</v>
      </c>
      <c r="AX850" s="14" t="s">
        <v>80</v>
      </c>
      <c r="AY850" s="262" t="s">
        <v>175</v>
      </c>
    </row>
    <row r="851" s="2" customFormat="1" ht="16.5" customHeight="1">
      <c r="A851" s="42"/>
      <c r="B851" s="43"/>
      <c r="C851" s="287" t="s">
        <v>1466</v>
      </c>
      <c r="D851" s="287" t="s">
        <v>770</v>
      </c>
      <c r="E851" s="288" t="s">
        <v>1467</v>
      </c>
      <c r="F851" s="289" t="s">
        <v>1468</v>
      </c>
      <c r="G851" s="290" t="s">
        <v>179</v>
      </c>
      <c r="H851" s="291">
        <v>17.64</v>
      </c>
      <c r="I851" s="292"/>
      <c r="J851" s="293">
        <f>ROUND(I851*H851,2)</f>
        <v>0</v>
      </c>
      <c r="K851" s="289" t="s">
        <v>180</v>
      </c>
      <c r="L851" s="294"/>
      <c r="M851" s="295" t="s">
        <v>30</v>
      </c>
      <c r="N851" s="296" t="s">
        <v>44</v>
      </c>
      <c r="O851" s="88"/>
      <c r="P851" s="220">
        <f>O851*H851</f>
        <v>0</v>
      </c>
      <c r="Q851" s="220">
        <v>0.0018</v>
      </c>
      <c r="R851" s="220">
        <f>Q851*H851</f>
        <v>0.031752000000000004</v>
      </c>
      <c r="S851" s="220">
        <v>0</v>
      </c>
      <c r="T851" s="221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22" t="s">
        <v>244</v>
      </c>
      <c r="AT851" s="222" t="s">
        <v>770</v>
      </c>
      <c r="AU851" s="222" t="s">
        <v>82</v>
      </c>
      <c r="AY851" s="20" t="s">
        <v>175</v>
      </c>
      <c r="BE851" s="223">
        <f>IF(N851="základní",J851,0)</f>
        <v>0</v>
      </c>
      <c r="BF851" s="223">
        <f>IF(N851="snížená",J851,0)</f>
        <v>0</v>
      </c>
      <c r="BG851" s="223">
        <f>IF(N851="zákl. přenesená",J851,0)</f>
        <v>0</v>
      </c>
      <c r="BH851" s="223">
        <f>IF(N851="sníž. přenesená",J851,0)</f>
        <v>0</v>
      </c>
      <c r="BI851" s="223">
        <f>IF(N851="nulová",J851,0)</f>
        <v>0</v>
      </c>
      <c r="BJ851" s="20" t="s">
        <v>80</v>
      </c>
      <c r="BK851" s="223">
        <f>ROUND(I851*H851,2)</f>
        <v>0</v>
      </c>
      <c r="BL851" s="20" t="s">
        <v>181</v>
      </c>
      <c r="BM851" s="222" t="s">
        <v>1469</v>
      </c>
    </row>
    <row r="852" s="2" customFormat="1">
      <c r="A852" s="42"/>
      <c r="B852" s="43"/>
      <c r="C852" s="44"/>
      <c r="D852" s="224" t="s">
        <v>183</v>
      </c>
      <c r="E852" s="44"/>
      <c r="F852" s="225" t="s">
        <v>1468</v>
      </c>
      <c r="G852" s="44"/>
      <c r="H852" s="44"/>
      <c r="I852" s="226"/>
      <c r="J852" s="44"/>
      <c r="K852" s="44"/>
      <c r="L852" s="48"/>
      <c r="M852" s="227"/>
      <c r="N852" s="228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0" t="s">
        <v>183</v>
      </c>
      <c r="AU852" s="20" t="s">
        <v>82</v>
      </c>
    </row>
    <row r="853" s="13" customFormat="1">
      <c r="A853" s="13"/>
      <c r="B853" s="241"/>
      <c r="C853" s="242"/>
      <c r="D853" s="224" t="s">
        <v>187</v>
      </c>
      <c r="E853" s="242"/>
      <c r="F853" s="244" t="s">
        <v>1470</v>
      </c>
      <c r="G853" s="242"/>
      <c r="H853" s="245">
        <v>17.64</v>
      </c>
      <c r="I853" s="246"/>
      <c r="J853" s="242"/>
      <c r="K853" s="242"/>
      <c r="L853" s="247"/>
      <c r="M853" s="248"/>
      <c r="N853" s="249"/>
      <c r="O853" s="249"/>
      <c r="P853" s="249"/>
      <c r="Q853" s="249"/>
      <c r="R853" s="249"/>
      <c r="S853" s="249"/>
      <c r="T853" s="250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1" t="s">
        <v>187</v>
      </c>
      <c r="AU853" s="251" t="s">
        <v>82</v>
      </c>
      <c r="AV853" s="13" t="s">
        <v>82</v>
      </c>
      <c r="AW853" s="13" t="s">
        <v>4</v>
      </c>
      <c r="AX853" s="13" t="s">
        <v>80</v>
      </c>
      <c r="AY853" s="251" t="s">
        <v>175</v>
      </c>
    </row>
    <row r="854" s="2" customFormat="1" ht="16.5" customHeight="1">
      <c r="A854" s="42"/>
      <c r="B854" s="43"/>
      <c r="C854" s="211" t="s">
        <v>1471</v>
      </c>
      <c r="D854" s="211" t="s">
        <v>176</v>
      </c>
      <c r="E854" s="212" t="s">
        <v>1472</v>
      </c>
      <c r="F854" s="213" t="s">
        <v>1473</v>
      </c>
      <c r="G854" s="214" t="s">
        <v>247</v>
      </c>
      <c r="H854" s="215">
        <v>89.096</v>
      </c>
      <c r="I854" s="216"/>
      <c r="J854" s="217">
        <f>ROUND(I854*H854,2)</f>
        <v>0</v>
      </c>
      <c r="K854" s="213" t="s">
        <v>180</v>
      </c>
      <c r="L854" s="48"/>
      <c r="M854" s="218" t="s">
        <v>30</v>
      </c>
      <c r="N854" s="219" t="s">
        <v>44</v>
      </c>
      <c r="O854" s="88"/>
      <c r="P854" s="220">
        <f>O854*H854</f>
        <v>0</v>
      </c>
      <c r="Q854" s="220">
        <v>3E-05</v>
      </c>
      <c r="R854" s="220">
        <f>Q854*H854</f>
        <v>0.00267288</v>
      </c>
      <c r="S854" s="220">
        <v>0</v>
      </c>
      <c r="T854" s="221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22" t="s">
        <v>181</v>
      </c>
      <c r="AT854" s="222" t="s">
        <v>176</v>
      </c>
      <c r="AU854" s="222" t="s">
        <v>82</v>
      </c>
      <c r="AY854" s="20" t="s">
        <v>175</v>
      </c>
      <c r="BE854" s="223">
        <f>IF(N854="základní",J854,0)</f>
        <v>0</v>
      </c>
      <c r="BF854" s="223">
        <f>IF(N854="snížená",J854,0)</f>
        <v>0</v>
      </c>
      <c r="BG854" s="223">
        <f>IF(N854="zákl. přenesená",J854,0)</f>
        <v>0</v>
      </c>
      <c r="BH854" s="223">
        <f>IF(N854="sníž. přenesená",J854,0)</f>
        <v>0</v>
      </c>
      <c r="BI854" s="223">
        <f>IF(N854="nulová",J854,0)</f>
        <v>0</v>
      </c>
      <c r="BJ854" s="20" t="s">
        <v>80</v>
      </c>
      <c r="BK854" s="223">
        <f>ROUND(I854*H854,2)</f>
        <v>0</v>
      </c>
      <c r="BL854" s="20" t="s">
        <v>181</v>
      </c>
      <c r="BM854" s="222" t="s">
        <v>1474</v>
      </c>
    </row>
    <row r="855" s="2" customFormat="1">
      <c r="A855" s="42"/>
      <c r="B855" s="43"/>
      <c r="C855" s="44"/>
      <c r="D855" s="224" t="s">
        <v>183</v>
      </c>
      <c r="E855" s="44"/>
      <c r="F855" s="225" t="s">
        <v>1475</v>
      </c>
      <c r="G855" s="44"/>
      <c r="H855" s="44"/>
      <c r="I855" s="226"/>
      <c r="J855" s="44"/>
      <c r="K855" s="44"/>
      <c r="L855" s="48"/>
      <c r="M855" s="227"/>
      <c r="N855" s="228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0" t="s">
        <v>183</v>
      </c>
      <c r="AU855" s="20" t="s">
        <v>82</v>
      </c>
    </row>
    <row r="856" s="2" customFormat="1">
      <c r="A856" s="42"/>
      <c r="B856" s="43"/>
      <c r="C856" s="44"/>
      <c r="D856" s="229" t="s">
        <v>185</v>
      </c>
      <c r="E856" s="44"/>
      <c r="F856" s="230" t="s">
        <v>1476</v>
      </c>
      <c r="G856" s="44"/>
      <c r="H856" s="44"/>
      <c r="I856" s="226"/>
      <c r="J856" s="44"/>
      <c r="K856" s="44"/>
      <c r="L856" s="48"/>
      <c r="M856" s="227"/>
      <c r="N856" s="228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0" t="s">
        <v>185</v>
      </c>
      <c r="AU856" s="20" t="s">
        <v>82</v>
      </c>
    </row>
    <row r="857" s="13" customFormat="1">
      <c r="A857" s="13"/>
      <c r="B857" s="241"/>
      <c r="C857" s="242"/>
      <c r="D857" s="224" t="s">
        <v>187</v>
      </c>
      <c r="E857" s="243" t="s">
        <v>30</v>
      </c>
      <c r="F857" s="244" t="s">
        <v>1477</v>
      </c>
      <c r="G857" s="242"/>
      <c r="H857" s="245">
        <v>89.096</v>
      </c>
      <c r="I857" s="246"/>
      <c r="J857" s="242"/>
      <c r="K857" s="242"/>
      <c r="L857" s="247"/>
      <c r="M857" s="248"/>
      <c r="N857" s="249"/>
      <c r="O857" s="249"/>
      <c r="P857" s="249"/>
      <c r="Q857" s="249"/>
      <c r="R857" s="249"/>
      <c r="S857" s="249"/>
      <c r="T857" s="250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1" t="s">
        <v>187</v>
      </c>
      <c r="AU857" s="251" t="s">
        <v>82</v>
      </c>
      <c r="AV857" s="13" t="s">
        <v>82</v>
      </c>
      <c r="AW857" s="13" t="s">
        <v>36</v>
      </c>
      <c r="AX857" s="13" t="s">
        <v>73</v>
      </c>
      <c r="AY857" s="251" t="s">
        <v>175</v>
      </c>
    </row>
    <row r="858" s="14" customFormat="1">
      <c r="A858" s="14"/>
      <c r="B858" s="252"/>
      <c r="C858" s="253"/>
      <c r="D858" s="224" t="s">
        <v>187</v>
      </c>
      <c r="E858" s="254" t="s">
        <v>30</v>
      </c>
      <c r="F858" s="255" t="s">
        <v>190</v>
      </c>
      <c r="G858" s="253"/>
      <c r="H858" s="256">
        <v>89.096</v>
      </c>
      <c r="I858" s="257"/>
      <c r="J858" s="253"/>
      <c r="K858" s="253"/>
      <c r="L858" s="258"/>
      <c r="M858" s="259"/>
      <c r="N858" s="260"/>
      <c r="O858" s="260"/>
      <c r="P858" s="260"/>
      <c r="Q858" s="260"/>
      <c r="R858" s="260"/>
      <c r="S858" s="260"/>
      <c r="T858" s="26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2" t="s">
        <v>187</v>
      </c>
      <c r="AU858" s="262" t="s">
        <v>82</v>
      </c>
      <c r="AV858" s="14" t="s">
        <v>181</v>
      </c>
      <c r="AW858" s="14" t="s">
        <v>36</v>
      </c>
      <c r="AX858" s="14" t="s">
        <v>80</v>
      </c>
      <c r="AY858" s="262" t="s">
        <v>175</v>
      </c>
    </row>
    <row r="859" s="2" customFormat="1" ht="16.5" customHeight="1">
      <c r="A859" s="42"/>
      <c r="B859" s="43"/>
      <c r="C859" s="287" t="s">
        <v>1478</v>
      </c>
      <c r="D859" s="287" t="s">
        <v>770</v>
      </c>
      <c r="E859" s="288" t="s">
        <v>1479</v>
      </c>
      <c r="F859" s="289" t="s">
        <v>1480</v>
      </c>
      <c r="G859" s="290" t="s">
        <v>247</v>
      </c>
      <c r="H859" s="291">
        <v>93.551</v>
      </c>
      <c r="I859" s="292"/>
      <c r="J859" s="293">
        <f>ROUND(I859*H859,2)</f>
        <v>0</v>
      </c>
      <c r="K859" s="289" t="s">
        <v>180</v>
      </c>
      <c r="L859" s="294"/>
      <c r="M859" s="295" t="s">
        <v>30</v>
      </c>
      <c r="N859" s="296" t="s">
        <v>44</v>
      </c>
      <c r="O859" s="88"/>
      <c r="P859" s="220">
        <f>O859*H859</f>
        <v>0</v>
      </c>
      <c r="Q859" s="220">
        <v>0.00072</v>
      </c>
      <c r="R859" s="220">
        <f>Q859*H859</f>
        <v>0.067356720000000008</v>
      </c>
      <c r="S859" s="220">
        <v>0</v>
      </c>
      <c r="T859" s="221">
        <f>S859*H859</f>
        <v>0</v>
      </c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R859" s="222" t="s">
        <v>244</v>
      </c>
      <c r="AT859" s="222" t="s">
        <v>770</v>
      </c>
      <c r="AU859" s="222" t="s">
        <v>82</v>
      </c>
      <c r="AY859" s="20" t="s">
        <v>175</v>
      </c>
      <c r="BE859" s="223">
        <f>IF(N859="základní",J859,0)</f>
        <v>0</v>
      </c>
      <c r="BF859" s="223">
        <f>IF(N859="snížená",J859,0)</f>
        <v>0</v>
      </c>
      <c r="BG859" s="223">
        <f>IF(N859="zákl. přenesená",J859,0)</f>
        <v>0</v>
      </c>
      <c r="BH859" s="223">
        <f>IF(N859="sníž. přenesená",J859,0)</f>
        <v>0</v>
      </c>
      <c r="BI859" s="223">
        <f>IF(N859="nulová",J859,0)</f>
        <v>0</v>
      </c>
      <c r="BJ859" s="20" t="s">
        <v>80</v>
      </c>
      <c r="BK859" s="223">
        <f>ROUND(I859*H859,2)</f>
        <v>0</v>
      </c>
      <c r="BL859" s="20" t="s">
        <v>181</v>
      </c>
      <c r="BM859" s="222" t="s">
        <v>1481</v>
      </c>
    </row>
    <row r="860" s="2" customFormat="1">
      <c r="A860" s="42"/>
      <c r="B860" s="43"/>
      <c r="C860" s="44"/>
      <c r="D860" s="224" t="s">
        <v>183</v>
      </c>
      <c r="E860" s="44"/>
      <c r="F860" s="225" t="s">
        <v>1480</v>
      </c>
      <c r="G860" s="44"/>
      <c r="H860" s="44"/>
      <c r="I860" s="226"/>
      <c r="J860" s="44"/>
      <c r="K860" s="44"/>
      <c r="L860" s="48"/>
      <c r="M860" s="227"/>
      <c r="N860" s="228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T860" s="20" t="s">
        <v>183</v>
      </c>
      <c r="AU860" s="20" t="s">
        <v>82</v>
      </c>
    </row>
    <row r="861" s="13" customFormat="1">
      <c r="A861" s="13"/>
      <c r="B861" s="241"/>
      <c r="C861" s="242"/>
      <c r="D861" s="224" t="s">
        <v>187</v>
      </c>
      <c r="E861" s="242"/>
      <c r="F861" s="244" t="s">
        <v>1482</v>
      </c>
      <c r="G861" s="242"/>
      <c r="H861" s="245">
        <v>93.551</v>
      </c>
      <c r="I861" s="246"/>
      <c r="J861" s="242"/>
      <c r="K861" s="242"/>
      <c r="L861" s="247"/>
      <c r="M861" s="248"/>
      <c r="N861" s="249"/>
      <c r="O861" s="249"/>
      <c r="P861" s="249"/>
      <c r="Q861" s="249"/>
      <c r="R861" s="249"/>
      <c r="S861" s="249"/>
      <c r="T861" s="250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1" t="s">
        <v>187</v>
      </c>
      <c r="AU861" s="251" t="s">
        <v>82</v>
      </c>
      <c r="AV861" s="13" t="s">
        <v>82</v>
      </c>
      <c r="AW861" s="13" t="s">
        <v>4</v>
      </c>
      <c r="AX861" s="13" t="s">
        <v>80</v>
      </c>
      <c r="AY861" s="251" t="s">
        <v>175</v>
      </c>
    </row>
    <row r="862" s="2" customFormat="1" ht="16.5" customHeight="1">
      <c r="A862" s="42"/>
      <c r="B862" s="43"/>
      <c r="C862" s="211" t="s">
        <v>1483</v>
      </c>
      <c r="D862" s="211" t="s">
        <v>176</v>
      </c>
      <c r="E862" s="212" t="s">
        <v>1484</v>
      </c>
      <c r="F862" s="213" t="s">
        <v>1485</v>
      </c>
      <c r="G862" s="214" t="s">
        <v>179</v>
      </c>
      <c r="H862" s="215">
        <v>374.514</v>
      </c>
      <c r="I862" s="216"/>
      <c r="J862" s="217">
        <f>ROUND(I862*H862,2)</f>
        <v>0</v>
      </c>
      <c r="K862" s="213" t="s">
        <v>180</v>
      </c>
      <c r="L862" s="48"/>
      <c r="M862" s="218" t="s">
        <v>30</v>
      </c>
      <c r="N862" s="219" t="s">
        <v>44</v>
      </c>
      <c r="O862" s="88"/>
      <c r="P862" s="220">
        <f>O862*H862</f>
        <v>0</v>
      </c>
      <c r="Q862" s="220">
        <v>0.00269</v>
      </c>
      <c r="R862" s="220">
        <f>Q862*H862</f>
        <v>1.0074426600000003</v>
      </c>
      <c r="S862" s="220">
        <v>0</v>
      </c>
      <c r="T862" s="221">
        <f>S862*H862</f>
        <v>0</v>
      </c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R862" s="222" t="s">
        <v>181</v>
      </c>
      <c r="AT862" s="222" t="s">
        <v>176</v>
      </c>
      <c r="AU862" s="222" t="s">
        <v>82</v>
      </c>
      <c r="AY862" s="20" t="s">
        <v>175</v>
      </c>
      <c r="BE862" s="223">
        <f>IF(N862="základní",J862,0)</f>
        <v>0</v>
      </c>
      <c r="BF862" s="223">
        <f>IF(N862="snížená",J862,0)</f>
        <v>0</v>
      </c>
      <c r="BG862" s="223">
        <f>IF(N862="zákl. přenesená",J862,0)</f>
        <v>0</v>
      </c>
      <c r="BH862" s="223">
        <f>IF(N862="sníž. přenesená",J862,0)</f>
        <v>0</v>
      </c>
      <c r="BI862" s="223">
        <f>IF(N862="nulová",J862,0)</f>
        <v>0</v>
      </c>
      <c r="BJ862" s="20" t="s">
        <v>80</v>
      </c>
      <c r="BK862" s="223">
        <f>ROUND(I862*H862,2)</f>
        <v>0</v>
      </c>
      <c r="BL862" s="20" t="s">
        <v>181</v>
      </c>
      <c r="BM862" s="222" t="s">
        <v>1486</v>
      </c>
    </row>
    <row r="863" s="2" customFormat="1">
      <c r="A863" s="42"/>
      <c r="B863" s="43"/>
      <c r="C863" s="44"/>
      <c r="D863" s="224" t="s">
        <v>183</v>
      </c>
      <c r="E863" s="44"/>
      <c r="F863" s="225" t="s">
        <v>1487</v>
      </c>
      <c r="G863" s="44"/>
      <c r="H863" s="44"/>
      <c r="I863" s="226"/>
      <c r="J863" s="44"/>
      <c r="K863" s="44"/>
      <c r="L863" s="48"/>
      <c r="M863" s="227"/>
      <c r="N863" s="228"/>
      <c r="O863" s="88"/>
      <c r="P863" s="88"/>
      <c r="Q863" s="88"/>
      <c r="R863" s="88"/>
      <c r="S863" s="88"/>
      <c r="T863" s="89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T863" s="20" t="s">
        <v>183</v>
      </c>
      <c r="AU863" s="20" t="s">
        <v>82</v>
      </c>
    </row>
    <row r="864" s="2" customFormat="1">
      <c r="A864" s="42"/>
      <c r="B864" s="43"/>
      <c r="C864" s="44"/>
      <c r="D864" s="229" t="s">
        <v>185</v>
      </c>
      <c r="E864" s="44"/>
      <c r="F864" s="230" t="s">
        <v>1488</v>
      </c>
      <c r="G864" s="44"/>
      <c r="H864" s="44"/>
      <c r="I864" s="226"/>
      <c r="J864" s="44"/>
      <c r="K864" s="44"/>
      <c r="L864" s="48"/>
      <c r="M864" s="227"/>
      <c r="N864" s="228"/>
      <c r="O864" s="88"/>
      <c r="P864" s="88"/>
      <c r="Q864" s="88"/>
      <c r="R864" s="88"/>
      <c r="S864" s="88"/>
      <c r="T864" s="89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T864" s="20" t="s">
        <v>185</v>
      </c>
      <c r="AU864" s="20" t="s">
        <v>82</v>
      </c>
    </row>
    <row r="865" s="2" customFormat="1">
      <c r="A865" s="42"/>
      <c r="B865" s="43"/>
      <c r="C865" s="44"/>
      <c r="D865" s="224" t="s">
        <v>311</v>
      </c>
      <c r="E865" s="44"/>
      <c r="F865" s="274" t="s">
        <v>1489</v>
      </c>
      <c r="G865" s="44"/>
      <c r="H865" s="44"/>
      <c r="I865" s="226"/>
      <c r="J865" s="44"/>
      <c r="K865" s="44"/>
      <c r="L865" s="48"/>
      <c r="M865" s="227"/>
      <c r="N865" s="228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T865" s="20" t="s">
        <v>311</v>
      </c>
      <c r="AU865" s="20" t="s">
        <v>82</v>
      </c>
    </row>
    <row r="866" s="13" customFormat="1">
      <c r="A866" s="13"/>
      <c r="B866" s="241"/>
      <c r="C866" s="242"/>
      <c r="D866" s="224" t="s">
        <v>187</v>
      </c>
      <c r="E866" s="243" t="s">
        <v>30</v>
      </c>
      <c r="F866" s="244" t="s">
        <v>1490</v>
      </c>
      <c r="G866" s="242"/>
      <c r="H866" s="245">
        <v>307.73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1" t="s">
        <v>187</v>
      </c>
      <c r="AU866" s="251" t="s">
        <v>82</v>
      </c>
      <c r="AV866" s="13" t="s">
        <v>82</v>
      </c>
      <c r="AW866" s="13" t="s">
        <v>36</v>
      </c>
      <c r="AX866" s="13" t="s">
        <v>73</v>
      </c>
      <c r="AY866" s="251" t="s">
        <v>175</v>
      </c>
    </row>
    <row r="867" s="12" customFormat="1">
      <c r="A867" s="12"/>
      <c r="B867" s="231"/>
      <c r="C867" s="232"/>
      <c r="D867" s="224" t="s">
        <v>187</v>
      </c>
      <c r="E867" s="233" t="s">
        <v>30</v>
      </c>
      <c r="F867" s="234" t="s">
        <v>1491</v>
      </c>
      <c r="G867" s="232"/>
      <c r="H867" s="233" t="s">
        <v>30</v>
      </c>
      <c r="I867" s="235"/>
      <c r="J867" s="232"/>
      <c r="K867" s="232"/>
      <c r="L867" s="236"/>
      <c r="M867" s="237"/>
      <c r="N867" s="238"/>
      <c r="O867" s="238"/>
      <c r="P867" s="238"/>
      <c r="Q867" s="238"/>
      <c r="R867" s="238"/>
      <c r="S867" s="238"/>
      <c r="T867" s="239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T867" s="240" t="s">
        <v>187</v>
      </c>
      <c r="AU867" s="240" t="s">
        <v>82</v>
      </c>
      <c r="AV867" s="12" t="s">
        <v>80</v>
      </c>
      <c r="AW867" s="12" t="s">
        <v>36</v>
      </c>
      <c r="AX867" s="12" t="s">
        <v>73</v>
      </c>
      <c r="AY867" s="240" t="s">
        <v>175</v>
      </c>
    </row>
    <row r="868" s="15" customFormat="1">
      <c r="A868" s="15"/>
      <c r="B868" s="263"/>
      <c r="C868" s="264"/>
      <c r="D868" s="224" t="s">
        <v>187</v>
      </c>
      <c r="E868" s="265" t="s">
        <v>30</v>
      </c>
      <c r="F868" s="266" t="s">
        <v>231</v>
      </c>
      <c r="G868" s="264"/>
      <c r="H868" s="267">
        <v>307.73</v>
      </c>
      <c r="I868" s="268"/>
      <c r="J868" s="264"/>
      <c r="K868" s="264"/>
      <c r="L868" s="269"/>
      <c r="M868" s="270"/>
      <c r="N868" s="271"/>
      <c r="O868" s="271"/>
      <c r="P868" s="271"/>
      <c r="Q868" s="271"/>
      <c r="R868" s="271"/>
      <c r="S868" s="271"/>
      <c r="T868" s="272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3" t="s">
        <v>187</v>
      </c>
      <c r="AU868" s="273" t="s">
        <v>82</v>
      </c>
      <c r="AV868" s="15" t="s">
        <v>196</v>
      </c>
      <c r="AW868" s="15" t="s">
        <v>36</v>
      </c>
      <c r="AX868" s="15" t="s">
        <v>73</v>
      </c>
      <c r="AY868" s="273" t="s">
        <v>175</v>
      </c>
    </row>
    <row r="869" s="12" customFormat="1">
      <c r="A869" s="12"/>
      <c r="B869" s="231"/>
      <c r="C869" s="232"/>
      <c r="D869" s="224" t="s">
        <v>187</v>
      </c>
      <c r="E869" s="233" t="s">
        <v>30</v>
      </c>
      <c r="F869" s="234" t="s">
        <v>1415</v>
      </c>
      <c r="G869" s="232"/>
      <c r="H869" s="233" t="s">
        <v>30</v>
      </c>
      <c r="I869" s="235"/>
      <c r="J869" s="232"/>
      <c r="K869" s="232"/>
      <c r="L869" s="236"/>
      <c r="M869" s="237"/>
      <c r="N869" s="238"/>
      <c r="O869" s="238"/>
      <c r="P869" s="238"/>
      <c r="Q869" s="238"/>
      <c r="R869" s="238"/>
      <c r="S869" s="238"/>
      <c r="T869" s="239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T869" s="240" t="s">
        <v>187</v>
      </c>
      <c r="AU869" s="240" t="s">
        <v>82</v>
      </c>
      <c r="AV869" s="12" t="s">
        <v>80</v>
      </c>
      <c r="AW869" s="12" t="s">
        <v>36</v>
      </c>
      <c r="AX869" s="12" t="s">
        <v>73</v>
      </c>
      <c r="AY869" s="240" t="s">
        <v>175</v>
      </c>
    </row>
    <row r="870" s="13" customFormat="1">
      <c r="A870" s="13"/>
      <c r="B870" s="241"/>
      <c r="C870" s="242"/>
      <c r="D870" s="224" t="s">
        <v>187</v>
      </c>
      <c r="E870" s="243" t="s">
        <v>30</v>
      </c>
      <c r="F870" s="244" t="s">
        <v>1416</v>
      </c>
      <c r="G870" s="242"/>
      <c r="H870" s="245">
        <v>9.56</v>
      </c>
      <c r="I870" s="246"/>
      <c r="J870" s="242"/>
      <c r="K870" s="242"/>
      <c r="L870" s="247"/>
      <c r="M870" s="248"/>
      <c r="N870" s="249"/>
      <c r="O870" s="249"/>
      <c r="P870" s="249"/>
      <c r="Q870" s="249"/>
      <c r="R870" s="249"/>
      <c r="S870" s="249"/>
      <c r="T870" s="250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1" t="s">
        <v>187</v>
      </c>
      <c r="AU870" s="251" t="s">
        <v>82</v>
      </c>
      <c r="AV870" s="13" t="s">
        <v>82</v>
      </c>
      <c r="AW870" s="13" t="s">
        <v>36</v>
      </c>
      <c r="AX870" s="13" t="s">
        <v>73</v>
      </c>
      <c r="AY870" s="251" t="s">
        <v>175</v>
      </c>
    </row>
    <row r="871" s="13" customFormat="1">
      <c r="A871" s="13"/>
      <c r="B871" s="241"/>
      <c r="C871" s="242"/>
      <c r="D871" s="224" t="s">
        <v>187</v>
      </c>
      <c r="E871" s="243" t="s">
        <v>30</v>
      </c>
      <c r="F871" s="244" t="s">
        <v>1417</v>
      </c>
      <c r="G871" s="242"/>
      <c r="H871" s="245">
        <v>20.63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1" t="s">
        <v>187</v>
      </c>
      <c r="AU871" s="251" t="s">
        <v>82</v>
      </c>
      <c r="AV871" s="13" t="s">
        <v>82</v>
      </c>
      <c r="AW871" s="13" t="s">
        <v>36</v>
      </c>
      <c r="AX871" s="13" t="s">
        <v>73</v>
      </c>
      <c r="AY871" s="251" t="s">
        <v>175</v>
      </c>
    </row>
    <row r="872" s="13" customFormat="1">
      <c r="A872" s="13"/>
      <c r="B872" s="241"/>
      <c r="C872" s="242"/>
      <c r="D872" s="224" t="s">
        <v>187</v>
      </c>
      <c r="E872" s="243" t="s">
        <v>30</v>
      </c>
      <c r="F872" s="244" t="s">
        <v>1418</v>
      </c>
      <c r="G872" s="242"/>
      <c r="H872" s="245">
        <v>6.4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1" t="s">
        <v>187</v>
      </c>
      <c r="AU872" s="251" t="s">
        <v>82</v>
      </c>
      <c r="AV872" s="13" t="s">
        <v>82</v>
      </c>
      <c r="AW872" s="13" t="s">
        <v>36</v>
      </c>
      <c r="AX872" s="13" t="s">
        <v>73</v>
      </c>
      <c r="AY872" s="251" t="s">
        <v>175</v>
      </c>
    </row>
    <row r="873" s="13" customFormat="1">
      <c r="A873" s="13"/>
      <c r="B873" s="241"/>
      <c r="C873" s="242"/>
      <c r="D873" s="224" t="s">
        <v>187</v>
      </c>
      <c r="E873" s="243" t="s">
        <v>30</v>
      </c>
      <c r="F873" s="244" t="s">
        <v>1419</v>
      </c>
      <c r="G873" s="242"/>
      <c r="H873" s="245">
        <v>10.36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1" t="s">
        <v>187</v>
      </c>
      <c r="AU873" s="251" t="s">
        <v>82</v>
      </c>
      <c r="AV873" s="13" t="s">
        <v>82</v>
      </c>
      <c r="AW873" s="13" t="s">
        <v>36</v>
      </c>
      <c r="AX873" s="13" t="s">
        <v>73</v>
      </c>
      <c r="AY873" s="251" t="s">
        <v>175</v>
      </c>
    </row>
    <row r="874" s="15" customFormat="1">
      <c r="A874" s="15"/>
      <c r="B874" s="263"/>
      <c r="C874" s="264"/>
      <c r="D874" s="224" t="s">
        <v>187</v>
      </c>
      <c r="E874" s="265" t="s">
        <v>30</v>
      </c>
      <c r="F874" s="266" t="s">
        <v>231</v>
      </c>
      <c r="G874" s="264"/>
      <c r="H874" s="267">
        <v>46.95</v>
      </c>
      <c r="I874" s="268"/>
      <c r="J874" s="264"/>
      <c r="K874" s="264"/>
      <c r="L874" s="269"/>
      <c r="M874" s="270"/>
      <c r="N874" s="271"/>
      <c r="O874" s="271"/>
      <c r="P874" s="271"/>
      <c r="Q874" s="271"/>
      <c r="R874" s="271"/>
      <c r="S874" s="271"/>
      <c r="T874" s="272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73" t="s">
        <v>187</v>
      </c>
      <c r="AU874" s="273" t="s">
        <v>82</v>
      </c>
      <c r="AV874" s="15" t="s">
        <v>196</v>
      </c>
      <c r="AW874" s="15" t="s">
        <v>36</v>
      </c>
      <c r="AX874" s="15" t="s">
        <v>73</v>
      </c>
      <c r="AY874" s="273" t="s">
        <v>175</v>
      </c>
    </row>
    <row r="875" s="12" customFormat="1">
      <c r="A875" s="12"/>
      <c r="B875" s="231"/>
      <c r="C875" s="232"/>
      <c r="D875" s="224" t="s">
        <v>187</v>
      </c>
      <c r="E875" s="233" t="s">
        <v>30</v>
      </c>
      <c r="F875" s="234" t="s">
        <v>1492</v>
      </c>
      <c r="G875" s="232"/>
      <c r="H875" s="233" t="s">
        <v>30</v>
      </c>
      <c r="I875" s="235"/>
      <c r="J875" s="232"/>
      <c r="K875" s="232"/>
      <c r="L875" s="236"/>
      <c r="M875" s="237"/>
      <c r="N875" s="238"/>
      <c r="O875" s="238"/>
      <c r="P875" s="238"/>
      <c r="Q875" s="238"/>
      <c r="R875" s="238"/>
      <c r="S875" s="238"/>
      <c r="T875" s="239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T875" s="240" t="s">
        <v>187</v>
      </c>
      <c r="AU875" s="240" t="s">
        <v>82</v>
      </c>
      <c r="AV875" s="12" t="s">
        <v>80</v>
      </c>
      <c r="AW875" s="12" t="s">
        <v>36</v>
      </c>
      <c r="AX875" s="12" t="s">
        <v>73</v>
      </c>
      <c r="AY875" s="240" t="s">
        <v>175</v>
      </c>
    </row>
    <row r="876" s="13" customFormat="1">
      <c r="A876" s="13"/>
      <c r="B876" s="241"/>
      <c r="C876" s="242"/>
      <c r="D876" s="224" t="s">
        <v>187</v>
      </c>
      <c r="E876" s="243" t="s">
        <v>30</v>
      </c>
      <c r="F876" s="244" t="s">
        <v>1493</v>
      </c>
      <c r="G876" s="242"/>
      <c r="H876" s="245">
        <v>4.5</v>
      </c>
      <c r="I876" s="246"/>
      <c r="J876" s="242"/>
      <c r="K876" s="242"/>
      <c r="L876" s="247"/>
      <c r="M876" s="248"/>
      <c r="N876" s="249"/>
      <c r="O876" s="249"/>
      <c r="P876" s="249"/>
      <c r="Q876" s="249"/>
      <c r="R876" s="249"/>
      <c r="S876" s="249"/>
      <c r="T876" s="250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1" t="s">
        <v>187</v>
      </c>
      <c r="AU876" s="251" t="s">
        <v>82</v>
      </c>
      <c r="AV876" s="13" t="s">
        <v>82</v>
      </c>
      <c r="AW876" s="13" t="s">
        <v>36</v>
      </c>
      <c r="AX876" s="13" t="s">
        <v>73</v>
      </c>
      <c r="AY876" s="251" t="s">
        <v>175</v>
      </c>
    </row>
    <row r="877" s="13" customFormat="1">
      <c r="A877" s="13"/>
      <c r="B877" s="241"/>
      <c r="C877" s="242"/>
      <c r="D877" s="224" t="s">
        <v>187</v>
      </c>
      <c r="E877" s="243" t="s">
        <v>30</v>
      </c>
      <c r="F877" s="244" t="s">
        <v>1494</v>
      </c>
      <c r="G877" s="242"/>
      <c r="H877" s="245">
        <v>3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1" t="s">
        <v>187</v>
      </c>
      <c r="AU877" s="251" t="s">
        <v>82</v>
      </c>
      <c r="AV877" s="13" t="s">
        <v>82</v>
      </c>
      <c r="AW877" s="13" t="s">
        <v>36</v>
      </c>
      <c r="AX877" s="13" t="s">
        <v>73</v>
      </c>
      <c r="AY877" s="251" t="s">
        <v>175</v>
      </c>
    </row>
    <row r="878" s="13" customFormat="1">
      <c r="A878" s="13"/>
      <c r="B878" s="241"/>
      <c r="C878" s="242"/>
      <c r="D878" s="224" t="s">
        <v>187</v>
      </c>
      <c r="E878" s="243" t="s">
        <v>30</v>
      </c>
      <c r="F878" s="244" t="s">
        <v>1495</v>
      </c>
      <c r="G878" s="242"/>
      <c r="H878" s="245">
        <v>2.25</v>
      </c>
      <c r="I878" s="246"/>
      <c r="J878" s="242"/>
      <c r="K878" s="242"/>
      <c r="L878" s="247"/>
      <c r="M878" s="248"/>
      <c r="N878" s="249"/>
      <c r="O878" s="249"/>
      <c r="P878" s="249"/>
      <c r="Q878" s="249"/>
      <c r="R878" s="249"/>
      <c r="S878" s="249"/>
      <c r="T878" s="250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1" t="s">
        <v>187</v>
      </c>
      <c r="AU878" s="251" t="s">
        <v>82</v>
      </c>
      <c r="AV878" s="13" t="s">
        <v>82</v>
      </c>
      <c r="AW878" s="13" t="s">
        <v>36</v>
      </c>
      <c r="AX878" s="13" t="s">
        <v>73</v>
      </c>
      <c r="AY878" s="251" t="s">
        <v>175</v>
      </c>
    </row>
    <row r="879" s="13" customFormat="1">
      <c r="A879" s="13"/>
      <c r="B879" s="241"/>
      <c r="C879" s="242"/>
      <c r="D879" s="224" t="s">
        <v>187</v>
      </c>
      <c r="E879" s="243" t="s">
        <v>30</v>
      </c>
      <c r="F879" s="244" t="s">
        <v>1496</v>
      </c>
      <c r="G879" s="242"/>
      <c r="H879" s="245">
        <v>2.45</v>
      </c>
      <c r="I879" s="246"/>
      <c r="J879" s="242"/>
      <c r="K879" s="242"/>
      <c r="L879" s="247"/>
      <c r="M879" s="248"/>
      <c r="N879" s="249"/>
      <c r="O879" s="249"/>
      <c r="P879" s="249"/>
      <c r="Q879" s="249"/>
      <c r="R879" s="249"/>
      <c r="S879" s="249"/>
      <c r="T879" s="250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1" t="s">
        <v>187</v>
      </c>
      <c r="AU879" s="251" t="s">
        <v>82</v>
      </c>
      <c r="AV879" s="13" t="s">
        <v>82</v>
      </c>
      <c r="AW879" s="13" t="s">
        <v>36</v>
      </c>
      <c r="AX879" s="13" t="s">
        <v>73</v>
      </c>
      <c r="AY879" s="251" t="s">
        <v>175</v>
      </c>
    </row>
    <row r="880" s="13" customFormat="1">
      <c r="A880" s="13"/>
      <c r="B880" s="241"/>
      <c r="C880" s="242"/>
      <c r="D880" s="224" t="s">
        <v>187</v>
      </c>
      <c r="E880" s="243" t="s">
        <v>30</v>
      </c>
      <c r="F880" s="244" t="s">
        <v>1497</v>
      </c>
      <c r="G880" s="242"/>
      <c r="H880" s="245">
        <v>7.634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1" t="s">
        <v>187</v>
      </c>
      <c r="AU880" s="251" t="s">
        <v>82</v>
      </c>
      <c r="AV880" s="13" t="s">
        <v>82</v>
      </c>
      <c r="AW880" s="13" t="s">
        <v>36</v>
      </c>
      <c r="AX880" s="13" t="s">
        <v>73</v>
      </c>
      <c r="AY880" s="251" t="s">
        <v>175</v>
      </c>
    </row>
    <row r="881" s="15" customFormat="1">
      <c r="A881" s="15"/>
      <c r="B881" s="263"/>
      <c r="C881" s="264"/>
      <c r="D881" s="224" t="s">
        <v>187</v>
      </c>
      <c r="E881" s="265" t="s">
        <v>30</v>
      </c>
      <c r="F881" s="266" t="s">
        <v>231</v>
      </c>
      <c r="G881" s="264"/>
      <c r="H881" s="267">
        <v>19.834</v>
      </c>
      <c r="I881" s="268"/>
      <c r="J881" s="264"/>
      <c r="K881" s="264"/>
      <c r="L881" s="269"/>
      <c r="M881" s="270"/>
      <c r="N881" s="271"/>
      <c r="O881" s="271"/>
      <c r="P881" s="271"/>
      <c r="Q881" s="271"/>
      <c r="R881" s="271"/>
      <c r="S881" s="271"/>
      <c r="T881" s="272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73" t="s">
        <v>187</v>
      </c>
      <c r="AU881" s="273" t="s">
        <v>82</v>
      </c>
      <c r="AV881" s="15" t="s">
        <v>196</v>
      </c>
      <c r="AW881" s="15" t="s">
        <v>36</v>
      </c>
      <c r="AX881" s="15" t="s">
        <v>73</v>
      </c>
      <c r="AY881" s="273" t="s">
        <v>175</v>
      </c>
    </row>
    <row r="882" s="14" customFormat="1">
      <c r="A882" s="14"/>
      <c r="B882" s="252"/>
      <c r="C882" s="253"/>
      <c r="D882" s="224" t="s">
        <v>187</v>
      </c>
      <c r="E882" s="254" t="s">
        <v>30</v>
      </c>
      <c r="F882" s="255" t="s">
        <v>190</v>
      </c>
      <c r="G882" s="253"/>
      <c r="H882" s="256">
        <v>374.514</v>
      </c>
      <c r="I882" s="257"/>
      <c r="J882" s="253"/>
      <c r="K882" s="253"/>
      <c r="L882" s="258"/>
      <c r="M882" s="259"/>
      <c r="N882" s="260"/>
      <c r="O882" s="260"/>
      <c r="P882" s="260"/>
      <c r="Q882" s="260"/>
      <c r="R882" s="260"/>
      <c r="S882" s="260"/>
      <c r="T882" s="26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2" t="s">
        <v>187</v>
      </c>
      <c r="AU882" s="262" t="s">
        <v>82</v>
      </c>
      <c r="AV882" s="14" t="s">
        <v>181</v>
      </c>
      <c r="AW882" s="14" t="s">
        <v>36</v>
      </c>
      <c r="AX882" s="14" t="s">
        <v>80</v>
      </c>
      <c r="AY882" s="262" t="s">
        <v>175</v>
      </c>
    </row>
    <row r="883" s="2" customFormat="1" ht="16.5" customHeight="1">
      <c r="A883" s="42"/>
      <c r="B883" s="43"/>
      <c r="C883" s="287" t="s">
        <v>1498</v>
      </c>
      <c r="D883" s="287" t="s">
        <v>770</v>
      </c>
      <c r="E883" s="288" t="s">
        <v>1499</v>
      </c>
      <c r="F883" s="289" t="s">
        <v>1500</v>
      </c>
      <c r="G883" s="290" t="s">
        <v>179</v>
      </c>
      <c r="H883" s="291">
        <v>468.143</v>
      </c>
      <c r="I883" s="292"/>
      <c r="J883" s="293">
        <f>ROUND(I883*H883,2)</f>
        <v>0</v>
      </c>
      <c r="K883" s="289" t="s">
        <v>180</v>
      </c>
      <c r="L883" s="294"/>
      <c r="M883" s="295" t="s">
        <v>30</v>
      </c>
      <c r="N883" s="296" t="s">
        <v>44</v>
      </c>
      <c r="O883" s="88"/>
      <c r="P883" s="220">
        <f>O883*H883</f>
        <v>0</v>
      </c>
      <c r="Q883" s="220">
        <v>0.0125</v>
      </c>
      <c r="R883" s="220">
        <f>Q883*H883</f>
        <v>5.8517875</v>
      </c>
      <c r="S883" s="220">
        <v>0</v>
      </c>
      <c r="T883" s="221">
        <f>S883*H883</f>
        <v>0</v>
      </c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R883" s="222" t="s">
        <v>244</v>
      </c>
      <c r="AT883" s="222" t="s">
        <v>770</v>
      </c>
      <c r="AU883" s="222" t="s">
        <v>82</v>
      </c>
      <c r="AY883" s="20" t="s">
        <v>175</v>
      </c>
      <c r="BE883" s="223">
        <f>IF(N883="základní",J883,0)</f>
        <v>0</v>
      </c>
      <c r="BF883" s="223">
        <f>IF(N883="snížená",J883,0)</f>
        <v>0</v>
      </c>
      <c r="BG883" s="223">
        <f>IF(N883="zákl. přenesená",J883,0)</f>
        <v>0</v>
      </c>
      <c r="BH883" s="223">
        <f>IF(N883="sníž. přenesená",J883,0)</f>
        <v>0</v>
      </c>
      <c r="BI883" s="223">
        <f>IF(N883="nulová",J883,0)</f>
        <v>0</v>
      </c>
      <c r="BJ883" s="20" t="s">
        <v>80</v>
      </c>
      <c r="BK883" s="223">
        <f>ROUND(I883*H883,2)</f>
        <v>0</v>
      </c>
      <c r="BL883" s="20" t="s">
        <v>181</v>
      </c>
      <c r="BM883" s="222" t="s">
        <v>1501</v>
      </c>
    </row>
    <row r="884" s="2" customFormat="1">
      <c r="A884" s="42"/>
      <c r="B884" s="43"/>
      <c r="C884" s="44"/>
      <c r="D884" s="224" t="s">
        <v>183</v>
      </c>
      <c r="E884" s="44"/>
      <c r="F884" s="225" t="s">
        <v>1500</v>
      </c>
      <c r="G884" s="44"/>
      <c r="H884" s="44"/>
      <c r="I884" s="226"/>
      <c r="J884" s="44"/>
      <c r="K884" s="44"/>
      <c r="L884" s="48"/>
      <c r="M884" s="227"/>
      <c r="N884" s="228"/>
      <c r="O884" s="88"/>
      <c r="P884" s="88"/>
      <c r="Q884" s="88"/>
      <c r="R884" s="88"/>
      <c r="S884" s="88"/>
      <c r="T884" s="89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T884" s="20" t="s">
        <v>183</v>
      </c>
      <c r="AU884" s="20" t="s">
        <v>82</v>
      </c>
    </row>
    <row r="885" s="2" customFormat="1">
      <c r="A885" s="42"/>
      <c r="B885" s="43"/>
      <c r="C885" s="44"/>
      <c r="D885" s="224" t="s">
        <v>311</v>
      </c>
      <c r="E885" s="44"/>
      <c r="F885" s="274" t="s">
        <v>1489</v>
      </c>
      <c r="G885" s="44"/>
      <c r="H885" s="44"/>
      <c r="I885" s="226"/>
      <c r="J885" s="44"/>
      <c r="K885" s="44"/>
      <c r="L885" s="48"/>
      <c r="M885" s="227"/>
      <c r="N885" s="228"/>
      <c r="O885" s="88"/>
      <c r="P885" s="88"/>
      <c r="Q885" s="88"/>
      <c r="R885" s="88"/>
      <c r="S885" s="88"/>
      <c r="T885" s="89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T885" s="20" t="s">
        <v>311</v>
      </c>
      <c r="AU885" s="20" t="s">
        <v>82</v>
      </c>
    </row>
    <row r="886" s="13" customFormat="1">
      <c r="A886" s="13"/>
      <c r="B886" s="241"/>
      <c r="C886" s="242"/>
      <c r="D886" s="224" t="s">
        <v>187</v>
      </c>
      <c r="E886" s="242"/>
      <c r="F886" s="244" t="s">
        <v>1502</v>
      </c>
      <c r="G886" s="242"/>
      <c r="H886" s="245">
        <v>468.143</v>
      </c>
      <c r="I886" s="246"/>
      <c r="J886" s="242"/>
      <c r="K886" s="242"/>
      <c r="L886" s="247"/>
      <c r="M886" s="248"/>
      <c r="N886" s="249"/>
      <c r="O886" s="249"/>
      <c r="P886" s="249"/>
      <c r="Q886" s="249"/>
      <c r="R886" s="249"/>
      <c r="S886" s="249"/>
      <c r="T886" s="250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1" t="s">
        <v>187</v>
      </c>
      <c r="AU886" s="251" t="s">
        <v>82</v>
      </c>
      <c r="AV886" s="13" t="s">
        <v>82</v>
      </c>
      <c r="AW886" s="13" t="s">
        <v>4</v>
      </c>
      <c r="AX886" s="13" t="s">
        <v>80</v>
      </c>
      <c r="AY886" s="251" t="s">
        <v>175</v>
      </c>
    </row>
    <row r="887" s="2" customFormat="1" ht="24.15" customHeight="1">
      <c r="A887" s="42"/>
      <c r="B887" s="43"/>
      <c r="C887" s="287" t="s">
        <v>1503</v>
      </c>
      <c r="D887" s="287" t="s">
        <v>770</v>
      </c>
      <c r="E887" s="288" t="s">
        <v>1504</v>
      </c>
      <c r="F887" s="289" t="s">
        <v>1505</v>
      </c>
      <c r="G887" s="290" t="s">
        <v>179</v>
      </c>
      <c r="H887" s="291">
        <v>338.503</v>
      </c>
      <c r="I887" s="292"/>
      <c r="J887" s="293">
        <f>ROUND(I887*H887,2)</f>
        <v>0</v>
      </c>
      <c r="K887" s="289" t="s">
        <v>180</v>
      </c>
      <c r="L887" s="294"/>
      <c r="M887" s="295" t="s">
        <v>30</v>
      </c>
      <c r="N887" s="296" t="s">
        <v>44</v>
      </c>
      <c r="O887" s="88"/>
      <c r="P887" s="220">
        <f>O887*H887</f>
        <v>0</v>
      </c>
      <c r="Q887" s="220">
        <v>0.00013999999999999998</v>
      </c>
      <c r="R887" s="220">
        <f>Q887*H887</f>
        <v>0.047390419999999992</v>
      </c>
      <c r="S887" s="220">
        <v>0</v>
      </c>
      <c r="T887" s="221">
        <f>S887*H887</f>
        <v>0</v>
      </c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R887" s="222" t="s">
        <v>462</v>
      </c>
      <c r="AT887" s="222" t="s">
        <v>770</v>
      </c>
      <c r="AU887" s="222" t="s">
        <v>82</v>
      </c>
      <c r="AY887" s="20" t="s">
        <v>175</v>
      </c>
      <c r="BE887" s="223">
        <f>IF(N887="základní",J887,0)</f>
        <v>0</v>
      </c>
      <c r="BF887" s="223">
        <f>IF(N887="snížená",J887,0)</f>
        <v>0</v>
      </c>
      <c r="BG887" s="223">
        <f>IF(N887="zákl. přenesená",J887,0)</f>
        <v>0</v>
      </c>
      <c r="BH887" s="223">
        <f>IF(N887="sníž. přenesená",J887,0)</f>
        <v>0</v>
      </c>
      <c r="BI887" s="223">
        <f>IF(N887="nulová",J887,0)</f>
        <v>0</v>
      </c>
      <c r="BJ887" s="20" t="s">
        <v>80</v>
      </c>
      <c r="BK887" s="223">
        <f>ROUND(I887*H887,2)</f>
        <v>0</v>
      </c>
      <c r="BL887" s="20" t="s">
        <v>305</v>
      </c>
      <c r="BM887" s="222" t="s">
        <v>1506</v>
      </c>
    </row>
    <row r="888" s="2" customFormat="1">
      <c r="A888" s="42"/>
      <c r="B888" s="43"/>
      <c r="C888" s="44"/>
      <c r="D888" s="224" t="s">
        <v>183</v>
      </c>
      <c r="E888" s="44"/>
      <c r="F888" s="225" t="s">
        <v>1505</v>
      </c>
      <c r="G888" s="44"/>
      <c r="H888" s="44"/>
      <c r="I888" s="226"/>
      <c r="J888" s="44"/>
      <c r="K888" s="44"/>
      <c r="L888" s="48"/>
      <c r="M888" s="227"/>
      <c r="N888" s="228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T888" s="20" t="s">
        <v>183</v>
      </c>
      <c r="AU888" s="20" t="s">
        <v>82</v>
      </c>
    </row>
    <row r="889" s="2" customFormat="1">
      <c r="A889" s="42"/>
      <c r="B889" s="43"/>
      <c r="C889" s="44"/>
      <c r="D889" s="224" t="s">
        <v>311</v>
      </c>
      <c r="E889" s="44"/>
      <c r="F889" s="274" t="s">
        <v>1489</v>
      </c>
      <c r="G889" s="44"/>
      <c r="H889" s="44"/>
      <c r="I889" s="226"/>
      <c r="J889" s="44"/>
      <c r="K889" s="44"/>
      <c r="L889" s="48"/>
      <c r="M889" s="227"/>
      <c r="N889" s="228"/>
      <c r="O889" s="88"/>
      <c r="P889" s="88"/>
      <c r="Q889" s="88"/>
      <c r="R889" s="88"/>
      <c r="S889" s="88"/>
      <c r="T889" s="89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T889" s="20" t="s">
        <v>311</v>
      </c>
      <c r="AU889" s="20" t="s">
        <v>82</v>
      </c>
    </row>
    <row r="890" s="12" customFormat="1">
      <c r="A890" s="12"/>
      <c r="B890" s="231"/>
      <c r="C890" s="232"/>
      <c r="D890" s="224" t="s">
        <v>187</v>
      </c>
      <c r="E890" s="233" t="s">
        <v>30</v>
      </c>
      <c r="F890" s="234" t="s">
        <v>1507</v>
      </c>
      <c r="G890" s="232"/>
      <c r="H890" s="233" t="s">
        <v>30</v>
      </c>
      <c r="I890" s="235"/>
      <c r="J890" s="232"/>
      <c r="K890" s="232"/>
      <c r="L890" s="236"/>
      <c r="M890" s="237"/>
      <c r="N890" s="238"/>
      <c r="O890" s="238"/>
      <c r="P890" s="238"/>
      <c r="Q890" s="238"/>
      <c r="R890" s="238"/>
      <c r="S890" s="238"/>
      <c r="T890" s="239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T890" s="240" t="s">
        <v>187</v>
      </c>
      <c r="AU890" s="240" t="s">
        <v>82</v>
      </c>
      <c r="AV890" s="12" t="s">
        <v>80</v>
      </c>
      <c r="AW890" s="12" t="s">
        <v>36</v>
      </c>
      <c r="AX890" s="12" t="s">
        <v>73</v>
      </c>
      <c r="AY890" s="240" t="s">
        <v>175</v>
      </c>
    </row>
    <row r="891" s="13" customFormat="1">
      <c r="A891" s="13"/>
      <c r="B891" s="241"/>
      <c r="C891" s="242"/>
      <c r="D891" s="224" t="s">
        <v>187</v>
      </c>
      <c r="E891" s="243" t="s">
        <v>30</v>
      </c>
      <c r="F891" s="244" t="s">
        <v>1490</v>
      </c>
      <c r="G891" s="242"/>
      <c r="H891" s="245">
        <v>307.73</v>
      </c>
      <c r="I891" s="246"/>
      <c r="J891" s="242"/>
      <c r="K891" s="242"/>
      <c r="L891" s="247"/>
      <c r="M891" s="248"/>
      <c r="N891" s="249"/>
      <c r="O891" s="249"/>
      <c r="P891" s="249"/>
      <c r="Q891" s="249"/>
      <c r="R891" s="249"/>
      <c r="S891" s="249"/>
      <c r="T891" s="250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1" t="s">
        <v>187</v>
      </c>
      <c r="AU891" s="251" t="s">
        <v>82</v>
      </c>
      <c r="AV891" s="13" t="s">
        <v>82</v>
      </c>
      <c r="AW891" s="13" t="s">
        <v>36</v>
      </c>
      <c r="AX891" s="13" t="s">
        <v>73</v>
      </c>
      <c r="AY891" s="251" t="s">
        <v>175</v>
      </c>
    </row>
    <row r="892" s="14" customFormat="1">
      <c r="A892" s="14"/>
      <c r="B892" s="252"/>
      <c r="C892" s="253"/>
      <c r="D892" s="224" t="s">
        <v>187</v>
      </c>
      <c r="E892" s="254" t="s">
        <v>30</v>
      </c>
      <c r="F892" s="255" t="s">
        <v>190</v>
      </c>
      <c r="G892" s="253"/>
      <c r="H892" s="256">
        <v>307.73</v>
      </c>
      <c r="I892" s="257"/>
      <c r="J892" s="253"/>
      <c r="K892" s="253"/>
      <c r="L892" s="258"/>
      <c r="M892" s="259"/>
      <c r="N892" s="260"/>
      <c r="O892" s="260"/>
      <c r="P892" s="260"/>
      <c r="Q892" s="260"/>
      <c r="R892" s="260"/>
      <c r="S892" s="260"/>
      <c r="T892" s="26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2" t="s">
        <v>187</v>
      </c>
      <c r="AU892" s="262" t="s">
        <v>82</v>
      </c>
      <c r="AV892" s="14" t="s">
        <v>181</v>
      </c>
      <c r="AW892" s="14" t="s">
        <v>36</v>
      </c>
      <c r="AX892" s="14" t="s">
        <v>80</v>
      </c>
      <c r="AY892" s="262" t="s">
        <v>175</v>
      </c>
    </row>
    <row r="893" s="13" customFormat="1">
      <c r="A893" s="13"/>
      <c r="B893" s="241"/>
      <c r="C893" s="242"/>
      <c r="D893" s="224" t="s">
        <v>187</v>
      </c>
      <c r="E893" s="242"/>
      <c r="F893" s="244" t="s">
        <v>1508</v>
      </c>
      <c r="G893" s="242"/>
      <c r="H893" s="245">
        <v>338.503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1" t="s">
        <v>187</v>
      </c>
      <c r="AU893" s="251" t="s">
        <v>82</v>
      </c>
      <c r="AV893" s="13" t="s">
        <v>82</v>
      </c>
      <c r="AW893" s="13" t="s">
        <v>4</v>
      </c>
      <c r="AX893" s="13" t="s">
        <v>80</v>
      </c>
      <c r="AY893" s="251" t="s">
        <v>175</v>
      </c>
    </row>
    <row r="894" s="2" customFormat="1" ht="16.5" customHeight="1">
      <c r="A894" s="42"/>
      <c r="B894" s="43"/>
      <c r="C894" s="211" t="s">
        <v>1509</v>
      </c>
      <c r="D894" s="211" t="s">
        <v>176</v>
      </c>
      <c r="E894" s="212" t="s">
        <v>1510</v>
      </c>
      <c r="F894" s="213" t="s">
        <v>1511</v>
      </c>
      <c r="G894" s="214" t="s">
        <v>247</v>
      </c>
      <c r="H894" s="215">
        <v>40</v>
      </c>
      <c r="I894" s="216"/>
      <c r="J894" s="217">
        <f>ROUND(I894*H894,2)</f>
        <v>0</v>
      </c>
      <c r="K894" s="213" t="s">
        <v>180</v>
      </c>
      <c r="L894" s="48"/>
      <c r="M894" s="218" t="s">
        <v>30</v>
      </c>
      <c r="N894" s="219" t="s">
        <v>44</v>
      </c>
      <c r="O894" s="88"/>
      <c r="P894" s="220">
        <f>O894*H894</f>
        <v>0</v>
      </c>
      <c r="Q894" s="220">
        <v>1E-05</v>
      </c>
      <c r="R894" s="220">
        <f>Q894*H894</f>
        <v>0.0004</v>
      </c>
      <c r="S894" s="220">
        <v>0</v>
      </c>
      <c r="T894" s="221">
        <f>S894*H894</f>
        <v>0</v>
      </c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R894" s="222" t="s">
        <v>181</v>
      </c>
      <c r="AT894" s="222" t="s">
        <v>176</v>
      </c>
      <c r="AU894" s="222" t="s">
        <v>82</v>
      </c>
      <c r="AY894" s="20" t="s">
        <v>175</v>
      </c>
      <c r="BE894" s="223">
        <f>IF(N894="základní",J894,0)</f>
        <v>0</v>
      </c>
      <c r="BF894" s="223">
        <f>IF(N894="snížená",J894,0)</f>
        <v>0</v>
      </c>
      <c r="BG894" s="223">
        <f>IF(N894="zákl. přenesená",J894,0)</f>
        <v>0</v>
      </c>
      <c r="BH894" s="223">
        <f>IF(N894="sníž. přenesená",J894,0)</f>
        <v>0</v>
      </c>
      <c r="BI894" s="223">
        <f>IF(N894="nulová",J894,0)</f>
        <v>0</v>
      </c>
      <c r="BJ894" s="20" t="s">
        <v>80</v>
      </c>
      <c r="BK894" s="223">
        <f>ROUND(I894*H894,2)</f>
        <v>0</v>
      </c>
      <c r="BL894" s="20" t="s">
        <v>181</v>
      </c>
      <c r="BM894" s="222" t="s">
        <v>1512</v>
      </c>
    </row>
    <row r="895" s="2" customFormat="1">
      <c r="A895" s="42"/>
      <c r="B895" s="43"/>
      <c r="C895" s="44"/>
      <c r="D895" s="224" t="s">
        <v>183</v>
      </c>
      <c r="E895" s="44"/>
      <c r="F895" s="225" t="s">
        <v>1513</v>
      </c>
      <c r="G895" s="44"/>
      <c r="H895" s="44"/>
      <c r="I895" s="226"/>
      <c r="J895" s="44"/>
      <c r="K895" s="44"/>
      <c r="L895" s="48"/>
      <c r="M895" s="227"/>
      <c r="N895" s="228"/>
      <c r="O895" s="88"/>
      <c r="P895" s="88"/>
      <c r="Q895" s="88"/>
      <c r="R895" s="88"/>
      <c r="S895" s="88"/>
      <c r="T895" s="89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T895" s="20" t="s">
        <v>183</v>
      </c>
      <c r="AU895" s="20" t="s">
        <v>82</v>
      </c>
    </row>
    <row r="896" s="2" customFormat="1">
      <c r="A896" s="42"/>
      <c r="B896" s="43"/>
      <c r="C896" s="44"/>
      <c r="D896" s="229" t="s">
        <v>185</v>
      </c>
      <c r="E896" s="44"/>
      <c r="F896" s="230" t="s">
        <v>1514</v>
      </c>
      <c r="G896" s="44"/>
      <c r="H896" s="44"/>
      <c r="I896" s="226"/>
      <c r="J896" s="44"/>
      <c r="K896" s="44"/>
      <c r="L896" s="48"/>
      <c r="M896" s="227"/>
      <c r="N896" s="228"/>
      <c r="O896" s="88"/>
      <c r="P896" s="88"/>
      <c r="Q896" s="88"/>
      <c r="R896" s="88"/>
      <c r="S896" s="88"/>
      <c r="T896" s="89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T896" s="20" t="s">
        <v>185</v>
      </c>
      <c r="AU896" s="20" t="s">
        <v>82</v>
      </c>
    </row>
    <row r="897" s="12" customFormat="1">
      <c r="A897" s="12"/>
      <c r="B897" s="231"/>
      <c r="C897" s="232"/>
      <c r="D897" s="224" t="s">
        <v>187</v>
      </c>
      <c r="E897" s="233" t="s">
        <v>30</v>
      </c>
      <c r="F897" s="234" t="s">
        <v>1515</v>
      </c>
      <c r="G897" s="232"/>
      <c r="H897" s="233" t="s">
        <v>30</v>
      </c>
      <c r="I897" s="235"/>
      <c r="J897" s="232"/>
      <c r="K897" s="232"/>
      <c r="L897" s="236"/>
      <c r="M897" s="237"/>
      <c r="N897" s="238"/>
      <c r="O897" s="238"/>
      <c r="P897" s="238"/>
      <c r="Q897" s="238"/>
      <c r="R897" s="238"/>
      <c r="S897" s="238"/>
      <c r="T897" s="239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T897" s="240" t="s">
        <v>187</v>
      </c>
      <c r="AU897" s="240" t="s">
        <v>82</v>
      </c>
      <c r="AV897" s="12" t="s">
        <v>80</v>
      </c>
      <c r="AW897" s="12" t="s">
        <v>36</v>
      </c>
      <c r="AX897" s="12" t="s">
        <v>73</v>
      </c>
      <c r="AY897" s="240" t="s">
        <v>175</v>
      </c>
    </row>
    <row r="898" s="13" customFormat="1">
      <c r="A898" s="13"/>
      <c r="B898" s="241"/>
      <c r="C898" s="242"/>
      <c r="D898" s="224" t="s">
        <v>187</v>
      </c>
      <c r="E898" s="243" t="s">
        <v>30</v>
      </c>
      <c r="F898" s="244" t="s">
        <v>1516</v>
      </c>
      <c r="G898" s="242"/>
      <c r="H898" s="245">
        <v>25</v>
      </c>
      <c r="I898" s="246"/>
      <c r="J898" s="242"/>
      <c r="K898" s="242"/>
      <c r="L898" s="247"/>
      <c r="M898" s="248"/>
      <c r="N898" s="249"/>
      <c r="O898" s="249"/>
      <c r="P898" s="249"/>
      <c r="Q898" s="249"/>
      <c r="R898" s="249"/>
      <c r="S898" s="249"/>
      <c r="T898" s="250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1" t="s">
        <v>187</v>
      </c>
      <c r="AU898" s="251" t="s">
        <v>82</v>
      </c>
      <c r="AV898" s="13" t="s">
        <v>82</v>
      </c>
      <c r="AW898" s="13" t="s">
        <v>36</v>
      </c>
      <c r="AX898" s="13" t="s">
        <v>73</v>
      </c>
      <c r="AY898" s="251" t="s">
        <v>175</v>
      </c>
    </row>
    <row r="899" s="15" customFormat="1">
      <c r="A899" s="15"/>
      <c r="B899" s="263"/>
      <c r="C899" s="264"/>
      <c r="D899" s="224" t="s">
        <v>187</v>
      </c>
      <c r="E899" s="265" t="s">
        <v>30</v>
      </c>
      <c r="F899" s="266" t="s">
        <v>231</v>
      </c>
      <c r="G899" s="264"/>
      <c r="H899" s="267">
        <v>25</v>
      </c>
      <c r="I899" s="268"/>
      <c r="J899" s="264"/>
      <c r="K899" s="264"/>
      <c r="L899" s="269"/>
      <c r="M899" s="270"/>
      <c r="N899" s="271"/>
      <c r="O899" s="271"/>
      <c r="P899" s="271"/>
      <c r="Q899" s="271"/>
      <c r="R899" s="271"/>
      <c r="S899" s="271"/>
      <c r="T899" s="272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3" t="s">
        <v>187</v>
      </c>
      <c r="AU899" s="273" t="s">
        <v>82</v>
      </c>
      <c r="AV899" s="15" t="s">
        <v>196</v>
      </c>
      <c r="AW899" s="15" t="s">
        <v>36</v>
      </c>
      <c r="AX899" s="15" t="s">
        <v>73</v>
      </c>
      <c r="AY899" s="273" t="s">
        <v>175</v>
      </c>
    </row>
    <row r="900" s="12" customFormat="1">
      <c r="A900" s="12"/>
      <c r="B900" s="231"/>
      <c r="C900" s="232"/>
      <c r="D900" s="224" t="s">
        <v>187</v>
      </c>
      <c r="E900" s="233" t="s">
        <v>30</v>
      </c>
      <c r="F900" s="234" t="s">
        <v>1517</v>
      </c>
      <c r="G900" s="232"/>
      <c r="H900" s="233" t="s">
        <v>30</v>
      </c>
      <c r="I900" s="235"/>
      <c r="J900" s="232"/>
      <c r="K900" s="232"/>
      <c r="L900" s="236"/>
      <c r="M900" s="237"/>
      <c r="N900" s="238"/>
      <c r="O900" s="238"/>
      <c r="P900" s="238"/>
      <c r="Q900" s="238"/>
      <c r="R900" s="238"/>
      <c r="S900" s="238"/>
      <c r="T900" s="239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T900" s="240" t="s">
        <v>187</v>
      </c>
      <c r="AU900" s="240" t="s">
        <v>82</v>
      </c>
      <c r="AV900" s="12" t="s">
        <v>80</v>
      </c>
      <c r="AW900" s="12" t="s">
        <v>36</v>
      </c>
      <c r="AX900" s="12" t="s">
        <v>73</v>
      </c>
      <c r="AY900" s="240" t="s">
        <v>175</v>
      </c>
    </row>
    <row r="901" s="13" customFormat="1">
      <c r="A901" s="13"/>
      <c r="B901" s="241"/>
      <c r="C901" s="242"/>
      <c r="D901" s="224" t="s">
        <v>187</v>
      </c>
      <c r="E901" s="243" t="s">
        <v>30</v>
      </c>
      <c r="F901" s="244" t="s">
        <v>1518</v>
      </c>
      <c r="G901" s="242"/>
      <c r="H901" s="245">
        <v>15</v>
      </c>
      <c r="I901" s="246"/>
      <c r="J901" s="242"/>
      <c r="K901" s="242"/>
      <c r="L901" s="247"/>
      <c r="M901" s="248"/>
      <c r="N901" s="249"/>
      <c r="O901" s="249"/>
      <c r="P901" s="249"/>
      <c r="Q901" s="249"/>
      <c r="R901" s="249"/>
      <c r="S901" s="249"/>
      <c r="T901" s="250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1" t="s">
        <v>187</v>
      </c>
      <c r="AU901" s="251" t="s">
        <v>82</v>
      </c>
      <c r="AV901" s="13" t="s">
        <v>82</v>
      </c>
      <c r="AW901" s="13" t="s">
        <v>36</v>
      </c>
      <c r="AX901" s="13" t="s">
        <v>73</v>
      </c>
      <c r="AY901" s="251" t="s">
        <v>175</v>
      </c>
    </row>
    <row r="902" s="15" customFormat="1">
      <c r="A902" s="15"/>
      <c r="B902" s="263"/>
      <c r="C902" s="264"/>
      <c r="D902" s="224" t="s">
        <v>187</v>
      </c>
      <c r="E902" s="265" t="s">
        <v>30</v>
      </c>
      <c r="F902" s="266" t="s">
        <v>231</v>
      </c>
      <c r="G902" s="264"/>
      <c r="H902" s="267">
        <v>15</v>
      </c>
      <c r="I902" s="268"/>
      <c r="J902" s="264"/>
      <c r="K902" s="264"/>
      <c r="L902" s="269"/>
      <c r="M902" s="270"/>
      <c r="N902" s="271"/>
      <c r="O902" s="271"/>
      <c r="P902" s="271"/>
      <c r="Q902" s="271"/>
      <c r="R902" s="271"/>
      <c r="S902" s="271"/>
      <c r="T902" s="272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73" t="s">
        <v>187</v>
      </c>
      <c r="AU902" s="273" t="s">
        <v>82</v>
      </c>
      <c r="AV902" s="15" t="s">
        <v>196</v>
      </c>
      <c r="AW902" s="15" t="s">
        <v>36</v>
      </c>
      <c r="AX902" s="15" t="s">
        <v>73</v>
      </c>
      <c r="AY902" s="273" t="s">
        <v>175</v>
      </c>
    </row>
    <row r="903" s="14" customFormat="1">
      <c r="A903" s="14"/>
      <c r="B903" s="252"/>
      <c r="C903" s="253"/>
      <c r="D903" s="224" t="s">
        <v>187</v>
      </c>
      <c r="E903" s="254" t="s">
        <v>30</v>
      </c>
      <c r="F903" s="255" t="s">
        <v>190</v>
      </c>
      <c r="G903" s="253"/>
      <c r="H903" s="256">
        <v>40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2" t="s">
        <v>187</v>
      </c>
      <c r="AU903" s="262" t="s">
        <v>82</v>
      </c>
      <c r="AV903" s="14" t="s">
        <v>181</v>
      </c>
      <c r="AW903" s="14" t="s">
        <v>36</v>
      </c>
      <c r="AX903" s="14" t="s">
        <v>80</v>
      </c>
      <c r="AY903" s="262" t="s">
        <v>175</v>
      </c>
    </row>
    <row r="904" s="2" customFormat="1" ht="16.5" customHeight="1">
      <c r="A904" s="42"/>
      <c r="B904" s="43"/>
      <c r="C904" s="287" t="s">
        <v>1519</v>
      </c>
      <c r="D904" s="287" t="s">
        <v>770</v>
      </c>
      <c r="E904" s="288" t="s">
        <v>1520</v>
      </c>
      <c r="F904" s="289" t="s">
        <v>1521</v>
      </c>
      <c r="G904" s="290" t="s">
        <v>247</v>
      </c>
      <c r="H904" s="291">
        <v>26.25</v>
      </c>
      <c r="I904" s="292"/>
      <c r="J904" s="293">
        <f>ROUND(I904*H904,2)</f>
        <v>0</v>
      </c>
      <c r="K904" s="289" t="s">
        <v>180</v>
      </c>
      <c r="L904" s="294"/>
      <c r="M904" s="295" t="s">
        <v>30</v>
      </c>
      <c r="N904" s="296" t="s">
        <v>44</v>
      </c>
      <c r="O904" s="88"/>
      <c r="P904" s="220">
        <f>O904*H904</f>
        <v>0</v>
      </c>
      <c r="Q904" s="220">
        <v>0.00016</v>
      </c>
      <c r="R904" s="220">
        <f>Q904*H904</f>
        <v>0.0042</v>
      </c>
      <c r="S904" s="220">
        <v>0</v>
      </c>
      <c r="T904" s="221">
        <f>S904*H904</f>
        <v>0</v>
      </c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R904" s="222" t="s">
        <v>244</v>
      </c>
      <c r="AT904" s="222" t="s">
        <v>770</v>
      </c>
      <c r="AU904" s="222" t="s">
        <v>82</v>
      </c>
      <c r="AY904" s="20" t="s">
        <v>175</v>
      </c>
      <c r="BE904" s="223">
        <f>IF(N904="základní",J904,0)</f>
        <v>0</v>
      </c>
      <c r="BF904" s="223">
        <f>IF(N904="snížená",J904,0)</f>
        <v>0</v>
      </c>
      <c r="BG904" s="223">
        <f>IF(N904="zákl. přenesená",J904,0)</f>
        <v>0</v>
      </c>
      <c r="BH904" s="223">
        <f>IF(N904="sníž. přenesená",J904,0)</f>
        <v>0</v>
      </c>
      <c r="BI904" s="223">
        <f>IF(N904="nulová",J904,0)</f>
        <v>0</v>
      </c>
      <c r="BJ904" s="20" t="s">
        <v>80</v>
      </c>
      <c r="BK904" s="223">
        <f>ROUND(I904*H904,2)</f>
        <v>0</v>
      </c>
      <c r="BL904" s="20" t="s">
        <v>181</v>
      </c>
      <c r="BM904" s="222" t="s">
        <v>1522</v>
      </c>
    </row>
    <row r="905" s="2" customFormat="1">
      <c r="A905" s="42"/>
      <c r="B905" s="43"/>
      <c r="C905" s="44"/>
      <c r="D905" s="224" t="s">
        <v>183</v>
      </c>
      <c r="E905" s="44"/>
      <c r="F905" s="225" t="s">
        <v>1521</v>
      </c>
      <c r="G905" s="44"/>
      <c r="H905" s="44"/>
      <c r="I905" s="226"/>
      <c r="J905" s="44"/>
      <c r="K905" s="44"/>
      <c r="L905" s="48"/>
      <c r="M905" s="227"/>
      <c r="N905" s="228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T905" s="20" t="s">
        <v>183</v>
      </c>
      <c r="AU905" s="20" t="s">
        <v>82</v>
      </c>
    </row>
    <row r="906" s="12" customFormat="1">
      <c r="A906" s="12"/>
      <c r="B906" s="231"/>
      <c r="C906" s="232"/>
      <c r="D906" s="224" t="s">
        <v>187</v>
      </c>
      <c r="E906" s="233" t="s">
        <v>30</v>
      </c>
      <c r="F906" s="234" t="s">
        <v>1515</v>
      </c>
      <c r="G906" s="232"/>
      <c r="H906" s="233" t="s">
        <v>30</v>
      </c>
      <c r="I906" s="235"/>
      <c r="J906" s="232"/>
      <c r="K906" s="232"/>
      <c r="L906" s="236"/>
      <c r="M906" s="237"/>
      <c r="N906" s="238"/>
      <c r="O906" s="238"/>
      <c r="P906" s="238"/>
      <c r="Q906" s="238"/>
      <c r="R906" s="238"/>
      <c r="S906" s="238"/>
      <c r="T906" s="239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T906" s="240" t="s">
        <v>187</v>
      </c>
      <c r="AU906" s="240" t="s">
        <v>82</v>
      </c>
      <c r="AV906" s="12" t="s">
        <v>80</v>
      </c>
      <c r="AW906" s="12" t="s">
        <v>36</v>
      </c>
      <c r="AX906" s="12" t="s">
        <v>73</v>
      </c>
      <c r="AY906" s="240" t="s">
        <v>175</v>
      </c>
    </row>
    <row r="907" s="13" customFormat="1">
      <c r="A907" s="13"/>
      <c r="B907" s="241"/>
      <c r="C907" s="242"/>
      <c r="D907" s="224" t="s">
        <v>187</v>
      </c>
      <c r="E907" s="243" t="s">
        <v>30</v>
      </c>
      <c r="F907" s="244" t="s">
        <v>1516</v>
      </c>
      <c r="G907" s="242"/>
      <c r="H907" s="245">
        <v>25</v>
      </c>
      <c r="I907" s="246"/>
      <c r="J907" s="242"/>
      <c r="K907" s="242"/>
      <c r="L907" s="247"/>
      <c r="M907" s="248"/>
      <c r="N907" s="249"/>
      <c r="O907" s="249"/>
      <c r="P907" s="249"/>
      <c r="Q907" s="249"/>
      <c r="R907" s="249"/>
      <c r="S907" s="249"/>
      <c r="T907" s="250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1" t="s">
        <v>187</v>
      </c>
      <c r="AU907" s="251" t="s">
        <v>82</v>
      </c>
      <c r="AV907" s="13" t="s">
        <v>82</v>
      </c>
      <c r="AW907" s="13" t="s">
        <v>36</v>
      </c>
      <c r="AX907" s="13" t="s">
        <v>73</v>
      </c>
      <c r="AY907" s="251" t="s">
        <v>175</v>
      </c>
    </row>
    <row r="908" s="14" customFormat="1">
      <c r="A908" s="14"/>
      <c r="B908" s="252"/>
      <c r="C908" s="253"/>
      <c r="D908" s="224" t="s">
        <v>187</v>
      </c>
      <c r="E908" s="254" t="s">
        <v>30</v>
      </c>
      <c r="F908" s="255" t="s">
        <v>190</v>
      </c>
      <c r="G908" s="253"/>
      <c r="H908" s="256">
        <v>25</v>
      </c>
      <c r="I908" s="257"/>
      <c r="J908" s="253"/>
      <c r="K908" s="253"/>
      <c r="L908" s="258"/>
      <c r="M908" s="259"/>
      <c r="N908" s="260"/>
      <c r="O908" s="260"/>
      <c r="P908" s="260"/>
      <c r="Q908" s="260"/>
      <c r="R908" s="260"/>
      <c r="S908" s="260"/>
      <c r="T908" s="26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2" t="s">
        <v>187</v>
      </c>
      <c r="AU908" s="262" t="s">
        <v>82</v>
      </c>
      <c r="AV908" s="14" t="s">
        <v>181</v>
      </c>
      <c r="AW908" s="14" t="s">
        <v>36</v>
      </c>
      <c r="AX908" s="14" t="s">
        <v>80</v>
      </c>
      <c r="AY908" s="262" t="s">
        <v>175</v>
      </c>
    </row>
    <row r="909" s="13" customFormat="1">
      <c r="A909" s="13"/>
      <c r="B909" s="241"/>
      <c r="C909" s="242"/>
      <c r="D909" s="224" t="s">
        <v>187</v>
      </c>
      <c r="E909" s="242"/>
      <c r="F909" s="244" t="s">
        <v>1523</v>
      </c>
      <c r="G909" s="242"/>
      <c r="H909" s="245">
        <v>26.25</v>
      </c>
      <c r="I909" s="246"/>
      <c r="J909" s="242"/>
      <c r="K909" s="242"/>
      <c r="L909" s="247"/>
      <c r="M909" s="248"/>
      <c r="N909" s="249"/>
      <c r="O909" s="249"/>
      <c r="P909" s="249"/>
      <c r="Q909" s="249"/>
      <c r="R909" s="249"/>
      <c r="S909" s="249"/>
      <c r="T909" s="250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1" t="s">
        <v>187</v>
      </c>
      <c r="AU909" s="251" t="s">
        <v>82</v>
      </c>
      <c r="AV909" s="13" t="s">
        <v>82</v>
      </c>
      <c r="AW909" s="13" t="s">
        <v>4</v>
      </c>
      <c r="AX909" s="13" t="s">
        <v>80</v>
      </c>
      <c r="AY909" s="251" t="s">
        <v>175</v>
      </c>
    </row>
    <row r="910" s="2" customFormat="1" ht="16.5" customHeight="1">
      <c r="A910" s="42"/>
      <c r="B910" s="43"/>
      <c r="C910" s="287" t="s">
        <v>1524</v>
      </c>
      <c r="D910" s="287" t="s">
        <v>770</v>
      </c>
      <c r="E910" s="288" t="s">
        <v>1525</v>
      </c>
      <c r="F910" s="289" t="s">
        <v>1526</v>
      </c>
      <c r="G910" s="290" t="s">
        <v>247</v>
      </c>
      <c r="H910" s="291">
        <v>15.75</v>
      </c>
      <c r="I910" s="292"/>
      <c r="J910" s="293">
        <f>ROUND(I910*H910,2)</f>
        <v>0</v>
      </c>
      <c r="K910" s="289" t="s">
        <v>180</v>
      </c>
      <c r="L910" s="294"/>
      <c r="M910" s="295" t="s">
        <v>30</v>
      </c>
      <c r="N910" s="296" t="s">
        <v>44</v>
      </c>
      <c r="O910" s="88"/>
      <c r="P910" s="220">
        <f>O910*H910</f>
        <v>0</v>
      </c>
      <c r="Q910" s="220">
        <v>0.00012999999999999998</v>
      </c>
      <c r="R910" s="220">
        <f>Q910*H910</f>
        <v>0.0020475</v>
      </c>
      <c r="S910" s="220">
        <v>0</v>
      </c>
      <c r="T910" s="221">
        <f>S910*H910</f>
        <v>0</v>
      </c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R910" s="222" t="s">
        <v>244</v>
      </c>
      <c r="AT910" s="222" t="s">
        <v>770</v>
      </c>
      <c r="AU910" s="222" t="s">
        <v>82</v>
      </c>
      <c r="AY910" s="20" t="s">
        <v>175</v>
      </c>
      <c r="BE910" s="223">
        <f>IF(N910="základní",J910,0)</f>
        <v>0</v>
      </c>
      <c r="BF910" s="223">
        <f>IF(N910="snížená",J910,0)</f>
        <v>0</v>
      </c>
      <c r="BG910" s="223">
        <f>IF(N910="zákl. přenesená",J910,0)</f>
        <v>0</v>
      </c>
      <c r="BH910" s="223">
        <f>IF(N910="sníž. přenesená",J910,0)</f>
        <v>0</v>
      </c>
      <c r="BI910" s="223">
        <f>IF(N910="nulová",J910,0)</f>
        <v>0</v>
      </c>
      <c r="BJ910" s="20" t="s">
        <v>80</v>
      </c>
      <c r="BK910" s="223">
        <f>ROUND(I910*H910,2)</f>
        <v>0</v>
      </c>
      <c r="BL910" s="20" t="s">
        <v>181</v>
      </c>
      <c r="BM910" s="222" t="s">
        <v>1527</v>
      </c>
    </row>
    <row r="911" s="2" customFormat="1">
      <c r="A911" s="42"/>
      <c r="B911" s="43"/>
      <c r="C911" s="44"/>
      <c r="D911" s="224" t="s">
        <v>183</v>
      </c>
      <c r="E911" s="44"/>
      <c r="F911" s="225" t="s">
        <v>1526</v>
      </c>
      <c r="G911" s="44"/>
      <c r="H911" s="44"/>
      <c r="I911" s="226"/>
      <c r="J911" s="44"/>
      <c r="K911" s="44"/>
      <c r="L911" s="48"/>
      <c r="M911" s="227"/>
      <c r="N911" s="228"/>
      <c r="O911" s="88"/>
      <c r="P911" s="88"/>
      <c r="Q911" s="88"/>
      <c r="R911" s="88"/>
      <c r="S911" s="88"/>
      <c r="T911" s="89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T911" s="20" t="s">
        <v>183</v>
      </c>
      <c r="AU911" s="20" t="s">
        <v>82</v>
      </c>
    </row>
    <row r="912" s="12" customFormat="1">
      <c r="A912" s="12"/>
      <c r="B912" s="231"/>
      <c r="C912" s="232"/>
      <c r="D912" s="224" t="s">
        <v>187</v>
      </c>
      <c r="E912" s="233" t="s">
        <v>30</v>
      </c>
      <c r="F912" s="234" t="s">
        <v>1517</v>
      </c>
      <c r="G912" s="232"/>
      <c r="H912" s="233" t="s">
        <v>30</v>
      </c>
      <c r="I912" s="235"/>
      <c r="J912" s="232"/>
      <c r="K912" s="232"/>
      <c r="L912" s="236"/>
      <c r="M912" s="237"/>
      <c r="N912" s="238"/>
      <c r="O912" s="238"/>
      <c r="P912" s="238"/>
      <c r="Q912" s="238"/>
      <c r="R912" s="238"/>
      <c r="S912" s="238"/>
      <c r="T912" s="239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T912" s="240" t="s">
        <v>187</v>
      </c>
      <c r="AU912" s="240" t="s">
        <v>82</v>
      </c>
      <c r="AV912" s="12" t="s">
        <v>80</v>
      </c>
      <c r="AW912" s="12" t="s">
        <v>36</v>
      </c>
      <c r="AX912" s="12" t="s">
        <v>73</v>
      </c>
      <c r="AY912" s="240" t="s">
        <v>175</v>
      </c>
    </row>
    <row r="913" s="13" customFormat="1">
      <c r="A913" s="13"/>
      <c r="B913" s="241"/>
      <c r="C913" s="242"/>
      <c r="D913" s="224" t="s">
        <v>187</v>
      </c>
      <c r="E913" s="243" t="s">
        <v>30</v>
      </c>
      <c r="F913" s="244" t="s">
        <v>1518</v>
      </c>
      <c r="G913" s="242"/>
      <c r="H913" s="245">
        <v>15</v>
      </c>
      <c r="I913" s="246"/>
      <c r="J913" s="242"/>
      <c r="K913" s="242"/>
      <c r="L913" s="247"/>
      <c r="M913" s="248"/>
      <c r="N913" s="249"/>
      <c r="O913" s="249"/>
      <c r="P913" s="249"/>
      <c r="Q913" s="249"/>
      <c r="R913" s="249"/>
      <c r="S913" s="249"/>
      <c r="T913" s="250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1" t="s">
        <v>187</v>
      </c>
      <c r="AU913" s="251" t="s">
        <v>82</v>
      </c>
      <c r="AV913" s="13" t="s">
        <v>82</v>
      </c>
      <c r="AW913" s="13" t="s">
        <v>36</v>
      </c>
      <c r="AX913" s="13" t="s">
        <v>73</v>
      </c>
      <c r="AY913" s="251" t="s">
        <v>175</v>
      </c>
    </row>
    <row r="914" s="14" customFormat="1">
      <c r="A914" s="14"/>
      <c r="B914" s="252"/>
      <c r="C914" s="253"/>
      <c r="D914" s="224" t="s">
        <v>187</v>
      </c>
      <c r="E914" s="254" t="s">
        <v>30</v>
      </c>
      <c r="F914" s="255" t="s">
        <v>190</v>
      </c>
      <c r="G914" s="253"/>
      <c r="H914" s="256">
        <v>15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2" t="s">
        <v>187</v>
      </c>
      <c r="AU914" s="262" t="s">
        <v>82</v>
      </c>
      <c r="AV914" s="14" t="s">
        <v>181</v>
      </c>
      <c r="AW914" s="14" t="s">
        <v>36</v>
      </c>
      <c r="AX914" s="14" t="s">
        <v>80</v>
      </c>
      <c r="AY914" s="262" t="s">
        <v>175</v>
      </c>
    </row>
    <row r="915" s="13" customFormat="1">
      <c r="A915" s="13"/>
      <c r="B915" s="241"/>
      <c r="C915" s="242"/>
      <c r="D915" s="224" t="s">
        <v>187</v>
      </c>
      <c r="E915" s="242"/>
      <c r="F915" s="244" t="s">
        <v>1528</v>
      </c>
      <c r="G915" s="242"/>
      <c r="H915" s="245">
        <v>15.75</v>
      </c>
      <c r="I915" s="246"/>
      <c r="J915" s="242"/>
      <c r="K915" s="242"/>
      <c r="L915" s="247"/>
      <c r="M915" s="248"/>
      <c r="N915" s="249"/>
      <c r="O915" s="249"/>
      <c r="P915" s="249"/>
      <c r="Q915" s="249"/>
      <c r="R915" s="249"/>
      <c r="S915" s="249"/>
      <c r="T915" s="250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1" t="s">
        <v>187</v>
      </c>
      <c r="AU915" s="251" t="s">
        <v>82</v>
      </c>
      <c r="AV915" s="13" t="s">
        <v>82</v>
      </c>
      <c r="AW915" s="13" t="s">
        <v>4</v>
      </c>
      <c r="AX915" s="13" t="s">
        <v>80</v>
      </c>
      <c r="AY915" s="251" t="s">
        <v>175</v>
      </c>
    </row>
    <row r="916" s="2" customFormat="1" ht="16.5" customHeight="1">
      <c r="A916" s="42"/>
      <c r="B916" s="43"/>
      <c r="C916" s="211" t="s">
        <v>1529</v>
      </c>
      <c r="D916" s="211" t="s">
        <v>176</v>
      </c>
      <c r="E916" s="212" t="s">
        <v>1530</v>
      </c>
      <c r="F916" s="213" t="s">
        <v>1531</v>
      </c>
      <c r="G916" s="214" t="s">
        <v>179</v>
      </c>
      <c r="H916" s="215">
        <v>532.803</v>
      </c>
      <c r="I916" s="216"/>
      <c r="J916" s="217">
        <f>ROUND(I916*H916,2)</f>
        <v>0</v>
      </c>
      <c r="K916" s="213" t="s">
        <v>180</v>
      </c>
      <c r="L916" s="48"/>
      <c r="M916" s="218" t="s">
        <v>30</v>
      </c>
      <c r="N916" s="219" t="s">
        <v>44</v>
      </c>
      <c r="O916" s="88"/>
      <c r="P916" s="220">
        <f>O916*H916</f>
        <v>0</v>
      </c>
      <c r="Q916" s="220">
        <v>0.0195</v>
      </c>
      <c r="R916" s="220">
        <f>Q916*H916</f>
        <v>10.3896585</v>
      </c>
      <c r="S916" s="220">
        <v>0</v>
      </c>
      <c r="T916" s="221">
        <f>S916*H916</f>
        <v>0</v>
      </c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R916" s="222" t="s">
        <v>181</v>
      </c>
      <c r="AT916" s="222" t="s">
        <v>176</v>
      </c>
      <c r="AU916" s="222" t="s">
        <v>82</v>
      </c>
      <c r="AY916" s="20" t="s">
        <v>175</v>
      </c>
      <c r="BE916" s="223">
        <f>IF(N916="základní",J916,0)</f>
        <v>0</v>
      </c>
      <c r="BF916" s="223">
        <f>IF(N916="snížená",J916,0)</f>
        <v>0</v>
      </c>
      <c r="BG916" s="223">
        <f>IF(N916="zákl. přenesená",J916,0)</f>
        <v>0</v>
      </c>
      <c r="BH916" s="223">
        <f>IF(N916="sníž. přenesená",J916,0)</f>
        <v>0</v>
      </c>
      <c r="BI916" s="223">
        <f>IF(N916="nulová",J916,0)</f>
        <v>0</v>
      </c>
      <c r="BJ916" s="20" t="s">
        <v>80</v>
      </c>
      <c r="BK916" s="223">
        <f>ROUND(I916*H916,2)</f>
        <v>0</v>
      </c>
      <c r="BL916" s="20" t="s">
        <v>181</v>
      </c>
      <c r="BM916" s="222" t="s">
        <v>1532</v>
      </c>
    </row>
    <row r="917" s="2" customFormat="1">
      <c r="A917" s="42"/>
      <c r="B917" s="43"/>
      <c r="C917" s="44"/>
      <c r="D917" s="224" t="s">
        <v>183</v>
      </c>
      <c r="E917" s="44"/>
      <c r="F917" s="225" t="s">
        <v>1533</v>
      </c>
      <c r="G917" s="44"/>
      <c r="H917" s="44"/>
      <c r="I917" s="226"/>
      <c r="J917" s="44"/>
      <c r="K917" s="44"/>
      <c r="L917" s="48"/>
      <c r="M917" s="227"/>
      <c r="N917" s="228"/>
      <c r="O917" s="88"/>
      <c r="P917" s="88"/>
      <c r="Q917" s="88"/>
      <c r="R917" s="88"/>
      <c r="S917" s="88"/>
      <c r="T917" s="89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T917" s="20" t="s">
        <v>183</v>
      </c>
      <c r="AU917" s="20" t="s">
        <v>82</v>
      </c>
    </row>
    <row r="918" s="2" customFormat="1">
      <c r="A918" s="42"/>
      <c r="B918" s="43"/>
      <c r="C918" s="44"/>
      <c r="D918" s="229" t="s">
        <v>185</v>
      </c>
      <c r="E918" s="44"/>
      <c r="F918" s="230" t="s">
        <v>1534</v>
      </c>
      <c r="G918" s="44"/>
      <c r="H918" s="44"/>
      <c r="I918" s="226"/>
      <c r="J918" s="44"/>
      <c r="K918" s="44"/>
      <c r="L918" s="48"/>
      <c r="M918" s="227"/>
      <c r="N918" s="228"/>
      <c r="O918" s="88"/>
      <c r="P918" s="88"/>
      <c r="Q918" s="88"/>
      <c r="R918" s="88"/>
      <c r="S918" s="88"/>
      <c r="T918" s="89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T918" s="20" t="s">
        <v>185</v>
      </c>
      <c r="AU918" s="20" t="s">
        <v>82</v>
      </c>
    </row>
    <row r="919" s="12" customFormat="1">
      <c r="A919" s="12"/>
      <c r="B919" s="231"/>
      <c r="C919" s="232"/>
      <c r="D919" s="224" t="s">
        <v>187</v>
      </c>
      <c r="E919" s="233" t="s">
        <v>30</v>
      </c>
      <c r="F919" s="234" t="s">
        <v>1535</v>
      </c>
      <c r="G919" s="232"/>
      <c r="H919" s="233" t="s">
        <v>30</v>
      </c>
      <c r="I919" s="235"/>
      <c r="J919" s="232"/>
      <c r="K919" s="232"/>
      <c r="L919" s="236"/>
      <c r="M919" s="237"/>
      <c r="N919" s="238"/>
      <c r="O919" s="238"/>
      <c r="P919" s="238"/>
      <c r="Q919" s="238"/>
      <c r="R919" s="238"/>
      <c r="S919" s="238"/>
      <c r="T919" s="239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T919" s="240" t="s">
        <v>187</v>
      </c>
      <c r="AU919" s="240" t="s">
        <v>82</v>
      </c>
      <c r="AV919" s="12" t="s">
        <v>80</v>
      </c>
      <c r="AW919" s="12" t="s">
        <v>36</v>
      </c>
      <c r="AX919" s="12" t="s">
        <v>73</v>
      </c>
      <c r="AY919" s="240" t="s">
        <v>175</v>
      </c>
    </row>
    <row r="920" s="12" customFormat="1">
      <c r="A920" s="12"/>
      <c r="B920" s="231"/>
      <c r="C920" s="232"/>
      <c r="D920" s="224" t="s">
        <v>187</v>
      </c>
      <c r="E920" s="233" t="s">
        <v>30</v>
      </c>
      <c r="F920" s="234" t="s">
        <v>1536</v>
      </c>
      <c r="G920" s="232"/>
      <c r="H920" s="233" t="s">
        <v>30</v>
      </c>
      <c r="I920" s="235"/>
      <c r="J920" s="232"/>
      <c r="K920" s="232"/>
      <c r="L920" s="236"/>
      <c r="M920" s="237"/>
      <c r="N920" s="238"/>
      <c r="O920" s="238"/>
      <c r="P920" s="238"/>
      <c r="Q920" s="238"/>
      <c r="R920" s="238"/>
      <c r="S920" s="238"/>
      <c r="T920" s="239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T920" s="240" t="s">
        <v>187</v>
      </c>
      <c r="AU920" s="240" t="s">
        <v>82</v>
      </c>
      <c r="AV920" s="12" t="s">
        <v>80</v>
      </c>
      <c r="AW920" s="12" t="s">
        <v>36</v>
      </c>
      <c r="AX920" s="12" t="s">
        <v>73</v>
      </c>
      <c r="AY920" s="240" t="s">
        <v>175</v>
      </c>
    </row>
    <row r="921" s="13" customFormat="1">
      <c r="A921" s="13"/>
      <c r="B921" s="241"/>
      <c r="C921" s="242"/>
      <c r="D921" s="224" t="s">
        <v>187</v>
      </c>
      <c r="E921" s="243" t="s">
        <v>30</v>
      </c>
      <c r="F921" s="244" t="s">
        <v>1537</v>
      </c>
      <c r="G921" s="242"/>
      <c r="H921" s="245">
        <v>318.69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1" t="s">
        <v>187</v>
      </c>
      <c r="AU921" s="251" t="s">
        <v>82</v>
      </c>
      <c r="AV921" s="13" t="s">
        <v>82</v>
      </c>
      <c r="AW921" s="13" t="s">
        <v>36</v>
      </c>
      <c r="AX921" s="13" t="s">
        <v>73</v>
      </c>
      <c r="AY921" s="251" t="s">
        <v>175</v>
      </c>
    </row>
    <row r="922" s="15" customFormat="1">
      <c r="A922" s="15"/>
      <c r="B922" s="263"/>
      <c r="C922" s="264"/>
      <c r="D922" s="224" t="s">
        <v>187</v>
      </c>
      <c r="E922" s="265" t="s">
        <v>30</v>
      </c>
      <c r="F922" s="266" t="s">
        <v>231</v>
      </c>
      <c r="G922" s="264"/>
      <c r="H922" s="267">
        <v>318.69</v>
      </c>
      <c r="I922" s="268"/>
      <c r="J922" s="264"/>
      <c r="K922" s="264"/>
      <c r="L922" s="269"/>
      <c r="M922" s="270"/>
      <c r="N922" s="271"/>
      <c r="O922" s="271"/>
      <c r="P922" s="271"/>
      <c r="Q922" s="271"/>
      <c r="R922" s="271"/>
      <c r="S922" s="271"/>
      <c r="T922" s="272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3" t="s">
        <v>187</v>
      </c>
      <c r="AU922" s="273" t="s">
        <v>82</v>
      </c>
      <c r="AV922" s="15" t="s">
        <v>196</v>
      </c>
      <c r="AW922" s="15" t="s">
        <v>36</v>
      </c>
      <c r="AX922" s="15" t="s">
        <v>73</v>
      </c>
      <c r="AY922" s="273" t="s">
        <v>175</v>
      </c>
    </row>
    <row r="923" s="12" customFormat="1">
      <c r="A923" s="12"/>
      <c r="B923" s="231"/>
      <c r="C923" s="232"/>
      <c r="D923" s="224" t="s">
        <v>187</v>
      </c>
      <c r="E923" s="233" t="s">
        <v>30</v>
      </c>
      <c r="F923" s="234" t="s">
        <v>1538</v>
      </c>
      <c r="G923" s="232"/>
      <c r="H923" s="233" t="s">
        <v>30</v>
      </c>
      <c r="I923" s="235"/>
      <c r="J923" s="232"/>
      <c r="K923" s="232"/>
      <c r="L923" s="236"/>
      <c r="M923" s="237"/>
      <c r="N923" s="238"/>
      <c r="O923" s="238"/>
      <c r="P923" s="238"/>
      <c r="Q923" s="238"/>
      <c r="R923" s="238"/>
      <c r="S923" s="238"/>
      <c r="T923" s="239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T923" s="240" t="s">
        <v>187</v>
      </c>
      <c r="AU923" s="240" t="s">
        <v>82</v>
      </c>
      <c r="AV923" s="12" t="s">
        <v>80</v>
      </c>
      <c r="AW923" s="12" t="s">
        <v>36</v>
      </c>
      <c r="AX923" s="12" t="s">
        <v>73</v>
      </c>
      <c r="AY923" s="240" t="s">
        <v>175</v>
      </c>
    </row>
    <row r="924" s="13" customFormat="1">
      <c r="A924" s="13"/>
      <c r="B924" s="241"/>
      <c r="C924" s="242"/>
      <c r="D924" s="224" t="s">
        <v>187</v>
      </c>
      <c r="E924" s="243" t="s">
        <v>30</v>
      </c>
      <c r="F924" s="244" t="s">
        <v>1539</v>
      </c>
      <c r="G924" s="242"/>
      <c r="H924" s="245">
        <v>152.39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1" t="s">
        <v>187</v>
      </c>
      <c r="AU924" s="251" t="s">
        <v>82</v>
      </c>
      <c r="AV924" s="13" t="s">
        <v>82</v>
      </c>
      <c r="AW924" s="13" t="s">
        <v>36</v>
      </c>
      <c r="AX924" s="13" t="s">
        <v>73</v>
      </c>
      <c r="AY924" s="251" t="s">
        <v>175</v>
      </c>
    </row>
    <row r="925" s="15" customFormat="1">
      <c r="A925" s="15"/>
      <c r="B925" s="263"/>
      <c r="C925" s="264"/>
      <c r="D925" s="224" t="s">
        <v>187</v>
      </c>
      <c r="E925" s="265" t="s">
        <v>30</v>
      </c>
      <c r="F925" s="266" t="s">
        <v>231</v>
      </c>
      <c r="G925" s="264"/>
      <c r="H925" s="267">
        <v>152.39</v>
      </c>
      <c r="I925" s="268"/>
      <c r="J925" s="264"/>
      <c r="K925" s="264"/>
      <c r="L925" s="269"/>
      <c r="M925" s="270"/>
      <c r="N925" s="271"/>
      <c r="O925" s="271"/>
      <c r="P925" s="271"/>
      <c r="Q925" s="271"/>
      <c r="R925" s="271"/>
      <c r="S925" s="271"/>
      <c r="T925" s="272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3" t="s">
        <v>187</v>
      </c>
      <c r="AU925" s="273" t="s">
        <v>82</v>
      </c>
      <c r="AV925" s="15" t="s">
        <v>196</v>
      </c>
      <c r="AW925" s="15" t="s">
        <v>36</v>
      </c>
      <c r="AX925" s="15" t="s">
        <v>73</v>
      </c>
      <c r="AY925" s="273" t="s">
        <v>175</v>
      </c>
    </row>
    <row r="926" s="13" customFormat="1">
      <c r="A926" s="13"/>
      <c r="B926" s="241"/>
      <c r="C926" s="242"/>
      <c r="D926" s="224" t="s">
        <v>187</v>
      </c>
      <c r="E926" s="243" t="s">
        <v>30</v>
      </c>
      <c r="F926" s="244" t="s">
        <v>1434</v>
      </c>
      <c r="G926" s="242"/>
      <c r="H926" s="245">
        <v>55.4125</v>
      </c>
      <c r="I926" s="246"/>
      <c r="J926" s="242"/>
      <c r="K926" s="242"/>
      <c r="L926" s="247"/>
      <c r="M926" s="248"/>
      <c r="N926" s="249"/>
      <c r="O926" s="249"/>
      <c r="P926" s="249"/>
      <c r="Q926" s="249"/>
      <c r="R926" s="249"/>
      <c r="S926" s="249"/>
      <c r="T926" s="250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1" t="s">
        <v>187</v>
      </c>
      <c r="AU926" s="251" t="s">
        <v>82</v>
      </c>
      <c r="AV926" s="13" t="s">
        <v>82</v>
      </c>
      <c r="AW926" s="13" t="s">
        <v>36</v>
      </c>
      <c r="AX926" s="13" t="s">
        <v>73</v>
      </c>
      <c r="AY926" s="251" t="s">
        <v>175</v>
      </c>
    </row>
    <row r="927" s="13" customFormat="1">
      <c r="A927" s="13"/>
      <c r="B927" s="241"/>
      <c r="C927" s="242"/>
      <c r="D927" s="224" t="s">
        <v>187</v>
      </c>
      <c r="E927" s="243" t="s">
        <v>30</v>
      </c>
      <c r="F927" s="244" t="s">
        <v>1435</v>
      </c>
      <c r="G927" s="242"/>
      <c r="H927" s="245">
        <v>2.04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1" t="s">
        <v>187</v>
      </c>
      <c r="AU927" s="251" t="s">
        <v>82</v>
      </c>
      <c r="AV927" s="13" t="s">
        <v>82</v>
      </c>
      <c r="AW927" s="13" t="s">
        <v>36</v>
      </c>
      <c r="AX927" s="13" t="s">
        <v>73</v>
      </c>
      <c r="AY927" s="251" t="s">
        <v>175</v>
      </c>
    </row>
    <row r="928" s="13" customFormat="1">
      <c r="A928" s="13"/>
      <c r="B928" s="241"/>
      <c r="C928" s="242"/>
      <c r="D928" s="224" t="s">
        <v>187</v>
      </c>
      <c r="E928" s="243" t="s">
        <v>30</v>
      </c>
      <c r="F928" s="244" t="s">
        <v>1436</v>
      </c>
      <c r="G928" s="242"/>
      <c r="H928" s="245">
        <v>4.2699999999999992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1" t="s">
        <v>187</v>
      </c>
      <c r="AU928" s="251" t="s">
        <v>82</v>
      </c>
      <c r="AV928" s="13" t="s">
        <v>82</v>
      </c>
      <c r="AW928" s="13" t="s">
        <v>36</v>
      </c>
      <c r="AX928" s="13" t="s">
        <v>73</v>
      </c>
      <c r="AY928" s="251" t="s">
        <v>175</v>
      </c>
    </row>
    <row r="929" s="15" customFormat="1">
      <c r="A929" s="15"/>
      <c r="B929" s="263"/>
      <c r="C929" s="264"/>
      <c r="D929" s="224" t="s">
        <v>187</v>
      </c>
      <c r="E929" s="265" t="s">
        <v>30</v>
      </c>
      <c r="F929" s="266" t="s">
        <v>231</v>
      </c>
      <c r="G929" s="264"/>
      <c r="H929" s="267">
        <v>61.7225</v>
      </c>
      <c r="I929" s="268"/>
      <c r="J929" s="264"/>
      <c r="K929" s="264"/>
      <c r="L929" s="269"/>
      <c r="M929" s="270"/>
      <c r="N929" s="271"/>
      <c r="O929" s="271"/>
      <c r="P929" s="271"/>
      <c r="Q929" s="271"/>
      <c r="R929" s="271"/>
      <c r="S929" s="271"/>
      <c r="T929" s="272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73" t="s">
        <v>187</v>
      </c>
      <c r="AU929" s="273" t="s">
        <v>82</v>
      </c>
      <c r="AV929" s="15" t="s">
        <v>196</v>
      </c>
      <c r="AW929" s="15" t="s">
        <v>36</v>
      </c>
      <c r="AX929" s="15" t="s">
        <v>73</v>
      </c>
      <c r="AY929" s="273" t="s">
        <v>175</v>
      </c>
    </row>
    <row r="930" s="14" customFormat="1">
      <c r="A930" s="14"/>
      <c r="B930" s="252"/>
      <c r="C930" s="253"/>
      <c r="D930" s="224" t="s">
        <v>187</v>
      </c>
      <c r="E930" s="254" t="s">
        <v>30</v>
      </c>
      <c r="F930" s="255" t="s">
        <v>190</v>
      </c>
      <c r="G930" s="253"/>
      <c r="H930" s="256">
        <v>532.8025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2" t="s">
        <v>187</v>
      </c>
      <c r="AU930" s="262" t="s">
        <v>82</v>
      </c>
      <c r="AV930" s="14" t="s">
        <v>181</v>
      </c>
      <c r="AW930" s="14" t="s">
        <v>36</v>
      </c>
      <c r="AX930" s="14" t="s">
        <v>80</v>
      </c>
      <c r="AY930" s="262" t="s">
        <v>175</v>
      </c>
    </row>
    <row r="931" s="2" customFormat="1" ht="16.5" customHeight="1">
      <c r="A931" s="42"/>
      <c r="B931" s="43"/>
      <c r="C931" s="211" t="s">
        <v>1540</v>
      </c>
      <c r="D931" s="211" t="s">
        <v>176</v>
      </c>
      <c r="E931" s="212" t="s">
        <v>1541</v>
      </c>
      <c r="F931" s="213" t="s">
        <v>1542</v>
      </c>
      <c r="G931" s="214" t="s">
        <v>179</v>
      </c>
      <c r="H931" s="215">
        <v>24.32</v>
      </c>
      <c r="I931" s="216"/>
      <c r="J931" s="217">
        <f>ROUND(I931*H931,2)</f>
        <v>0</v>
      </c>
      <c r="K931" s="213" t="s">
        <v>180</v>
      </c>
      <c r="L931" s="48"/>
      <c r="M931" s="218" t="s">
        <v>30</v>
      </c>
      <c r="N931" s="219" t="s">
        <v>44</v>
      </c>
      <c r="O931" s="88"/>
      <c r="P931" s="220">
        <f>O931*H931</f>
        <v>0</v>
      </c>
      <c r="Q931" s="220">
        <v>0.0033800000000000004</v>
      </c>
      <c r="R931" s="220">
        <f>Q931*H931</f>
        <v>0.0822016</v>
      </c>
      <c r="S931" s="220">
        <v>0</v>
      </c>
      <c r="T931" s="221">
        <f>S931*H931</f>
        <v>0</v>
      </c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R931" s="222" t="s">
        <v>181</v>
      </c>
      <c r="AT931" s="222" t="s">
        <v>176</v>
      </c>
      <c r="AU931" s="222" t="s">
        <v>82</v>
      </c>
      <c r="AY931" s="20" t="s">
        <v>175</v>
      </c>
      <c r="BE931" s="223">
        <f>IF(N931="základní",J931,0)</f>
        <v>0</v>
      </c>
      <c r="BF931" s="223">
        <f>IF(N931="snížená",J931,0)</f>
        <v>0</v>
      </c>
      <c r="BG931" s="223">
        <f>IF(N931="zákl. přenesená",J931,0)</f>
        <v>0</v>
      </c>
      <c r="BH931" s="223">
        <f>IF(N931="sníž. přenesená",J931,0)</f>
        <v>0</v>
      </c>
      <c r="BI931" s="223">
        <f>IF(N931="nulová",J931,0)</f>
        <v>0</v>
      </c>
      <c r="BJ931" s="20" t="s">
        <v>80</v>
      </c>
      <c r="BK931" s="223">
        <f>ROUND(I931*H931,2)</f>
        <v>0</v>
      </c>
      <c r="BL931" s="20" t="s">
        <v>181</v>
      </c>
      <c r="BM931" s="222" t="s">
        <v>1543</v>
      </c>
    </row>
    <row r="932" s="2" customFormat="1">
      <c r="A932" s="42"/>
      <c r="B932" s="43"/>
      <c r="C932" s="44"/>
      <c r="D932" s="224" t="s">
        <v>183</v>
      </c>
      <c r="E932" s="44"/>
      <c r="F932" s="225" t="s">
        <v>1544</v>
      </c>
      <c r="G932" s="44"/>
      <c r="H932" s="44"/>
      <c r="I932" s="226"/>
      <c r="J932" s="44"/>
      <c r="K932" s="44"/>
      <c r="L932" s="48"/>
      <c r="M932" s="227"/>
      <c r="N932" s="228"/>
      <c r="O932" s="88"/>
      <c r="P932" s="88"/>
      <c r="Q932" s="88"/>
      <c r="R932" s="88"/>
      <c r="S932" s="88"/>
      <c r="T932" s="89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T932" s="20" t="s">
        <v>183</v>
      </c>
      <c r="AU932" s="20" t="s">
        <v>82</v>
      </c>
    </row>
    <row r="933" s="2" customFormat="1">
      <c r="A933" s="42"/>
      <c r="B933" s="43"/>
      <c r="C933" s="44"/>
      <c r="D933" s="229" t="s">
        <v>185</v>
      </c>
      <c r="E933" s="44"/>
      <c r="F933" s="230" t="s">
        <v>1545</v>
      </c>
      <c r="G933" s="44"/>
      <c r="H933" s="44"/>
      <c r="I933" s="226"/>
      <c r="J933" s="44"/>
      <c r="K933" s="44"/>
      <c r="L933" s="48"/>
      <c r="M933" s="227"/>
      <c r="N933" s="228"/>
      <c r="O933" s="88"/>
      <c r="P933" s="88"/>
      <c r="Q933" s="88"/>
      <c r="R933" s="88"/>
      <c r="S933" s="88"/>
      <c r="T933" s="89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T933" s="20" t="s">
        <v>185</v>
      </c>
      <c r="AU933" s="20" t="s">
        <v>82</v>
      </c>
    </row>
    <row r="934" s="2" customFormat="1" ht="21.75" customHeight="1">
      <c r="A934" s="42"/>
      <c r="B934" s="43"/>
      <c r="C934" s="211" t="s">
        <v>1546</v>
      </c>
      <c r="D934" s="211" t="s">
        <v>176</v>
      </c>
      <c r="E934" s="212" t="s">
        <v>1547</v>
      </c>
      <c r="F934" s="213" t="s">
        <v>1548</v>
      </c>
      <c r="G934" s="214" t="s">
        <v>199</v>
      </c>
      <c r="H934" s="215">
        <v>0.7</v>
      </c>
      <c r="I934" s="216"/>
      <c r="J934" s="217">
        <f>ROUND(I934*H934,2)</f>
        <v>0</v>
      </c>
      <c r="K934" s="213" t="s">
        <v>180</v>
      </c>
      <c r="L934" s="48"/>
      <c r="M934" s="218" t="s">
        <v>30</v>
      </c>
      <c r="N934" s="219" t="s">
        <v>44</v>
      </c>
      <c r="O934" s="88"/>
      <c r="P934" s="220">
        <f>O934*H934</f>
        <v>0</v>
      </c>
      <c r="Q934" s="220">
        <v>2.50187</v>
      </c>
      <c r="R934" s="220">
        <f>Q934*H934</f>
        <v>1.7513089999999997</v>
      </c>
      <c r="S934" s="220">
        <v>0</v>
      </c>
      <c r="T934" s="221">
        <f>S934*H934</f>
        <v>0</v>
      </c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R934" s="222" t="s">
        <v>181</v>
      </c>
      <c r="AT934" s="222" t="s">
        <v>176</v>
      </c>
      <c r="AU934" s="222" t="s">
        <v>82</v>
      </c>
      <c r="AY934" s="20" t="s">
        <v>175</v>
      </c>
      <c r="BE934" s="223">
        <f>IF(N934="základní",J934,0)</f>
        <v>0</v>
      </c>
      <c r="BF934" s="223">
        <f>IF(N934="snížená",J934,0)</f>
        <v>0</v>
      </c>
      <c r="BG934" s="223">
        <f>IF(N934="zákl. přenesená",J934,0)</f>
        <v>0</v>
      </c>
      <c r="BH934" s="223">
        <f>IF(N934="sníž. přenesená",J934,0)</f>
        <v>0</v>
      </c>
      <c r="BI934" s="223">
        <f>IF(N934="nulová",J934,0)</f>
        <v>0</v>
      </c>
      <c r="BJ934" s="20" t="s">
        <v>80</v>
      </c>
      <c r="BK934" s="223">
        <f>ROUND(I934*H934,2)</f>
        <v>0</v>
      </c>
      <c r="BL934" s="20" t="s">
        <v>181</v>
      </c>
      <c r="BM934" s="222" t="s">
        <v>1549</v>
      </c>
    </row>
    <row r="935" s="2" customFormat="1">
      <c r="A935" s="42"/>
      <c r="B935" s="43"/>
      <c r="C935" s="44"/>
      <c r="D935" s="224" t="s">
        <v>183</v>
      </c>
      <c r="E935" s="44"/>
      <c r="F935" s="225" t="s">
        <v>1550</v>
      </c>
      <c r="G935" s="44"/>
      <c r="H935" s="44"/>
      <c r="I935" s="226"/>
      <c r="J935" s="44"/>
      <c r="K935" s="44"/>
      <c r="L935" s="48"/>
      <c r="M935" s="227"/>
      <c r="N935" s="228"/>
      <c r="O935" s="88"/>
      <c r="P935" s="88"/>
      <c r="Q935" s="88"/>
      <c r="R935" s="88"/>
      <c r="S935" s="88"/>
      <c r="T935" s="89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T935" s="20" t="s">
        <v>183</v>
      </c>
      <c r="AU935" s="20" t="s">
        <v>82</v>
      </c>
    </row>
    <row r="936" s="2" customFormat="1">
      <c r="A936" s="42"/>
      <c r="B936" s="43"/>
      <c r="C936" s="44"/>
      <c r="D936" s="229" t="s">
        <v>185</v>
      </c>
      <c r="E936" s="44"/>
      <c r="F936" s="230" t="s">
        <v>1551</v>
      </c>
      <c r="G936" s="44"/>
      <c r="H936" s="44"/>
      <c r="I936" s="226"/>
      <c r="J936" s="44"/>
      <c r="K936" s="44"/>
      <c r="L936" s="48"/>
      <c r="M936" s="227"/>
      <c r="N936" s="228"/>
      <c r="O936" s="88"/>
      <c r="P936" s="88"/>
      <c r="Q936" s="88"/>
      <c r="R936" s="88"/>
      <c r="S936" s="88"/>
      <c r="T936" s="89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T936" s="20" t="s">
        <v>185</v>
      </c>
      <c r="AU936" s="20" t="s">
        <v>82</v>
      </c>
    </row>
    <row r="937" s="13" customFormat="1">
      <c r="A937" s="13"/>
      <c r="B937" s="241"/>
      <c r="C937" s="242"/>
      <c r="D937" s="224" t="s">
        <v>187</v>
      </c>
      <c r="E937" s="243" t="s">
        <v>30</v>
      </c>
      <c r="F937" s="244" t="s">
        <v>1552</v>
      </c>
      <c r="G937" s="242"/>
      <c r="H937" s="245">
        <v>0.7</v>
      </c>
      <c r="I937" s="246"/>
      <c r="J937" s="242"/>
      <c r="K937" s="242"/>
      <c r="L937" s="247"/>
      <c r="M937" s="248"/>
      <c r="N937" s="249"/>
      <c r="O937" s="249"/>
      <c r="P937" s="249"/>
      <c r="Q937" s="249"/>
      <c r="R937" s="249"/>
      <c r="S937" s="249"/>
      <c r="T937" s="250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1" t="s">
        <v>187</v>
      </c>
      <c r="AU937" s="251" t="s">
        <v>82</v>
      </c>
      <c r="AV937" s="13" t="s">
        <v>82</v>
      </c>
      <c r="AW937" s="13" t="s">
        <v>36</v>
      </c>
      <c r="AX937" s="13" t="s">
        <v>73</v>
      </c>
      <c r="AY937" s="251" t="s">
        <v>175</v>
      </c>
    </row>
    <row r="938" s="14" customFormat="1">
      <c r="A938" s="14"/>
      <c r="B938" s="252"/>
      <c r="C938" s="253"/>
      <c r="D938" s="224" t="s">
        <v>187</v>
      </c>
      <c r="E938" s="254" t="s">
        <v>30</v>
      </c>
      <c r="F938" s="255" t="s">
        <v>190</v>
      </c>
      <c r="G938" s="253"/>
      <c r="H938" s="256">
        <v>0.7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62" t="s">
        <v>187</v>
      </c>
      <c r="AU938" s="262" t="s">
        <v>82</v>
      </c>
      <c r="AV938" s="14" t="s">
        <v>181</v>
      </c>
      <c r="AW938" s="14" t="s">
        <v>36</v>
      </c>
      <c r="AX938" s="14" t="s">
        <v>80</v>
      </c>
      <c r="AY938" s="262" t="s">
        <v>175</v>
      </c>
    </row>
    <row r="939" s="2" customFormat="1" ht="21.75" customHeight="1">
      <c r="A939" s="42"/>
      <c r="B939" s="43"/>
      <c r="C939" s="211" t="s">
        <v>1553</v>
      </c>
      <c r="D939" s="211" t="s">
        <v>176</v>
      </c>
      <c r="E939" s="212" t="s">
        <v>1554</v>
      </c>
      <c r="F939" s="213" t="s">
        <v>1555</v>
      </c>
      <c r="G939" s="214" t="s">
        <v>199</v>
      </c>
      <c r="H939" s="215">
        <v>100.109</v>
      </c>
      <c r="I939" s="216"/>
      <c r="J939" s="217">
        <f>ROUND(I939*H939,2)</f>
        <v>0</v>
      </c>
      <c r="K939" s="213" t="s">
        <v>180</v>
      </c>
      <c r="L939" s="48"/>
      <c r="M939" s="218" t="s">
        <v>30</v>
      </c>
      <c r="N939" s="219" t="s">
        <v>44</v>
      </c>
      <c r="O939" s="88"/>
      <c r="P939" s="220">
        <f>O939*H939</f>
        <v>0</v>
      </c>
      <c r="Q939" s="220">
        <v>2.50187</v>
      </c>
      <c r="R939" s="220">
        <f>Q939*H939</f>
        <v>250.45970382999997</v>
      </c>
      <c r="S939" s="220">
        <v>0</v>
      </c>
      <c r="T939" s="221">
        <f>S939*H939</f>
        <v>0</v>
      </c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R939" s="222" t="s">
        <v>181</v>
      </c>
      <c r="AT939" s="222" t="s">
        <v>176</v>
      </c>
      <c r="AU939" s="222" t="s">
        <v>82</v>
      </c>
      <c r="AY939" s="20" t="s">
        <v>175</v>
      </c>
      <c r="BE939" s="223">
        <f>IF(N939="základní",J939,0)</f>
        <v>0</v>
      </c>
      <c r="BF939" s="223">
        <f>IF(N939="snížená",J939,0)</f>
        <v>0</v>
      </c>
      <c r="BG939" s="223">
        <f>IF(N939="zákl. přenesená",J939,0)</f>
        <v>0</v>
      </c>
      <c r="BH939" s="223">
        <f>IF(N939="sníž. přenesená",J939,0)</f>
        <v>0</v>
      </c>
      <c r="BI939" s="223">
        <f>IF(N939="nulová",J939,0)</f>
        <v>0</v>
      </c>
      <c r="BJ939" s="20" t="s">
        <v>80</v>
      </c>
      <c r="BK939" s="223">
        <f>ROUND(I939*H939,2)</f>
        <v>0</v>
      </c>
      <c r="BL939" s="20" t="s">
        <v>181</v>
      </c>
      <c r="BM939" s="222" t="s">
        <v>1556</v>
      </c>
    </row>
    <row r="940" s="2" customFormat="1">
      <c r="A940" s="42"/>
      <c r="B940" s="43"/>
      <c r="C940" s="44"/>
      <c r="D940" s="224" t="s">
        <v>183</v>
      </c>
      <c r="E940" s="44"/>
      <c r="F940" s="225" t="s">
        <v>1557</v>
      </c>
      <c r="G940" s="44"/>
      <c r="H940" s="44"/>
      <c r="I940" s="226"/>
      <c r="J940" s="44"/>
      <c r="K940" s="44"/>
      <c r="L940" s="48"/>
      <c r="M940" s="227"/>
      <c r="N940" s="228"/>
      <c r="O940" s="88"/>
      <c r="P940" s="88"/>
      <c r="Q940" s="88"/>
      <c r="R940" s="88"/>
      <c r="S940" s="88"/>
      <c r="T940" s="89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T940" s="20" t="s">
        <v>183</v>
      </c>
      <c r="AU940" s="20" t="s">
        <v>82</v>
      </c>
    </row>
    <row r="941" s="2" customFormat="1">
      <c r="A941" s="42"/>
      <c r="B941" s="43"/>
      <c r="C941" s="44"/>
      <c r="D941" s="229" t="s">
        <v>185</v>
      </c>
      <c r="E941" s="44"/>
      <c r="F941" s="230" t="s">
        <v>1558</v>
      </c>
      <c r="G941" s="44"/>
      <c r="H941" s="44"/>
      <c r="I941" s="226"/>
      <c r="J941" s="44"/>
      <c r="K941" s="44"/>
      <c r="L941" s="48"/>
      <c r="M941" s="227"/>
      <c r="N941" s="228"/>
      <c r="O941" s="88"/>
      <c r="P941" s="88"/>
      <c r="Q941" s="88"/>
      <c r="R941" s="88"/>
      <c r="S941" s="88"/>
      <c r="T941" s="89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T941" s="20" t="s">
        <v>185</v>
      </c>
      <c r="AU941" s="20" t="s">
        <v>82</v>
      </c>
    </row>
    <row r="942" s="13" customFormat="1">
      <c r="A942" s="13"/>
      <c r="B942" s="241"/>
      <c r="C942" s="242"/>
      <c r="D942" s="224" t="s">
        <v>187</v>
      </c>
      <c r="E942" s="243" t="s">
        <v>30</v>
      </c>
      <c r="F942" s="244" t="s">
        <v>1559</v>
      </c>
      <c r="G942" s="242"/>
      <c r="H942" s="245">
        <v>99.7983</v>
      </c>
      <c r="I942" s="246"/>
      <c r="J942" s="242"/>
      <c r="K942" s="242"/>
      <c r="L942" s="247"/>
      <c r="M942" s="248"/>
      <c r="N942" s="249"/>
      <c r="O942" s="249"/>
      <c r="P942" s="249"/>
      <c r="Q942" s="249"/>
      <c r="R942" s="249"/>
      <c r="S942" s="249"/>
      <c r="T942" s="250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1" t="s">
        <v>187</v>
      </c>
      <c r="AU942" s="251" t="s">
        <v>82</v>
      </c>
      <c r="AV942" s="13" t="s">
        <v>82</v>
      </c>
      <c r="AW942" s="13" t="s">
        <v>36</v>
      </c>
      <c r="AX942" s="13" t="s">
        <v>73</v>
      </c>
      <c r="AY942" s="251" t="s">
        <v>175</v>
      </c>
    </row>
    <row r="943" s="13" customFormat="1">
      <c r="A943" s="13"/>
      <c r="B943" s="241"/>
      <c r="C943" s="242"/>
      <c r="D943" s="224" t="s">
        <v>187</v>
      </c>
      <c r="E943" s="243" t="s">
        <v>30</v>
      </c>
      <c r="F943" s="244" t="s">
        <v>1560</v>
      </c>
      <c r="G943" s="242"/>
      <c r="H943" s="245">
        <v>0.31027500000000004</v>
      </c>
      <c r="I943" s="246"/>
      <c r="J943" s="242"/>
      <c r="K943" s="242"/>
      <c r="L943" s="247"/>
      <c r="M943" s="248"/>
      <c r="N943" s="249"/>
      <c r="O943" s="249"/>
      <c r="P943" s="249"/>
      <c r="Q943" s="249"/>
      <c r="R943" s="249"/>
      <c r="S943" s="249"/>
      <c r="T943" s="250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1" t="s">
        <v>187</v>
      </c>
      <c r="AU943" s="251" t="s">
        <v>82</v>
      </c>
      <c r="AV943" s="13" t="s">
        <v>82</v>
      </c>
      <c r="AW943" s="13" t="s">
        <v>36</v>
      </c>
      <c r="AX943" s="13" t="s">
        <v>73</v>
      </c>
      <c r="AY943" s="251" t="s">
        <v>175</v>
      </c>
    </row>
    <row r="944" s="14" customFormat="1">
      <c r="A944" s="14"/>
      <c r="B944" s="252"/>
      <c r="C944" s="253"/>
      <c r="D944" s="224" t="s">
        <v>187</v>
      </c>
      <c r="E944" s="254" t="s">
        <v>30</v>
      </c>
      <c r="F944" s="255" t="s">
        <v>190</v>
      </c>
      <c r="G944" s="253"/>
      <c r="H944" s="256">
        <v>100.108575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2" t="s">
        <v>187</v>
      </c>
      <c r="AU944" s="262" t="s">
        <v>82</v>
      </c>
      <c r="AV944" s="14" t="s">
        <v>181</v>
      </c>
      <c r="AW944" s="14" t="s">
        <v>36</v>
      </c>
      <c r="AX944" s="14" t="s">
        <v>80</v>
      </c>
      <c r="AY944" s="262" t="s">
        <v>175</v>
      </c>
    </row>
    <row r="945" s="2" customFormat="1" ht="16.5" customHeight="1">
      <c r="A945" s="42"/>
      <c r="B945" s="43"/>
      <c r="C945" s="211" t="s">
        <v>1561</v>
      </c>
      <c r="D945" s="211" t="s">
        <v>176</v>
      </c>
      <c r="E945" s="212" t="s">
        <v>1562</v>
      </c>
      <c r="F945" s="213" t="s">
        <v>1563</v>
      </c>
      <c r="G945" s="214" t="s">
        <v>199</v>
      </c>
      <c r="H945" s="215">
        <v>100.109</v>
      </c>
      <c r="I945" s="216"/>
      <c r="J945" s="217">
        <f>ROUND(I945*H945,2)</f>
        <v>0</v>
      </c>
      <c r="K945" s="213" t="s">
        <v>180</v>
      </c>
      <c r="L945" s="48"/>
      <c r="M945" s="218" t="s">
        <v>30</v>
      </c>
      <c r="N945" s="219" t="s">
        <v>44</v>
      </c>
      <c r="O945" s="88"/>
      <c r="P945" s="220">
        <f>O945*H945</f>
        <v>0</v>
      </c>
      <c r="Q945" s="220">
        <v>0.01</v>
      </c>
      <c r="R945" s="220">
        <f>Q945*H945</f>
        <v>1.00109</v>
      </c>
      <c r="S945" s="220">
        <v>0</v>
      </c>
      <c r="T945" s="221">
        <f>S945*H945</f>
        <v>0</v>
      </c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R945" s="222" t="s">
        <v>181</v>
      </c>
      <c r="AT945" s="222" t="s">
        <v>176</v>
      </c>
      <c r="AU945" s="222" t="s">
        <v>82</v>
      </c>
      <c r="AY945" s="20" t="s">
        <v>175</v>
      </c>
      <c r="BE945" s="223">
        <f>IF(N945="základní",J945,0)</f>
        <v>0</v>
      </c>
      <c r="BF945" s="223">
        <f>IF(N945="snížená",J945,0)</f>
        <v>0</v>
      </c>
      <c r="BG945" s="223">
        <f>IF(N945="zákl. přenesená",J945,0)</f>
        <v>0</v>
      </c>
      <c r="BH945" s="223">
        <f>IF(N945="sníž. přenesená",J945,0)</f>
        <v>0</v>
      </c>
      <c r="BI945" s="223">
        <f>IF(N945="nulová",J945,0)</f>
        <v>0</v>
      </c>
      <c r="BJ945" s="20" t="s">
        <v>80</v>
      </c>
      <c r="BK945" s="223">
        <f>ROUND(I945*H945,2)</f>
        <v>0</v>
      </c>
      <c r="BL945" s="20" t="s">
        <v>181</v>
      </c>
      <c r="BM945" s="222" t="s">
        <v>1564</v>
      </c>
    </row>
    <row r="946" s="2" customFormat="1">
      <c r="A946" s="42"/>
      <c r="B946" s="43"/>
      <c r="C946" s="44"/>
      <c r="D946" s="224" t="s">
        <v>183</v>
      </c>
      <c r="E946" s="44"/>
      <c r="F946" s="225" t="s">
        <v>1565</v>
      </c>
      <c r="G946" s="44"/>
      <c r="H946" s="44"/>
      <c r="I946" s="226"/>
      <c r="J946" s="44"/>
      <c r="K946" s="44"/>
      <c r="L946" s="48"/>
      <c r="M946" s="227"/>
      <c r="N946" s="228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0" t="s">
        <v>183</v>
      </c>
      <c r="AU946" s="20" t="s">
        <v>82</v>
      </c>
    </row>
    <row r="947" s="2" customFormat="1">
      <c r="A947" s="42"/>
      <c r="B947" s="43"/>
      <c r="C947" s="44"/>
      <c r="D947" s="229" t="s">
        <v>185</v>
      </c>
      <c r="E947" s="44"/>
      <c r="F947" s="230" t="s">
        <v>1566</v>
      </c>
      <c r="G947" s="44"/>
      <c r="H947" s="44"/>
      <c r="I947" s="226"/>
      <c r="J947" s="44"/>
      <c r="K947" s="44"/>
      <c r="L947" s="48"/>
      <c r="M947" s="227"/>
      <c r="N947" s="228"/>
      <c r="O947" s="88"/>
      <c r="P947" s="88"/>
      <c r="Q947" s="88"/>
      <c r="R947" s="88"/>
      <c r="S947" s="88"/>
      <c r="T947" s="89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T947" s="20" t="s">
        <v>185</v>
      </c>
      <c r="AU947" s="20" t="s">
        <v>82</v>
      </c>
    </row>
    <row r="948" s="2" customFormat="1" ht="21.75" customHeight="1">
      <c r="A948" s="42"/>
      <c r="B948" s="43"/>
      <c r="C948" s="211" t="s">
        <v>1567</v>
      </c>
      <c r="D948" s="211" t="s">
        <v>176</v>
      </c>
      <c r="E948" s="212" t="s">
        <v>1568</v>
      </c>
      <c r="F948" s="213" t="s">
        <v>1569</v>
      </c>
      <c r="G948" s="214" t="s">
        <v>199</v>
      </c>
      <c r="H948" s="215">
        <v>100.109</v>
      </c>
      <c r="I948" s="216"/>
      <c r="J948" s="217">
        <f>ROUND(I948*H948,2)</f>
        <v>0</v>
      </c>
      <c r="K948" s="213" t="s">
        <v>180</v>
      </c>
      <c r="L948" s="48"/>
      <c r="M948" s="218" t="s">
        <v>30</v>
      </c>
      <c r="N948" s="219" t="s">
        <v>44</v>
      </c>
      <c r="O948" s="88"/>
      <c r="P948" s="220">
        <f>O948*H948</f>
        <v>0</v>
      </c>
      <c r="Q948" s="220">
        <v>0.030300000000000004</v>
      </c>
      <c r="R948" s="220">
        <f>Q948*H948</f>
        <v>3.0333026999999996</v>
      </c>
      <c r="S948" s="220">
        <v>0</v>
      </c>
      <c r="T948" s="221">
        <f>S948*H948</f>
        <v>0</v>
      </c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R948" s="222" t="s">
        <v>181</v>
      </c>
      <c r="AT948" s="222" t="s">
        <v>176</v>
      </c>
      <c r="AU948" s="222" t="s">
        <v>82</v>
      </c>
      <c r="AY948" s="20" t="s">
        <v>175</v>
      </c>
      <c r="BE948" s="223">
        <f>IF(N948="základní",J948,0)</f>
        <v>0</v>
      </c>
      <c r="BF948" s="223">
        <f>IF(N948="snížená",J948,0)</f>
        <v>0</v>
      </c>
      <c r="BG948" s="223">
        <f>IF(N948="zákl. přenesená",J948,0)</f>
        <v>0</v>
      </c>
      <c r="BH948" s="223">
        <f>IF(N948="sníž. přenesená",J948,0)</f>
        <v>0</v>
      </c>
      <c r="BI948" s="223">
        <f>IF(N948="nulová",J948,0)</f>
        <v>0</v>
      </c>
      <c r="BJ948" s="20" t="s">
        <v>80</v>
      </c>
      <c r="BK948" s="223">
        <f>ROUND(I948*H948,2)</f>
        <v>0</v>
      </c>
      <c r="BL948" s="20" t="s">
        <v>181</v>
      </c>
      <c r="BM948" s="222" t="s">
        <v>1570</v>
      </c>
    </row>
    <row r="949" s="2" customFormat="1">
      <c r="A949" s="42"/>
      <c r="B949" s="43"/>
      <c r="C949" s="44"/>
      <c r="D949" s="224" t="s">
        <v>183</v>
      </c>
      <c r="E949" s="44"/>
      <c r="F949" s="225" t="s">
        <v>1571</v>
      </c>
      <c r="G949" s="44"/>
      <c r="H949" s="44"/>
      <c r="I949" s="226"/>
      <c r="J949" s="44"/>
      <c r="K949" s="44"/>
      <c r="L949" s="48"/>
      <c r="M949" s="227"/>
      <c r="N949" s="228"/>
      <c r="O949" s="88"/>
      <c r="P949" s="88"/>
      <c r="Q949" s="88"/>
      <c r="R949" s="88"/>
      <c r="S949" s="88"/>
      <c r="T949" s="89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T949" s="20" t="s">
        <v>183</v>
      </c>
      <c r="AU949" s="20" t="s">
        <v>82</v>
      </c>
    </row>
    <row r="950" s="2" customFormat="1">
      <c r="A950" s="42"/>
      <c r="B950" s="43"/>
      <c r="C950" s="44"/>
      <c r="D950" s="229" t="s">
        <v>185</v>
      </c>
      <c r="E950" s="44"/>
      <c r="F950" s="230" t="s">
        <v>1572</v>
      </c>
      <c r="G950" s="44"/>
      <c r="H950" s="44"/>
      <c r="I950" s="226"/>
      <c r="J950" s="44"/>
      <c r="K950" s="44"/>
      <c r="L950" s="48"/>
      <c r="M950" s="227"/>
      <c r="N950" s="228"/>
      <c r="O950" s="88"/>
      <c r="P950" s="88"/>
      <c r="Q950" s="88"/>
      <c r="R950" s="88"/>
      <c r="S950" s="88"/>
      <c r="T950" s="89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T950" s="20" t="s">
        <v>185</v>
      </c>
      <c r="AU950" s="20" t="s">
        <v>82</v>
      </c>
    </row>
    <row r="951" s="2" customFormat="1" ht="16.5" customHeight="1">
      <c r="A951" s="42"/>
      <c r="B951" s="43"/>
      <c r="C951" s="211" t="s">
        <v>1573</v>
      </c>
      <c r="D951" s="211" t="s">
        <v>176</v>
      </c>
      <c r="E951" s="212" t="s">
        <v>1574</v>
      </c>
      <c r="F951" s="213" t="s">
        <v>1575</v>
      </c>
      <c r="G951" s="214" t="s">
        <v>295</v>
      </c>
      <c r="H951" s="215">
        <v>0.024</v>
      </c>
      <c r="I951" s="216"/>
      <c r="J951" s="217">
        <f>ROUND(I951*H951,2)</f>
        <v>0</v>
      </c>
      <c r="K951" s="213" t="s">
        <v>180</v>
      </c>
      <c r="L951" s="48"/>
      <c r="M951" s="218" t="s">
        <v>30</v>
      </c>
      <c r="N951" s="219" t="s">
        <v>44</v>
      </c>
      <c r="O951" s="88"/>
      <c r="P951" s="220">
        <f>O951*H951</f>
        <v>0</v>
      </c>
      <c r="Q951" s="220">
        <v>1.0627700000000002</v>
      </c>
      <c r="R951" s="220">
        <f>Q951*H951</f>
        <v>0.025506480000000004</v>
      </c>
      <c r="S951" s="220">
        <v>0</v>
      </c>
      <c r="T951" s="221">
        <f>S951*H951</f>
        <v>0</v>
      </c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R951" s="222" t="s">
        <v>181</v>
      </c>
      <c r="AT951" s="222" t="s">
        <v>176</v>
      </c>
      <c r="AU951" s="222" t="s">
        <v>82</v>
      </c>
      <c r="AY951" s="20" t="s">
        <v>175</v>
      </c>
      <c r="BE951" s="223">
        <f>IF(N951="základní",J951,0)</f>
        <v>0</v>
      </c>
      <c r="BF951" s="223">
        <f>IF(N951="snížená",J951,0)</f>
        <v>0</v>
      </c>
      <c r="BG951" s="223">
        <f>IF(N951="zákl. přenesená",J951,0)</f>
        <v>0</v>
      </c>
      <c r="BH951" s="223">
        <f>IF(N951="sníž. přenesená",J951,0)</f>
        <v>0</v>
      </c>
      <c r="BI951" s="223">
        <f>IF(N951="nulová",J951,0)</f>
        <v>0</v>
      </c>
      <c r="BJ951" s="20" t="s">
        <v>80</v>
      </c>
      <c r="BK951" s="223">
        <f>ROUND(I951*H951,2)</f>
        <v>0</v>
      </c>
      <c r="BL951" s="20" t="s">
        <v>181</v>
      </c>
      <c r="BM951" s="222" t="s">
        <v>1576</v>
      </c>
    </row>
    <row r="952" s="2" customFormat="1">
      <c r="A952" s="42"/>
      <c r="B952" s="43"/>
      <c r="C952" s="44"/>
      <c r="D952" s="224" t="s">
        <v>183</v>
      </c>
      <c r="E952" s="44"/>
      <c r="F952" s="225" t="s">
        <v>1577</v>
      </c>
      <c r="G952" s="44"/>
      <c r="H952" s="44"/>
      <c r="I952" s="226"/>
      <c r="J952" s="44"/>
      <c r="K952" s="44"/>
      <c r="L952" s="48"/>
      <c r="M952" s="227"/>
      <c r="N952" s="228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T952" s="20" t="s">
        <v>183</v>
      </c>
      <c r="AU952" s="20" t="s">
        <v>82</v>
      </c>
    </row>
    <row r="953" s="2" customFormat="1">
      <c r="A953" s="42"/>
      <c r="B953" s="43"/>
      <c r="C953" s="44"/>
      <c r="D953" s="229" t="s">
        <v>185</v>
      </c>
      <c r="E953" s="44"/>
      <c r="F953" s="230" t="s">
        <v>1578</v>
      </c>
      <c r="G953" s="44"/>
      <c r="H953" s="44"/>
      <c r="I953" s="226"/>
      <c r="J953" s="44"/>
      <c r="K953" s="44"/>
      <c r="L953" s="48"/>
      <c r="M953" s="227"/>
      <c r="N953" s="228"/>
      <c r="O953" s="88"/>
      <c r="P953" s="88"/>
      <c r="Q953" s="88"/>
      <c r="R953" s="88"/>
      <c r="S953" s="88"/>
      <c r="T953" s="89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T953" s="20" t="s">
        <v>185</v>
      </c>
      <c r="AU953" s="20" t="s">
        <v>82</v>
      </c>
    </row>
    <row r="954" s="12" customFormat="1">
      <c r="A954" s="12"/>
      <c r="B954" s="231"/>
      <c r="C954" s="232"/>
      <c r="D954" s="224" t="s">
        <v>187</v>
      </c>
      <c r="E954" s="233" t="s">
        <v>30</v>
      </c>
      <c r="F954" s="234" t="s">
        <v>1579</v>
      </c>
      <c r="G954" s="232"/>
      <c r="H954" s="233" t="s">
        <v>30</v>
      </c>
      <c r="I954" s="235"/>
      <c r="J954" s="232"/>
      <c r="K954" s="232"/>
      <c r="L954" s="236"/>
      <c r="M954" s="237"/>
      <c r="N954" s="238"/>
      <c r="O954" s="238"/>
      <c r="P954" s="238"/>
      <c r="Q954" s="238"/>
      <c r="R954" s="238"/>
      <c r="S954" s="238"/>
      <c r="T954" s="239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T954" s="240" t="s">
        <v>187</v>
      </c>
      <c r="AU954" s="240" t="s">
        <v>82</v>
      </c>
      <c r="AV954" s="12" t="s">
        <v>80</v>
      </c>
      <c r="AW954" s="12" t="s">
        <v>36</v>
      </c>
      <c r="AX954" s="12" t="s">
        <v>73</v>
      </c>
      <c r="AY954" s="240" t="s">
        <v>175</v>
      </c>
    </row>
    <row r="955" s="13" customFormat="1">
      <c r="A955" s="13"/>
      <c r="B955" s="241"/>
      <c r="C955" s="242"/>
      <c r="D955" s="224" t="s">
        <v>187</v>
      </c>
      <c r="E955" s="243" t="s">
        <v>30</v>
      </c>
      <c r="F955" s="244" t="s">
        <v>1580</v>
      </c>
      <c r="G955" s="242"/>
      <c r="H955" s="245">
        <v>0.023968599999999996</v>
      </c>
      <c r="I955" s="246"/>
      <c r="J955" s="242"/>
      <c r="K955" s="242"/>
      <c r="L955" s="247"/>
      <c r="M955" s="248"/>
      <c r="N955" s="249"/>
      <c r="O955" s="249"/>
      <c r="P955" s="249"/>
      <c r="Q955" s="249"/>
      <c r="R955" s="249"/>
      <c r="S955" s="249"/>
      <c r="T955" s="250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1" t="s">
        <v>187</v>
      </c>
      <c r="AU955" s="251" t="s">
        <v>82</v>
      </c>
      <c r="AV955" s="13" t="s">
        <v>82</v>
      </c>
      <c r="AW955" s="13" t="s">
        <v>36</v>
      </c>
      <c r="AX955" s="13" t="s">
        <v>73</v>
      </c>
      <c r="AY955" s="251" t="s">
        <v>175</v>
      </c>
    </row>
    <row r="956" s="14" customFormat="1">
      <c r="A956" s="14"/>
      <c r="B956" s="252"/>
      <c r="C956" s="253"/>
      <c r="D956" s="224" t="s">
        <v>187</v>
      </c>
      <c r="E956" s="254" t="s">
        <v>30</v>
      </c>
      <c r="F956" s="255" t="s">
        <v>190</v>
      </c>
      <c r="G956" s="253"/>
      <c r="H956" s="256">
        <v>0.023968599999999996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62" t="s">
        <v>187</v>
      </c>
      <c r="AU956" s="262" t="s">
        <v>82</v>
      </c>
      <c r="AV956" s="14" t="s">
        <v>181</v>
      </c>
      <c r="AW956" s="14" t="s">
        <v>36</v>
      </c>
      <c r="AX956" s="14" t="s">
        <v>80</v>
      </c>
      <c r="AY956" s="262" t="s">
        <v>175</v>
      </c>
    </row>
    <row r="957" s="2" customFormat="1" ht="16.5" customHeight="1">
      <c r="A957" s="42"/>
      <c r="B957" s="43"/>
      <c r="C957" s="211" t="s">
        <v>1581</v>
      </c>
      <c r="D957" s="211" t="s">
        <v>176</v>
      </c>
      <c r="E957" s="212" t="s">
        <v>1582</v>
      </c>
      <c r="F957" s="213" t="s">
        <v>1583</v>
      </c>
      <c r="G957" s="214" t="s">
        <v>179</v>
      </c>
      <c r="H957" s="215">
        <v>8.28</v>
      </c>
      <c r="I957" s="216"/>
      <c r="J957" s="217">
        <f>ROUND(I957*H957,2)</f>
        <v>0</v>
      </c>
      <c r="K957" s="213" t="s">
        <v>180</v>
      </c>
      <c r="L957" s="48"/>
      <c r="M957" s="218" t="s">
        <v>30</v>
      </c>
      <c r="N957" s="219" t="s">
        <v>44</v>
      </c>
      <c r="O957" s="88"/>
      <c r="P957" s="220">
        <f>O957*H957</f>
        <v>0</v>
      </c>
      <c r="Q957" s="220">
        <v>0.084</v>
      </c>
      <c r="R957" s="220">
        <f>Q957*H957</f>
        <v>0.69552000000000008</v>
      </c>
      <c r="S957" s="220">
        <v>0</v>
      </c>
      <c r="T957" s="221">
        <f>S957*H957</f>
        <v>0</v>
      </c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R957" s="222" t="s">
        <v>181</v>
      </c>
      <c r="AT957" s="222" t="s">
        <v>176</v>
      </c>
      <c r="AU957" s="222" t="s">
        <v>82</v>
      </c>
      <c r="AY957" s="20" t="s">
        <v>175</v>
      </c>
      <c r="BE957" s="223">
        <f>IF(N957="základní",J957,0)</f>
        <v>0</v>
      </c>
      <c r="BF957" s="223">
        <f>IF(N957="snížená",J957,0)</f>
        <v>0</v>
      </c>
      <c r="BG957" s="223">
        <f>IF(N957="zákl. přenesená",J957,0)</f>
        <v>0</v>
      </c>
      <c r="BH957" s="223">
        <f>IF(N957="sníž. přenesená",J957,0)</f>
        <v>0</v>
      </c>
      <c r="BI957" s="223">
        <f>IF(N957="nulová",J957,0)</f>
        <v>0</v>
      </c>
      <c r="BJ957" s="20" t="s">
        <v>80</v>
      </c>
      <c r="BK957" s="223">
        <f>ROUND(I957*H957,2)</f>
        <v>0</v>
      </c>
      <c r="BL957" s="20" t="s">
        <v>181</v>
      </c>
      <c r="BM957" s="222" t="s">
        <v>1584</v>
      </c>
    </row>
    <row r="958" s="2" customFormat="1">
      <c r="A958" s="42"/>
      <c r="B958" s="43"/>
      <c r="C958" s="44"/>
      <c r="D958" s="224" t="s">
        <v>183</v>
      </c>
      <c r="E958" s="44"/>
      <c r="F958" s="225" t="s">
        <v>1585</v>
      </c>
      <c r="G958" s="44"/>
      <c r="H958" s="44"/>
      <c r="I958" s="226"/>
      <c r="J958" s="44"/>
      <c r="K958" s="44"/>
      <c r="L958" s="48"/>
      <c r="M958" s="227"/>
      <c r="N958" s="228"/>
      <c r="O958" s="88"/>
      <c r="P958" s="88"/>
      <c r="Q958" s="88"/>
      <c r="R958" s="88"/>
      <c r="S958" s="88"/>
      <c r="T958" s="89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T958" s="20" t="s">
        <v>183</v>
      </c>
      <c r="AU958" s="20" t="s">
        <v>82</v>
      </c>
    </row>
    <row r="959" s="2" customFormat="1">
      <c r="A959" s="42"/>
      <c r="B959" s="43"/>
      <c r="C959" s="44"/>
      <c r="D959" s="229" t="s">
        <v>185</v>
      </c>
      <c r="E959" s="44"/>
      <c r="F959" s="230" t="s">
        <v>1586</v>
      </c>
      <c r="G959" s="44"/>
      <c r="H959" s="44"/>
      <c r="I959" s="226"/>
      <c r="J959" s="44"/>
      <c r="K959" s="44"/>
      <c r="L959" s="48"/>
      <c r="M959" s="227"/>
      <c r="N959" s="228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0" t="s">
        <v>185</v>
      </c>
      <c r="AU959" s="20" t="s">
        <v>82</v>
      </c>
    </row>
    <row r="960" s="12" customFormat="1">
      <c r="A960" s="12"/>
      <c r="B960" s="231"/>
      <c r="C960" s="232"/>
      <c r="D960" s="224" t="s">
        <v>187</v>
      </c>
      <c r="E960" s="233" t="s">
        <v>30</v>
      </c>
      <c r="F960" s="234" t="s">
        <v>1587</v>
      </c>
      <c r="G960" s="232"/>
      <c r="H960" s="233" t="s">
        <v>30</v>
      </c>
      <c r="I960" s="235"/>
      <c r="J960" s="232"/>
      <c r="K960" s="232"/>
      <c r="L960" s="236"/>
      <c r="M960" s="237"/>
      <c r="N960" s="238"/>
      <c r="O960" s="238"/>
      <c r="P960" s="238"/>
      <c r="Q960" s="238"/>
      <c r="R960" s="238"/>
      <c r="S960" s="238"/>
      <c r="T960" s="239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T960" s="240" t="s">
        <v>187</v>
      </c>
      <c r="AU960" s="240" t="s">
        <v>82</v>
      </c>
      <c r="AV960" s="12" t="s">
        <v>80</v>
      </c>
      <c r="AW960" s="12" t="s">
        <v>36</v>
      </c>
      <c r="AX960" s="12" t="s">
        <v>73</v>
      </c>
      <c r="AY960" s="240" t="s">
        <v>175</v>
      </c>
    </row>
    <row r="961" s="13" customFormat="1">
      <c r="A961" s="13"/>
      <c r="B961" s="241"/>
      <c r="C961" s="242"/>
      <c r="D961" s="224" t="s">
        <v>187</v>
      </c>
      <c r="E961" s="243" t="s">
        <v>30</v>
      </c>
      <c r="F961" s="244" t="s">
        <v>1588</v>
      </c>
      <c r="G961" s="242"/>
      <c r="H961" s="245">
        <v>5.175</v>
      </c>
      <c r="I961" s="246"/>
      <c r="J961" s="242"/>
      <c r="K961" s="242"/>
      <c r="L961" s="247"/>
      <c r="M961" s="248"/>
      <c r="N961" s="249"/>
      <c r="O961" s="249"/>
      <c r="P961" s="249"/>
      <c r="Q961" s="249"/>
      <c r="R961" s="249"/>
      <c r="S961" s="249"/>
      <c r="T961" s="250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1" t="s">
        <v>187</v>
      </c>
      <c r="AU961" s="251" t="s">
        <v>82</v>
      </c>
      <c r="AV961" s="13" t="s">
        <v>82</v>
      </c>
      <c r="AW961" s="13" t="s">
        <v>36</v>
      </c>
      <c r="AX961" s="13" t="s">
        <v>73</v>
      </c>
      <c r="AY961" s="251" t="s">
        <v>175</v>
      </c>
    </row>
    <row r="962" s="13" customFormat="1">
      <c r="A962" s="13"/>
      <c r="B962" s="241"/>
      <c r="C962" s="242"/>
      <c r="D962" s="224" t="s">
        <v>187</v>
      </c>
      <c r="E962" s="243" t="s">
        <v>30</v>
      </c>
      <c r="F962" s="244" t="s">
        <v>1589</v>
      </c>
      <c r="G962" s="242"/>
      <c r="H962" s="245">
        <v>2.07</v>
      </c>
      <c r="I962" s="246"/>
      <c r="J962" s="242"/>
      <c r="K962" s="242"/>
      <c r="L962" s="247"/>
      <c r="M962" s="248"/>
      <c r="N962" s="249"/>
      <c r="O962" s="249"/>
      <c r="P962" s="249"/>
      <c r="Q962" s="249"/>
      <c r="R962" s="249"/>
      <c r="S962" s="249"/>
      <c r="T962" s="250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1" t="s">
        <v>187</v>
      </c>
      <c r="AU962" s="251" t="s">
        <v>82</v>
      </c>
      <c r="AV962" s="13" t="s">
        <v>82</v>
      </c>
      <c r="AW962" s="13" t="s">
        <v>36</v>
      </c>
      <c r="AX962" s="13" t="s">
        <v>73</v>
      </c>
      <c r="AY962" s="251" t="s">
        <v>175</v>
      </c>
    </row>
    <row r="963" s="13" customFormat="1">
      <c r="A963" s="13"/>
      <c r="B963" s="241"/>
      <c r="C963" s="242"/>
      <c r="D963" s="224" t="s">
        <v>187</v>
      </c>
      <c r="E963" s="243" t="s">
        <v>30</v>
      </c>
      <c r="F963" s="244" t="s">
        <v>1590</v>
      </c>
      <c r="G963" s="242"/>
      <c r="H963" s="245">
        <v>1.035</v>
      </c>
      <c r="I963" s="246"/>
      <c r="J963" s="242"/>
      <c r="K963" s="242"/>
      <c r="L963" s="247"/>
      <c r="M963" s="248"/>
      <c r="N963" s="249"/>
      <c r="O963" s="249"/>
      <c r="P963" s="249"/>
      <c r="Q963" s="249"/>
      <c r="R963" s="249"/>
      <c r="S963" s="249"/>
      <c r="T963" s="250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1" t="s">
        <v>187</v>
      </c>
      <c r="AU963" s="251" t="s">
        <v>82</v>
      </c>
      <c r="AV963" s="13" t="s">
        <v>82</v>
      </c>
      <c r="AW963" s="13" t="s">
        <v>36</v>
      </c>
      <c r="AX963" s="13" t="s">
        <v>73</v>
      </c>
      <c r="AY963" s="251" t="s">
        <v>175</v>
      </c>
    </row>
    <row r="964" s="14" customFormat="1">
      <c r="A964" s="14"/>
      <c r="B964" s="252"/>
      <c r="C964" s="253"/>
      <c r="D964" s="224" t="s">
        <v>187</v>
      </c>
      <c r="E964" s="254" t="s">
        <v>30</v>
      </c>
      <c r="F964" s="255" t="s">
        <v>190</v>
      </c>
      <c r="G964" s="253"/>
      <c r="H964" s="256">
        <v>8.28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2" t="s">
        <v>187</v>
      </c>
      <c r="AU964" s="262" t="s">
        <v>82</v>
      </c>
      <c r="AV964" s="14" t="s">
        <v>181</v>
      </c>
      <c r="AW964" s="14" t="s">
        <v>36</v>
      </c>
      <c r="AX964" s="14" t="s">
        <v>80</v>
      </c>
      <c r="AY964" s="262" t="s">
        <v>175</v>
      </c>
    </row>
    <row r="965" s="2" customFormat="1" ht="21.75" customHeight="1">
      <c r="A965" s="42"/>
      <c r="B965" s="43"/>
      <c r="C965" s="211" t="s">
        <v>1591</v>
      </c>
      <c r="D965" s="211" t="s">
        <v>176</v>
      </c>
      <c r="E965" s="212" t="s">
        <v>1592</v>
      </c>
      <c r="F965" s="213" t="s">
        <v>1593</v>
      </c>
      <c r="G965" s="214" t="s">
        <v>247</v>
      </c>
      <c r="H965" s="215">
        <v>8</v>
      </c>
      <c r="I965" s="216"/>
      <c r="J965" s="217">
        <f>ROUND(I965*H965,2)</f>
        <v>0</v>
      </c>
      <c r="K965" s="213" t="s">
        <v>180</v>
      </c>
      <c r="L965" s="48"/>
      <c r="M965" s="218" t="s">
        <v>30</v>
      </c>
      <c r="N965" s="219" t="s">
        <v>44</v>
      </c>
      <c r="O965" s="88"/>
      <c r="P965" s="220">
        <f>O965*H965</f>
        <v>0</v>
      </c>
      <c r="Q965" s="220">
        <v>0.0019</v>
      </c>
      <c r="R965" s="220">
        <f>Q965*H965</f>
        <v>0.0152</v>
      </c>
      <c r="S965" s="220">
        <v>0</v>
      </c>
      <c r="T965" s="221">
        <f>S965*H965</f>
        <v>0</v>
      </c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R965" s="222" t="s">
        <v>181</v>
      </c>
      <c r="AT965" s="222" t="s">
        <v>176</v>
      </c>
      <c r="AU965" s="222" t="s">
        <v>82</v>
      </c>
      <c r="AY965" s="20" t="s">
        <v>175</v>
      </c>
      <c r="BE965" s="223">
        <f>IF(N965="základní",J965,0)</f>
        <v>0</v>
      </c>
      <c r="BF965" s="223">
        <f>IF(N965="snížená",J965,0)</f>
        <v>0</v>
      </c>
      <c r="BG965" s="223">
        <f>IF(N965="zákl. přenesená",J965,0)</f>
        <v>0</v>
      </c>
      <c r="BH965" s="223">
        <f>IF(N965="sníž. přenesená",J965,0)</f>
        <v>0</v>
      </c>
      <c r="BI965" s="223">
        <f>IF(N965="nulová",J965,0)</f>
        <v>0</v>
      </c>
      <c r="BJ965" s="20" t="s">
        <v>80</v>
      </c>
      <c r="BK965" s="223">
        <f>ROUND(I965*H965,2)</f>
        <v>0</v>
      </c>
      <c r="BL965" s="20" t="s">
        <v>181</v>
      </c>
      <c r="BM965" s="222" t="s">
        <v>1594</v>
      </c>
    </row>
    <row r="966" s="2" customFormat="1">
      <c r="A966" s="42"/>
      <c r="B966" s="43"/>
      <c r="C966" s="44"/>
      <c r="D966" s="224" t="s">
        <v>183</v>
      </c>
      <c r="E966" s="44"/>
      <c r="F966" s="225" t="s">
        <v>1595</v>
      </c>
      <c r="G966" s="44"/>
      <c r="H966" s="44"/>
      <c r="I966" s="226"/>
      <c r="J966" s="44"/>
      <c r="K966" s="44"/>
      <c r="L966" s="48"/>
      <c r="M966" s="227"/>
      <c r="N966" s="228"/>
      <c r="O966" s="88"/>
      <c r="P966" s="88"/>
      <c r="Q966" s="88"/>
      <c r="R966" s="88"/>
      <c r="S966" s="88"/>
      <c r="T966" s="89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T966" s="20" t="s">
        <v>183</v>
      </c>
      <c r="AU966" s="20" t="s">
        <v>82</v>
      </c>
    </row>
    <row r="967" s="2" customFormat="1">
      <c r="A967" s="42"/>
      <c r="B967" s="43"/>
      <c r="C967" s="44"/>
      <c r="D967" s="229" t="s">
        <v>185</v>
      </c>
      <c r="E967" s="44"/>
      <c r="F967" s="230" t="s">
        <v>1596</v>
      </c>
      <c r="G967" s="44"/>
      <c r="H967" s="44"/>
      <c r="I967" s="226"/>
      <c r="J967" s="44"/>
      <c r="K967" s="44"/>
      <c r="L967" s="48"/>
      <c r="M967" s="227"/>
      <c r="N967" s="228"/>
      <c r="O967" s="88"/>
      <c r="P967" s="88"/>
      <c r="Q967" s="88"/>
      <c r="R967" s="88"/>
      <c r="S967" s="88"/>
      <c r="T967" s="89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T967" s="20" t="s">
        <v>185</v>
      </c>
      <c r="AU967" s="20" t="s">
        <v>82</v>
      </c>
    </row>
    <row r="968" s="13" customFormat="1">
      <c r="A968" s="13"/>
      <c r="B968" s="241"/>
      <c r="C968" s="242"/>
      <c r="D968" s="224" t="s">
        <v>187</v>
      </c>
      <c r="E968" s="243" t="s">
        <v>30</v>
      </c>
      <c r="F968" s="244" t="s">
        <v>1597</v>
      </c>
      <c r="G968" s="242"/>
      <c r="H968" s="245">
        <v>8</v>
      </c>
      <c r="I968" s="246"/>
      <c r="J968" s="242"/>
      <c r="K968" s="242"/>
      <c r="L968" s="247"/>
      <c r="M968" s="248"/>
      <c r="N968" s="249"/>
      <c r="O968" s="249"/>
      <c r="P968" s="249"/>
      <c r="Q968" s="249"/>
      <c r="R968" s="249"/>
      <c r="S968" s="249"/>
      <c r="T968" s="250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1" t="s">
        <v>187</v>
      </c>
      <c r="AU968" s="251" t="s">
        <v>82</v>
      </c>
      <c r="AV968" s="13" t="s">
        <v>82</v>
      </c>
      <c r="AW968" s="13" t="s">
        <v>36</v>
      </c>
      <c r="AX968" s="13" t="s">
        <v>73</v>
      </c>
      <c r="AY968" s="251" t="s">
        <v>175</v>
      </c>
    </row>
    <row r="969" s="14" customFormat="1">
      <c r="A969" s="14"/>
      <c r="B969" s="252"/>
      <c r="C969" s="253"/>
      <c r="D969" s="224" t="s">
        <v>187</v>
      </c>
      <c r="E969" s="254" t="s">
        <v>30</v>
      </c>
      <c r="F969" s="255" t="s">
        <v>190</v>
      </c>
      <c r="G969" s="253"/>
      <c r="H969" s="256">
        <v>8</v>
      </c>
      <c r="I969" s="257"/>
      <c r="J969" s="253"/>
      <c r="K969" s="253"/>
      <c r="L969" s="258"/>
      <c r="M969" s="259"/>
      <c r="N969" s="260"/>
      <c r="O969" s="260"/>
      <c r="P969" s="260"/>
      <c r="Q969" s="260"/>
      <c r="R969" s="260"/>
      <c r="S969" s="260"/>
      <c r="T969" s="26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2" t="s">
        <v>187</v>
      </c>
      <c r="AU969" s="262" t="s">
        <v>82</v>
      </c>
      <c r="AV969" s="14" t="s">
        <v>181</v>
      </c>
      <c r="AW969" s="14" t="s">
        <v>36</v>
      </c>
      <c r="AX969" s="14" t="s">
        <v>80</v>
      </c>
      <c r="AY969" s="262" t="s">
        <v>175</v>
      </c>
    </row>
    <row r="970" s="2" customFormat="1" ht="16.5" customHeight="1">
      <c r="A970" s="42"/>
      <c r="B970" s="43"/>
      <c r="C970" s="211" t="s">
        <v>1598</v>
      </c>
      <c r="D970" s="211" t="s">
        <v>176</v>
      </c>
      <c r="E970" s="212" t="s">
        <v>1599</v>
      </c>
      <c r="F970" s="213" t="s">
        <v>1600</v>
      </c>
      <c r="G970" s="214" t="s">
        <v>247</v>
      </c>
      <c r="H970" s="215">
        <v>385.468</v>
      </c>
      <c r="I970" s="216"/>
      <c r="J970" s="217">
        <f>ROUND(I970*H970,2)</f>
        <v>0</v>
      </c>
      <c r="K970" s="213" t="s">
        <v>180</v>
      </c>
      <c r="L970" s="48"/>
      <c r="M970" s="218" t="s">
        <v>30</v>
      </c>
      <c r="N970" s="219" t="s">
        <v>44</v>
      </c>
      <c r="O970" s="88"/>
      <c r="P970" s="220">
        <f>O970*H970</f>
        <v>0</v>
      </c>
      <c r="Q970" s="220">
        <v>1E-05</v>
      </c>
      <c r="R970" s="220">
        <f>Q970*H970</f>
        <v>0.0038546800000000008</v>
      </c>
      <c r="S970" s="220">
        <v>0</v>
      </c>
      <c r="T970" s="221">
        <f>S970*H970</f>
        <v>0</v>
      </c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R970" s="222" t="s">
        <v>181</v>
      </c>
      <c r="AT970" s="222" t="s">
        <v>176</v>
      </c>
      <c r="AU970" s="222" t="s">
        <v>82</v>
      </c>
      <c r="AY970" s="20" t="s">
        <v>175</v>
      </c>
      <c r="BE970" s="223">
        <f>IF(N970="základní",J970,0)</f>
        <v>0</v>
      </c>
      <c r="BF970" s="223">
        <f>IF(N970="snížená",J970,0)</f>
        <v>0</v>
      </c>
      <c r="BG970" s="223">
        <f>IF(N970="zákl. přenesená",J970,0)</f>
        <v>0</v>
      </c>
      <c r="BH970" s="223">
        <f>IF(N970="sníž. přenesená",J970,0)</f>
        <v>0</v>
      </c>
      <c r="BI970" s="223">
        <f>IF(N970="nulová",J970,0)</f>
        <v>0</v>
      </c>
      <c r="BJ970" s="20" t="s">
        <v>80</v>
      </c>
      <c r="BK970" s="223">
        <f>ROUND(I970*H970,2)</f>
        <v>0</v>
      </c>
      <c r="BL970" s="20" t="s">
        <v>181</v>
      </c>
      <c r="BM970" s="222" t="s">
        <v>1601</v>
      </c>
    </row>
    <row r="971" s="2" customFormat="1">
      <c r="A971" s="42"/>
      <c r="B971" s="43"/>
      <c r="C971" s="44"/>
      <c r="D971" s="224" t="s">
        <v>183</v>
      </c>
      <c r="E971" s="44"/>
      <c r="F971" s="225" t="s">
        <v>1602</v>
      </c>
      <c r="G971" s="44"/>
      <c r="H971" s="44"/>
      <c r="I971" s="226"/>
      <c r="J971" s="44"/>
      <c r="K971" s="44"/>
      <c r="L971" s="48"/>
      <c r="M971" s="227"/>
      <c r="N971" s="228"/>
      <c r="O971" s="88"/>
      <c r="P971" s="88"/>
      <c r="Q971" s="88"/>
      <c r="R971" s="88"/>
      <c r="S971" s="88"/>
      <c r="T971" s="89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T971" s="20" t="s">
        <v>183</v>
      </c>
      <c r="AU971" s="20" t="s">
        <v>82</v>
      </c>
    </row>
    <row r="972" s="2" customFormat="1">
      <c r="A972" s="42"/>
      <c r="B972" s="43"/>
      <c r="C972" s="44"/>
      <c r="D972" s="229" t="s">
        <v>185</v>
      </c>
      <c r="E972" s="44"/>
      <c r="F972" s="230" t="s">
        <v>1603</v>
      </c>
      <c r="G972" s="44"/>
      <c r="H972" s="44"/>
      <c r="I972" s="226"/>
      <c r="J972" s="44"/>
      <c r="K972" s="44"/>
      <c r="L972" s="48"/>
      <c r="M972" s="227"/>
      <c r="N972" s="228"/>
      <c r="O972" s="88"/>
      <c r="P972" s="88"/>
      <c r="Q972" s="88"/>
      <c r="R972" s="88"/>
      <c r="S972" s="88"/>
      <c r="T972" s="89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T972" s="20" t="s">
        <v>185</v>
      </c>
      <c r="AU972" s="20" t="s">
        <v>82</v>
      </c>
    </row>
    <row r="973" s="12" customFormat="1">
      <c r="A973" s="12"/>
      <c r="B973" s="231"/>
      <c r="C973" s="232"/>
      <c r="D973" s="224" t="s">
        <v>187</v>
      </c>
      <c r="E973" s="233" t="s">
        <v>30</v>
      </c>
      <c r="F973" s="234" t="s">
        <v>1604</v>
      </c>
      <c r="G973" s="232"/>
      <c r="H973" s="233" t="s">
        <v>30</v>
      </c>
      <c r="I973" s="235"/>
      <c r="J973" s="232"/>
      <c r="K973" s="232"/>
      <c r="L973" s="236"/>
      <c r="M973" s="237"/>
      <c r="N973" s="238"/>
      <c r="O973" s="238"/>
      <c r="P973" s="238"/>
      <c r="Q973" s="238"/>
      <c r="R973" s="238"/>
      <c r="S973" s="238"/>
      <c r="T973" s="239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T973" s="240" t="s">
        <v>187</v>
      </c>
      <c r="AU973" s="240" t="s">
        <v>82</v>
      </c>
      <c r="AV973" s="12" t="s">
        <v>80</v>
      </c>
      <c r="AW973" s="12" t="s">
        <v>36</v>
      </c>
      <c r="AX973" s="12" t="s">
        <v>73</v>
      </c>
      <c r="AY973" s="240" t="s">
        <v>175</v>
      </c>
    </row>
    <row r="974" s="13" customFormat="1">
      <c r="A974" s="13"/>
      <c r="B974" s="241"/>
      <c r="C974" s="242"/>
      <c r="D974" s="224" t="s">
        <v>187</v>
      </c>
      <c r="E974" s="243" t="s">
        <v>30</v>
      </c>
      <c r="F974" s="244" t="s">
        <v>1605</v>
      </c>
      <c r="G974" s="242"/>
      <c r="H974" s="245">
        <v>56.25</v>
      </c>
      <c r="I974" s="246"/>
      <c r="J974" s="242"/>
      <c r="K974" s="242"/>
      <c r="L974" s="247"/>
      <c r="M974" s="248"/>
      <c r="N974" s="249"/>
      <c r="O974" s="249"/>
      <c r="P974" s="249"/>
      <c r="Q974" s="249"/>
      <c r="R974" s="249"/>
      <c r="S974" s="249"/>
      <c r="T974" s="250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1" t="s">
        <v>187</v>
      </c>
      <c r="AU974" s="251" t="s">
        <v>82</v>
      </c>
      <c r="AV974" s="13" t="s">
        <v>82</v>
      </c>
      <c r="AW974" s="13" t="s">
        <v>36</v>
      </c>
      <c r="AX974" s="13" t="s">
        <v>73</v>
      </c>
      <c r="AY974" s="251" t="s">
        <v>175</v>
      </c>
    </row>
    <row r="975" s="13" customFormat="1">
      <c r="A975" s="13"/>
      <c r="B975" s="241"/>
      <c r="C975" s="242"/>
      <c r="D975" s="224" t="s">
        <v>187</v>
      </c>
      <c r="E975" s="243" t="s">
        <v>30</v>
      </c>
      <c r="F975" s="244" t="s">
        <v>1606</v>
      </c>
      <c r="G975" s="242"/>
      <c r="H975" s="245">
        <v>52.25</v>
      </c>
      <c r="I975" s="246"/>
      <c r="J975" s="242"/>
      <c r="K975" s="242"/>
      <c r="L975" s="247"/>
      <c r="M975" s="248"/>
      <c r="N975" s="249"/>
      <c r="O975" s="249"/>
      <c r="P975" s="249"/>
      <c r="Q975" s="249"/>
      <c r="R975" s="249"/>
      <c r="S975" s="249"/>
      <c r="T975" s="250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1" t="s">
        <v>187</v>
      </c>
      <c r="AU975" s="251" t="s">
        <v>82</v>
      </c>
      <c r="AV975" s="13" t="s">
        <v>82</v>
      </c>
      <c r="AW975" s="13" t="s">
        <v>36</v>
      </c>
      <c r="AX975" s="13" t="s">
        <v>73</v>
      </c>
      <c r="AY975" s="251" t="s">
        <v>175</v>
      </c>
    </row>
    <row r="976" s="13" customFormat="1">
      <c r="A976" s="13"/>
      <c r="B976" s="241"/>
      <c r="C976" s="242"/>
      <c r="D976" s="224" t="s">
        <v>187</v>
      </c>
      <c r="E976" s="243" t="s">
        <v>30</v>
      </c>
      <c r="F976" s="244" t="s">
        <v>1607</v>
      </c>
      <c r="G976" s="242"/>
      <c r="H976" s="245">
        <v>19.25</v>
      </c>
      <c r="I976" s="246"/>
      <c r="J976" s="242"/>
      <c r="K976" s="242"/>
      <c r="L976" s="247"/>
      <c r="M976" s="248"/>
      <c r="N976" s="249"/>
      <c r="O976" s="249"/>
      <c r="P976" s="249"/>
      <c r="Q976" s="249"/>
      <c r="R976" s="249"/>
      <c r="S976" s="249"/>
      <c r="T976" s="250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1" t="s">
        <v>187</v>
      </c>
      <c r="AU976" s="251" t="s">
        <v>82</v>
      </c>
      <c r="AV976" s="13" t="s">
        <v>82</v>
      </c>
      <c r="AW976" s="13" t="s">
        <v>36</v>
      </c>
      <c r="AX976" s="13" t="s">
        <v>73</v>
      </c>
      <c r="AY976" s="251" t="s">
        <v>175</v>
      </c>
    </row>
    <row r="977" s="13" customFormat="1">
      <c r="A977" s="13"/>
      <c r="B977" s="241"/>
      <c r="C977" s="242"/>
      <c r="D977" s="224" t="s">
        <v>187</v>
      </c>
      <c r="E977" s="243" t="s">
        <v>30</v>
      </c>
      <c r="F977" s="244" t="s">
        <v>1608</v>
      </c>
      <c r="G977" s="242"/>
      <c r="H977" s="245">
        <v>21.25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1" t="s">
        <v>187</v>
      </c>
      <c r="AU977" s="251" t="s">
        <v>82</v>
      </c>
      <c r="AV977" s="13" t="s">
        <v>82</v>
      </c>
      <c r="AW977" s="13" t="s">
        <v>36</v>
      </c>
      <c r="AX977" s="13" t="s">
        <v>73</v>
      </c>
      <c r="AY977" s="251" t="s">
        <v>175</v>
      </c>
    </row>
    <row r="978" s="15" customFormat="1">
      <c r="A978" s="15"/>
      <c r="B978" s="263"/>
      <c r="C978" s="264"/>
      <c r="D978" s="224" t="s">
        <v>187</v>
      </c>
      <c r="E978" s="265" t="s">
        <v>30</v>
      </c>
      <c r="F978" s="266" t="s">
        <v>231</v>
      </c>
      <c r="G978" s="264"/>
      <c r="H978" s="267">
        <v>149</v>
      </c>
      <c r="I978" s="268"/>
      <c r="J978" s="264"/>
      <c r="K978" s="264"/>
      <c r="L978" s="269"/>
      <c r="M978" s="270"/>
      <c r="N978" s="271"/>
      <c r="O978" s="271"/>
      <c r="P978" s="271"/>
      <c r="Q978" s="271"/>
      <c r="R978" s="271"/>
      <c r="S978" s="271"/>
      <c r="T978" s="272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3" t="s">
        <v>187</v>
      </c>
      <c r="AU978" s="273" t="s">
        <v>82</v>
      </c>
      <c r="AV978" s="15" t="s">
        <v>196</v>
      </c>
      <c r="AW978" s="15" t="s">
        <v>36</v>
      </c>
      <c r="AX978" s="15" t="s">
        <v>73</v>
      </c>
      <c r="AY978" s="273" t="s">
        <v>175</v>
      </c>
    </row>
    <row r="979" s="12" customFormat="1">
      <c r="A979" s="12"/>
      <c r="B979" s="231"/>
      <c r="C979" s="232"/>
      <c r="D979" s="224" t="s">
        <v>187</v>
      </c>
      <c r="E979" s="233" t="s">
        <v>30</v>
      </c>
      <c r="F979" s="234" t="s">
        <v>1609</v>
      </c>
      <c r="G979" s="232"/>
      <c r="H979" s="233" t="s">
        <v>30</v>
      </c>
      <c r="I979" s="235"/>
      <c r="J979" s="232"/>
      <c r="K979" s="232"/>
      <c r="L979" s="236"/>
      <c r="M979" s="237"/>
      <c r="N979" s="238"/>
      <c r="O979" s="238"/>
      <c r="P979" s="238"/>
      <c r="Q979" s="238"/>
      <c r="R979" s="238"/>
      <c r="S979" s="238"/>
      <c r="T979" s="239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T979" s="240" t="s">
        <v>187</v>
      </c>
      <c r="AU979" s="240" t="s">
        <v>82</v>
      </c>
      <c r="AV979" s="12" t="s">
        <v>80</v>
      </c>
      <c r="AW979" s="12" t="s">
        <v>36</v>
      </c>
      <c r="AX979" s="12" t="s">
        <v>73</v>
      </c>
      <c r="AY979" s="240" t="s">
        <v>175</v>
      </c>
    </row>
    <row r="980" s="13" customFormat="1">
      <c r="A980" s="13"/>
      <c r="B980" s="241"/>
      <c r="C980" s="242"/>
      <c r="D980" s="224" t="s">
        <v>187</v>
      </c>
      <c r="E980" s="243" t="s">
        <v>30</v>
      </c>
      <c r="F980" s="244" t="s">
        <v>1610</v>
      </c>
      <c r="G980" s="242"/>
      <c r="H980" s="245">
        <v>49.455</v>
      </c>
      <c r="I980" s="246"/>
      <c r="J980" s="242"/>
      <c r="K980" s="242"/>
      <c r="L980" s="247"/>
      <c r="M980" s="248"/>
      <c r="N980" s="249"/>
      <c r="O980" s="249"/>
      <c r="P980" s="249"/>
      <c r="Q980" s="249"/>
      <c r="R980" s="249"/>
      <c r="S980" s="249"/>
      <c r="T980" s="250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1" t="s">
        <v>187</v>
      </c>
      <c r="AU980" s="251" t="s">
        <v>82</v>
      </c>
      <c r="AV980" s="13" t="s">
        <v>82</v>
      </c>
      <c r="AW980" s="13" t="s">
        <v>36</v>
      </c>
      <c r="AX980" s="13" t="s">
        <v>73</v>
      </c>
      <c r="AY980" s="251" t="s">
        <v>175</v>
      </c>
    </row>
    <row r="981" s="13" customFormat="1">
      <c r="A981" s="13"/>
      <c r="B981" s="241"/>
      <c r="C981" s="242"/>
      <c r="D981" s="224" t="s">
        <v>187</v>
      </c>
      <c r="E981" s="243" t="s">
        <v>30</v>
      </c>
      <c r="F981" s="244" t="s">
        <v>1611</v>
      </c>
      <c r="G981" s="242"/>
      <c r="H981" s="245">
        <v>52.705</v>
      </c>
      <c r="I981" s="246"/>
      <c r="J981" s="242"/>
      <c r="K981" s="242"/>
      <c r="L981" s="247"/>
      <c r="M981" s="248"/>
      <c r="N981" s="249"/>
      <c r="O981" s="249"/>
      <c r="P981" s="249"/>
      <c r="Q981" s="249"/>
      <c r="R981" s="249"/>
      <c r="S981" s="249"/>
      <c r="T981" s="250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1" t="s">
        <v>187</v>
      </c>
      <c r="AU981" s="251" t="s">
        <v>82</v>
      </c>
      <c r="AV981" s="13" t="s">
        <v>82</v>
      </c>
      <c r="AW981" s="13" t="s">
        <v>36</v>
      </c>
      <c r="AX981" s="13" t="s">
        <v>73</v>
      </c>
      <c r="AY981" s="251" t="s">
        <v>175</v>
      </c>
    </row>
    <row r="982" s="15" customFormat="1">
      <c r="A982" s="15"/>
      <c r="B982" s="263"/>
      <c r="C982" s="264"/>
      <c r="D982" s="224" t="s">
        <v>187</v>
      </c>
      <c r="E982" s="265" t="s">
        <v>30</v>
      </c>
      <c r="F982" s="266" t="s">
        <v>231</v>
      </c>
      <c r="G982" s="264"/>
      <c r="H982" s="267">
        <v>102.16</v>
      </c>
      <c r="I982" s="268"/>
      <c r="J982" s="264"/>
      <c r="K982" s="264"/>
      <c r="L982" s="269"/>
      <c r="M982" s="270"/>
      <c r="N982" s="271"/>
      <c r="O982" s="271"/>
      <c r="P982" s="271"/>
      <c r="Q982" s="271"/>
      <c r="R982" s="271"/>
      <c r="S982" s="271"/>
      <c r="T982" s="272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73" t="s">
        <v>187</v>
      </c>
      <c r="AU982" s="273" t="s">
        <v>82</v>
      </c>
      <c r="AV982" s="15" t="s">
        <v>196</v>
      </c>
      <c r="AW982" s="15" t="s">
        <v>36</v>
      </c>
      <c r="AX982" s="15" t="s">
        <v>73</v>
      </c>
      <c r="AY982" s="273" t="s">
        <v>175</v>
      </c>
    </row>
    <row r="983" s="12" customFormat="1">
      <c r="A983" s="12"/>
      <c r="B983" s="231"/>
      <c r="C983" s="232"/>
      <c r="D983" s="224" t="s">
        <v>187</v>
      </c>
      <c r="E983" s="233" t="s">
        <v>30</v>
      </c>
      <c r="F983" s="234" t="s">
        <v>1612</v>
      </c>
      <c r="G983" s="232"/>
      <c r="H983" s="233" t="s">
        <v>30</v>
      </c>
      <c r="I983" s="235"/>
      <c r="J983" s="232"/>
      <c r="K983" s="232"/>
      <c r="L983" s="236"/>
      <c r="M983" s="237"/>
      <c r="N983" s="238"/>
      <c r="O983" s="238"/>
      <c r="P983" s="238"/>
      <c r="Q983" s="238"/>
      <c r="R983" s="238"/>
      <c r="S983" s="238"/>
      <c r="T983" s="239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T983" s="240" t="s">
        <v>187</v>
      </c>
      <c r="AU983" s="240" t="s">
        <v>82</v>
      </c>
      <c r="AV983" s="12" t="s">
        <v>80</v>
      </c>
      <c r="AW983" s="12" t="s">
        <v>36</v>
      </c>
      <c r="AX983" s="12" t="s">
        <v>73</v>
      </c>
      <c r="AY983" s="240" t="s">
        <v>175</v>
      </c>
    </row>
    <row r="984" s="13" customFormat="1">
      <c r="A984" s="13"/>
      <c r="B984" s="241"/>
      <c r="C984" s="242"/>
      <c r="D984" s="224" t="s">
        <v>187</v>
      </c>
      <c r="E984" s="243" t="s">
        <v>30</v>
      </c>
      <c r="F984" s="244" t="s">
        <v>1613</v>
      </c>
      <c r="G984" s="242"/>
      <c r="H984" s="245">
        <v>71.254166666666704</v>
      </c>
      <c r="I984" s="246"/>
      <c r="J984" s="242"/>
      <c r="K984" s="242"/>
      <c r="L984" s="247"/>
      <c r="M984" s="248"/>
      <c r="N984" s="249"/>
      <c r="O984" s="249"/>
      <c r="P984" s="249"/>
      <c r="Q984" s="249"/>
      <c r="R984" s="249"/>
      <c r="S984" s="249"/>
      <c r="T984" s="250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1" t="s">
        <v>187</v>
      </c>
      <c r="AU984" s="251" t="s">
        <v>82</v>
      </c>
      <c r="AV984" s="13" t="s">
        <v>82</v>
      </c>
      <c r="AW984" s="13" t="s">
        <v>36</v>
      </c>
      <c r="AX984" s="13" t="s">
        <v>73</v>
      </c>
      <c r="AY984" s="251" t="s">
        <v>175</v>
      </c>
    </row>
    <row r="985" s="13" customFormat="1">
      <c r="A985" s="13"/>
      <c r="B985" s="241"/>
      <c r="C985" s="242"/>
      <c r="D985" s="224" t="s">
        <v>187</v>
      </c>
      <c r="E985" s="243" t="s">
        <v>30</v>
      </c>
      <c r="F985" s="244" t="s">
        <v>1614</v>
      </c>
      <c r="G985" s="242"/>
      <c r="H985" s="245">
        <v>63.054166666666704</v>
      </c>
      <c r="I985" s="246"/>
      <c r="J985" s="242"/>
      <c r="K985" s="242"/>
      <c r="L985" s="247"/>
      <c r="M985" s="248"/>
      <c r="N985" s="249"/>
      <c r="O985" s="249"/>
      <c r="P985" s="249"/>
      <c r="Q985" s="249"/>
      <c r="R985" s="249"/>
      <c r="S985" s="249"/>
      <c r="T985" s="250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1" t="s">
        <v>187</v>
      </c>
      <c r="AU985" s="251" t="s">
        <v>82</v>
      </c>
      <c r="AV985" s="13" t="s">
        <v>82</v>
      </c>
      <c r="AW985" s="13" t="s">
        <v>36</v>
      </c>
      <c r="AX985" s="13" t="s">
        <v>73</v>
      </c>
      <c r="AY985" s="251" t="s">
        <v>175</v>
      </c>
    </row>
    <row r="986" s="15" customFormat="1">
      <c r="A986" s="15"/>
      <c r="B986" s="263"/>
      <c r="C986" s="264"/>
      <c r="D986" s="224" t="s">
        <v>187</v>
      </c>
      <c r="E986" s="265" t="s">
        <v>30</v>
      </c>
      <c r="F986" s="266" t="s">
        <v>231</v>
      </c>
      <c r="G986" s="264"/>
      <c r="H986" s="267">
        <v>134.30833333333299</v>
      </c>
      <c r="I986" s="268"/>
      <c r="J986" s="264"/>
      <c r="K986" s="264"/>
      <c r="L986" s="269"/>
      <c r="M986" s="270"/>
      <c r="N986" s="271"/>
      <c r="O986" s="271"/>
      <c r="P986" s="271"/>
      <c r="Q986" s="271"/>
      <c r="R986" s="271"/>
      <c r="S986" s="271"/>
      <c r="T986" s="272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3" t="s">
        <v>187</v>
      </c>
      <c r="AU986" s="273" t="s">
        <v>82</v>
      </c>
      <c r="AV986" s="15" t="s">
        <v>196</v>
      </c>
      <c r="AW986" s="15" t="s">
        <v>36</v>
      </c>
      <c r="AX986" s="15" t="s">
        <v>73</v>
      </c>
      <c r="AY986" s="273" t="s">
        <v>175</v>
      </c>
    </row>
    <row r="987" s="14" customFormat="1">
      <c r="A987" s="14"/>
      <c r="B987" s="252"/>
      <c r="C987" s="253"/>
      <c r="D987" s="224" t="s">
        <v>187</v>
      </c>
      <c r="E987" s="254" t="s">
        <v>30</v>
      </c>
      <c r="F987" s="255" t="s">
        <v>190</v>
      </c>
      <c r="G987" s="253"/>
      <c r="H987" s="256">
        <v>385.46833333333304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2" t="s">
        <v>187</v>
      </c>
      <c r="AU987" s="262" t="s">
        <v>82</v>
      </c>
      <c r="AV987" s="14" t="s">
        <v>181</v>
      </c>
      <c r="AW987" s="14" t="s">
        <v>36</v>
      </c>
      <c r="AX987" s="14" t="s">
        <v>80</v>
      </c>
      <c r="AY987" s="262" t="s">
        <v>175</v>
      </c>
    </row>
    <row r="988" s="2" customFormat="1" ht="16.5" customHeight="1">
      <c r="A988" s="42"/>
      <c r="B988" s="43"/>
      <c r="C988" s="211" t="s">
        <v>1615</v>
      </c>
      <c r="D988" s="211" t="s">
        <v>176</v>
      </c>
      <c r="E988" s="212" t="s">
        <v>1616</v>
      </c>
      <c r="F988" s="213" t="s">
        <v>1617</v>
      </c>
      <c r="G988" s="214" t="s">
        <v>179</v>
      </c>
      <c r="H988" s="215">
        <v>26.576</v>
      </c>
      <c r="I988" s="216"/>
      <c r="J988" s="217">
        <f>ROUND(I988*H988,2)</f>
        <v>0</v>
      </c>
      <c r="K988" s="213" t="s">
        <v>180</v>
      </c>
      <c r="L988" s="48"/>
      <c r="M988" s="218" t="s">
        <v>30</v>
      </c>
      <c r="N988" s="219" t="s">
        <v>44</v>
      </c>
      <c r="O988" s="88"/>
      <c r="P988" s="220">
        <f>O988*H988</f>
        <v>0</v>
      </c>
      <c r="Q988" s="220">
        <v>0.25669999999999996</v>
      </c>
      <c r="R988" s="220">
        <f>Q988*H988</f>
        <v>6.8220592</v>
      </c>
      <c r="S988" s="220">
        <v>0</v>
      </c>
      <c r="T988" s="221">
        <f>S988*H988</f>
        <v>0</v>
      </c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R988" s="222" t="s">
        <v>181</v>
      </c>
      <c r="AT988" s="222" t="s">
        <v>176</v>
      </c>
      <c r="AU988" s="222" t="s">
        <v>82</v>
      </c>
      <c r="AY988" s="20" t="s">
        <v>175</v>
      </c>
      <c r="BE988" s="223">
        <f>IF(N988="základní",J988,0)</f>
        <v>0</v>
      </c>
      <c r="BF988" s="223">
        <f>IF(N988="snížená",J988,0)</f>
        <v>0</v>
      </c>
      <c r="BG988" s="223">
        <f>IF(N988="zákl. přenesená",J988,0)</f>
        <v>0</v>
      </c>
      <c r="BH988" s="223">
        <f>IF(N988="sníž. přenesená",J988,0)</f>
        <v>0</v>
      </c>
      <c r="BI988" s="223">
        <f>IF(N988="nulová",J988,0)</f>
        <v>0</v>
      </c>
      <c r="BJ988" s="20" t="s">
        <v>80</v>
      </c>
      <c r="BK988" s="223">
        <f>ROUND(I988*H988,2)</f>
        <v>0</v>
      </c>
      <c r="BL988" s="20" t="s">
        <v>181</v>
      </c>
      <c r="BM988" s="222" t="s">
        <v>1618</v>
      </c>
    </row>
    <row r="989" s="2" customFormat="1">
      <c r="A989" s="42"/>
      <c r="B989" s="43"/>
      <c r="C989" s="44"/>
      <c r="D989" s="224" t="s">
        <v>183</v>
      </c>
      <c r="E989" s="44"/>
      <c r="F989" s="225" t="s">
        <v>1619</v>
      </c>
      <c r="G989" s="44"/>
      <c r="H989" s="44"/>
      <c r="I989" s="226"/>
      <c r="J989" s="44"/>
      <c r="K989" s="44"/>
      <c r="L989" s="48"/>
      <c r="M989" s="227"/>
      <c r="N989" s="228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0" t="s">
        <v>183</v>
      </c>
      <c r="AU989" s="20" t="s">
        <v>82</v>
      </c>
    </row>
    <row r="990" s="2" customFormat="1">
      <c r="A990" s="42"/>
      <c r="B990" s="43"/>
      <c r="C990" s="44"/>
      <c r="D990" s="229" t="s">
        <v>185</v>
      </c>
      <c r="E990" s="44"/>
      <c r="F990" s="230" t="s">
        <v>1620</v>
      </c>
      <c r="G990" s="44"/>
      <c r="H990" s="44"/>
      <c r="I990" s="226"/>
      <c r="J990" s="44"/>
      <c r="K990" s="44"/>
      <c r="L990" s="48"/>
      <c r="M990" s="227"/>
      <c r="N990" s="228"/>
      <c r="O990" s="88"/>
      <c r="P990" s="88"/>
      <c r="Q990" s="88"/>
      <c r="R990" s="88"/>
      <c r="S990" s="88"/>
      <c r="T990" s="89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T990" s="20" t="s">
        <v>185</v>
      </c>
      <c r="AU990" s="20" t="s">
        <v>82</v>
      </c>
    </row>
    <row r="991" s="13" customFormat="1">
      <c r="A991" s="13"/>
      <c r="B991" s="241"/>
      <c r="C991" s="242"/>
      <c r="D991" s="224" t="s">
        <v>187</v>
      </c>
      <c r="E991" s="243" t="s">
        <v>30</v>
      </c>
      <c r="F991" s="244" t="s">
        <v>1621</v>
      </c>
      <c r="G991" s="242"/>
      <c r="H991" s="245">
        <v>26.576</v>
      </c>
      <c r="I991" s="246"/>
      <c r="J991" s="242"/>
      <c r="K991" s="242"/>
      <c r="L991" s="247"/>
      <c r="M991" s="248"/>
      <c r="N991" s="249"/>
      <c r="O991" s="249"/>
      <c r="P991" s="249"/>
      <c r="Q991" s="249"/>
      <c r="R991" s="249"/>
      <c r="S991" s="249"/>
      <c r="T991" s="250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1" t="s">
        <v>187</v>
      </c>
      <c r="AU991" s="251" t="s">
        <v>82</v>
      </c>
      <c r="AV991" s="13" t="s">
        <v>82</v>
      </c>
      <c r="AW991" s="13" t="s">
        <v>36</v>
      </c>
      <c r="AX991" s="13" t="s">
        <v>73</v>
      </c>
      <c r="AY991" s="251" t="s">
        <v>175</v>
      </c>
    </row>
    <row r="992" s="14" customFormat="1">
      <c r="A992" s="14"/>
      <c r="B992" s="252"/>
      <c r="C992" s="253"/>
      <c r="D992" s="224" t="s">
        <v>187</v>
      </c>
      <c r="E992" s="254" t="s">
        <v>30</v>
      </c>
      <c r="F992" s="255" t="s">
        <v>190</v>
      </c>
      <c r="G992" s="253"/>
      <c r="H992" s="256">
        <v>26.576</v>
      </c>
      <c r="I992" s="257"/>
      <c r="J992" s="253"/>
      <c r="K992" s="253"/>
      <c r="L992" s="258"/>
      <c r="M992" s="259"/>
      <c r="N992" s="260"/>
      <c r="O992" s="260"/>
      <c r="P992" s="260"/>
      <c r="Q992" s="260"/>
      <c r="R992" s="260"/>
      <c r="S992" s="260"/>
      <c r="T992" s="26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2" t="s">
        <v>187</v>
      </c>
      <c r="AU992" s="262" t="s">
        <v>82</v>
      </c>
      <c r="AV992" s="14" t="s">
        <v>181</v>
      </c>
      <c r="AW992" s="14" t="s">
        <v>36</v>
      </c>
      <c r="AX992" s="14" t="s">
        <v>80</v>
      </c>
      <c r="AY992" s="262" t="s">
        <v>175</v>
      </c>
    </row>
    <row r="993" s="11" customFormat="1" ht="22.8" customHeight="1">
      <c r="A993" s="11"/>
      <c r="B993" s="197"/>
      <c r="C993" s="198"/>
      <c r="D993" s="199" t="s">
        <v>72</v>
      </c>
      <c r="E993" s="285" t="s">
        <v>212</v>
      </c>
      <c r="F993" s="285" t="s">
        <v>213</v>
      </c>
      <c r="G993" s="198"/>
      <c r="H993" s="198"/>
      <c r="I993" s="201"/>
      <c r="J993" s="286">
        <f>BK993</f>
        <v>0</v>
      </c>
      <c r="K993" s="198"/>
      <c r="L993" s="203"/>
      <c r="M993" s="204"/>
      <c r="N993" s="205"/>
      <c r="O993" s="205"/>
      <c r="P993" s="206">
        <f>SUM(P994:P1165)</f>
        <v>0</v>
      </c>
      <c r="Q993" s="205"/>
      <c r="R993" s="206">
        <f>SUM(R994:R1165)</f>
        <v>23.141364629999996</v>
      </c>
      <c r="S993" s="205"/>
      <c r="T993" s="207">
        <f>SUM(T994:T1165)</f>
        <v>0</v>
      </c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R993" s="208" t="s">
        <v>80</v>
      </c>
      <c r="AT993" s="209" t="s">
        <v>72</v>
      </c>
      <c r="AU993" s="209" t="s">
        <v>80</v>
      </c>
      <c r="AY993" s="208" t="s">
        <v>175</v>
      </c>
      <c r="BK993" s="210">
        <f>SUM(BK994:BK1165)</f>
        <v>0</v>
      </c>
    </row>
    <row r="994" s="2" customFormat="1" ht="16.5" customHeight="1">
      <c r="A994" s="42"/>
      <c r="B994" s="43"/>
      <c r="C994" s="211" t="s">
        <v>1622</v>
      </c>
      <c r="D994" s="275" t="s">
        <v>176</v>
      </c>
      <c r="E994" s="212" t="s">
        <v>1623</v>
      </c>
      <c r="F994" s="213" t="s">
        <v>1624</v>
      </c>
      <c r="G994" s="214" t="s">
        <v>567</v>
      </c>
      <c r="H994" s="215">
        <v>1</v>
      </c>
      <c r="I994" s="216"/>
      <c r="J994" s="217">
        <f>ROUND(I994*H994,2)</f>
        <v>0</v>
      </c>
      <c r="K994" s="213" t="s">
        <v>30</v>
      </c>
      <c r="L994" s="48"/>
      <c r="M994" s="218" t="s">
        <v>30</v>
      </c>
      <c r="N994" s="219" t="s">
        <v>44</v>
      </c>
      <c r="O994" s="88"/>
      <c r="P994" s="220">
        <f>O994*H994</f>
        <v>0</v>
      </c>
      <c r="Q994" s="220">
        <v>0</v>
      </c>
      <c r="R994" s="220">
        <f>Q994*H994</f>
        <v>0</v>
      </c>
      <c r="S994" s="220">
        <v>0</v>
      </c>
      <c r="T994" s="221">
        <f>S994*H994</f>
        <v>0</v>
      </c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R994" s="222" t="s">
        <v>181</v>
      </c>
      <c r="AT994" s="222" t="s">
        <v>176</v>
      </c>
      <c r="AU994" s="222" t="s">
        <v>82</v>
      </c>
      <c r="AY994" s="20" t="s">
        <v>175</v>
      </c>
      <c r="BE994" s="223">
        <f>IF(N994="základní",J994,0)</f>
        <v>0</v>
      </c>
      <c r="BF994" s="223">
        <f>IF(N994="snížená",J994,0)</f>
        <v>0</v>
      </c>
      <c r="BG994" s="223">
        <f>IF(N994="zákl. přenesená",J994,0)</f>
        <v>0</v>
      </c>
      <c r="BH994" s="223">
        <f>IF(N994="sníž. přenesená",J994,0)</f>
        <v>0</v>
      </c>
      <c r="BI994" s="223">
        <f>IF(N994="nulová",J994,0)</f>
        <v>0</v>
      </c>
      <c r="BJ994" s="20" t="s">
        <v>80</v>
      </c>
      <c r="BK994" s="223">
        <f>ROUND(I994*H994,2)</f>
        <v>0</v>
      </c>
      <c r="BL994" s="20" t="s">
        <v>181</v>
      </c>
      <c r="BM994" s="222" t="s">
        <v>1625</v>
      </c>
    </row>
    <row r="995" s="2" customFormat="1">
      <c r="A995" s="42"/>
      <c r="B995" s="43"/>
      <c r="C995" s="44"/>
      <c r="D995" s="224" t="s">
        <v>183</v>
      </c>
      <c r="E995" s="44"/>
      <c r="F995" s="225" t="s">
        <v>1624</v>
      </c>
      <c r="G995" s="44"/>
      <c r="H995" s="44"/>
      <c r="I995" s="226"/>
      <c r="J995" s="44"/>
      <c r="K995" s="44"/>
      <c r="L995" s="48"/>
      <c r="M995" s="227"/>
      <c r="N995" s="228"/>
      <c r="O995" s="88"/>
      <c r="P995" s="88"/>
      <c r="Q995" s="88"/>
      <c r="R995" s="88"/>
      <c r="S995" s="88"/>
      <c r="T995" s="89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T995" s="20" t="s">
        <v>183</v>
      </c>
      <c r="AU995" s="20" t="s">
        <v>82</v>
      </c>
    </row>
    <row r="996" s="2" customFormat="1" ht="16.5" customHeight="1">
      <c r="A996" s="42"/>
      <c r="B996" s="43"/>
      <c r="C996" s="211" t="s">
        <v>1626</v>
      </c>
      <c r="D996" s="275" t="s">
        <v>176</v>
      </c>
      <c r="E996" s="212" t="s">
        <v>1627</v>
      </c>
      <c r="F996" s="213" t="s">
        <v>1628</v>
      </c>
      <c r="G996" s="214" t="s">
        <v>567</v>
      </c>
      <c r="H996" s="215">
        <v>1</v>
      </c>
      <c r="I996" s="216"/>
      <c r="J996" s="217">
        <f>ROUND(I996*H996,2)</f>
        <v>0</v>
      </c>
      <c r="K996" s="213" t="s">
        <v>30</v>
      </c>
      <c r="L996" s="48"/>
      <c r="M996" s="218" t="s">
        <v>30</v>
      </c>
      <c r="N996" s="219" t="s">
        <v>44</v>
      </c>
      <c r="O996" s="88"/>
      <c r="P996" s="220">
        <f>O996*H996</f>
        <v>0</v>
      </c>
      <c r="Q996" s="220">
        <v>0</v>
      </c>
      <c r="R996" s="220">
        <f>Q996*H996</f>
        <v>0</v>
      </c>
      <c r="S996" s="220">
        <v>0</v>
      </c>
      <c r="T996" s="221">
        <f>S996*H996</f>
        <v>0</v>
      </c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R996" s="222" t="s">
        <v>181</v>
      </c>
      <c r="AT996" s="222" t="s">
        <v>176</v>
      </c>
      <c r="AU996" s="222" t="s">
        <v>82</v>
      </c>
      <c r="AY996" s="20" t="s">
        <v>175</v>
      </c>
      <c r="BE996" s="223">
        <f>IF(N996="základní",J996,0)</f>
        <v>0</v>
      </c>
      <c r="BF996" s="223">
        <f>IF(N996="snížená",J996,0)</f>
        <v>0</v>
      </c>
      <c r="BG996" s="223">
        <f>IF(N996="zákl. přenesená",J996,0)</f>
        <v>0</v>
      </c>
      <c r="BH996" s="223">
        <f>IF(N996="sníž. přenesená",J996,0)</f>
        <v>0</v>
      </c>
      <c r="BI996" s="223">
        <f>IF(N996="nulová",J996,0)</f>
        <v>0</v>
      </c>
      <c r="BJ996" s="20" t="s">
        <v>80</v>
      </c>
      <c r="BK996" s="223">
        <f>ROUND(I996*H996,2)</f>
        <v>0</v>
      </c>
      <c r="BL996" s="20" t="s">
        <v>181</v>
      </c>
      <c r="BM996" s="222" t="s">
        <v>1629</v>
      </c>
    </row>
    <row r="997" s="2" customFormat="1">
      <c r="A997" s="42"/>
      <c r="B997" s="43"/>
      <c r="C997" s="44"/>
      <c r="D997" s="224" t="s">
        <v>183</v>
      </c>
      <c r="E997" s="44"/>
      <c r="F997" s="225" t="s">
        <v>1628</v>
      </c>
      <c r="G997" s="44"/>
      <c r="H997" s="44"/>
      <c r="I997" s="226"/>
      <c r="J997" s="44"/>
      <c r="K997" s="44"/>
      <c r="L997" s="48"/>
      <c r="M997" s="227"/>
      <c r="N997" s="228"/>
      <c r="O997" s="88"/>
      <c r="P997" s="88"/>
      <c r="Q997" s="88"/>
      <c r="R997" s="88"/>
      <c r="S997" s="88"/>
      <c r="T997" s="89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T997" s="20" t="s">
        <v>183</v>
      </c>
      <c r="AU997" s="20" t="s">
        <v>82</v>
      </c>
    </row>
    <row r="998" s="2" customFormat="1" ht="16.5" customHeight="1">
      <c r="A998" s="42"/>
      <c r="B998" s="43"/>
      <c r="C998" s="211" t="s">
        <v>1630</v>
      </c>
      <c r="D998" s="275" t="s">
        <v>176</v>
      </c>
      <c r="E998" s="212" t="s">
        <v>1631</v>
      </c>
      <c r="F998" s="213" t="s">
        <v>1632</v>
      </c>
      <c r="G998" s="214" t="s">
        <v>567</v>
      </c>
      <c r="H998" s="215">
        <v>4</v>
      </c>
      <c r="I998" s="216"/>
      <c r="J998" s="217">
        <f>ROUND(I998*H998,2)</f>
        <v>0</v>
      </c>
      <c r="K998" s="213" t="s">
        <v>30</v>
      </c>
      <c r="L998" s="48"/>
      <c r="M998" s="218" t="s">
        <v>30</v>
      </c>
      <c r="N998" s="219" t="s">
        <v>44</v>
      </c>
      <c r="O998" s="88"/>
      <c r="P998" s="220">
        <f>O998*H998</f>
        <v>0</v>
      </c>
      <c r="Q998" s="220">
        <v>0</v>
      </c>
      <c r="R998" s="220">
        <f>Q998*H998</f>
        <v>0</v>
      </c>
      <c r="S998" s="220">
        <v>0</v>
      </c>
      <c r="T998" s="221">
        <f>S998*H998</f>
        <v>0</v>
      </c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R998" s="222" t="s">
        <v>181</v>
      </c>
      <c r="AT998" s="222" t="s">
        <v>176</v>
      </c>
      <c r="AU998" s="222" t="s">
        <v>82</v>
      </c>
      <c r="AY998" s="20" t="s">
        <v>175</v>
      </c>
      <c r="BE998" s="223">
        <f>IF(N998="základní",J998,0)</f>
        <v>0</v>
      </c>
      <c r="BF998" s="223">
        <f>IF(N998="snížená",J998,0)</f>
        <v>0</v>
      </c>
      <c r="BG998" s="223">
        <f>IF(N998="zákl. přenesená",J998,0)</f>
        <v>0</v>
      </c>
      <c r="BH998" s="223">
        <f>IF(N998="sníž. přenesená",J998,0)</f>
        <v>0</v>
      </c>
      <c r="BI998" s="223">
        <f>IF(N998="nulová",J998,0)</f>
        <v>0</v>
      </c>
      <c r="BJ998" s="20" t="s">
        <v>80</v>
      </c>
      <c r="BK998" s="223">
        <f>ROUND(I998*H998,2)</f>
        <v>0</v>
      </c>
      <c r="BL998" s="20" t="s">
        <v>181</v>
      </c>
      <c r="BM998" s="222" t="s">
        <v>1633</v>
      </c>
    </row>
    <row r="999" s="2" customFormat="1">
      <c r="A999" s="42"/>
      <c r="B999" s="43"/>
      <c r="C999" s="44"/>
      <c r="D999" s="224" t="s">
        <v>183</v>
      </c>
      <c r="E999" s="44"/>
      <c r="F999" s="225" t="s">
        <v>1632</v>
      </c>
      <c r="G999" s="44"/>
      <c r="H999" s="44"/>
      <c r="I999" s="226"/>
      <c r="J999" s="44"/>
      <c r="K999" s="44"/>
      <c r="L999" s="48"/>
      <c r="M999" s="227"/>
      <c r="N999" s="228"/>
      <c r="O999" s="88"/>
      <c r="P999" s="88"/>
      <c r="Q999" s="88"/>
      <c r="R999" s="88"/>
      <c r="S999" s="88"/>
      <c r="T999" s="89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T999" s="20" t="s">
        <v>183</v>
      </c>
      <c r="AU999" s="20" t="s">
        <v>82</v>
      </c>
    </row>
    <row r="1000" s="2" customFormat="1" ht="16.5" customHeight="1">
      <c r="A1000" s="42"/>
      <c r="B1000" s="43"/>
      <c r="C1000" s="211" t="s">
        <v>1634</v>
      </c>
      <c r="D1000" s="275" t="s">
        <v>176</v>
      </c>
      <c r="E1000" s="212" t="s">
        <v>1635</v>
      </c>
      <c r="F1000" s="213" t="s">
        <v>1636</v>
      </c>
      <c r="G1000" s="214" t="s">
        <v>567</v>
      </c>
      <c r="H1000" s="215">
        <v>1</v>
      </c>
      <c r="I1000" s="216"/>
      <c r="J1000" s="217">
        <f>ROUND(I1000*H1000,2)</f>
        <v>0</v>
      </c>
      <c r="K1000" s="213" t="s">
        <v>30</v>
      </c>
      <c r="L1000" s="48"/>
      <c r="M1000" s="218" t="s">
        <v>30</v>
      </c>
      <c r="N1000" s="219" t="s">
        <v>44</v>
      </c>
      <c r="O1000" s="88"/>
      <c r="P1000" s="220">
        <f>O1000*H1000</f>
        <v>0</v>
      </c>
      <c r="Q1000" s="220">
        <v>0</v>
      </c>
      <c r="R1000" s="220">
        <f>Q1000*H1000</f>
        <v>0</v>
      </c>
      <c r="S1000" s="220">
        <v>0</v>
      </c>
      <c r="T1000" s="221">
        <f>S1000*H1000</f>
        <v>0</v>
      </c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R1000" s="222" t="s">
        <v>181</v>
      </c>
      <c r="AT1000" s="222" t="s">
        <v>176</v>
      </c>
      <c r="AU1000" s="222" t="s">
        <v>82</v>
      </c>
      <c r="AY1000" s="20" t="s">
        <v>175</v>
      </c>
      <c r="BE1000" s="223">
        <f>IF(N1000="základní",J1000,0)</f>
        <v>0</v>
      </c>
      <c r="BF1000" s="223">
        <f>IF(N1000="snížená",J1000,0)</f>
        <v>0</v>
      </c>
      <c r="BG1000" s="223">
        <f>IF(N1000="zákl. přenesená",J1000,0)</f>
        <v>0</v>
      </c>
      <c r="BH1000" s="223">
        <f>IF(N1000="sníž. přenesená",J1000,0)</f>
        <v>0</v>
      </c>
      <c r="BI1000" s="223">
        <f>IF(N1000="nulová",J1000,0)</f>
        <v>0</v>
      </c>
      <c r="BJ1000" s="20" t="s">
        <v>80</v>
      </c>
      <c r="BK1000" s="223">
        <f>ROUND(I1000*H1000,2)</f>
        <v>0</v>
      </c>
      <c r="BL1000" s="20" t="s">
        <v>181</v>
      </c>
      <c r="BM1000" s="222" t="s">
        <v>1637</v>
      </c>
    </row>
    <row r="1001" s="2" customFormat="1">
      <c r="A1001" s="42"/>
      <c r="B1001" s="43"/>
      <c r="C1001" s="44"/>
      <c r="D1001" s="224" t="s">
        <v>183</v>
      </c>
      <c r="E1001" s="44"/>
      <c r="F1001" s="225" t="s">
        <v>1636</v>
      </c>
      <c r="G1001" s="44"/>
      <c r="H1001" s="44"/>
      <c r="I1001" s="226"/>
      <c r="J1001" s="44"/>
      <c r="K1001" s="44"/>
      <c r="L1001" s="48"/>
      <c r="M1001" s="227"/>
      <c r="N1001" s="228"/>
      <c r="O1001" s="88"/>
      <c r="P1001" s="88"/>
      <c r="Q1001" s="88"/>
      <c r="R1001" s="88"/>
      <c r="S1001" s="88"/>
      <c r="T1001" s="89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T1001" s="20" t="s">
        <v>183</v>
      </c>
      <c r="AU1001" s="20" t="s">
        <v>82</v>
      </c>
    </row>
    <row r="1002" s="2" customFormat="1" ht="16.5" customHeight="1">
      <c r="A1002" s="42"/>
      <c r="B1002" s="43"/>
      <c r="C1002" s="211" t="s">
        <v>1638</v>
      </c>
      <c r="D1002" s="275" t="s">
        <v>176</v>
      </c>
      <c r="E1002" s="212" t="s">
        <v>1639</v>
      </c>
      <c r="F1002" s="213" t="s">
        <v>1640</v>
      </c>
      <c r="G1002" s="214" t="s">
        <v>567</v>
      </c>
      <c r="H1002" s="215">
        <v>1</v>
      </c>
      <c r="I1002" s="216"/>
      <c r="J1002" s="217">
        <f>ROUND(I1002*H1002,2)</f>
        <v>0</v>
      </c>
      <c r="K1002" s="213" t="s">
        <v>30</v>
      </c>
      <c r="L1002" s="48"/>
      <c r="M1002" s="218" t="s">
        <v>30</v>
      </c>
      <c r="N1002" s="219" t="s">
        <v>44</v>
      </c>
      <c r="O1002" s="88"/>
      <c r="P1002" s="220">
        <f>O1002*H1002</f>
        <v>0</v>
      </c>
      <c r="Q1002" s="220">
        <v>0</v>
      </c>
      <c r="R1002" s="220">
        <f>Q1002*H1002</f>
        <v>0</v>
      </c>
      <c r="S1002" s="220">
        <v>0</v>
      </c>
      <c r="T1002" s="221">
        <f>S1002*H1002</f>
        <v>0</v>
      </c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R1002" s="222" t="s">
        <v>181</v>
      </c>
      <c r="AT1002" s="222" t="s">
        <v>176</v>
      </c>
      <c r="AU1002" s="222" t="s">
        <v>82</v>
      </c>
      <c r="AY1002" s="20" t="s">
        <v>175</v>
      </c>
      <c r="BE1002" s="223">
        <f>IF(N1002="základní",J1002,0)</f>
        <v>0</v>
      </c>
      <c r="BF1002" s="223">
        <f>IF(N1002="snížená",J1002,0)</f>
        <v>0</v>
      </c>
      <c r="BG1002" s="223">
        <f>IF(N1002="zákl. přenesená",J1002,0)</f>
        <v>0</v>
      </c>
      <c r="BH1002" s="223">
        <f>IF(N1002="sníž. přenesená",J1002,0)</f>
        <v>0</v>
      </c>
      <c r="BI1002" s="223">
        <f>IF(N1002="nulová",J1002,0)</f>
        <v>0</v>
      </c>
      <c r="BJ1002" s="20" t="s">
        <v>80</v>
      </c>
      <c r="BK1002" s="223">
        <f>ROUND(I1002*H1002,2)</f>
        <v>0</v>
      </c>
      <c r="BL1002" s="20" t="s">
        <v>181</v>
      </c>
      <c r="BM1002" s="222" t="s">
        <v>1641</v>
      </c>
    </row>
    <row r="1003" s="2" customFormat="1">
      <c r="A1003" s="42"/>
      <c r="B1003" s="43"/>
      <c r="C1003" s="44"/>
      <c r="D1003" s="224" t="s">
        <v>183</v>
      </c>
      <c r="E1003" s="44"/>
      <c r="F1003" s="225" t="s">
        <v>1640</v>
      </c>
      <c r="G1003" s="44"/>
      <c r="H1003" s="44"/>
      <c r="I1003" s="226"/>
      <c r="J1003" s="44"/>
      <c r="K1003" s="44"/>
      <c r="L1003" s="48"/>
      <c r="M1003" s="227"/>
      <c r="N1003" s="228"/>
      <c r="O1003" s="88"/>
      <c r="P1003" s="88"/>
      <c r="Q1003" s="88"/>
      <c r="R1003" s="88"/>
      <c r="S1003" s="88"/>
      <c r="T1003" s="89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T1003" s="20" t="s">
        <v>183</v>
      </c>
      <c r="AU1003" s="20" t="s">
        <v>82</v>
      </c>
    </row>
    <row r="1004" s="2" customFormat="1" ht="16.5" customHeight="1">
      <c r="A1004" s="42"/>
      <c r="B1004" s="43"/>
      <c r="C1004" s="211" t="s">
        <v>1642</v>
      </c>
      <c r="D1004" s="275" t="s">
        <v>176</v>
      </c>
      <c r="E1004" s="212" t="s">
        <v>1643</v>
      </c>
      <c r="F1004" s="213" t="s">
        <v>1644</v>
      </c>
      <c r="G1004" s="214" t="s">
        <v>567</v>
      </c>
      <c r="H1004" s="215">
        <v>2</v>
      </c>
      <c r="I1004" s="216"/>
      <c r="J1004" s="217">
        <f>ROUND(I1004*H1004,2)</f>
        <v>0</v>
      </c>
      <c r="K1004" s="213" t="s">
        <v>30</v>
      </c>
      <c r="L1004" s="48"/>
      <c r="M1004" s="218" t="s">
        <v>30</v>
      </c>
      <c r="N1004" s="219" t="s">
        <v>44</v>
      </c>
      <c r="O1004" s="88"/>
      <c r="P1004" s="220">
        <f>O1004*H1004</f>
        <v>0</v>
      </c>
      <c r="Q1004" s="220">
        <v>0</v>
      </c>
      <c r="R1004" s="220">
        <f>Q1004*H1004</f>
        <v>0</v>
      </c>
      <c r="S1004" s="220">
        <v>0</v>
      </c>
      <c r="T1004" s="221">
        <f>S1004*H1004</f>
        <v>0</v>
      </c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R1004" s="222" t="s">
        <v>181</v>
      </c>
      <c r="AT1004" s="222" t="s">
        <v>176</v>
      </c>
      <c r="AU1004" s="222" t="s">
        <v>82</v>
      </c>
      <c r="AY1004" s="20" t="s">
        <v>175</v>
      </c>
      <c r="BE1004" s="223">
        <f>IF(N1004="základní",J1004,0)</f>
        <v>0</v>
      </c>
      <c r="BF1004" s="223">
        <f>IF(N1004="snížená",J1004,0)</f>
        <v>0</v>
      </c>
      <c r="BG1004" s="223">
        <f>IF(N1004="zákl. přenesená",J1004,0)</f>
        <v>0</v>
      </c>
      <c r="BH1004" s="223">
        <f>IF(N1004="sníž. přenesená",J1004,0)</f>
        <v>0</v>
      </c>
      <c r="BI1004" s="223">
        <f>IF(N1004="nulová",J1004,0)</f>
        <v>0</v>
      </c>
      <c r="BJ1004" s="20" t="s">
        <v>80</v>
      </c>
      <c r="BK1004" s="223">
        <f>ROUND(I1004*H1004,2)</f>
        <v>0</v>
      </c>
      <c r="BL1004" s="20" t="s">
        <v>181</v>
      </c>
      <c r="BM1004" s="222" t="s">
        <v>1645</v>
      </c>
    </row>
    <row r="1005" s="2" customFormat="1">
      <c r="A1005" s="42"/>
      <c r="B1005" s="43"/>
      <c r="C1005" s="44"/>
      <c r="D1005" s="224" t="s">
        <v>183</v>
      </c>
      <c r="E1005" s="44"/>
      <c r="F1005" s="225" t="s">
        <v>1644</v>
      </c>
      <c r="G1005" s="44"/>
      <c r="H1005" s="44"/>
      <c r="I1005" s="226"/>
      <c r="J1005" s="44"/>
      <c r="K1005" s="44"/>
      <c r="L1005" s="48"/>
      <c r="M1005" s="227"/>
      <c r="N1005" s="228"/>
      <c r="O1005" s="88"/>
      <c r="P1005" s="88"/>
      <c r="Q1005" s="88"/>
      <c r="R1005" s="88"/>
      <c r="S1005" s="88"/>
      <c r="T1005" s="89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T1005" s="20" t="s">
        <v>183</v>
      </c>
      <c r="AU1005" s="20" t="s">
        <v>82</v>
      </c>
    </row>
    <row r="1006" s="2" customFormat="1">
      <c r="A1006" s="42"/>
      <c r="B1006" s="43"/>
      <c r="C1006" s="44"/>
      <c r="D1006" s="224" t="s">
        <v>311</v>
      </c>
      <c r="E1006" s="44"/>
      <c r="F1006" s="274" t="s">
        <v>1646</v>
      </c>
      <c r="G1006" s="44"/>
      <c r="H1006" s="44"/>
      <c r="I1006" s="226"/>
      <c r="J1006" s="44"/>
      <c r="K1006" s="44"/>
      <c r="L1006" s="48"/>
      <c r="M1006" s="227"/>
      <c r="N1006" s="228"/>
      <c r="O1006" s="88"/>
      <c r="P1006" s="88"/>
      <c r="Q1006" s="88"/>
      <c r="R1006" s="88"/>
      <c r="S1006" s="88"/>
      <c r="T1006" s="89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T1006" s="20" t="s">
        <v>311</v>
      </c>
      <c r="AU1006" s="20" t="s">
        <v>82</v>
      </c>
    </row>
    <row r="1007" s="2" customFormat="1" ht="16.5" customHeight="1">
      <c r="A1007" s="42"/>
      <c r="B1007" s="43"/>
      <c r="C1007" s="211" t="s">
        <v>1647</v>
      </c>
      <c r="D1007" s="275" t="s">
        <v>176</v>
      </c>
      <c r="E1007" s="212" t="s">
        <v>1648</v>
      </c>
      <c r="F1007" s="213" t="s">
        <v>1649</v>
      </c>
      <c r="G1007" s="214" t="s">
        <v>567</v>
      </c>
      <c r="H1007" s="215">
        <v>8</v>
      </c>
      <c r="I1007" s="216"/>
      <c r="J1007" s="217">
        <f>ROUND(I1007*H1007,2)</f>
        <v>0</v>
      </c>
      <c r="K1007" s="213" t="s">
        <v>30</v>
      </c>
      <c r="L1007" s="48"/>
      <c r="M1007" s="218" t="s">
        <v>30</v>
      </c>
      <c r="N1007" s="219" t="s">
        <v>44</v>
      </c>
      <c r="O1007" s="88"/>
      <c r="P1007" s="220">
        <f>O1007*H1007</f>
        <v>0</v>
      </c>
      <c r="Q1007" s="220">
        <v>0</v>
      </c>
      <c r="R1007" s="220">
        <f>Q1007*H1007</f>
        <v>0</v>
      </c>
      <c r="S1007" s="220">
        <v>0</v>
      </c>
      <c r="T1007" s="221">
        <f>S1007*H1007</f>
        <v>0</v>
      </c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R1007" s="222" t="s">
        <v>181</v>
      </c>
      <c r="AT1007" s="222" t="s">
        <v>176</v>
      </c>
      <c r="AU1007" s="222" t="s">
        <v>82</v>
      </c>
      <c r="AY1007" s="20" t="s">
        <v>175</v>
      </c>
      <c r="BE1007" s="223">
        <f>IF(N1007="základní",J1007,0)</f>
        <v>0</v>
      </c>
      <c r="BF1007" s="223">
        <f>IF(N1007="snížená",J1007,0)</f>
        <v>0</v>
      </c>
      <c r="BG1007" s="223">
        <f>IF(N1007="zákl. přenesená",J1007,0)</f>
        <v>0</v>
      </c>
      <c r="BH1007" s="223">
        <f>IF(N1007="sníž. přenesená",J1007,0)</f>
        <v>0</v>
      </c>
      <c r="BI1007" s="223">
        <f>IF(N1007="nulová",J1007,0)</f>
        <v>0</v>
      </c>
      <c r="BJ1007" s="20" t="s">
        <v>80</v>
      </c>
      <c r="BK1007" s="223">
        <f>ROUND(I1007*H1007,2)</f>
        <v>0</v>
      </c>
      <c r="BL1007" s="20" t="s">
        <v>181</v>
      </c>
      <c r="BM1007" s="222" t="s">
        <v>1650</v>
      </c>
    </row>
    <row r="1008" s="2" customFormat="1">
      <c r="A1008" s="42"/>
      <c r="B1008" s="43"/>
      <c r="C1008" s="44"/>
      <c r="D1008" s="224" t="s">
        <v>183</v>
      </c>
      <c r="E1008" s="44"/>
      <c r="F1008" s="225" t="s">
        <v>1649</v>
      </c>
      <c r="G1008" s="44"/>
      <c r="H1008" s="44"/>
      <c r="I1008" s="226"/>
      <c r="J1008" s="44"/>
      <c r="K1008" s="44"/>
      <c r="L1008" s="48"/>
      <c r="M1008" s="227"/>
      <c r="N1008" s="228"/>
      <c r="O1008" s="88"/>
      <c r="P1008" s="88"/>
      <c r="Q1008" s="88"/>
      <c r="R1008" s="88"/>
      <c r="S1008" s="88"/>
      <c r="T1008" s="89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T1008" s="20" t="s">
        <v>183</v>
      </c>
      <c r="AU1008" s="20" t="s">
        <v>82</v>
      </c>
    </row>
    <row r="1009" s="13" customFormat="1">
      <c r="A1009" s="13"/>
      <c r="B1009" s="241"/>
      <c r="C1009" s="242"/>
      <c r="D1009" s="224" t="s">
        <v>187</v>
      </c>
      <c r="E1009" s="243" t="s">
        <v>30</v>
      </c>
      <c r="F1009" s="244" t="s">
        <v>1651</v>
      </c>
      <c r="G1009" s="242"/>
      <c r="H1009" s="245">
        <v>8</v>
      </c>
      <c r="I1009" s="246"/>
      <c r="J1009" s="242"/>
      <c r="K1009" s="242"/>
      <c r="L1009" s="247"/>
      <c r="M1009" s="248"/>
      <c r="N1009" s="249"/>
      <c r="O1009" s="249"/>
      <c r="P1009" s="249"/>
      <c r="Q1009" s="249"/>
      <c r="R1009" s="249"/>
      <c r="S1009" s="249"/>
      <c r="T1009" s="250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1" t="s">
        <v>187</v>
      </c>
      <c r="AU1009" s="251" t="s">
        <v>82</v>
      </c>
      <c r="AV1009" s="13" t="s">
        <v>82</v>
      </c>
      <c r="AW1009" s="13" t="s">
        <v>36</v>
      </c>
      <c r="AX1009" s="13" t="s">
        <v>73</v>
      </c>
      <c r="AY1009" s="251" t="s">
        <v>175</v>
      </c>
    </row>
    <row r="1010" s="14" customFormat="1">
      <c r="A1010" s="14"/>
      <c r="B1010" s="252"/>
      <c r="C1010" s="253"/>
      <c r="D1010" s="224" t="s">
        <v>187</v>
      </c>
      <c r="E1010" s="254" t="s">
        <v>30</v>
      </c>
      <c r="F1010" s="255" t="s">
        <v>190</v>
      </c>
      <c r="G1010" s="253"/>
      <c r="H1010" s="256">
        <v>8</v>
      </c>
      <c r="I1010" s="257"/>
      <c r="J1010" s="253"/>
      <c r="K1010" s="253"/>
      <c r="L1010" s="258"/>
      <c r="M1010" s="259"/>
      <c r="N1010" s="260"/>
      <c r="O1010" s="260"/>
      <c r="P1010" s="260"/>
      <c r="Q1010" s="260"/>
      <c r="R1010" s="260"/>
      <c r="S1010" s="260"/>
      <c r="T1010" s="26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2" t="s">
        <v>187</v>
      </c>
      <c r="AU1010" s="262" t="s">
        <v>82</v>
      </c>
      <c r="AV1010" s="14" t="s">
        <v>181</v>
      </c>
      <c r="AW1010" s="14" t="s">
        <v>36</v>
      </c>
      <c r="AX1010" s="14" t="s">
        <v>80</v>
      </c>
      <c r="AY1010" s="262" t="s">
        <v>175</v>
      </c>
    </row>
    <row r="1011" s="2" customFormat="1" ht="16.5" customHeight="1">
      <c r="A1011" s="42"/>
      <c r="B1011" s="43"/>
      <c r="C1011" s="211" t="s">
        <v>1652</v>
      </c>
      <c r="D1011" s="211" t="s">
        <v>176</v>
      </c>
      <c r="E1011" s="212" t="s">
        <v>1653</v>
      </c>
      <c r="F1011" s="213" t="s">
        <v>1654</v>
      </c>
      <c r="G1011" s="214" t="s">
        <v>247</v>
      </c>
      <c r="H1011" s="215">
        <v>13.5</v>
      </c>
      <c r="I1011" s="216"/>
      <c r="J1011" s="217">
        <f>ROUND(I1011*H1011,2)</f>
        <v>0</v>
      </c>
      <c r="K1011" s="213" t="s">
        <v>180</v>
      </c>
      <c r="L1011" s="48"/>
      <c r="M1011" s="218" t="s">
        <v>30</v>
      </c>
      <c r="N1011" s="219" t="s">
        <v>44</v>
      </c>
      <c r="O1011" s="88"/>
      <c r="P1011" s="220">
        <f>O1011*H1011</f>
        <v>0</v>
      </c>
      <c r="Q1011" s="220">
        <v>0.1554</v>
      </c>
      <c r="R1011" s="220">
        <f>Q1011*H1011</f>
        <v>2.0979</v>
      </c>
      <c r="S1011" s="220">
        <v>0</v>
      </c>
      <c r="T1011" s="221">
        <f>S1011*H1011</f>
        <v>0</v>
      </c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R1011" s="222" t="s">
        <v>181</v>
      </c>
      <c r="AT1011" s="222" t="s">
        <v>176</v>
      </c>
      <c r="AU1011" s="222" t="s">
        <v>82</v>
      </c>
      <c r="AY1011" s="20" t="s">
        <v>175</v>
      </c>
      <c r="BE1011" s="223">
        <f>IF(N1011="základní",J1011,0)</f>
        <v>0</v>
      </c>
      <c r="BF1011" s="223">
        <f>IF(N1011="snížená",J1011,0)</f>
        <v>0</v>
      </c>
      <c r="BG1011" s="223">
        <f>IF(N1011="zákl. přenesená",J1011,0)</f>
        <v>0</v>
      </c>
      <c r="BH1011" s="223">
        <f>IF(N1011="sníž. přenesená",J1011,0)</f>
        <v>0</v>
      </c>
      <c r="BI1011" s="223">
        <f>IF(N1011="nulová",J1011,0)</f>
        <v>0</v>
      </c>
      <c r="BJ1011" s="20" t="s">
        <v>80</v>
      </c>
      <c r="BK1011" s="223">
        <f>ROUND(I1011*H1011,2)</f>
        <v>0</v>
      </c>
      <c r="BL1011" s="20" t="s">
        <v>181</v>
      </c>
      <c r="BM1011" s="222" t="s">
        <v>1655</v>
      </c>
    </row>
    <row r="1012" s="2" customFormat="1">
      <c r="A1012" s="42"/>
      <c r="B1012" s="43"/>
      <c r="C1012" s="44"/>
      <c r="D1012" s="224" t="s">
        <v>183</v>
      </c>
      <c r="E1012" s="44"/>
      <c r="F1012" s="225" t="s">
        <v>1656</v>
      </c>
      <c r="G1012" s="44"/>
      <c r="H1012" s="44"/>
      <c r="I1012" s="226"/>
      <c r="J1012" s="44"/>
      <c r="K1012" s="44"/>
      <c r="L1012" s="48"/>
      <c r="M1012" s="227"/>
      <c r="N1012" s="228"/>
      <c r="O1012" s="88"/>
      <c r="P1012" s="88"/>
      <c r="Q1012" s="88"/>
      <c r="R1012" s="88"/>
      <c r="S1012" s="88"/>
      <c r="T1012" s="89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T1012" s="20" t="s">
        <v>183</v>
      </c>
      <c r="AU1012" s="20" t="s">
        <v>82</v>
      </c>
    </row>
    <row r="1013" s="2" customFormat="1">
      <c r="A1013" s="42"/>
      <c r="B1013" s="43"/>
      <c r="C1013" s="44"/>
      <c r="D1013" s="229" t="s">
        <v>185</v>
      </c>
      <c r="E1013" s="44"/>
      <c r="F1013" s="230" t="s">
        <v>1657</v>
      </c>
      <c r="G1013" s="44"/>
      <c r="H1013" s="44"/>
      <c r="I1013" s="226"/>
      <c r="J1013" s="44"/>
      <c r="K1013" s="44"/>
      <c r="L1013" s="48"/>
      <c r="M1013" s="227"/>
      <c r="N1013" s="228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T1013" s="20" t="s">
        <v>185</v>
      </c>
      <c r="AU1013" s="20" t="s">
        <v>82</v>
      </c>
    </row>
    <row r="1014" s="13" customFormat="1">
      <c r="A1014" s="13"/>
      <c r="B1014" s="241"/>
      <c r="C1014" s="242"/>
      <c r="D1014" s="224" t="s">
        <v>187</v>
      </c>
      <c r="E1014" s="243" t="s">
        <v>30</v>
      </c>
      <c r="F1014" s="244" t="s">
        <v>1658</v>
      </c>
      <c r="G1014" s="242"/>
      <c r="H1014" s="245">
        <v>13.5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1" t="s">
        <v>187</v>
      </c>
      <c r="AU1014" s="251" t="s">
        <v>82</v>
      </c>
      <c r="AV1014" s="13" t="s">
        <v>82</v>
      </c>
      <c r="AW1014" s="13" t="s">
        <v>36</v>
      </c>
      <c r="AX1014" s="13" t="s">
        <v>73</v>
      </c>
      <c r="AY1014" s="251" t="s">
        <v>175</v>
      </c>
    </row>
    <row r="1015" s="14" customFormat="1">
      <c r="A1015" s="14"/>
      <c r="B1015" s="252"/>
      <c r="C1015" s="253"/>
      <c r="D1015" s="224" t="s">
        <v>187</v>
      </c>
      <c r="E1015" s="254" t="s">
        <v>30</v>
      </c>
      <c r="F1015" s="255" t="s">
        <v>190</v>
      </c>
      <c r="G1015" s="253"/>
      <c r="H1015" s="256">
        <v>13.5</v>
      </c>
      <c r="I1015" s="257"/>
      <c r="J1015" s="253"/>
      <c r="K1015" s="253"/>
      <c r="L1015" s="258"/>
      <c r="M1015" s="259"/>
      <c r="N1015" s="260"/>
      <c r="O1015" s="260"/>
      <c r="P1015" s="260"/>
      <c r="Q1015" s="260"/>
      <c r="R1015" s="260"/>
      <c r="S1015" s="260"/>
      <c r="T1015" s="26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2" t="s">
        <v>187</v>
      </c>
      <c r="AU1015" s="262" t="s">
        <v>82</v>
      </c>
      <c r="AV1015" s="14" t="s">
        <v>181</v>
      </c>
      <c r="AW1015" s="14" t="s">
        <v>36</v>
      </c>
      <c r="AX1015" s="14" t="s">
        <v>80</v>
      </c>
      <c r="AY1015" s="262" t="s">
        <v>175</v>
      </c>
    </row>
    <row r="1016" s="2" customFormat="1" ht="16.5" customHeight="1">
      <c r="A1016" s="42"/>
      <c r="B1016" s="43"/>
      <c r="C1016" s="287" t="s">
        <v>1659</v>
      </c>
      <c r="D1016" s="287" t="s">
        <v>770</v>
      </c>
      <c r="E1016" s="288" t="s">
        <v>1660</v>
      </c>
      <c r="F1016" s="289" t="s">
        <v>1661</v>
      </c>
      <c r="G1016" s="290" t="s">
        <v>247</v>
      </c>
      <c r="H1016" s="291">
        <v>13.77</v>
      </c>
      <c r="I1016" s="292"/>
      <c r="J1016" s="293">
        <f>ROUND(I1016*H1016,2)</f>
        <v>0</v>
      </c>
      <c r="K1016" s="289" t="s">
        <v>180</v>
      </c>
      <c r="L1016" s="294"/>
      <c r="M1016" s="295" t="s">
        <v>30</v>
      </c>
      <c r="N1016" s="296" t="s">
        <v>44</v>
      </c>
      <c r="O1016" s="88"/>
      <c r="P1016" s="220">
        <f>O1016*H1016</f>
        <v>0</v>
      </c>
      <c r="Q1016" s="220">
        <v>0.08</v>
      </c>
      <c r="R1016" s="220">
        <f>Q1016*H1016</f>
        <v>1.1015999999999998</v>
      </c>
      <c r="S1016" s="220">
        <v>0</v>
      </c>
      <c r="T1016" s="221">
        <f>S1016*H1016</f>
        <v>0</v>
      </c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R1016" s="222" t="s">
        <v>244</v>
      </c>
      <c r="AT1016" s="222" t="s">
        <v>770</v>
      </c>
      <c r="AU1016" s="222" t="s">
        <v>82</v>
      </c>
      <c r="AY1016" s="20" t="s">
        <v>175</v>
      </c>
      <c r="BE1016" s="223">
        <f>IF(N1016="základní",J1016,0)</f>
        <v>0</v>
      </c>
      <c r="BF1016" s="223">
        <f>IF(N1016="snížená",J1016,0)</f>
        <v>0</v>
      </c>
      <c r="BG1016" s="223">
        <f>IF(N1016="zákl. přenesená",J1016,0)</f>
        <v>0</v>
      </c>
      <c r="BH1016" s="223">
        <f>IF(N1016="sníž. přenesená",J1016,0)</f>
        <v>0</v>
      </c>
      <c r="BI1016" s="223">
        <f>IF(N1016="nulová",J1016,0)</f>
        <v>0</v>
      </c>
      <c r="BJ1016" s="20" t="s">
        <v>80</v>
      </c>
      <c r="BK1016" s="223">
        <f>ROUND(I1016*H1016,2)</f>
        <v>0</v>
      </c>
      <c r="BL1016" s="20" t="s">
        <v>181</v>
      </c>
      <c r="BM1016" s="222" t="s">
        <v>1662</v>
      </c>
    </row>
    <row r="1017" s="2" customFormat="1">
      <c r="A1017" s="42"/>
      <c r="B1017" s="43"/>
      <c r="C1017" s="44"/>
      <c r="D1017" s="224" t="s">
        <v>183</v>
      </c>
      <c r="E1017" s="44"/>
      <c r="F1017" s="225" t="s">
        <v>1661</v>
      </c>
      <c r="G1017" s="44"/>
      <c r="H1017" s="44"/>
      <c r="I1017" s="226"/>
      <c r="J1017" s="44"/>
      <c r="K1017" s="44"/>
      <c r="L1017" s="48"/>
      <c r="M1017" s="227"/>
      <c r="N1017" s="228"/>
      <c r="O1017" s="88"/>
      <c r="P1017" s="88"/>
      <c r="Q1017" s="88"/>
      <c r="R1017" s="88"/>
      <c r="S1017" s="88"/>
      <c r="T1017" s="89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T1017" s="20" t="s">
        <v>183</v>
      </c>
      <c r="AU1017" s="20" t="s">
        <v>82</v>
      </c>
    </row>
    <row r="1018" s="13" customFormat="1">
      <c r="A1018" s="13"/>
      <c r="B1018" s="241"/>
      <c r="C1018" s="242"/>
      <c r="D1018" s="224" t="s">
        <v>187</v>
      </c>
      <c r="E1018" s="242"/>
      <c r="F1018" s="244" t="s">
        <v>1663</v>
      </c>
      <c r="G1018" s="242"/>
      <c r="H1018" s="245">
        <v>13.77</v>
      </c>
      <c r="I1018" s="246"/>
      <c r="J1018" s="242"/>
      <c r="K1018" s="242"/>
      <c r="L1018" s="247"/>
      <c r="M1018" s="248"/>
      <c r="N1018" s="249"/>
      <c r="O1018" s="249"/>
      <c r="P1018" s="249"/>
      <c r="Q1018" s="249"/>
      <c r="R1018" s="249"/>
      <c r="S1018" s="249"/>
      <c r="T1018" s="250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1" t="s">
        <v>187</v>
      </c>
      <c r="AU1018" s="251" t="s">
        <v>82</v>
      </c>
      <c r="AV1018" s="13" t="s">
        <v>82</v>
      </c>
      <c r="AW1018" s="13" t="s">
        <v>4</v>
      </c>
      <c r="AX1018" s="13" t="s">
        <v>80</v>
      </c>
      <c r="AY1018" s="251" t="s">
        <v>175</v>
      </c>
    </row>
    <row r="1019" s="2" customFormat="1" ht="16.5" customHeight="1">
      <c r="A1019" s="42"/>
      <c r="B1019" s="43"/>
      <c r="C1019" s="211" t="s">
        <v>1664</v>
      </c>
      <c r="D1019" s="211" t="s">
        <v>176</v>
      </c>
      <c r="E1019" s="212" t="s">
        <v>1665</v>
      </c>
      <c r="F1019" s="213" t="s">
        <v>1666</v>
      </c>
      <c r="G1019" s="214" t="s">
        <v>247</v>
      </c>
      <c r="H1019" s="215">
        <v>35.549999999999996</v>
      </c>
      <c r="I1019" s="216"/>
      <c r="J1019" s="217">
        <f>ROUND(I1019*H1019,2)</f>
        <v>0</v>
      </c>
      <c r="K1019" s="213" t="s">
        <v>180</v>
      </c>
      <c r="L1019" s="48"/>
      <c r="M1019" s="218" t="s">
        <v>30</v>
      </c>
      <c r="N1019" s="219" t="s">
        <v>44</v>
      </c>
      <c r="O1019" s="88"/>
      <c r="P1019" s="220">
        <f>O1019*H1019</f>
        <v>0</v>
      </c>
      <c r="Q1019" s="220">
        <v>0.10095</v>
      </c>
      <c r="R1019" s="220">
        <f>Q1019*H1019</f>
        <v>3.5887724999999996</v>
      </c>
      <c r="S1019" s="220">
        <v>0</v>
      </c>
      <c r="T1019" s="221">
        <f>S1019*H1019</f>
        <v>0</v>
      </c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R1019" s="222" t="s">
        <v>181</v>
      </c>
      <c r="AT1019" s="222" t="s">
        <v>176</v>
      </c>
      <c r="AU1019" s="222" t="s">
        <v>82</v>
      </c>
      <c r="AY1019" s="20" t="s">
        <v>175</v>
      </c>
      <c r="BE1019" s="223">
        <f>IF(N1019="základní",J1019,0)</f>
        <v>0</v>
      </c>
      <c r="BF1019" s="223">
        <f>IF(N1019="snížená",J1019,0)</f>
        <v>0</v>
      </c>
      <c r="BG1019" s="223">
        <f>IF(N1019="zákl. přenesená",J1019,0)</f>
        <v>0</v>
      </c>
      <c r="BH1019" s="223">
        <f>IF(N1019="sníž. přenesená",J1019,0)</f>
        <v>0</v>
      </c>
      <c r="BI1019" s="223">
        <f>IF(N1019="nulová",J1019,0)</f>
        <v>0</v>
      </c>
      <c r="BJ1019" s="20" t="s">
        <v>80</v>
      </c>
      <c r="BK1019" s="223">
        <f>ROUND(I1019*H1019,2)</f>
        <v>0</v>
      </c>
      <c r="BL1019" s="20" t="s">
        <v>181</v>
      </c>
      <c r="BM1019" s="222" t="s">
        <v>1667</v>
      </c>
    </row>
    <row r="1020" s="2" customFormat="1">
      <c r="A1020" s="42"/>
      <c r="B1020" s="43"/>
      <c r="C1020" s="44"/>
      <c r="D1020" s="224" t="s">
        <v>183</v>
      </c>
      <c r="E1020" s="44"/>
      <c r="F1020" s="225" t="s">
        <v>1668</v>
      </c>
      <c r="G1020" s="44"/>
      <c r="H1020" s="44"/>
      <c r="I1020" s="226"/>
      <c r="J1020" s="44"/>
      <c r="K1020" s="44"/>
      <c r="L1020" s="48"/>
      <c r="M1020" s="227"/>
      <c r="N1020" s="228"/>
      <c r="O1020" s="88"/>
      <c r="P1020" s="88"/>
      <c r="Q1020" s="88"/>
      <c r="R1020" s="88"/>
      <c r="S1020" s="88"/>
      <c r="T1020" s="89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T1020" s="20" t="s">
        <v>183</v>
      </c>
      <c r="AU1020" s="20" t="s">
        <v>82</v>
      </c>
    </row>
    <row r="1021" s="2" customFormat="1">
      <c r="A1021" s="42"/>
      <c r="B1021" s="43"/>
      <c r="C1021" s="44"/>
      <c r="D1021" s="229" t="s">
        <v>185</v>
      </c>
      <c r="E1021" s="44"/>
      <c r="F1021" s="230" t="s">
        <v>1669</v>
      </c>
      <c r="G1021" s="44"/>
      <c r="H1021" s="44"/>
      <c r="I1021" s="226"/>
      <c r="J1021" s="44"/>
      <c r="K1021" s="44"/>
      <c r="L1021" s="48"/>
      <c r="M1021" s="227"/>
      <c r="N1021" s="228"/>
      <c r="O1021" s="88"/>
      <c r="P1021" s="88"/>
      <c r="Q1021" s="88"/>
      <c r="R1021" s="88"/>
      <c r="S1021" s="88"/>
      <c r="T1021" s="89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T1021" s="20" t="s">
        <v>185</v>
      </c>
      <c r="AU1021" s="20" t="s">
        <v>82</v>
      </c>
    </row>
    <row r="1022" s="13" customFormat="1">
      <c r="A1022" s="13"/>
      <c r="B1022" s="241"/>
      <c r="C1022" s="242"/>
      <c r="D1022" s="224" t="s">
        <v>187</v>
      </c>
      <c r="E1022" s="243" t="s">
        <v>30</v>
      </c>
      <c r="F1022" s="244" t="s">
        <v>1670</v>
      </c>
      <c r="G1022" s="242"/>
      <c r="H1022" s="245">
        <v>35.549999999999996</v>
      </c>
      <c r="I1022" s="246"/>
      <c r="J1022" s="242"/>
      <c r="K1022" s="242"/>
      <c r="L1022" s="247"/>
      <c r="M1022" s="248"/>
      <c r="N1022" s="249"/>
      <c r="O1022" s="249"/>
      <c r="P1022" s="249"/>
      <c r="Q1022" s="249"/>
      <c r="R1022" s="249"/>
      <c r="S1022" s="249"/>
      <c r="T1022" s="250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1" t="s">
        <v>187</v>
      </c>
      <c r="AU1022" s="251" t="s">
        <v>82</v>
      </c>
      <c r="AV1022" s="13" t="s">
        <v>82</v>
      </c>
      <c r="AW1022" s="13" t="s">
        <v>36</v>
      </c>
      <c r="AX1022" s="13" t="s">
        <v>73</v>
      </c>
      <c r="AY1022" s="251" t="s">
        <v>175</v>
      </c>
    </row>
    <row r="1023" s="14" customFormat="1">
      <c r="A1023" s="14"/>
      <c r="B1023" s="252"/>
      <c r="C1023" s="253"/>
      <c r="D1023" s="224" t="s">
        <v>187</v>
      </c>
      <c r="E1023" s="254" t="s">
        <v>30</v>
      </c>
      <c r="F1023" s="255" t="s">
        <v>190</v>
      </c>
      <c r="G1023" s="253"/>
      <c r="H1023" s="256">
        <v>35.549999999999996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2" t="s">
        <v>187</v>
      </c>
      <c r="AU1023" s="262" t="s">
        <v>82</v>
      </c>
      <c r="AV1023" s="14" t="s">
        <v>181</v>
      </c>
      <c r="AW1023" s="14" t="s">
        <v>36</v>
      </c>
      <c r="AX1023" s="14" t="s">
        <v>80</v>
      </c>
      <c r="AY1023" s="262" t="s">
        <v>175</v>
      </c>
    </row>
    <row r="1024" s="2" customFormat="1" ht="16.5" customHeight="1">
      <c r="A1024" s="42"/>
      <c r="B1024" s="43"/>
      <c r="C1024" s="287" t="s">
        <v>1671</v>
      </c>
      <c r="D1024" s="287" t="s">
        <v>770</v>
      </c>
      <c r="E1024" s="288" t="s">
        <v>1672</v>
      </c>
      <c r="F1024" s="289" t="s">
        <v>1673</v>
      </c>
      <c r="G1024" s="290" t="s">
        <v>247</v>
      </c>
      <c r="H1024" s="291">
        <v>35.549999999999996</v>
      </c>
      <c r="I1024" s="292"/>
      <c r="J1024" s="293">
        <f>ROUND(I1024*H1024,2)</f>
        <v>0</v>
      </c>
      <c r="K1024" s="289" t="s">
        <v>180</v>
      </c>
      <c r="L1024" s="294"/>
      <c r="M1024" s="295" t="s">
        <v>30</v>
      </c>
      <c r="N1024" s="296" t="s">
        <v>44</v>
      </c>
      <c r="O1024" s="88"/>
      <c r="P1024" s="220">
        <f>O1024*H1024</f>
        <v>0</v>
      </c>
      <c r="Q1024" s="220">
        <v>0.028000000000000004</v>
      </c>
      <c r="R1024" s="220">
        <f>Q1024*H1024</f>
        <v>0.99539999999999984</v>
      </c>
      <c r="S1024" s="220">
        <v>0</v>
      </c>
      <c r="T1024" s="221">
        <f>S1024*H1024</f>
        <v>0</v>
      </c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R1024" s="222" t="s">
        <v>244</v>
      </c>
      <c r="AT1024" s="222" t="s">
        <v>770</v>
      </c>
      <c r="AU1024" s="222" t="s">
        <v>82</v>
      </c>
      <c r="AY1024" s="20" t="s">
        <v>175</v>
      </c>
      <c r="BE1024" s="223">
        <f>IF(N1024="základní",J1024,0)</f>
        <v>0</v>
      </c>
      <c r="BF1024" s="223">
        <f>IF(N1024="snížená",J1024,0)</f>
        <v>0</v>
      </c>
      <c r="BG1024" s="223">
        <f>IF(N1024="zákl. přenesená",J1024,0)</f>
        <v>0</v>
      </c>
      <c r="BH1024" s="223">
        <f>IF(N1024="sníž. přenesená",J1024,0)</f>
        <v>0</v>
      </c>
      <c r="BI1024" s="223">
        <f>IF(N1024="nulová",J1024,0)</f>
        <v>0</v>
      </c>
      <c r="BJ1024" s="20" t="s">
        <v>80</v>
      </c>
      <c r="BK1024" s="223">
        <f>ROUND(I1024*H1024,2)</f>
        <v>0</v>
      </c>
      <c r="BL1024" s="20" t="s">
        <v>181</v>
      </c>
      <c r="BM1024" s="222" t="s">
        <v>1674</v>
      </c>
    </row>
    <row r="1025" s="2" customFormat="1">
      <c r="A1025" s="42"/>
      <c r="B1025" s="43"/>
      <c r="C1025" s="44"/>
      <c r="D1025" s="224" t="s">
        <v>183</v>
      </c>
      <c r="E1025" s="44"/>
      <c r="F1025" s="225" t="s">
        <v>1673</v>
      </c>
      <c r="G1025" s="44"/>
      <c r="H1025" s="44"/>
      <c r="I1025" s="226"/>
      <c r="J1025" s="44"/>
      <c r="K1025" s="44"/>
      <c r="L1025" s="48"/>
      <c r="M1025" s="227"/>
      <c r="N1025" s="228"/>
      <c r="O1025" s="88"/>
      <c r="P1025" s="88"/>
      <c r="Q1025" s="88"/>
      <c r="R1025" s="88"/>
      <c r="S1025" s="88"/>
      <c r="T1025" s="89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T1025" s="20" t="s">
        <v>183</v>
      </c>
      <c r="AU1025" s="20" t="s">
        <v>82</v>
      </c>
    </row>
    <row r="1026" s="2" customFormat="1" ht="16.5" customHeight="1">
      <c r="A1026" s="42"/>
      <c r="B1026" s="43"/>
      <c r="C1026" s="211" t="s">
        <v>1675</v>
      </c>
      <c r="D1026" s="211" t="s">
        <v>176</v>
      </c>
      <c r="E1026" s="212" t="s">
        <v>1676</v>
      </c>
      <c r="F1026" s="213" t="s">
        <v>1677</v>
      </c>
      <c r="G1026" s="214" t="s">
        <v>199</v>
      </c>
      <c r="H1026" s="215">
        <v>0.837</v>
      </c>
      <c r="I1026" s="216"/>
      <c r="J1026" s="217">
        <f>ROUND(I1026*H1026,2)</f>
        <v>0</v>
      </c>
      <c r="K1026" s="213" t="s">
        <v>180</v>
      </c>
      <c r="L1026" s="48"/>
      <c r="M1026" s="218" t="s">
        <v>30</v>
      </c>
      <c r="N1026" s="219" t="s">
        <v>44</v>
      </c>
      <c r="O1026" s="88"/>
      <c r="P1026" s="220">
        <f>O1026*H1026</f>
        <v>0</v>
      </c>
      <c r="Q1026" s="220">
        <v>2.2563399999999996</v>
      </c>
      <c r="R1026" s="220">
        <f>Q1026*H1026</f>
        <v>1.88855658</v>
      </c>
      <c r="S1026" s="220">
        <v>0</v>
      </c>
      <c r="T1026" s="221">
        <f>S1026*H1026</f>
        <v>0</v>
      </c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R1026" s="222" t="s">
        <v>181</v>
      </c>
      <c r="AT1026" s="222" t="s">
        <v>176</v>
      </c>
      <c r="AU1026" s="222" t="s">
        <v>82</v>
      </c>
      <c r="AY1026" s="20" t="s">
        <v>175</v>
      </c>
      <c r="BE1026" s="223">
        <f>IF(N1026="základní",J1026,0)</f>
        <v>0</v>
      </c>
      <c r="BF1026" s="223">
        <f>IF(N1026="snížená",J1026,0)</f>
        <v>0</v>
      </c>
      <c r="BG1026" s="223">
        <f>IF(N1026="zákl. přenesená",J1026,0)</f>
        <v>0</v>
      </c>
      <c r="BH1026" s="223">
        <f>IF(N1026="sníž. přenesená",J1026,0)</f>
        <v>0</v>
      </c>
      <c r="BI1026" s="223">
        <f>IF(N1026="nulová",J1026,0)</f>
        <v>0</v>
      </c>
      <c r="BJ1026" s="20" t="s">
        <v>80</v>
      </c>
      <c r="BK1026" s="223">
        <f>ROUND(I1026*H1026,2)</f>
        <v>0</v>
      </c>
      <c r="BL1026" s="20" t="s">
        <v>181</v>
      </c>
      <c r="BM1026" s="222" t="s">
        <v>1678</v>
      </c>
    </row>
    <row r="1027" s="2" customFormat="1">
      <c r="A1027" s="42"/>
      <c r="B1027" s="43"/>
      <c r="C1027" s="44"/>
      <c r="D1027" s="224" t="s">
        <v>183</v>
      </c>
      <c r="E1027" s="44"/>
      <c r="F1027" s="225" t="s">
        <v>1677</v>
      </c>
      <c r="G1027" s="44"/>
      <c r="H1027" s="44"/>
      <c r="I1027" s="226"/>
      <c r="J1027" s="44"/>
      <c r="K1027" s="44"/>
      <c r="L1027" s="48"/>
      <c r="M1027" s="227"/>
      <c r="N1027" s="228"/>
      <c r="O1027" s="88"/>
      <c r="P1027" s="88"/>
      <c r="Q1027" s="88"/>
      <c r="R1027" s="88"/>
      <c r="S1027" s="88"/>
      <c r="T1027" s="89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T1027" s="20" t="s">
        <v>183</v>
      </c>
      <c r="AU1027" s="20" t="s">
        <v>82</v>
      </c>
    </row>
    <row r="1028" s="2" customFormat="1">
      <c r="A1028" s="42"/>
      <c r="B1028" s="43"/>
      <c r="C1028" s="44"/>
      <c r="D1028" s="229" t="s">
        <v>185</v>
      </c>
      <c r="E1028" s="44"/>
      <c r="F1028" s="230" t="s">
        <v>1679</v>
      </c>
      <c r="G1028" s="44"/>
      <c r="H1028" s="44"/>
      <c r="I1028" s="226"/>
      <c r="J1028" s="44"/>
      <c r="K1028" s="44"/>
      <c r="L1028" s="48"/>
      <c r="M1028" s="227"/>
      <c r="N1028" s="228"/>
      <c r="O1028" s="88"/>
      <c r="P1028" s="88"/>
      <c r="Q1028" s="88"/>
      <c r="R1028" s="88"/>
      <c r="S1028" s="88"/>
      <c r="T1028" s="89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T1028" s="20" t="s">
        <v>185</v>
      </c>
      <c r="AU1028" s="20" t="s">
        <v>82</v>
      </c>
    </row>
    <row r="1029" s="13" customFormat="1">
      <c r="A1029" s="13"/>
      <c r="B1029" s="241"/>
      <c r="C1029" s="242"/>
      <c r="D1029" s="224" t="s">
        <v>187</v>
      </c>
      <c r="E1029" s="243" t="s">
        <v>30</v>
      </c>
      <c r="F1029" s="244" t="s">
        <v>1680</v>
      </c>
      <c r="G1029" s="242"/>
      <c r="H1029" s="245">
        <v>0.399</v>
      </c>
      <c r="I1029" s="246"/>
      <c r="J1029" s="242"/>
      <c r="K1029" s="242"/>
      <c r="L1029" s="247"/>
      <c r="M1029" s="248"/>
      <c r="N1029" s="249"/>
      <c r="O1029" s="249"/>
      <c r="P1029" s="249"/>
      <c r="Q1029" s="249"/>
      <c r="R1029" s="249"/>
      <c r="S1029" s="249"/>
      <c r="T1029" s="250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1" t="s">
        <v>187</v>
      </c>
      <c r="AU1029" s="251" t="s">
        <v>82</v>
      </c>
      <c r="AV1029" s="13" t="s">
        <v>82</v>
      </c>
      <c r="AW1029" s="13" t="s">
        <v>36</v>
      </c>
      <c r="AX1029" s="13" t="s">
        <v>73</v>
      </c>
      <c r="AY1029" s="251" t="s">
        <v>175</v>
      </c>
    </row>
    <row r="1030" s="13" customFormat="1">
      <c r="A1030" s="13"/>
      <c r="B1030" s="241"/>
      <c r="C1030" s="242"/>
      <c r="D1030" s="224" t="s">
        <v>187</v>
      </c>
      <c r="E1030" s="243" t="s">
        <v>30</v>
      </c>
      <c r="F1030" s="244" t="s">
        <v>1681</v>
      </c>
      <c r="G1030" s="242"/>
      <c r="H1030" s="245">
        <v>0.4375</v>
      </c>
      <c r="I1030" s="246"/>
      <c r="J1030" s="242"/>
      <c r="K1030" s="242"/>
      <c r="L1030" s="247"/>
      <c r="M1030" s="248"/>
      <c r="N1030" s="249"/>
      <c r="O1030" s="249"/>
      <c r="P1030" s="249"/>
      <c r="Q1030" s="249"/>
      <c r="R1030" s="249"/>
      <c r="S1030" s="249"/>
      <c r="T1030" s="250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1" t="s">
        <v>187</v>
      </c>
      <c r="AU1030" s="251" t="s">
        <v>82</v>
      </c>
      <c r="AV1030" s="13" t="s">
        <v>82</v>
      </c>
      <c r="AW1030" s="13" t="s">
        <v>36</v>
      </c>
      <c r="AX1030" s="13" t="s">
        <v>73</v>
      </c>
      <c r="AY1030" s="251" t="s">
        <v>175</v>
      </c>
    </row>
    <row r="1031" s="14" customFormat="1">
      <c r="A1031" s="14"/>
      <c r="B1031" s="252"/>
      <c r="C1031" s="253"/>
      <c r="D1031" s="224" t="s">
        <v>187</v>
      </c>
      <c r="E1031" s="254" t="s">
        <v>30</v>
      </c>
      <c r="F1031" s="255" t="s">
        <v>190</v>
      </c>
      <c r="G1031" s="253"/>
      <c r="H1031" s="256">
        <v>0.8365</v>
      </c>
      <c r="I1031" s="257"/>
      <c r="J1031" s="253"/>
      <c r="K1031" s="253"/>
      <c r="L1031" s="258"/>
      <c r="M1031" s="259"/>
      <c r="N1031" s="260"/>
      <c r="O1031" s="260"/>
      <c r="P1031" s="260"/>
      <c r="Q1031" s="260"/>
      <c r="R1031" s="260"/>
      <c r="S1031" s="260"/>
      <c r="T1031" s="26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2" t="s">
        <v>187</v>
      </c>
      <c r="AU1031" s="262" t="s">
        <v>82</v>
      </c>
      <c r="AV1031" s="14" t="s">
        <v>181</v>
      </c>
      <c r="AW1031" s="14" t="s">
        <v>36</v>
      </c>
      <c r="AX1031" s="14" t="s">
        <v>80</v>
      </c>
      <c r="AY1031" s="262" t="s">
        <v>175</v>
      </c>
    </row>
    <row r="1032" s="2" customFormat="1" ht="16.5" customHeight="1">
      <c r="A1032" s="42"/>
      <c r="B1032" s="43"/>
      <c r="C1032" s="211" t="s">
        <v>1682</v>
      </c>
      <c r="D1032" s="211" t="s">
        <v>176</v>
      </c>
      <c r="E1032" s="212" t="s">
        <v>1683</v>
      </c>
      <c r="F1032" s="213" t="s">
        <v>1684</v>
      </c>
      <c r="G1032" s="214" t="s">
        <v>179</v>
      </c>
      <c r="H1032" s="215">
        <v>739.386</v>
      </c>
      <c r="I1032" s="216"/>
      <c r="J1032" s="217">
        <f>ROUND(I1032*H1032,2)</f>
        <v>0</v>
      </c>
      <c r="K1032" s="213" t="s">
        <v>180</v>
      </c>
      <c r="L1032" s="48"/>
      <c r="M1032" s="218" t="s">
        <v>30</v>
      </c>
      <c r="N1032" s="219" t="s">
        <v>44</v>
      </c>
      <c r="O1032" s="88"/>
      <c r="P1032" s="220">
        <f>O1032*H1032</f>
        <v>0</v>
      </c>
      <c r="Q1032" s="220">
        <v>0.00047</v>
      </c>
      <c r="R1032" s="220">
        <f>Q1032*H1032</f>
        <v>0.34751141999999996</v>
      </c>
      <c r="S1032" s="220">
        <v>0</v>
      </c>
      <c r="T1032" s="221">
        <f>S1032*H1032</f>
        <v>0</v>
      </c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R1032" s="222" t="s">
        <v>181</v>
      </c>
      <c r="AT1032" s="222" t="s">
        <v>176</v>
      </c>
      <c r="AU1032" s="222" t="s">
        <v>82</v>
      </c>
      <c r="AY1032" s="20" t="s">
        <v>175</v>
      </c>
      <c r="BE1032" s="223">
        <f>IF(N1032="základní",J1032,0)</f>
        <v>0</v>
      </c>
      <c r="BF1032" s="223">
        <f>IF(N1032="snížená",J1032,0)</f>
        <v>0</v>
      </c>
      <c r="BG1032" s="223">
        <f>IF(N1032="zákl. přenesená",J1032,0)</f>
        <v>0</v>
      </c>
      <c r="BH1032" s="223">
        <f>IF(N1032="sníž. přenesená",J1032,0)</f>
        <v>0</v>
      </c>
      <c r="BI1032" s="223">
        <f>IF(N1032="nulová",J1032,0)</f>
        <v>0</v>
      </c>
      <c r="BJ1032" s="20" t="s">
        <v>80</v>
      </c>
      <c r="BK1032" s="223">
        <f>ROUND(I1032*H1032,2)</f>
        <v>0</v>
      </c>
      <c r="BL1032" s="20" t="s">
        <v>181</v>
      </c>
      <c r="BM1032" s="222" t="s">
        <v>1685</v>
      </c>
    </row>
    <row r="1033" s="2" customFormat="1">
      <c r="A1033" s="42"/>
      <c r="B1033" s="43"/>
      <c r="C1033" s="44"/>
      <c r="D1033" s="224" t="s">
        <v>183</v>
      </c>
      <c r="E1033" s="44"/>
      <c r="F1033" s="225" t="s">
        <v>1686</v>
      </c>
      <c r="G1033" s="44"/>
      <c r="H1033" s="44"/>
      <c r="I1033" s="226"/>
      <c r="J1033" s="44"/>
      <c r="K1033" s="44"/>
      <c r="L1033" s="48"/>
      <c r="M1033" s="227"/>
      <c r="N1033" s="228"/>
      <c r="O1033" s="88"/>
      <c r="P1033" s="88"/>
      <c r="Q1033" s="88"/>
      <c r="R1033" s="88"/>
      <c r="S1033" s="88"/>
      <c r="T1033" s="89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T1033" s="20" t="s">
        <v>183</v>
      </c>
      <c r="AU1033" s="20" t="s">
        <v>82</v>
      </c>
    </row>
    <row r="1034" s="2" customFormat="1">
      <c r="A1034" s="42"/>
      <c r="B1034" s="43"/>
      <c r="C1034" s="44"/>
      <c r="D1034" s="229" t="s">
        <v>185</v>
      </c>
      <c r="E1034" s="44"/>
      <c r="F1034" s="230" t="s">
        <v>1687</v>
      </c>
      <c r="G1034" s="44"/>
      <c r="H1034" s="44"/>
      <c r="I1034" s="226"/>
      <c r="J1034" s="44"/>
      <c r="K1034" s="44"/>
      <c r="L1034" s="48"/>
      <c r="M1034" s="227"/>
      <c r="N1034" s="228"/>
      <c r="O1034" s="88"/>
      <c r="P1034" s="88"/>
      <c r="Q1034" s="88"/>
      <c r="R1034" s="88"/>
      <c r="S1034" s="88"/>
      <c r="T1034" s="89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T1034" s="20" t="s">
        <v>185</v>
      </c>
      <c r="AU1034" s="20" t="s">
        <v>82</v>
      </c>
    </row>
    <row r="1035" s="12" customFormat="1">
      <c r="A1035" s="12"/>
      <c r="B1035" s="231"/>
      <c r="C1035" s="232"/>
      <c r="D1035" s="224" t="s">
        <v>187</v>
      </c>
      <c r="E1035" s="233" t="s">
        <v>30</v>
      </c>
      <c r="F1035" s="234" t="s">
        <v>1688</v>
      </c>
      <c r="G1035" s="232"/>
      <c r="H1035" s="233" t="s">
        <v>30</v>
      </c>
      <c r="I1035" s="235"/>
      <c r="J1035" s="232"/>
      <c r="K1035" s="232"/>
      <c r="L1035" s="236"/>
      <c r="M1035" s="237"/>
      <c r="N1035" s="238"/>
      <c r="O1035" s="238"/>
      <c r="P1035" s="238"/>
      <c r="Q1035" s="238"/>
      <c r="R1035" s="238"/>
      <c r="S1035" s="238"/>
      <c r="T1035" s="239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T1035" s="240" t="s">
        <v>187</v>
      </c>
      <c r="AU1035" s="240" t="s">
        <v>82</v>
      </c>
      <c r="AV1035" s="12" t="s">
        <v>80</v>
      </c>
      <c r="AW1035" s="12" t="s">
        <v>36</v>
      </c>
      <c r="AX1035" s="12" t="s">
        <v>73</v>
      </c>
      <c r="AY1035" s="240" t="s">
        <v>175</v>
      </c>
    </row>
    <row r="1036" s="13" customFormat="1">
      <c r="A1036" s="13"/>
      <c r="B1036" s="241"/>
      <c r="C1036" s="242"/>
      <c r="D1036" s="224" t="s">
        <v>187</v>
      </c>
      <c r="E1036" s="243" t="s">
        <v>30</v>
      </c>
      <c r="F1036" s="244" t="s">
        <v>1689</v>
      </c>
      <c r="G1036" s="242"/>
      <c r="H1036" s="245">
        <v>633.457</v>
      </c>
      <c r="I1036" s="246"/>
      <c r="J1036" s="242"/>
      <c r="K1036" s="242"/>
      <c r="L1036" s="247"/>
      <c r="M1036" s="248"/>
      <c r="N1036" s="249"/>
      <c r="O1036" s="249"/>
      <c r="P1036" s="249"/>
      <c r="Q1036" s="249"/>
      <c r="R1036" s="249"/>
      <c r="S1036" s="249"/>
      <c r="T1036" s="250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1" t="s">
        <v>187</v>
      </c>
      <c r="AU1036" s="251" t="s">
        <v>82</v>
      </c>
      <c r="AV1036" s="13" t="s">
        <v>82</v>
      </c>
      <c r="AW1036" s="13" t="s">
        <v>36</v>
      </c>
      <c r="AX1036" s="13" t="s">
        <v>73</v>
      </c>
      <c r="AY1036" s="251" t="s">
        <v>175</v>
      </c>
    </row>
    <row r="1037" s="13" customFormat="1">
      <c r="A1037" s="13"/>
      <c r="B1037" s="241"/>
      <c r="C1037" s="242"/>
      <c r="D1037" s="224" t="s">
        <v>187</v>
      </c>
      <c r="E1037" s="243" t="s">
        <v>30</v>
      </c>
      <c r="F1037" s="244" t="s">
        <v>1690</v>
      </c>
      <c r="G1037" s="242"/>
      <c r="H1037" s="245">
        <v>5.016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1" t="s">
        <v>187</v>
      </c>
      <c r="AU1037" s="251" t="s">
        <v>82</v>
      </c>
      <c r="AV1037" s="13" t="s">
        <v>82</v>
      </c>
      <c r="AW1037" s="13" t="s">
        <v>36</v>
      </c>
      <c r="AX1037" s="13" t="s">
        <v>73</v>
      </c>
      <c r="AY1037" s="251" t="s">
        <v>175</v>
      </c>
    </row>
    <row r="1038" s="13" customFormat="1">
      <c r="A1038" s="13"/>
      <c r="B1038" s="241"/>
      <c r="C1038" s="242"/>
      <c r="D1038" s="224" t="s">
        <v>187</v>
      </c>
      <c r="E1038" s="243" t="s">
        <v>30</v>
      </c>
      <c r="F1038" s="244" t="s">
        <v>1691</v>
      </c>
      <c r="G1038" s="242"/>
      <c r="H1038" s="245">
        <v>73.447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1" t="s">
        <v>187</v>
      </c>
      <c r="AU1038" s="251" t="s">
        <v>82</v>
      </c>
      <c r="AV1038" s="13" t="s">
        <v>82</v>
      </c>
      <c r="AW1038" s="13" t="s">
        <v>36</v>
      </c>
      <c r="AX1038" s="13" t="s">
        <v>73</v>
      </c>
      <c r="AY1038" s="251" t="s">
        <v>175</v>
      </c>
    </row>
    <row r="1039" s="13" customFormat="1">
      <c r="A1039" s="13"/>
      <c r="B1039" s="241"/>
      <c r="C1039" s="242"/>
      <c r="D1039" s="224" t="s">
        <v>187</v>
      </c>
      <c r="E1039" s="243" t="s">
        <v>30</v>
      </c>
      <c r="F1039" s="244" t="s">
        <v>1692</v>
      </c>
      <c r="G1039" s="242"/>
      <c r="H1039" s="245">
        <v>27.4656</v>
      </c>
      <c r="I1039" s="246"/>
      <c r="J1039" s="242"/>
      <c r="K1039" s="242"/>
      <c r="L1039" s="247"/>
      <c r="M1039" s="248"/>
      <c r="N1039" s="249"/>
      <c r="O1039" s="249"/>
      <c r="P1039" s="249"/>
      <c r="Q1039" s="249"/>
      <c r="R1039" s="249"/>
      <c r="S1039" s="249"/>
      <c r="T1039" s="250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1" t="s">
        <v>187</v>
      </c>
      <c r="AU1039" s="251" t="s">
        <v>82</v>
      </c>
      <c r="AV1039" s="13" t="s">
        <v>82</v>
      </c>
      <c r="AW1039" s="13" t="s">
        <v>36</v>
      </c>
      <c r="AX1039" s="13" t="s">
        <v>73</v>
      </c>
      <c r="AY1039" s="251" t="s">
        <v>175</v>
      </c>
    </row>
    <row r="1040" s="14" customFormat="1">
      <c r="A1040" s="14"/>
      <c r="B1040" s="252"/>
      <c r="C1040" s="253"/>
      <c r="D1040" s="224" t="s">
        <v>187</v>
      </c>
      <c r="E1040" s="254" t="s">
        <v>30</v>
      </c>
      <c r="F1040" s="255" t="s">
        <v>190</v>
      </c>
      <c r="G1040" s="253"/>
      <c r="H1040" s="256">
        <v>739.3856</v>
      </c>
      <c r="I1040" s="257"/>
      <c r="J1040" s="253"/>
      <c r="K1040" s="253"/>
      <c r="L1040" s="258"/>
      <c r="M1040" s="259"/>
      <c r="N1040" s="260"/>
      <c r="O1040" s="260"/>
      <c r="P1040" s="260"/>
      <c r="Q1040" s="260"/>
      <c r="R1040" s="260"/>
      <c r="S1040" s="260"/>
      <c r="T1040" s="261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2" t="s">
        <v>187</v>
      </c>
      <c r="AU1040" s="262" t="s">
        <v>82</v>
      </c>
      <c r="AV1040" s="14" t="s">
        <v>181</v>
      </c>
      <c r="AW1040" s="14" t="s">
        <v>36</v>
      </c>
      <c r="AX1040" s="14" t="s">
        <v>80</v>
      </c>
      <c r="AY1040" s="262" t="s">
        <v>175</v>
      </c>
    </row>
    <row r="1041" s="2" customFormat="1" ht="16.5" customHeight="1">
      <c r="A1041" s="42"/>
      <c r="B1041" s="43"/>
      <c r="C1041" s="211" t="s">
        <v>1693</v>
      </c>
      <c r="D1041" s="211" t="s">
        <v>176</v>
      </c>
      <c r="E1041" s="212" t="s">
        <v>1694</v>
      </c>
      <c r="F1041" s="213" t="s">
        <v>1695</v>
      </c>
      <c r="G1041" s="214" t="s">
        <v>247</v>
      </c>
      <c r="H1041" s="215">
        <v>385.468</v>
      </c>
      <c r="I1041" s="216"/>
      <c r="J1041" s="217">
        <f>ROUND(I1041*H1041,2)</f>
        <v>0</v>
      </c>
      <c r="K1041" s="213" t="s">
        <v>180</v>
      </c>
      <c r="L1041" s="48"/>
      <c r="M1041" s="218" t="s">
        <v>30</v>
      </c>
      <c r="N1041" s="219" t="s">
        <v>44</v>
      </c>
      <c r="O1041" s="88"/>
      <c r="P1041" s="220">
        <f>O1041*H1041</f>
        <v>0</v>
      </c>
      <c r="Q1041" s="220">
        <v>0.00017</v>
      </c>
      <c r="R1041" s="220">
        <f>Q1041*H1041</f>
        <v>0.065529560000000016</v>
      </c>
      <c r="S1041" s="220">
        <v>0</v>
      </c>
      <c r="T1041" s="221">
        <f>S1041*H1041</f>
        <v>0</v>
      </c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R1041" s="222" t="s">
        <v>181</v>
      </c>
      <c r="AT1041" s="222" t="s">
        <v>176</v>
      </c>
      <c r="AU1041" s="222" t="s">
        <v>82</v>
      </c>
      <c r="AY1041" s="20" t="s">
        <v>175</v>
      </c>
      <c r="BE1041" s="223">
        <f>IF(N1041="základní",J1041,0)</f>
        <v>0</v>
      </c>
      <c r="BF1041" s="223">
        <f>IF(N1041="snížená",J1041,0)</f>
        <v>0</v>
      </c>
      <c r="BG1041" s="223">
        <f>IF(N1041="zákl. přenesená",J1041,0)</f>
        <v>0</v>
      </c>
      <c r="BH1041" s="223">
        <f>IF(N1041="sníž. přenesená",J1041,0)</f>
        <v>0</v>
      </c>
      <c r="BI1041" s="223">
        <f>IF(N1041="nulová",J1041,0)</f>
        <v>0</v>
      </c>
      <c r="BJ1041" s="20" t="s">
        <v>80</v>
      </c>
      <c r="BK1041" s="223">
        <f>ROUND(I1041*H1041,2)</f>
        <v>0</v>
      </c>
      <c r="BL1041" s="20" t="s">
        <v>181</v>
      </c>
      <c r="BM1041" s="222" t="s">
        <v>1696</v>
      </c>
    </row>
    <row r="1042" s="2" customFormat="1">
      <c r="A1042" s="42"/>
      <c r="B1042" s="43"/>
      <c r="C1042" s="44"/>
      <c r="D1042" s="224" t="s">
        <v>183</v>
      </c>
      <c r="E1042" s="44"/>
      <c r="F1042" s="225" t="s">
        <v>1697</v>
      </c>
      <c r="G1042" s="44"/>
      <c r="H1042" s="44"/>
      <c r="I1042" s="226"/>
      <c r="J1042" s="44"/>
      <c r="K1042" s="44"/>
      <c r="L1042" s="48"/>
      <c r="M1042" s="227"/>
      <c r="N1042" s="228"/>
      <c r="O1042" s="88"/>
      <c r="P1042" s="88"/>
      <c r="Q1042" s="88"/>
      <c r="R1042" s="88"/>
      <c r="S1042" s="88"/>
      <c r="T1042" s="89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T1042" s="20" t="s">
        <v>183</v>
      </c>
      <c r="AU1042" s="20" t="s">
        <v>82</v>
      </c>
    </row>
    <row r="1043" s="2" customFormat="1">
      <c r="A1043" s="42"/>
      <c r="B1043" s="43"/>
      <c r="C1043" s="44"/>
      <c r="D1043" s="229" t="s">
        <v>185</v>
      </c>
      <c r="E1043" s="44"/>
      <c r="F1043" s="230" t="s">
        <v>1698</v>
      </c>
      <c r="G1043" s="44"/>
      <c r="H1043" s="44"/>
      <c r="I1043" s="226"/>
      <c r="J1043" s="44"/>
      <c r="K1043" s="44"/>
      <c r="L1043" s="48"/>
      <c r="M1043" s="227"/>
      <c r="N1043" s="228"/>
      <c r="O1043" s="88"/>
      <c r="P1043" s="88"/>
      <c r="Q1043" s="88"/>
      <c r="R1043" s="88"/>
      <c r="S1043" s="88"/>
      <c r="T1043" s="89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T1043" s="20" t="s">
        <v>185</v>
      </c>
      <c r="AU1043" s="20" t="s">
        <v>82</v>
      </c>
    </row>
    <row r="1044" s="2" customFormat="1" ht="16.5" customHeight="1">
      <c r="A1044" s="42"/>
      <c r="B1044" s="43"/>
      <c r="C1044" s="211" t="s">
        <v>1699</v>
      </c>
      <c r="D1044" s="211" t="s">
        <v>176</v>
      </c>
      <c r="E1044" s="212" t="s">
        <v>1700</v>
      </c>
      <c r="F1044" s="213" t="s">
        <v>1701</v>
      </c>
      <c r="G1044" s="214" t="s">
        <v>247</v>
      </c>
      <c r="H1044" s="215">
        <v>16.5</v>
      </c>
      <c r="I1044" s="216"/>
      <c r="J1044" s="217">
        <f>ROUND(I1044*H1044,2)</f>
        <v>0</v>
      </c>
      <c r="K1044" s="213" t="s">
        <v>180</v>
      </c>
      <c r="L1044" s="48"/>
      <c r="M1044" s="218" t="s">
        <v>30</v>
      </c>
      <c r="N1044" s="219" t="s">
        <v>44</v>
      </c>
      <c r="O1044" s="88"/>
      <c r="P1044" s="220">
        <f>O1044*H1044</f>
        <v>0</v>
      </c>
      <c r="Q1044" s="220">
        <v>0.16371</v>
      </c>
      <c r="R1044" s="220">
        <f>Q1044*H1044</f>
        <v>2.701215</v>
      </c>
      <c r="S1044" s="220">
        <v>0</v>
      </c>
      <c r="T1044" s="221">
        <f>S1044*H1044</f>
        <v>0</v>
      </c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R1044" s="222" t="s">
        <v>181</v>
      </c>
      <c r="AT1044" s="222" t="s">
        <v>176</v>
      </c>
      <c r="AU1044" s="222" t="s">
        <v>82</v>
      </c>
      <c r="AY1044" s="20" t="s">
        <v>175</v>
      </c>
      <c r="BE1044" s="223">
        <f>IF(N1044="základní",J1044,0)</f>
        <v>0</v>
      </c>
      <c r="BF1044" s="223">
        <f>IF(N1044="snížená",J1044,0)</f>
        <v>0</v>
      </c>
      <c r="BG1044" s="223">
        <f>IF(N1044="zákl. přenesená",J1044,0)</f>
        <v>0</v>
      </c>
      <c r="BH1044" s="223">
        <f>IF(N1044="sníž. přenesená",J1044,0)</f>
        <v>0</v>
      </c>
      <c r="BI1044" s="223">
        <f>IF(N1044="nulová",J1044,0)</f>
        <v>0</v>
      </c>
      <c r="BJ1044" s="20" t="s">
        <v>80</v>
      </c>
      <c r="BK1044" s="223">
        <f>ROUND(I1044*H1044,2)</f>
        <v>0</v>
      </c>
      <c r="BL1044" s="20" t="s">
        <v>181</v>
      </c>
      <c r="BM1044" s="222" t="s">
        <v>1702</v>
      </c>
    </row>
    <row r="1045" s="2" customFormat="1">
      <c r="A1045" s="42"/>
      <c r="B1045" s="43"/>
      <c r="C1045" s="44"/>
      <c r="D1045" s="224" t="s">
        <v>183</v>
      </c>
      <c r="E1045" s="44"/>
      <c r="F1045" s="225" t="s">
        <v>1703</v>
      </c>
      <c r="G1045" s="44"/>
      <c r="H1045" s="44"/>
      <c r="I1045" s="226"/>
      <c r="J1045" s="44"/>
      <c r="K1045" s="44"/>
      <c r="L1045" s="48"/>
      <c r="M1045" s="227"/>
      <c r="N1045" s="228"/>
      <c r="O1045" s="88"/>
      <c r="P1045" s="88"/>
      <c r="Q1045" s="88"/>
      <c r="R1045" s="88"/>
      <c r="S1045" s="88"/>
      <c r="T1045" s="89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T1045" s="20" t="s">
        <v>183</v>
      </c>
      <c r="AU1045" s="20" t="s">
        <v>82</v>
      </c>
    </row>
    <row r="1046" s="2" customFormat="1">
      <c r="A1046" s="42"/>
      <c r="B1046" s="43"/>
      <c r="C1046" s="44"/>
      <c r="D1046" s="229" t="s">
        <v>185</v>
      </c>
      <c r="E1046" s="44"/>
      <c r="F1046" s="230" t="s">
        <v>1704</v>
      </c>
      <c r="G1046" s="44"/>
      <c r="H1046" s="44"/>
      <c r="I1046" s="226"/>
      <c r="J1046" s="44"/>
      <c r="K1046" s="44"/>
      <c r="L1046" s="48"/>
      <c r="M1046" s="227"/>
      <c r="N1046" s="228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0" t="s">
        <v>185</v>
      </c>
      <c r="AU1046" s="20" t="s">
        <v>82</v>
      </c>
    </row>
    <row r="1047" s="13" customFormat="1">
      <c r="A1047" s="13"/>
      <c r="B1047" s="241"/>
      <c r="C1047" s="242"/>
      <c r="D1047" s="224" t="s">
        <v>187</v>
      </c>
      <c r="E1047" s="243" t="s">
        <v>30</v>
      </c>
      <c r="F1047" s="244" t="s">
        <v>1705</v>
      </c>
      <c r="G1047" s="242"/>
      <c r="H1047" s="245">
        <v>16.5</v>
      </c>
      <c r="I1047" s="246"/>
      <c r="J1047" s="242"/>
      <c r="K1047" s="242"/>
      <c r="L1047" s="247"/>
      <c r="M1047" s="248"/>
      <c r="N1047" s="249"/>
      <c r="O1047" s="249"/>
      <c r="P1047" s="249"/>
      <c r="Q1047" s="249"/>
      <c r="R1047" s="249"/>
      <c r="S1047" s="249"/>
      <c r="T1047" s="250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1" t="s">
        <v>187</v>
      </c>
      <c r="AU1047" s="251" t="s">
        <v>82</v>
      </c>
      <c r="AV1047" s="13" t="s">
        <v>82</v>
      </c>
      <c r="AW1047" s="13" t="s">
        <v>36</v>
      </c>
      <c r="AX1047" s="13" t="s">
        <v>73</v>
      </c>
      <c r="AY1047" s="251" t="s">
        <v>175</v>
      </c>
    </row>
    <row r="1048" s="14" customFormat="1">
      <c r="A1048" s="14"/>
      <c r="B1048" s="252"/>
      <c r="C1048" s="253"/>
      <c r="D1048" s="224" t="s">
        <v>187</v>
      </c>
      <c r="E1048" s="254" t="s">
        <v>30</v>
      </c>
      <c r="F1048" s="255" t="s">
        <v>190</v>
      </c>
      <c r="G1048" s="253"/>
      <c r="H1048" s="256">
        <v>16.5</v>
      </c>
      <c r="I1048" s="257"/>
      <c r="J1048" s="253"/>
      <c r="K1048" s="253"/>
      <c r="L1048" s="258"/>
      <c r="M1048" s="259"/>
      <c r="N1048" s="260"/>
      <c r="O1048" s="260"/>
      <c r="P1048" s="260"/>
      <c r="Q1048" s="260"/>
      <c r="R1048" s="260"/>
      <c r="S1048" s="260"/>
      <c r="T1048" s="261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2" t="s">
        <v>187</v>
      </c>
      <c r="AU1048" s="262" t="s">
        <v>82</v>
      </c>
      <c r="AV1048" s="14" t="s">
        <v>181</v>
      </c>
      <c r="AW1048" s="14" t="s">
        <v>36</v>
      </c>
      <c r="AX1048" s="14" t="s">
        <v>80</v>
      </c>
      <c r="AY1048" s="262" t="s">
        <v>175</v>
      </c>
    </row>
    <row r="1049" s="2" customFormat="1" ht="16.5" customHeight="1">
      <c r="A1049" s="42"/>
      <c r="B1049" s="43"/>
      <c r="C1049" s="287" t="s">
        <v>1706</v>
      </c>
      <c r="D1049" s="287" t="s">
        <v>770</v>
      </c>
      <c r="E1049" s="288" t="s">
        <v>1707</v>
      </c>
      <c r="F1049" s="289" t="s">
        <v>1708</v>
      </c>
      <c r="G1049" s="290" t="s">
        <v>567</v>
      </c>
      <c r="H1049" s="291">
        <v>50</v>
      </c>
      <c r="I1049" s="292"/>
      <c r="J1049" s="293">
        <f>ROUND(I1049*H1049,2)</f>
        <v>0</v>
      </c>
      <c r="K1049" s="289" t="s">
        <v>180</v>
      </c>
      <c r="L1049" s="294"/>
      <c r="M1049" s="295" t="s">
        <v>30</v>
      </c>
      <c r="N1049" s="296" t="s">
        <v>44</v>
      </c>
      <c r="O1049" s="88"/>
      <c r="P1049" s="220">
        <f>O1049*H1049</f>
        <v>0</v>
      </c>
      <c r="Q1049" s="220">
        <v>0.046</v>
      </c>
      <c r="R1049" s="220">
        <f>Q1049*H1049</f>
        <v>2.3</v>
      </c>
      <c r="S1049" s="220">
        <v>0</v>
      </c>
      <c r="T1049" s="221">
        <f>S1049*H1049</f>
        <v>0</v>
      </c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R1049" s="222" t="s">
        <v>244</v>
      </c>
      <c r="AT1049" s="222" t="s">
        <v>770</v>
      </c>
      <c r="AU1049" s="222" t="s">
        <v>82</v>
      </c>
      <c r="AY1049" s="20" t="s">
        <v>175</v>
      </c>
      <c r="BE1049" s="223">
        <f>IF(N1049="základní",J1049,0)</f>
        <v>0</v>
      </c>
      <c r="BF1049" s="223">
        <f>IF(N1049="snížená",J1049,0)</f>
        <v>0</v>
      </c>
      <c r="BG1049" s="223">
        <f>IF(N1049="zákl. přenesená",J1049,0)</f>
        <v>0</v>
      </c>
      <c r="BH1049" s="223">
        <f>IF(N1049="sníž. přenesená",J1049,0)</f>
        <v>0</v>
      </c>
      <c r="BI1049" s="223">
        <f>IF(N1049="nulová",J1049,0)</f>
        <v>0</v>
      </c>
      <c r="BJ1049" s="20" t="s">
        <v>80</v>
      </c>
      <c r="BK1049" s="223">
        <f>ROUND(I1049*H1049,2)</f>
        <v>0</v>
      </c>
      <c r="BL1049" s="20" t="s">
        <v>181</v>
      </c>
      <c r="BM1049" s="222" t="s">
        <v>1709</v>
      </c>
    </row>
    <row r="1050" s="2" customFormat="1">
      <c r="A1050" s="42"/>
      <c r="B1050" s="43"/>
      <c r="C1050" s="44"/>
      <c r="D1050" s="224" t="s">
        <v>183</v>
      </c>
      <c r="E1050" s="44"/>
      <c r="F1050" s="225" t="s">
        <v>1708</v>
      </c>
      <c r="G1050" s="44"/>
      <c r="H1050" s="44"/>
      <c r="I1050" s="226"/>
      <c r="J1050" s="44"/>
      <c r="K1050" s="44"/>
      <c r="L1050" s="48"/>
      <c r="M1050" s="227"/>
      <c r="N1050" s="228"/>
      <c r="O1050" s="88"/>
      <c r="P1050" s="88"/>
      <c r="Q1050" s="88"/>
      <c r="R1050" s="88"/>
      <c r="S1050" s="88"/>
      <c r="T1050" s="89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T1050" s="20" t="s">
        <v>183</v>
      </c>
      <c r="AU1050" s="20" t="s">
        <v>82</v>
      </c>
    </row>
    <row r="1051" s="13" customFormat="1">
      <c r="A1051" s="13"/>
      <c r="B1051" s="241"/>
      <c r="C1051" s="242"/>
      <c r="D1051" s="224" t="s">
        <v>187</v>
      </c>
      <c r="E1051" s="243" t="s">
        <v>30</v>
      </c>
      <c r="F1051" s="244" t="s">
        <v>1710</v>
      </c>
      <c r="G1051" s="242"/>
      <c r="H1051" s="245">
        <v>50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1" t="s">
        <v>187</v>
      </c>
      <c r="AU1051" s="251" t="s">
        <v>82</v>
      </c>
      <c r="AV1051" s="13" t="s">
        <v>82</v>
      </c>
      <c r="AW1051" s="13" t="s">
        <v>36</v>
      </c>
      <c r="AX1051" s="13" t="s">
        <v>73</v>
      </c>
      <c r="AY1051" s="251" t="s">
        <v>175</v>
      </c>
    </row>
    <row r="1052" s="14" customFormat="1">
      <c r="A1052" s="14"/>
      <c r="B1052" s="252"/>
      <c r="C1052" s="253"/>
      <c r="D1052" s="224" t="s">
        <v>187</v>
      </c>
      <c r="E1052" s="254" t="s">
        <v>30</v>
      </c>
      <c r="F1052" s="255" t="s">
        <v>190</v>
      </c>
      <c r="G1052" s="253"/>
      <c r="H1052" s="256">
        <v>50</v>
      </c>
      <c r="I1052" s="257"/>
      <c r="J1052" s="253"/>
      <c r="K1052" s="253"/>
      <c r="L1052" s="258"/>
      <c r="M1052" s="259"/>
      <c r="N1052" s="260"/>
      <c r="O1052" s="260"/>
      <c r="P1052" s="260"/>
      <c r="Q1052" s="260"/>
      <c r="R1052" s="260"/>
      <c r="S1052" s="260"/>
      <c r="T1052" s="261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62" t="s">
        <v>187</v>
      </c>
      <c r="AU1052" s="262" t="s">
        <v>82</v>
      </c>
      <c r="AV1052" s="14" t="s">
        <v>181</v>
      </c>
      <c r="AW1052" s="14" t="s">
        <v>36</v>
      </c>
      <c r="AX1052" s="14" t="s">
        <v>80</v>
      </c>
      <c r="AY1052" s="262" t="s">
        <v>175</v>
      </c>
    </row>
    <row r="1053" s="2" customFormat="1" ht="16.5" customHeight="1">
      <c r="A1053" s="42"/>
      <c r="B1053" s="43"/>
      <c r="C1053" s="211" t="s">
        <v>1711</v>
      </c>
      <c r="D1053" s="211" t="s">
        <v>176</v>
      </c>
      <c r="E1053" s="212" t="s">
        <v>1712</v>
      </c>
      <c r="F1053" s="213" t="s">
        <v>1713</v>
      </c>
      <c r="G1053" s="214" t="s">
        <v>247</v>
      </c>
      <c r="H1053" s="215">
        <v>11.95</v>
      </c>
      <c r="I1053" s="216"/>
      <c r="J1053" s="217">
        <f>ROUND(I1053*H1053,2)</f>
        <v>0</v>
      </c>
      <c r="K1053" s="213" t="s">
        <v>180</v>
      </c>
      <c r="L1053" s="48"/>
      <c r="M1053" s="218" t="s">
        <v>30</v>
      </c>
      <c r="N1053" s="219" t="s">
        <v>44</v>
      </c>
      <c r="O1053" s="88"/>
      <c r="P1053" s="220">
        <f>O1053*H1053</f>
        <v>0</v>
      </c>
      <c r="Q1053" s="220">
        <v>0.43819</v>
      </c>
      <c r="R1053" s="220">
        <f>Q1053*H1053</f>
        <v>5.2363704999999992</v>
      </c>
      <c r="S1053" s="220">
        <v>0</v>
      </c>
      <c r="T1053" s="221">
        <f>S1053*H1053</f>
        <v>0</v>
      </c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R1053" s="222" t="s">
        <v>181</v>
      </c>
      <c r="AT1053" s="222" t="s">
        <v>176</v>
      </c>
      <c r="AU1053" s="222" t="s">
        <v>82</v>
      </c>
      <c r="AY1053" s="20" t="s">
        <v>175</v>
      </c>
      <c r="BE1053" s="223">
        <f>IF(N1053="základní",J1053,0)</f>
        <v>0</v>
      </c>
      <c r="BF1053" s="223">
        <f>IF(N1053="snížená",J1053,0)</f>
        <v>0</v>
      </c>
      <c r="BG1053" s="223">
        <f>IF(N1053="zákl. přenesená",J1053,0)</f>
        <v>0</v>
      </c>
      <c r="BH1053" s="223">
        <f>IF(N1053="sníž. přenesená",J1053,0)</f>
        <v>0</v>
      </c>
      <c r="BI1053" s="223">
        <f>IF(N1053="nulová",J1053,0)</f>
        <v>0</v>
      </c>
      <c r="BJ1053" s="20" t="s">
        <v>80</v>
      </c>
      <c r="BK1053" s="223">
        <f>ROUND(I1053*H1053,2)</f>
        <v>0</v>
      </c>
      <c r="BL1053" s="20" t="s">
        <v>181</v>
      </c>
      <c r="BM1053" s="222" t="s">
        <v>1714</v>
      </c>
    </row>
    <row r="1054" s="2" customFormat="1">
      <c r="A1054" s="42"/>
      <c r="B1054" s="43"/>
      <c r="C1054" s="44"/>
      <c r="D1054" s="224" t="s">
        <v>183</v>
      </c>
      <c r="E1054" s="44"/>
      <c r="F1054" s="225" t="s">
        <v>1715</v>
      </c>
      <c r="G1054" s="44"/>
      <c r="H1054" s="44"/>
      <c r="I1054" s="226"/>
      <c r="J1054" s="44"/>
      <c r="K1054" s="44"/>
      <c r="L1054" s="48"/>
      <c r="M1054" s="227"/>
      <c r="N1054" s="228"/>
      <c r="O1054" s="88"/>
      <c r="P1054" s="88"/>
      <c r="Q1054" s="88"/>
      <c r="R1054" s="88"/>
      <c r="S1054" s="88"/>
      <c r="T1054" s="89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T1054" s="20" t="s">
        <v>183</v>
      </c>
      <c r="AU1054" s="20" t="s">
        <v>82</v>
      </c>
    </row>
    <row r="1055" s="2" customFormat="1">
      <c r="A1055" s="42"/>
      <c r="B1055" s="43"/>
      <c r="C1055" s="44"/>
      <c r="D1055" s="229" t="s">
        <v>185</v>
      </c>
      <c r="E1055" s="44"/>
      <c r="F1055" s="230" t="s">
        <v>1716</v>
      </c>
      <c r="G1055" s="44"/>
      <c r="H1055" s="44"/>
      <c r="I1055" s="226"/>
      <c r="J1055" s="44"/>
      <c r="K1055" s="44"/>
      <c r="L1055" s="48"/>
      <c r="M1055" s="227"/>
      <c r="N1055" s="228"/>
      <c r="O1055" s="88"/>
      <c r="P1055" s="88"/>
      <c r="Q1055" s="88"/>
      <c r="R1055" s="88"/>
      <c r="S1055" s="88"/>
      <c r="T1055" s="89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T1055" s="20" t="s">
        <v>185</v>
      </c>
      <c r="AU1055" s="20" t="s">
        <v>82</v>
      </c>
    </row>
    <row r="1056" s="13" customFormat="1">
      <c r="A1056" s="13"/>
      <c r="B1056" s="241"/>
      <c r="C1056" s="242"/>
      <c r="D1056" s="224" t="s">
        <v>187</v>
      </c>
      <c r="E1056" s="243" t="s">
        <v>30</v>
      </c>
      <c r="F1056" s="244" t="s">
        <v>1717</v>
      </c>
      <c r="G1056" s="242"/>
      <c r="H1056" s="245">
        <v>5.7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1" t="s">
        <v>187</v>
      </c>
      <c r="AU1056" s="251" t="s">
        <v>82</v>
      </c>
      <c r="AV1056" s="13" t="s">
        <v>82</v>
      </c>
      <c r="AW1056" s="13" t="s">
        <v>36</v>
      </c>
      <c r="AX1056" s="13" t="s">
        <v>73</v>
      </c>
      <c r="AY1056" s="251" t="s">
        <v>175</v>
      </c>
    </row>
    <row r="1057" s="13" customFormat="1">
      <c r="A1057" s="13"/>
      <c r="B1057" s="241"/>
      <c r="C1057" s="242"/>
      <c r="D1057" s="224" t="s">
        <v>187</v>
      </c>
      <c r="E1057" s="243" t="s">
        <v>30</v>
      </c>
      <c r="F1057" s="244" t="s">
        <v>1718</v>
      </c>
      <c r="G1057" s="242"/>
      <c r="H1057" s="245">
        <v>6.25</v>
      </c>
      <c r="I1057" s="246"/>
      <c r="J1057" s="242"/>
      <c r="K1057" s="242"/>
      <c r="L1057" s="247"/>
      <c r="M1057" s="248"/>
      <c r="N1057" s="249"/>
      <c r="O1057" s="249"/>
      <c r="P1057" s="249"/>
      <c r="Q1057" s="249"/>
      <c r="R1057" s="249"/>
      <c r="S1057" s="249"/>
      <c r="T1057" s="250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1" t="s">
        <v>187</v>
      </c>
      <c r="AU1057" s="251" t="s">
        <v>82</v>
      </c>
      <c r="AV1057" s="13" t="s">
        <v>82</v>
      </c>
      <c r="AW1057" s="13" t="s">
        <v>36</v>
      </c>
      <c r="AX1057" s="13" t="s">
        <v>73</v>
      </c>
      <c r="AY1057" s="251" t="s">
        <v>175</v>
      </c>
    </row>
    <row r="1058" s="14" customFormat="1">
      <c r="A1058" s="14"/>
      <c r="B1058" s="252"/>
      <c r="C1058" s="253"/>
      <c r="D1058" s="224" t="s">
        <v>187</v>
      </c>
      <c r="E1058" s="254" t="s">
        <v>30</v>
      </c>
      <c r="F1058" s="255" t="s">
        <v>190</v>
      </c>
      <c r="G1058" s="253"/>
      <c r="H1058" s="256">
        <v>11.95</v>
      </c>
      <c r="I1058" s="257"/>
      <c r="J1058" s="253"/>
      <c r="K1058" s="253"/>
      <c r="L1058" s="258"/>
      <c r="M1058" s="259"/>
      <c r="N1058" s="260"/>
      <c r="O1058" s="260"/>
      <c r="P1058" s="260"/>
      <c r="Q1058" s="260"/>
      <c r="R1058" s="260"/>
      <c r="S1058" s="260"/>
      <c r="T1058" s="261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2" t="s">
        <v>187</v>
      </c>
      <c r="AU1058" s="262" t="s">
        <v>82</v>
      </c>
      <c r="AV1058" s="14" t="s">
        <v>181</v>
      </c>
      <c r="AW1058" s="14" t="s">
        <v>36</v>
      </c>
      <c r="AX1058" s="14" t="s">
        <v>80</v>
      </c>
      <c r="AY1058" s="262" t="s">
        <v>175</v>
      </c>
    </row>
    <row r="1059" s="2" customFormat="1" ht="16.5" customHeight="1">
      <c r="A1059" s="42"/>
      <c r="B1059" s="43"/>
      <c r="C1059" s="287" t="s">
        <v>1719</v>
      </c>
      <c r="D1059" s="287" t="s">
        <v>770</v>
      </c>
      <c r="E1059" s="288" t="s">
        <v>1720</v>
      </c>
      <c r="F1059" s="289" t="s">
        <v>1721</v>
      </c>
      <c r="G1059" s="290" t="s">
        <v>247</v>
      </c>
      <c r="H1059" s="291">
        <v>11.95</v>
      </c>
      <c r="I1059" s="292"/>
      <c r="J1059" s="293">
        <f>ROUND(I1059*H1059,2)</f>
        <v>0</v>
      </c>
      <c r="K1059" s="289" t="s">
        <v>180</v>
      </c>
      <c r="L1059" s="294"/>
      <c r="M1059" s="295" t="s">
        <v>30</v>
      </c>
      <c r="N1059" s="296" t="s">
        <v>44</v>
      </c>
      <c r="O1059" s="88"/>
      <c r="P1059" s="220">
        <f>O1059*H1059</f>
        <v>0</v>
      </c>
      <c r="Q1059" s="220">
        <v>0.02016</v>
      </c>
      <c r="R1059" s="220">
        <f>Q1059*H1059</f>
        <v>0.24091199999999997</v>
      </c>
      <c r="S1059" s="220">
        <v>0</v>
      </c>
      <c r="T1059" s="221">
        <f>S1059*H1059</f>
        <v>0</v>
      </c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R1059" s="222" t="s">
        <v>244</v>
      </c>
      <c r="AT1059" s="222" t="s">
        <v>770</v>
      </c>
      <c r="AU1059" s="222" t="s">
        <v>82</v>
      </c>
      <c r="AY1059" s="20" t="s">
        <v>175</v>
      </c>
      <c r="BE1059" s="223">
        <f>IF(N1059="základní",J1059,0)</f>
        <v>0</v>
      </c>
      <c r="BF1059" s="223">
        <f>IF(N1059="snížená",J1059,0)</f>
        <v>0</v>
      </c>
      <c r="BG1059" s="223">
        <f>IF(N1059="zákl. přenesená",J1059,0)</f>
        <v>0</v>
      </c>
      <c r="BH1059" s="223">
        <f>IF(N1059="sníž. přenesená",J1059,0)</f>
        <v>0</v>
      </c>
      <c r="BI1059" s="223">
        <f>IF(N1059="nulová",J1059,0)</f>
        <v>0</v>
      </c>
      <c r="BJ1059" s="20" t="s">
        <v>80</v>
      </c>
      <c r="BK1059" s="223">
        <f>ROUND(I1059*H1059,2)</f>
        <v>0</v>
      </c>
      <c r="BL1059" s="20" t="s">
        <v>181</v>
      </c>
      <c r="BM1059" s="222" t="s">
        <v>1722</v>
      </c>
    </row>
    <row r="1060" s="2" customFormat="1">
      <c r="A1060" s="42"/>
      <c r="B1060" s="43"/>
      <c r="C1060" s="44"/>
      <c r="D1060" s="224" t="s">
        <v>183</v>
      </c>
      <c r="E1060" s="44"/>
      <c r="F1060" s="225" t="s">
        <v>1721</v>
      </c>
      <c r="G1060" s="44"/>
      <c r="H1060" s="44"/>
      <c r="I1060" s="226"/>
      <c r="J1060" s="44"/>
      <c r="K1060" s="44"/>
      <c r="L1060" s="48"/>
      <c r="M1060" s="227"/>
      <c r="N1060" s="228"/>
      <c r="O1060" s="88"/>
      <c r="P1060" s="88"/>
      <c r="Q1060" s="88"/>
      <c r="R1060" s="88"/>
      <c r="S1060" s="88"/>
      <c r="T1060" s="89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T1060" s="20" t="s">
        <v>183</v>
      </c>
      <c r="AU1060" s="20" t="s">
        <v>82</v>
      </c>
    </row>
    <row r="1061" s="2" customFormat="1" ht="21.75" customHeight="1">
      <c r="A1061" s="42"/>
      <c r="B1061" s="43"/>
      <c r="C1061" s="287" t="s">
        <v>1723</v>
      </c>
      <c r="D1061" s="287" t="s">
        <v>770</v>
      </c>
      <c r="E1061" s="288" t="s">
        <v>1724</v>
      </c>
      <c r="F1061" s="289" t="s">
        <v>1725</v>
      </c>
      <c r="G1061" s="290" t="s">
        <v>247</v>
      </c>
      <c r="H1061" s="291">
        <v>11.95</v>
      </c>
      <c r="I1061" s="292"/>
      <c r="J1061" s="293">
        <f>ROUND(I1061*H1061,2)</f>
        <v>0</v>
      </c>
      <c r="K1061" s="289" t="s">
        <v>180</v>
      </c>
      <c r="L1061" s="294"/>
      <c r="M1061" s="295" t="s">
        <v>30</v>
      </c>
      <c r="N1061" s="296" t="s">
        <v>44</v>
      </c>
      <c r="O1061" s="88"/>
      <c r="P1061" s="220">
        <f>O1061*H1061</f>
        <v>0</v>
      </c>
      <c r="Q1061" s="220">
        <v>0.09212</v>
      </c>
      <c r="R1061" s="220">
        <f>Q1061*H1061</f>
        <v>1.1008339999999998</v>
      </c>
      <c r="S1061" s="220">
        <v>0</v>
      </c>
      <c r="T1061" s="221">
        <f>S1061*H1061</f>
        <v>0</v>
      </c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R1061" s="222" t="s">
        <v>244</v>
      </c>
      <c r="AT1061" s="222" t="s">
        <v>770</v>
      </c>
      <c r="AU1061" s="222" t="s">
        <v>82</v>
      </c>
      <c r="AY1061" s="20" t="s">
        <v>175</v>
      </c>
      <c r="BE1061" s="223">
        <f>IF(N1061="základní",J1061,0)</f>
        <v>0</v>
      </c>
      <c r="BF1061" s="223">
        <f>IF(N1061="snížená",J1061,0)</f>
        <v>0</v>
      </c>
      <c r="BG1061" s="223">
        <f>IF(N1061="zákl. přenesená",J1061,0)</f>
        <v>0</v>
      </c>
      <c r="BH1061" s="223">
        <f>IF(N1061="sníž. přenesená",J1061,0)</f>
        <v>0</v>
      </c>
      <c r="BI1061" s="223">
        <f>IF(N1061="nulová",J1061,0)</f>
        <v>0</v>
      </c>
      <c r="BJ1061" s="20" t="s">
        <v>80</v>
      </c>
      <c r="BK1061" s="223">
        <f>ROUND(I1061*H1061,2)</f>
        <v>0</v>
      </c>
      <c r="BL1061" s="20" t="s">
        <v>181</v>
      </c>
      <c r="BM1061" s="222" t="s">
        <v>1726</v>
      </c>
    </row>
    <row r="1062" s="2" customFormat="1">
      <c r="A1062" s="42"/>
      <c r="B1062" s="43"/>
      <c r="C1062" s="44"/>
      <c r="D1062" s="224" t="s">
        <v>183</v>
      </c>
      <c r="E1062" s="44"/>
      <c r="F1062" s="225" t="s">
        <v>1725</v>
      </c>
      <c r="G1062" s="44"/>
      <c r="H1062" s="44"/>
      <c r="I1062" s="226"/>
      <c r="J1062" s="44"/>
      <c r="K1062" s="44"/>
      <c r="L1062" s="48"/>
      <c r="M1062" s="227"/>
      <c r="N1062" s="228"/>
      <c r="O1062" s="88"/>
      <c r="P1062" s="88"/>
      <c r="Q1062" s="88"/>
      <c r="R1062" s="88"/>
      <c r="S1062" s="88"/>
      <c r="T1062" s="89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T1062" s="20" t="s">
        <v>183</v>
      </c>
      <c r="AU1062" s="20" t="s">
        <v>82</v>
      </c>
    </row>
    <row r="1063" s="2" customFormat="1" ht="21.75" customHeight="1">
      <c r="A1063" s="42"/>
      <c r="B1063" s="43"/>
      <c r="C1063" s="211" t="s">
        <v>1727</v>
      </c>
      <c r="D1063" s="211" t="s">
        <v>176</v>
      </c>
      <c r="E1063" s="212" t="s">
        <v>1728</v>
      </c>
      <c r="F1063" s="213" t="s">
        <v>1729</v>
      </c>
      <c r="G1063" s="214" t="s">
        <v>567</v>
      </c>
      <c r="H1063" s="215">
        <v>2</v>
      </c>
      <c r="I1063" s="216"/>
      <c r="J1063" s="217">
        <f>ROUND(I1063*H1063,2)</f>
        <v>0</v>
      </c>
      <c r="K1063" s="213" t="s">
        <v>180</v>
      </c>
      <c r="L1063" s="48"/>
      <c r="M1063" s="218" t="s">
        <v>30</v>
      </c>
      <c r="N1063" s="219" t="s">
        <v>44</v>
      </c>
      <c r="O1063" s="88"/>
      <c r="P1063" s="220">
        <f>O1063*H1063</f>
        <v>0</v>
      </c>
      <c r="Q1063" s="220">
        <v>0.37164</v>
      </c>
      <c r="R1063" s="220">
        <f>Q1063*H1063</f>
        <v>0.74328</v>
      </c>
      <c r="S1063" s="220">
        <v>0</v>
      </c>
      <c r="T1063" s="221">
        <f>S1063*H1063</f>
        <v>0</v>
      </c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R1063" s="222" t="s">
        <v>181</v>
      </c>
      <c r="AT1063" s="222" t="s">
        <v>176</v>
      </c>
      <c r="AU1063" s="222" t="s">
        <v>82</v>
      </c>
      <c r="AY1063" s="20" t="s">
        <v>175</v>
      </c>
      <c r="BE1063" s="223">
        <f>IF(N1063="základní",J1063,0)</f>
        <v>0</v>
      </c>
      <c r="BF1063" s="223">
        <f>IF(N1063="snížená",J1063,0)</f>
        <v>0</v>
      </c>
      <c r="BG1063" s="223">
        <f>IF(N1063="zákl. přenesená",J1063,0)</f>
        <v>0</v>
      </c>
      <c r="BH1063" s="223">
        <f>IF(N1063="sníž. přenesená",J1063,0)</f>
        <v>0</v>
      </c>
      <c r="BI1063" s="223">
        <f>IF(N1063="nulová",J1063,0)</f>
        <v>0</v>
      </c>
      <c r="BJ1063" s="20" t="s">
        <v>80</v>
      </c>
      <c r="BK1063" s="223">
        <f>ROUND(I1063*H1063,2)</f>
        <v>0</v>
      </c>
      <c r="BL1063" s="20" t="s">
        <v>181</v>
      </c>
      <c r="BM1063" s="222" t="s">
        <v>1730</v>
      </c>
    </row>
    <row r="1064" s="2" customFormat="1">
      <c r="A1064" s="42"/>
      <c r="B1064" s="43"/>
      <c r="C1064" s="44"/>
      <c r="D1064" s="224" t="s">
        <v>183</v>
      </c>
      <c r="E1064" s="44"/>
      <c r="F1064" s="225" t="s">
        <v>1731</v>
      </c>
      <c r="G1064" s="44"/>
      <c r="H1064" s="44"/>
      <c r="I1064" s="226"/>
      <c r="J1064" s="44"/>
      <c r="K1064" s="44"/>
      <c r="L1064" s="48"/>
      <c r="M1064" s="227"/>
      <c r="N1064" s="228"/>
      <c r="O1064" s="88"/>
      <c r="P1064" s="88"/>
      <c r="Q1064" s="88"/>
      <c r="R1064" s="88"/>
      <c r="S1064" s="88"/>
      <c r="T1064" s="89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T1064" s="20" t="s">
        <v>183</v>
      </c>
      <c r="AU1064" s="20" t="s">
        <v>82</v>
      </c>
    </row>
    <row r="1065" s="2" customFormat="1">
      <c r="A1065" s="42"/>
      <c r="B1065" s="43"/>
      <c r="C1065" s="44"/>
      <c r="D1065" s="229" t="s">
        <v>185</v>
      </c>
      <c r="E1065" s="44"/>
      <c r="F1065" s="230" t="s">
        <v>1732</v>
      </c>
      <c r="G1065" s="44"/>
      <c r="H1065" s="44"/>
      <c r="I1065" s="226"/>
      <c r="J1065" s="44"/>
      <c r="K1065" s="44"/>
      <c r="L1065" s="48"/>
      <c r="M1065" s="227"/>
      <c r="N1065" s="228"/>
      <c r="O1065" s="88"/>
      <c r="P1065" s="88"/>
      <c r="Q1065" s="88"/>
      <c r="R1065" s="88"/>
      <c r="S1065" s="88"/>
      <c r="T1065" s="89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T1065" s="20" t="s">
        <v>185</v>
      </c>
      <c r="AU1065" s="20" t="s">
        <v>82</v>
      </c>
    </row>
    <row r="1066" s="2" customFormat="1" ht="24.15" customHeight="1">
      <c r="A1066" s="42"/>
      <c r="B1066" s="43"/>
      <c r="C1066" s="287" t="s">
        <v>1733</v>
      </c>
      <c r="D1066" s="287" t="s">
        <v>770</v>
      </c>
      <c r="E1066" s="288" t="s">
        <v>1734</v>
      </c>
      <c r="F1066" s="289" t="s">
        <v>1735</v>
      </c>
      <c r="G1066" s="290" t="s">
        <v>567</v>
      </c>
      <c r="H1066" s="291">
        <v>2</v>
      </c>
      <c r="I1066" s="292"/>
      <c r="J1066" s="293">
        <f>ROUND(I1066*H1066,2)</f>
        <v>0</v>
      </c>
      <c r="K1066" s="289" t="s">
        <v>180</v>
      </c>
      <c r="L1066" s="294"/>
      <c r="M1066" s="295" t="s">
        <v>30</v>
      </c>
      <c r="N1066" s="296" t="s">
        <v>44</v>
      </c>
      <c r="O1066" s="88"/>
      <c r="P1066" s="220">
        <f>O1066*H1066</f>
        <v>0</v>
      </c>
      <c r="Q1066" s="220">
        <v>0.214</v>
      </c>
      <c r="R1066" s="220">
        <f>Q1066*H1066</f>
        <v>0.428</v>
      </c>
      <c r="S1066" s="220">
        <v>0</v>
      </c>
      <c r="T1066" s="221">
        <f>S1066*H1066</f>
        <v>0</v>
      </c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R1066" s="222" t="s">
        <v>244</v>
      </c>
      <c r="AT1066" s="222" t="s">
        <v>770</v>
      </c>
      <c r="AU1066" s="222" t="s">
        <v>82</v>
      </c>
      <c r="AY1066" s="20" t="s">
        <v>175</v>
      </c>
      <c r="BE1066" s="223">
        <f>IF(N1066="základní",J1066,0)</f>
        <v>0</v>
      </c>
      <c r="BF1066" s="223">
        <f>IF(N1066="snížená",J1066,0)</f>
        <v>0</v>
      </c>
      <c r="BG1066" s="223">
        <f>IF(N1066="zákl. přenesená",J1066,0)</f>
        <v>0</v>
      </c>
      <c r="BH1066" s="223">
        <f>IF(N1066="sníž. přenesená",J1066,0)</f>
        <v>0</v>
      </c>
      <c r="BI1066" s="223">
        <f>IF(N1066="nulová",J1066,0)</f>
        <v>0</v>
      </c>
      <c r="BJ1066" s="20" t="s">
        <v>80</v>
      </c>
      <c r="BK1066" s="223">
        <f>ROUND(I1066*H1066,2)</f>
        <v>0</v>
      </c>
      <c r="BL1066" s="20" t="s">
        <v>181</v>
      </c>
      <c r="BM1066" s="222" t="s">
        <v>1736</v>
      </c>
    </row>
    <row r="1067" s="2" customFormat="1">
      <c r="A1067" s="42"/>
      <c r="B1067" s="43"/>
      <c r="C1067" s="44"/>
      <c r="D1067" s="224" t="s">
        <v>183</v>
      </c>
      <c r="E1067" s="44"/>
      <c r="F1067" s="225" t="s">
        <v>1735</v>
      </c>
      <c r="G1067" s="44"/>
      <c r="H1067" s="44"/>
      <c r="I1067" s="226"/>
      <c r="J1067" s="44"/>
      <c r="K1067" s="44"/>
      <c r="L1067" s="48"/>
      <c r="M1067" s="227"/>
      <c r="N1067" s="228"/>
      <c r="O1067" s="88"/>
      <c r="P1067" s="88"/>
      <c r="Q1067" s="88"/>
      <c r="R1067" s="88"/>
      <c r="S1067" s="88"/>
      <c r="T1067" s="89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T1067" s="20" t="s">
        <v>183</v>
      </c>
      <c r="AU1067" s="20" t="s">
        <v>82</v>
      </c>
    </row>
    <row r="1068" s="2" customFormat="1" ht="21.75" customHeight="1">
      <c r="A1068" s="42"/>
      <c r="B1068" s="43"/>
      <c r="C1068" s="211" t="s">
        <v>1737</v>
      </c>
      <c r="D1068" s="211" t="s">
        <v>176</v>
      </c>
      <c r="E1068" s="212" t="s">
        <v>1738</v>
      </c>
      <c r="F1068" s="213" t="s">
        <v>1739</v>
      </c>
      <c r="G1068" s="214" t="s">
        <v>179</v>
      </c>
      <c r="H1068" s="215">
        <v>475.325</v>
      </c>
      <c r="I1068" s="216"/>
      <c r="J1068" s="217">
        <f>ROUND(I1068*H1068,2)</f>
        <v>0</v>
      </c>
      <c r="K1068" s="213" t="s">
        <v>180</v>
      </c>
      <c r="L1068" s="48"/>
      <c r="M1068" s="218" t="s">
        <v>30</v>
      </c>
      <c r="N1068" s="219" t="s">
        <v>44</v>
      </c>
      <c r="O1068" s="88"/>
      <c r="P1068" s="220">
        <f>O1068*H1068</f>
        <v>0</v>
      </c>
      <c r="Q1068" s="220">
        <v>0</v>
      </c>
      <c r="R1068" s="220">
        <f>Q1068*H1068</f>
        <v>0</v>
      </c>
      <c r="S1068" s="220">
        <v>0</v>
      </c>
      <c r="T1068" s="221">
        <f>S1068*H1068</f>
        <v>0</v>
      </c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R1068" s="222" t="s">
        <v>181</v>
      </c>
      <c r="AT1068" s="222" t="s">
        <v>176</v>
      </c>
      <c r="AU1068" s="222" t="s">
        <v>82</v>
      </c>
      <c r="AY1068" s="20" t="s">
        <v>175</v>
      </c>
      <c r="BE1068" s="223">
        <f>IF(N1068="základní",J1068,0)</f>
        <v>0</v>
      </c>
      <c r="BF1068" s="223">
        <f>IF(N1068="snížená",J1068,0)</f>
        <v>0</v>
      </c>
      <c r="BG1068" s="223">
        <f>IF(N1068="zákl. přenesená",J1068,0)</f>
        <v>0</v>
      </c>
      <c r="BH1068" s="223">
        <f>IF(N1068="sníž. přenesená",J1068,0)</f>
        <v>0</v>
      </c>
      <c r="BI1068" s="223">
        <f>IF(N1068="nulová",J1068,0)</f>
        <v>0</v>
      </c>
      <c r="BJ1068" s="20" t="s">
        <v>80</v>
      </c>
      <c r="BK1068" s="223">
        <f>ROUND(I1068*H1068,2)</f>
        <v>0</v>
      </c>
      <c r="BL1068" s="20" t="s">
        <v>181</v>
      </c>
      <c r="BM1068" s="222" t="s">
        <v>1740</v>
      </c>
    </row>
    <row r="1069" s="2" customFormat="1">
      <c r="A1069" s="42"/>
      <c r="B1069" s="43"/>
      <c r="C1069" s="44"/>
      <c r="D1069" s="224" t="s">
        <v>183</v>
      </c>
      <c r="E1069" s="44"/>
      <c r="F1069" s="225" t="s">
        <v>1741</v>
      </c>
      <c r="G1069" s="44"/>
      <c r="H1069" s="44"/>
      <c r="I1069" s="226"/>
      <c r="J1069" s="44"/>
      <c r="K1069" s="44"/>
      <c r="L1069" s="48"/>
      <c r="M1069" s="227"/>
      <c r="N1069" s="228"/>
      <c r="O1069" s="88"/>
      <c r="P1069" s="88"/>
      <c r="Q1069" s="88"/>
      <c r="R1069" s="88"/>
      <c r="S1069" s="88"/>
      <c r="T1069" s="89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T1069" s="20" t="s">
        <v>183</v>
      </c>
      <c r="AU1069" s="20" t="s">
        <v>82</v>
      </c>
    </row>
    <row r="1070" s="2" customFormat="1">
      <c r="A1070" s="42"/>
      <c r="B1070" s="43"/>
      <c r="C1070" s="44"/>
      <c r="D1070" s="229" t="s">
        <v>185</v>
      </c>
      <c r="E1070" s="44"/>
      <c r="F1070" s="230" t="s">
        <v>1742</v>
      </c>
      <c r="G1070" s="44"/>
      <c r="H1070" s="44"/>
      <c r="I1070" s="226"/>
      <c r="J1070" s="44"/>
      <c r="K1070" s="44"/>
      <c r="L1070" s="48"/>
      <c r="M1070" s="227"/>
      <c r="N1070" s="228"/>
      <c r="O1070" s="88"/>
      <c r="P1070" s="88"/>
      <c r="Q1070" s="88"/>
      <c r="R1070" s="88"/>
      <c r="S1070" s="88"/>
      <c r="T1070" s="89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T1070" s="20" t="s">
        <v>185</v>
      </c>
      <c r="AU1070" s="20" t="s">
        <v>82</v>
      </c>
    </row>
    <row r="1071" s="13" customFormat="1">
      <c r="A1071" s="13"/>
      <c r="B1071" s="241"/>
      <c r="C1071" s="242"/>
      <c r="D1071" s="224" t="s">
        <v>187</v>
      </c>
      <c r="E1071" s="243" t="s">
        <v>30</v>
      </c>
      <c r="F1071" s="244" t="s">
        <v>1743</v>
      </c>
      <c r="G1071" s="242"/>
      <c r="H1071" s="245">
        <v>115.75</v>
      </c>
      <c r="I1071" s="246"/>
      <c r="J1071" s="242"/>
      <c r="K1071" s="242"/>
      <c r="L1071" s="247"/>
      <c r="M1071" s="248"/>
      <c r="N1071" s="249"/>
      <c r="O1071" s="249"/>
      <c r="P1071" s="249"/>
      <c r="Q1071" s="249"/>
      <c r="R1071" s="249"/>
      <c r="S1071" s="249"/>
      <c r="T1071" s="250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1" t="s">
        <v>187</v>
      </c>
      <c r="AU1071" s="251" t="s">
        <v>82</v>
      </c>
      <c r="AV1071" s="13" t="s">
        <v>82</v>
      </c>
      <c r="AW1071" s="13" t="s">
        <v>36</v>
      </c>
      <c r="AX1071" s="13" t="s">
        <v>73</v>
      </c>
      <c r="AY1071" s="251" t="s">
        <v>175</v>
      </c>
    </row>
    <row r="1072" s="13" customFormat="1">
      <c r="A1072" s="13"/>
      <c r="B1072" s="241"/>
      <c r="C1072" s="242"/>
      <c r="D1072" s="224" t="s">
        <v>187</v>
      </c>
      <c r="E1072" s="243" t="s">
        <v>30</v>
      </c>
      <c r="F1072" s="244" t="s">
        <v>1744</v>
      </c>
      <c r="G1072" s="242"/>
      <c r="H1072" s="245">
        <v>199.5</v>
      </c>
      <c r="I1072" s="246"/>
      <c r="J1072" s="242"/>
      <c r="K1072" s="242"/>
      <c r="L1072" s="247"/>
      <c r="M1072" s="248"/>
      <c r="N1072" s="249"/>
      <c r="O1072" s="249"/>
      <c r="P1072" s="249"/>
      <c r="Q1072" s="249"/>
      <c r="R1072" s="249"/>
      <c r="S1072" s="249"/>
      <c r="T1072" s="250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1" t="s">
        <v>187</v>
      </c>
      <c r="AU1072" s="251" t="s">
        <v>82</v>
      </c>
      <c r="AV1072" s="13" t="s">
        <v>82</v>
      </c>
      <c r="AW1072" s="13" t="s">
        <v>36</v>
      </c>
      <c r="AX1072" s="13" t="s">
        <v>73</v>
      </c>
      <c r="AY1072" s="251" t="s">
        <v>175</v>
      </c>
    </row>
    <row r="1073" s="13" customFormat="1">
      <c r="A1073" s="13"/>
      <c r="B1073" s="241"/>
      <c r="C1073" s="242"/>
      <c r="D1073" s="224" t="s">
        <v>187</v>
      </c>
      <c r="E1073" s="243" t="s">
        <v>30</v>
      </c>
      <c r="F1073" s="244" t="s">
        <v>1745</v>
      </c>
      <c r="G1073" s="242"/>
      <c r="H1073" s="245">
        <v>34.200000000000004</v>
      </c>
      <c r="I1073" s="246"/>
      <c r="J1073" s="242"/>
      <c r="K1073" s="242"/>
      <c r="L1073" s="247"/>
      <c r="M1073" s="248"/>
      <c r="N1073" s="249"/>
      <c r="O1073" s="249"/>
      <c r="P1073" s="249"/>
      <c r="Q1073" s="249"/>
      <c r="R1073" s="249"/>
      <c r="S1073" s="249"/>
      <c r="T1073" s="250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1" t="s">
        <v>187</v>
      </c>
      <c r="AU1073" s="251" t="s">
        <v>82</v>
      </c>
      <c r="AV1073" s="13" t="s">
        <v>82</v>
      </c>
      <c r="AW1073" s="13" t="s">
        <v>36</v>
      </c>
      <c r="AX1073" s="13" t="s">
        <v>73</v>
      </c>
      <c r="AY1073" s="251" t="s">
        <v>175</v>
      </c>
    </row>
    <row r="1074" s="13" customFormat="1">
      <c r="A1074" s="13"/>
      <c r="B1074" s="241"/>
      <c r="C1074" s="242"/>
      <c r="D1074" s="224" t="s">
        <v>187</v>
      </c>
      <c r="E1074" s="243" t="s">
        <v>30</v>
      </c>
      <c r="F1074" s="244" t="s">
        <v>1746</v>
      </c>
      <c r="G1074" s="242"/>
      <c r="H1074" s="245">
        <v>22.275</v>
      </c>
      <c r="I1074" s="246"/>
      <c r="J1074" s="242"/>
      <c r="K1074" s="242"/>
      <c r="L1074" s="247"/>
      <c r="M1074" s="248"/>
      <c r="N1074" s="249"/>
      <c r="O1074" s="249"/>
      <c r="P1074" s="249"/>
      <c r="Q1074" s="249"/>
      <c r="R1074" s="249"/>
      <c r="S1074" s="249"/>
      <c r="T1074" s="250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1" t="s">
        <v>187</v>
      </c>
      <c r="AU1074" s="251" t="s">
        <v>82</v>
      </c>
      <c r="AV1074" s="13" t="s">
        <v>82</v>
      </c>
      <c r="AW1074" s="13" t="s">
        <v>36</v>
      </c>
      <c r="AX1074" s="13" t="s">
        <v>73</v>
      </c>
      <c r="AY1074" s="251" t="s">
        <v>175</v>
      </c>
    </row>
    <row r="1075" s="13" customFormat="1">
      <c r="A1075" s="13"/>
      <c r="B1075" s="241"/>
      <c r="C1075" s="242"/>
      <c r="D1075" s="224" t="s">
        <v>187</v>
      </c>
      <c r="E1075" s="243" t="s">
        <v>30</v>
      </c>
      <c r="F1075" s="244" t="s">
        <v>1747</v>
      </c>
      <c r="G1075" s="242"/>
      <c r="H1075" s="245">
        <v>80.85</v>
      </c>
      <c r="I1075" s="246"/>
      <c r="J1075" s="242"/>
      <c r="K1075" s="242"/>
      <c r="L1075" s="247"/>
      <c r="M1075" s="248"/>
      <c r="N1075" s="249"/>
      <c r="O1075" s="249"/>
      <c r="P1075" s="249"/>
      <c r="Q1075" s="249"/>
      <c r="R1075" s="249"/>
      <c r="S1075" s="249"/>
      <c r="T1075" s="250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1" t="s">
        <v>187</v>
      </c>
      <c r="AU1075" s="251" t="s">
        <v>82</v>
      </c>
      <c r="AV1075" s="13" t="s">
        <v>82</v>
      </c>
      <c r="AW1075" s="13" t="s">
        <v>36</v>
      </c>
      <c r="AX1075" s="13" t="s">
        <v>73</v>
      </c>
      <c r="AY1075" s="251" t="s">
        <v>175</v>
      </c>
    </row>
    <row r="1076" s="13" customFormat="1">
      <c r="A1076" s="13"/>
      <c r="B1076" s="241"/>
      <c r="C1076" s="242"/>
      <c r="D1076" s="224" t="s">
        <v>187</v>
      </c>
      <c r="E1076" s="243" t="s">
        <v>30</v>
      </c>
      <c r="F1076" s="244" t="s">
        <v>1748</v>
      </c>
      <c r="G1076" s="242"/>
      <c r="H1076" s="245">
        <v>22.75</v>
      </c>
      <c r="I1076" s="246"/>
      <c r="J1076" s="242"/>
      <c r="K1076" s="242"/>
      <c r="L1076" s="247"/>
      <c r="M1076" s="248"/>
      <c r="N1076" s="249"/>
      <c r="O1076" s="249"/>
      <c r="P1076" s="249"/>
      <c r="Q1076" s="249"/>
      <c r="R1076" s="249"/>
      <c r="S1076" s="249"/>
      <c r="T1076" s="250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1" t="s">
        <v>187</v>
      </c>
      <c r="AU1076" s="251" t="s">
        <v>82</v>
      </c>
      <c r="AV1076" s="13" t="s">
        <v>82</v>
      </c>
      <c r="AW1076" s="13" t="s">
        <v>36</v>
      </c>
      <c r="AX1076" s="13" t="s">
        <v>73</v>
      </c>
      <c r="AY1076" s="251" t="s">
        <v>175</v>
      </c>
    </row>
    <row r="1077" s="14" customFormat="1">
      <c r="A1077" s="14"/>
      <c r="B1077" s="252"/>
      <c r="C1077" s="253"/>
      <c r="D1077" s="224" t="s">
        <v>187</v>
      </c>
      <c r="E1077" s="254" t="s">
        <v>30</v>
      </c>
      <c r="F1077" s="255" t="s">
        <v>190</v>
      </c>
      <c r="G1077" s="253"/>
      <c r="H1077" s="256">
        <v>475.325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2" t="s">
        <v>187</v>
      </c>
      <c r="AU1077" s="262" t="s">
        <v>82</v>
      </c>
      <c r="AV1077" s="14" t="s">
        <v>181</v>
      </c>
      <c r="AW1077" s="14" t="s">
        <v>36</v>
      </c>
      <c r="AX1077" s="14" t="s">
        <v>80</v>
      </c>
      <c r="AY1077" s="262" t="s">
        <v>175</v>
      </c>
    </row>
    <row r="1078" s="2" customFormat="1" ht="24.15" customHeight="1">
      <c r="A1078" s="42"/>
      <c r="B1078" s="43"/>
      <c r="C1078" s="211" t="s">
        <v>1749</v>
      </c>
      <c r="D1078" s="211" t="s">
        <v>176</v>
      </c>
      <c r="E1078" s="212" t="s">
        <v>1750</v>
      </c>
      <c r="F1078" s="213" t="s">
        <v>1751</v>
      </c>
      <c r="G1078" s="214" t="s">
        <v>179</v>
      </c>
      <c r="H1078" s="215">
        <v>71298.75</v>
      </c>
      <c r="I1078" s="216"/>
      <c r="J1078" s="217">
        <f>ROUND(I1078*H1078,2)</f>
        <v>0</v>
      </c>
      <c r="K1078" s="213" t="s">
        <v>180</v>
      </c>
      <c r="L1078" s="48"/>
      <c r="M1078" s="218" t="s">
        <v>30</v>
      </c>
      <c r="N1078" s="219" t="s">
        <v>44</v>
      </c>
      <c r="O1078" s="88"/>
      <c r="P1078" s="220">
        <f>O1078*H1078</f>
        <v>0</v>
      </c>
      <c r="Q1078" s="220">
        <v>0</v>
      </c>
      <c r="R1078" s="220">
        <f>Q1078*H1078</f>
        <v>0</v>
      </c>
      <c r="S1078" s="220">
        <v>0</v>
      </c>
      <c r="T1078" s="221">
        <f>S1078*H1078</f>
        <v>0</v>
      </c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R1078" s="222" t="s">
        <v>181</v>
      </c>
      <c r="AT1078" s="222" t="s">
        <v>176</v>
      </c>
      <c r="AU1078" s="222" t="s">
        <v>82</v>
      </c>
      <c r="AY1078" s="20" t="s">
        <v>175</v>
      </c>
      <c r="BE1078" s="223">
        <f>IF(N1078="základní",J1078,0)</f>
        <v>0</v>
      </c>
      <c r="BF1078" s="223">
        <f>IF(N1078="snížená",J1078,0)</f>
        <v>0</v>
      </c>
      <c r="BG1078" s="223">
        <f>IF(N1078="zákl. přenesená",J1078,0)</f>
        <v>0</v>
      </c>
      <c r="BH1078" s="223">
        <f>IF(N1078="sníž. přenesená",J1078,0)</f>
        <v>0</v>
      </c>
      <c r="BI1078" s="223">
        <f>IF(N1078="nulová",J1078,0)</f>
        <v>0</v>
      </c>
      <c r="BJ1078" s="20" t="s">
        <v>80</v>
      </c>
      <c r="BK1078" s="223">
        <f>ROUND(I1078*H1078,2)</f>
        <v>0</v>
      </c>
      <c r="BL1078" s="20" t="s">
        <v>181</v>
      </c>
      <c r="BM1078" s="222" t="s">
        <v>1752</v>
      </c>
    </row>
    <row r="1079" s="2" customFormat="1">
      <c r="A1079" s="42"/>
      <c r="B1079" s="43"/>
      <c r="C1079" s="44"/>
      <c r="D1079" s="224" t="s">
        <v>183</v>
      </c>
      <c r="E1079" s="44"/>
      <c r="F1079" s="225" t="s">
        <v>1753</v>
      </c>
      <c r="G1079" s="44"/>
      <c r="H1079" s="44"/>
      <c r="I1079" s="226"/>
      <c r="J1079" s="44"/>
      <c r="K1079" s="44"/>
      <c r="L1079" s="48"/>
      <c r="M1079" s="227"/>
      <c r="N1079" s="228"/>
      <c r="O1079" s="88"/>
      <c r="P1079" s="88"/>
      <c r="Q1079" s="88"/>
      <c r="R1079" s="88"/>
      <c r="S1079" s="88"/>
      <c r="T1079" s="89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T1079" s="20" t="s">
        <v>183</v>
      </c>
      <c r="AU1079" s="20" t="s">
        <v>82</v>
      </c>
    </row>
    <row r="1080" s="2" customFormat="1">
      <c r="A1080" s="42"/>
      <c r="B1080" s="43"/>
      <c r="C1080" s="44"/>
      <c r="D1080" s="229" t="s">
        <v>185</v>
      </c>
      <c r="E1080" s="44"/>
      <c r="F1080" s="230" t="s">
        <v>1754</v>
      </c>
      <c r="G1080" s="44"/>
      <c r="H1080" s="44"/>
      <c r="I1080" s="226"/>
      <c r="J1080" s="44"/>
      <c r="K1080" s="44"/>
      <c r="L1080" s="48"/>
      <c r="M1080" s="227"/>
      <c r="N1080" s="228"/>
      <c r="O1080" s="88"/>
      <c r="P1080" s="88"/>
      <c r="Q1080" s="88"/>
      <c r="R1080" s="88"/>
      <c r="S1080" s="88"/>
      <c r="T1080" s="89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T1080" s="20" t="s">
        <v>185</v>
      </c>
      <c r="AU1080" s="20" t="s">
        <v>82</v>
      </c>
    </row>
    <row r="1081" s="13" customFormat="1">
      <c r="A1081" s="13"/>
      <c r="B1081" s="241"/>
      <c r="C1081" s="242"/>
      <c r="D1081" s="224" t="s">
        <v>187</v>
      </c>
      <c r="E1081" s="242"/>
      <c r="F1081" s="244" t="s">
        <v>1755</v>
      </c>
      <c r="G1081" s="242"/>
      <c r="H1081" s="245">
        <v>71298.75</v>
      </c>
      <c r="I1081" s="246"/>
      <c r="J1081" s="242"/>
      <c r="K1081" s="242"/>
      <c r="L1081" s="247"/>
      <c r="M1081" s="248"/>
      <c r="N1081" s="249"/>
      <c r="O1081" s="249"/>
      <c r="P1081" s="249"/>
      <c r="Q1081" s="249"/>
      <c r="R1081" s="249"/>
      <c r="S1081" s="249"/>
      <c r="T1081" s="250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1" t="s">
        <v>187</v>
      </c>
      <c r="AU1081" s="251" t="s">
        <v>82</v>
      </c>
      <c r="AV1081" s="13" t="s">
        <v>82</v>
      </c>
      <c r="AW1081" s="13" t="s">
        <v>4</v>
      </c>
      <c r="AX1081" s="13" t="s">
        <v>80</v>
      </c>
      <c r="AY1081" s="251" t="s">
        <v>175</v>
      </c>
    </row>
    <row r="1082" s="2" customFormat="1" ht="24.15" customHeight="1">
      <c r="A1082" s="42"/>
      <c r="B1082" s="43"/>
      <c r="C1082" s="211" t="s">
        <v>1756</v>
      </c>
      <c r="D1082" s="211" t="s">
        <v>176</v>
      </c>
      <c r="E1082" s="212" t="s">
        <v>1757</v>
      </c>
      <c r="F1082" s="213" t="s">
        <v>1758</v>
      </c>
      <c r="G1082" s="214" t="s">
        <v>179</v>
      </c>
      <c r="H1082" s="215">
        <v>475.325</v>
      </c>
      <c r="I1082" s="216"/>
      <c r="J1082" s="217">
        <f>ROUND(I1082*H1082,2)</f>
        <v>0</v>
      </c>
      <c r="K1082" s="213" t="s">
        <v>180</v>
      </c>
      <c r="L1082" s="48"/>
      <c r="M1082" s="218" t="s">
        <v>30</v>
      </c>
      <c r="N1082" s="219" t="s">
        <v>44</v>
      </c>
      <c r="O1082" s="88"/>
      <c r="P1082" s="220">
        <f>O1082*H1082</f>
        <v>0</v>
      </c>
      <c r="Q1082" s="220">
        <v>0</v>
      </c>
      <c r="R1082" s="220">
        <f>Q1082*H1082</f>
        <v>0</v>
      </c>
      <c r="S1082" s="220">
        <v>0</v>
      </c>
      <c r="T1082" s="221">
        <f>S1082*H1082</f>
        <v>0</v>
      </c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R1082" s="222" t="s">
        <v>181</v>
      </c>
      <c r="AT1082" s="222" t="s">
        <v>176</v>
      </c>
      <c r="AU1082" s="222" t="s">
        <v>82</v>
      </c>
      <c r="AY1082" s="20" t="s">
        <v>175</v>
      </c>
      <c r="BE1082" s="223">
        <f>IF(N1082="základní",J1082,0)</f>
        <v>0</v>
      </c>
      <c r="BF1082" s="223">
        <f>IF(N1082="snížená",J1082,0)</f>
        <v>0</v>
      </c>
      <c r="BG1082" s="223">
        <f>IF(N1082="zákl. přenesená",J1082,0)</f>
        <v>0</v>
      </c>
      <c r="BH1082" s="223">
        <f>IF(N1082="sníž. přenesená",J1082,0)</f>
        <v>0</v>
      </c>
      <c r="BI1082" s="223">
        <f>IF(N1082="nulová",J1082,0)</f>
        <v>0</v>
      </c>
      <c r="BJ1082" s="20" t="s">
        <v>80</v>
      </c>
      <c r="BK1082" s="223">
        <f>ROUND(I1082*H1082,2)</f>
        <v>0</v>
      </c>
      <c r="BL1082" s="20" t="s">
        <v>181</v>
      </c>
      <c r="BM1082" s="222" t="s">
        <v>1759</v>
      </c>
    </row>
    <row r="1083" s="2" customFormat="1">
      <c r="A1083" s="42"/>
      <c r="B1083" s="43"/>
      <c r="C1083" s="44"/>
      <c r="D1083" s="224" t="s">
        <v>183</v>
      </c>
      <c r="E1083" s="44"/>
      <c r="F1083" s="225" t="s">
        <v>1760</v>
      </c>
      <c r="G1083" s="44"/>
      <c r="H1083" s="44"/>
      <c r="I1083" s="226"/>
      <c r="J1083" s="44"/>
      <c r="K1083" s="44"/>
      <c r="L1083" s="48"/>
      <c r="M1083" s="227"/>
      <c r="N1083" s="228"/>
      <c r="O1083" s="88"/>
      <c r="P1083" s="88"/>
      <c r="Q1083" s="88"/>
      <c r="R1083" s="88"/>
      <c r="S1083" s="88"/>
      <c r="T1083" s="89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T1083" s="20" t="s">
        <v>183</v>
      </c>
      <c r="AU1083" s="20" t="s">
        <v>82</v>
      </c>
    </row>
    <row r="1084" s="2" customFormat="1">
      <c r="A1084" s="42"/>
      <c r="B1084" s="43"/>
      <c r="C1084" s="44"/>
      <c r="D1084" s="229" t="s">
        <v>185</v>
      </c>
      <c r="E1084" s="44"/>
      <c r="F1084" s="230" t="s">
        <v>1761</v>
      </c>
      <c r="G1084" s="44"/>
      <c r="H1084" s="44"/>
      <c r="I1084" s="226"/>
      <c r="J1084" s="44"/>
      <c r="K1084" s="44"/>
      <c r="L1084" s="48"/>
      <c r="M1084" s="227"/>
      <c r="N1084" s="228"/>
      <c r="O1084" s="88"/>
      <c r="P1084" s="88"/>
      <c r="Q1084" s="88"/>
      <c r="R1084" s="88"/>
      <c r="S1084" s="88"/>
      <c r="T1084" s="89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T1084" s="20" t="s">
        <v>185</v>
      </c>
      <c r="AU1084" s="20" t="s">
        <v>82</v>
      </c>
    </row>
    <row r="1085" s="2" customFormat="1" ht="16.5" customHeight="1">
      <c r="A1085" s="42"/>
      <c r="B1085" s="43"/>
      <c r="C1085" s="211" t="s">
        <v>1762</v>
      </c>
      <c r="D1085" s="211" t="s">
        <v>176</v>
      </c>
      <c r="E1085" s="212" t="s">
        <v>1763</v>
      </c>
      <c r="F1085" s="213" t="s">
        <v>1764</v>
      </c>
      <c r="G1085" s="214" t="s">
        <v>179</v>
      </c>
      <c r="H1085" s="215">
        <v>475.325</v>
      </c>
      <c r="I1085" s="216"/>
      <c r="J1085" s="217">
        <f>ROUND(I1085*H1085,2)</f>
        <v>0</v>
      </c>
      <c r="K1085" s="213" t="s">
        <v>180</v>
      </c>
      <c r="L1085" s="48"/>
      <c r="M1085" s="218" t="s">
        <v>30</v>
      </c>
      <c r="N1085" s="219" t="s">
        <v>44</v>
      </c>
      <c r="O1085" s="88"/>
      <c r="P1085" s="220">
        <f>O1085*H1085</f>
        <v>0</v>
      </c>
      <c r="Q1085" s="220">
        <v>0</v>
      </c>
      <c r="R1085" s="220">
        <f>Q1085*H1085</f>
        <v>0</v>
      </c>
      <c r="S1085" s="220">
        <v>0</v>
      </c>
      <c r="T1085" s="221">
        <f>S1085*H1085</f>
        <v>0</v>
      </c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R1085" s="222" t="s">
        <v>181</v>
      </c>
      <c r="AT1085" s="222" t="s">
        <v>176</v>
      </c>
      <c r="AU1085" s="222" t="s">
        <v>82</v>
      </c>
      <c r="AY1085" s="20" t="s">
        <v>175</v>
      </c>
      <c r="BE1085" s="223">
        <f>IF(N1085="základní",J1085,0)</f>
        <v>0</v>
      </c>
      <c r="BF1085" s="223">
        <f>IF(N1085="snížená",J1085,0)</f>
        <v>0</v>
      </c>
      <c r="BG1085" s="223">
        <f>IF(N1085="zákl. přenesená",J1085,0)</f>
        <v>0</v>
      </c>
      <c r="BH1085" s="223">
        <f>IF(N1085="sníž. přenesená",J1085,0)</f>
        <v>0</v>
      </c>
      <c r="BI1085" s="223">
        <f>IF(N1085="nulová",J1085,0)</f>
        <v>0</v>
      </c>
      <c r="BJ1085" s="20" t="s">
        <v>80</v>
      </c>
      <c r="BK1085" s="223">
        <f>ROUND(I1085*H1085,2)</f>
        <v>0</v>
      </c>
      <c r="BL1085" s="20" t="s">
        <v>181</v>
      </c>
      <c r="BM1085" s="222" t="s">
        <v>1765</v>
      </c>
    </row>
    <row r="1086" s="2" customFormat="1">
      <c r="A1086" s="42"/>
      <c r="B1086" s="43"/>
      <c r="C1086" s="44"/>
      <c r="D1086" s="224" t="s">
        <v>183</v>
      </c>
      <c r="E1086" s="44"/>
      <c r="F1086" s="225" t="s">
        <v>1766</v>
      </c>
      <c r="G1086" s="44"/>
      <c r="H1086" s="44"/>
      <c r="I1086" s="226"/>
      <c r="J1086" s="44"/>
      <c r="K1086" s="44"/>
      <c r="L1086" s="48"/>
      <c r="M1086" s="227"/>
      <c r="N1086" s="228"/>
      <c r="O1086" s="88"/>
      <c r="P1086" s="88"/>
      <c r="Q1086" s="88"/>
      <c r="R1086" s="88"/>
      <c r="S1086" s="88"/>
      <c r="T1086" s="89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T1086" s="20" t="s">
        <v>183</v>
      </c>
      <c r="AU1086" s="20" t="s">
        <v>82</v>
      </c>
    </row>
    <row r="1087" s="2" customFormat="1">
      <c r="A1087" s="42"/>
      <c r="B1087" s="43"/>
      <c r="C1087" s="44"/>
      <c r="D1087" s="229" t="s">
        <v>185</v>
      </c>
      <c r="E1087" s="44"/>
      <c r="F1087" s="230" t="s">
        <v>1767</v>
      </c>
      <c r="G1087" s="44"/>
      <c r="H1087" s="44"/>
      <c r="I1087" s="226"/>
      <c r="J1087" s="44"/>
      <c r="K1087" s="44"/>
      <c r="L1087" s="48"/>
      <c r="M1087" s="227"/>
      <c r="N1087" s="228"/>
      <c r="O1087" s="88"/>
      <c r="P1087" s="88"/>
      <c r="Q1087" s="88"/>
      <c r="R1087" s="88"/>
      <c r="S1087" s="88"/>
      <c r="T1087" s="89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T1087" s="20" t="s">
        <v>185</v>
      </c>
      <c r="AU1087" s="20" t="s">
        <v>82</v>
      </c>
    </row>
    <row r="1088" s="2" customFormat="1" ht="16.5" customHeight="1">
      <c r="A1088" s="42"/>
      <c r="B1088" s="43"/>
      <c r="C1088" s="211" t="s">
        <v>1768</v>
      </c>
      <c r="D1088" s="211" t="s">
        <v>176</v>
      </c>
      <c r="E1088" s="212" t="s">
        <v>1769</v>
      </c>
      <c r="F1088" s="213" t="s">
        <v>1770</v>
      </c>
      <c r="G1088" s="214" t="s">
        <v>179</v>
      </c>
      <c r="H1088" s="215">
        <v>71298.75</v>
      </c>
      <c r="I1088" s="216"/>
      <c r="J1088" s="217">
        <f>ROUND(I1088*H1088,2)</f>
        <v>0</v>
      </c>
      <c r="K1088" s="213" t="s">
        <v>180</v>
      </c>
      <c r="L1088" s="48"/>
      <c r="M1088" s="218" t="s">
        <v>30</v>
      </c>
      <c r="N1088" s="219" t="s">
        <v>44</v>
      </c>
      <c r="O1088" s="88"/>
      <c r="P1088" s="220">
        <f>O1088*H1088</f>
        <v>0</v>
      </c>
      <c r="Q1088" s="220">
        <v>0</v>
      </c>
      <c r="R1088" s="220">
        <f>Q1088*H1088</f>
        <v>0</v>
      </c>
      <c r="S1088" s="220">
        <v>0</v>
      </c>
      <c r="T1088" s="221">
        <f>S1088*H1088</f>
        <v>0</v>
      </c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R1088" s="222" t="s">
        <v>181</v>
      </c>
      <c r="AT1088" s="222" t="s">
        <v>176</v>
      </c>
      <c r="AU1088" s="222" t="s">
        <v>82</v>
      </c>
      <c r="AY1088" s="20" t="s">
        <v>175</v>
      </c>
      <c r="BE1088" s="223">
        <f>IF(N1088="základní",J1088,0)</f>
        <v>0</v>
      </c>
      <c r="BF1088" s="223">
        <f>IF(N1088="snížená",J1088,0)</f>
        <v>0</v>
      </c>
      <c r="BG1088" s="223">
        <f>IF(N1088="zákl. přenesená",J1088,0)</f>
        <v>0</v>
      </c>
      <c r="BH1088" s="223">
        <f>IF(N1088="sníž. přenesená",J1088,0)</f>
        <v>0</v>
      </c>
      <c r="BI1088" s="223">
        <f>IF(N1088="nulová",J1088,0)</f>
        <v>0</v>
      </c>
      <c r="BJ1088" s="20" t="s">
        <v>80</v>
      </c>
      <c r="BK1088" s="223">
        <f>ROUND(I1088*H1088,2)</f>
        <v>0</v>
      </c>
      <c r="BL1088" s="20" t="s">
        <v>181</v>
      </c>
      <c r="BM1088" s="222" t="s">
        <v>1771</v>
      </c>
    </row>
    <row r="1089" s="2" customFormat="1">
      <c r="A1089" s="42"/>
      <c r="B1089" s="43"/>
      <c r="C1089" s="44"/>
      <c r="D1089" s="224" t="s">
        <v>183</v>
      </c>
      <c r="E1089" s="44"/>
      <c r="F1089" s="225" t="s">
        <v>1772</v>
      </c>
      <c r="G1089" s="44"/>
      <c r="H1089" s="44"/>
      <c r="I1089" s="226"/>
      <c r="J1089" s="44"/>
      <c r="K1089" s="44"/>
      <c r="L1089" s="48"/>
      <c r="M1089" s="227"/>
      <c r="N1089" s="228"/>
      <c r="O1089" s="88"/>
      <c r="P1089" s="88"/>
      <c r="Q1089" s="88"/>
      <c r="R1089" s="88"/>
      <c r="S1089" s="88"/>
      <c r="T1089" s="89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T1089" s="20" t="s">
        <v>183</v>
      </c>
      <c r="AU1089" s="20" t="s">
        <v>82</v>
      </c>
    </row>
    <row r="1090" s="2" customFormat="1">
      <c r="A1090" s="42"/>
      <c r="B1090" s="43"/>
      <c r="C1090" s="44"/>
      <c r="D1090" s="229" t="s">
        <v>185</v>
      </c>
      <c r="E1090" s="44"/>
      <c r="F1090" s="230" t="s">
        <v>1773</v>
      </c>
      <c r="G1090" s="44"/>
      <c r="H1090" s="44"/>
      <c r="I1090" s="226"/>
      <c r="J1090" s="44"/>
      <c r="K1090" s="44"/>
      <c r="L1090" s="48"/>
      <c r="M1090" s="227"/>
      <c r="N1090" s="228"/>
      <c r="O1090" s="88"/>
      <c r="P1090" s="88"/>
      <c r="Q1090" s="88"/>
      <c r="R1090" s="88"/>
      <c r="S1090" s="88"/>
      <c r="T1090" s="89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T1090" s="20" t="s">
        <v>185</v>
      </c>
      <c r="AU1090" s="20" t="s">
        <v>82</v>
      </c>
    </row>
    <row r="1091" s="13" customFormat="1">
      <c r="A1091" s="13"/>
      <c r="B1091" s="241"/>
      <c r="C1091" s="242"/>
      <c r="D1091" s="224" t="s">
        <v>187</v>
      </c>
      <c r="E1091" s="242"/>
      <c r="F1091" s="244" t="s">
        <v>1755</v>
      </c>
      <c r="G1091" s="242"/>
      <c r="H1091" s="245">
        <v>71298.75</v>
      </c>
      <c r="I1091" s="246"/>
      <c r="J1091" s="242"/>
      <c r="K1091" s="242"/>
      <c r="L1091" s="247"/>
      <c r="M1091" s="248"/>
      <c r="N1091" s="249"/>
      <c r="O1091" s="249"/>
      <c r="P1091" s="249"/>
      <c r="Q1091" s="249"/>
      <c r="R1091" s="249"/>
      <c r="S1091" s="249"/>
      <c r="T1091" s="250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1" t="s">
        <v>187</v>
      </c>
      <c r="AU1091" s="251" t="s">
        <v>82</v>
      </c>
      <c r="AV1091" s="13" t="s">
        <v>82</v>
      </c>
      <c r="AW1091" s="13" t="s">
        <v>4</v>
      </c>
      <c r="AX1091" s="13" t="s">
        <v>80</v>
      </c>
      <c r="AY1091" s="251" t="s">
        <v>175</v>
      </c>
    </row>
    <row r="1092" s="2" customFormat="1" ht="16.5" customHeight="1">
      <c r="A1092" s="42"/>
      <c r="B1092" s="43"/>
      <c r="C1092" s="211" t="s">
        <v>1774</v>
      </c>
      <c r="D1092" s="211" t="s">
        <v>176</v>
      </c>
      <c r="E1092" s="212" t="s">
        <v>1775</v>
      </c>
      <c r="F1092" s="213" t="s">
        <v>1776</v>
      </c>
      <c r="G1092" s="214" t="s">
        <v>179</v>
      </c>
      <c r="H1092" s="215">
        <v>475.325</v>
      </c>
      <c r="I1092" s="216"/>
      <c r="J1092" s="217">
        <f>ROUND(I1092*H1092,2)</f>
        <v>0</v>
      </c>
      <c r="K1092" s="213" t="s">
        <v>180</v>
      </c>
      <c r="L1092" s="48"/>
      <c r="M1092" s="218" t="s">
        <v>30</v>
      </c>
      <c r="N1092" s="219" t="s">
        <v>44</v>
      </c>
      <c r="O1092" s="88"/>
      <c r="P1092" s="220">
        <f>O1092*H1092</f>
        <v>0</v>
      </c>
      <c r="Q1092" s="220">
        <v>0</v>
      </c>
      <c r="R1092" s="220">
        <f>Q1092*H1092</f>
        <v>0</v>
      </c>
      <c r="S1092" s="220">
        <v>0</v>
      </c>
      <c r="T1092" s="221">
        <f>S1092*H1092</f>
        <v>0</v>
      </c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R1092" s="222" t="s">
        <v>181</v>
      </c>
      <c r="AT1092" s="222" t="s">
        <v>176</v>
      </c>
      <c r="AU1092" s="222" t="s">
        <v>82</v>
      </c>
      <c r="AY1092" s="20" t="s">
        <v>175</v>
      </c>
      <c r="BE1092" s="223">
        <f>IF(N1092="základní",J1092,0)</f>
        <v>0</v>
      </c>
      <c r="BF1092" s="223">
        <f>IF(N1092="snížená",J1092,0)</f>
        <v>0</v>
      </c>
      <c r="BG1092" s="223">
        <f>IF(N1092="zákl. přenesená",J1092,0)</f>
        <v>0</v>
      </c>
      <c r="BH1092" s="223">
        <f>IF(N1092="sníž. přenesená",J1092,0)</f>
        <v>0</v>
      </c>
      <c r="BI1092" s="223">
        <f>IF(N1092="nulová",J1092,0)</f>
        <v>0</v>
      </c>
      <c r="BJ1092" s="20" t="s">
        <v>80</v>
      </c>
      <c r="BK1092" s="223">
        <f>ROUND(I1092*H1092,2)</f>
        <v>0</v>
      </c>
      <c r="BL1092" s="20" t="s">
        <v>181</v>
      </c>
      <c r="BM1092" s="222" t="s">
        <v>1777</v>
      </c>
    </row>
    <row r="1093" s="2" customFormat="1">
      <c r="A1093" s="42"/>
      <c r="B1093" s="43"/>
      <c r="C1093" s="44"/>
      <c r="D1093" s="224" t="s">
        <v>183</v>
      </c>
      <c r="E1093" s="44"/>
      <c r="F1093" s="225" t="s">
        <v>1778</v>
      </c>
      <c r="G1093" s="44"/>
      <c r="H1093" s="44"/>
      <c r="I1093" s="226"/>
      <c r="J1093" s="44"/>
      <c r="K1093" s="44"/>
      <c r="L1093" s="48"/>
      <c r="M1093" s="227"/>
      <c r="N1093" s="228"/>
      <c r="O1093" s="88"/>
      <c r="P1093" s="88"/>
      <c r="Q1093" s="88"/>
      <c r="R1093" s="88"/>
      <c r="S1093" s="88"/>
      <c r="T1093" s="89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T1093" s="20" t="s">
        <v>183</v>
      </c>
      <c r="AU1093" s="20" t="s">
        <v>82</v>
      </c>
    </row>
    <row r="1094" s="2" customFormat="1">
      <c r="A1094" s="42"/>
      <c r="B1094" s="43"/>
      <c r="C1094" s="44"/>
      <c r="D1094" s="229" t="s">
        <v>185</v>
      </c>
      <c r="E1094" s="44"/>
      <c r="F1094" s="230" t="s">
        <v>1779</v>
      </c>
      <c r="G1094" s="44"/>
      <c r="H1094" s="44"/>
      <c r="I1094" s="226"/>
      <c r="J1094" s="44"/>
      <c r="K1094" s="44"/>
      <c r="L1094" s="48"/>
      <c r="M1094" s="227"/>
      <c r="N1094" s="228"/>
      <c r="O1094" s="88"/>
      <c r="P1094" s="88"/>
      <c r="Q1094" s="88"/>
      <c r="R1094" s="88"/>
      <c r="S1094" s="88"/>
      <c r="T1094" s="89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T1094" s="20" t="s">
        <v>185</v>
      </c>
      <c r="AU1094" s="20" t="s">
        <v>82</v>
      </c>
    </row>
    <row r="1095" s="2" customFormat="1" ht="24.15" customHeight="1">
      <c r="A1095" s="42"/>
      <c r="B1095" s="43"/>
      <c r="C1095" s="211" t="s">
        <v>1780</v>
      </c>
      <c r="D1095" s="211" t="s">
        <v>176</v>
      </c>
      <c r="E1095" s="212" t="s">
        <v>1781</v>
      </c>
      <c r="F1095" s="213" t="s">
        <v>1782</v>
      </c>
      <c r="G1095" s="214" t="s">
        <v>179</v>
      </c>
      <c r="H1095" s="215">
        <v>450.842</v>
      </c>
      <c r="I1095" s="216"/>
      <c r="J1095" s="217">
        <f>ROUND(I1095*H1095,2)</f>
        <v>0</v>
      </c>
      <c r="K1095" s="213" t="s">
        <v>180</v>
      </c>
      <c r="L1095" s="48"/>
      <c r="M1095" s="218" t="s">
        <v>30</v>
      </c>
      <c r="N1095" s="219" t="s">
        <v>44</v>
      </c>
      <c r="O1095" s="88"/>
      <c r="P1095" s="220">
        <f>O1095*H1095</f>
        <v>0</v>
      </c>
      <c r="Q1095" s="220">
        <v>0.00021</v>
      </c>
      <c r="R1095" s="220">
        <f>Q1095*H1095</f>
        <v>0.09467682</v>
      </c>
      <c r="S1095" s="220">
        <v>0</v>
      </c>
      <c r="T1095" s="221">
        <f>S1095*H1095</f>
        <v>0</v>
      </c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R1095" s="222" t="s">
        <v>181</v>
      </c>
      <c r="AT1095" s="222" t="s">
        <v>176</v>
      </c>
      <c r="AU1095" s="222" t="s">
        <v>82</v>
      </c>
      <c r="AY1095" s="20" t="s">
        <v>175</v>
      </c>
      <c r="BE1095" s="223">
        <f>IF(N1095="základní",J1095,0)</f>
        <v>0</v>
      </c>
      <c r="BF1095" s="223">
        <f>IF(N1095="snížená",J1095,0)</f>
        <v>0</v>
      </c>
      <c r="BG1095" s="223">
        <f>IF(N1095="zákl. přenesená",J1095,0)</f>
        <v>0</v>
      </c>
      <c r="BH1095" s="223">
        <f>IF(N1095="sníž. přenesená",J1095,0)</f>
        <v>0</v>
      </c>
      <c r="BI1095" s="223">
        <f>IF(N1095="nulová",J1095,0)</f>
        <v>0</v>
      </c>
      <c r="BJ1095" s="20" t="s">
        <v>80</v>
      </c>
      <c r="BK1095" s="223">
        <f>ROUND(I1095*H1095,2)</f>
        <v>0</v>
      </c>
      <c r="BL1095" s="20" t="s">
        <v>181</v>
      </c>
      <c r="BM1095" s="222" t="s">
        <v>1783</v>
      </c>
    </row>
    <row r="1096" s="2" customFormat="1">
      <c r="A1096" s="42"/>
      <c r="B1096" s="43"/>
      <c r="C1096" s="44"/>
      <c r="D1096" s="224" t="s">
        <v>183</v>
      </c>
      <c r="E1096" s="44"/>
      <c r="F1096" s="225" t="s">
        <v>1784</v>
      </c>
      <c r="G1096" s="44"/>
      <c r="H1096" s="44"/>
      <c r="I1096" s="226"/>
      <c r="J1096" s="44"/>
      <c r="K1096" s="44"/>
      <c r="L1096" s="48"/>
      <c r="M1096" s="227"/>
      <c r="N1096" s="228"/>
      <c r="O1096" s="88"/>
      <c r="P1096" s="88"/>
      <c r="Q1096" s="88"/>
      <c r="R1096" s="88"/>
      <c r="S1096" s="88"/>
      <c r="T1096" s="89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T1096" s="20" t="s">
        <v>183</v>
      </c>
      <c r="AU1096" s="20" t="s">
        <v>82</v>
      </c>
    </row>
    <row r="1097" s="2" customFormat="1">
      <c r="A1097" s="42"/>
      <c r="B1097" s="43"/>
      <c r="C1097" s="44"/>
      <c r="D1097" s="229" t="s">
        <v>185</v>
      </c>
      <c r="E1097" s="44"/>
      <c r="F1097" s="230" t="s">
        <v>1785</v>
      </c>
      <c r="G1097" s="44"/>
      <c r="H1097" s="44"/>
      <c r="I1097" s="226"/>
      <c r="J1097" s="44"/>
      <c r="K1097" s="44"/>
      <c r="L1097" s="48"/>
      <c r="M1097" s="227"/>
      <c r="N1097" s="228"/>
      <c r="O1097" s="88"/>
      <c r="P1097" s="88"/>
      <c r="Q1097" s="88"/>
      <c r="R1097" s="88"/>
      <c r="S1097" s="88"/>
      <c r="T1097" s="89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T1097" s="20" t="s">
        <v>185</v>
      </c>
      <c r="AU1097" s="20" t="s">
        <v>82</v>
      </c>
    </row>
    <row r="1098" s="12" customFormat="1">
      <c r="A1098" s="12"/>
      <c r="B1098" s="231"/>
      <c r="C1098" s="232"/>
      <c r="D1098" s="224" t="s">
        <v>187</v>
      </c>
      <c r="E1098" s="233" t="s">
        <v>30</v>
      </c>
      <c r="F1098" s="234" t="s">
        <v>1786</v>
      </c>
      <c r="G1098" s="232"/>
      <c r="H1098" s="233" t="s">
        <v>30</v>
      </c>
      <c r="I1098" s="235"/>
      <c r="J1098" s="232"/>
      <c r="K1098" s="232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T1098" s="240" t="s">
        <v>187</v>
      </c>
      <c r="AU1098" s="240" t="s">
        <v>82</v>
      </c>
      <c r="AV1098" s="12" t="s">
        <v>80</v>
      </c>
      <c r="AW1098" s="12" t="s">
        <v>36</v>
      </c>
      <c r="AX1098" s="12" t="s">
        <v>73</v>
      </c>
      <c r="AY1098" s="240" t="s">
        <v>175</v>
      </c>
    </row>
    <row r="1099" s="13" customFormat="1">
      <c r="A1099" s="13"/>
      <c r="B1099" s="241"/>
      <c r="C1099" s="242"/>
      <c r="D1099" s="224" t="s">
        <v>187</v>
      </c>
      <c r="E1099" s="243" t="s">
        <v>30</v>
      </c>
      <c r="F1099" s="244" t="s">
        <v>1787</v>
      </c>
      <c r="G1099" s="242"/>
      <c r="H1099" s="245">
        <v>450.842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1" t="s">
        <v>187</v>
      </c>
      <c r="AU1099" s="251" t="s">
        <v>82</v>
      </c>
      <c r="AV1099" s="13" t="s">
        <v>82</v>
      </c>
      <c r="AW1099" s="13" t="s">
        <v>36</v>
      </c>
      <c r="AX1099" s="13" t="s">
        <v>73</v>
      </c>
      <c r="AY1099" s="251" t="s">
        <v>175</v>
      </c>
    </row>
    <row r="1100" s="14" customFormat="1">
      <c r="A1100" s="14"/>
      <c r="B1100" s="252"/>
      <c r="C1100" s="253"/>
      <c r="D1100" s="224" t="s">
        <v>187</v>
      </c>
      <c r="E1100" s="254" t="s">
        <v>30</v>
      </c>
      <c r="F1100" s="255" t="s">
        <v>190</v>
      </c>
      <c r="G1100" s="253"/>
      <c r="H1100" s="256">
        <v>450.842</v>
      </c>
      <c r="I1100" s="257"/>
      <c r="J1100" s="253"/>
      <c r="K1100" s="253"/>
      <c r="L1100" s="258"/>
      <c r="M1100" s="259"/>
      <c r="N1100" s="260"/>
      <c r="O1100" s="260"/>
      <c r="P1100" s="260"/>
      <c r="Q1100" s="260"/>
      <c r="R1100" s="260"/>
      <c r="S1100" s="260"/>
      <c r="T1100" s="261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62" t="s">
        <v>187</v>
      </c>
      <c r="AU1100" s="262" t="s">
        <v>82</v>
      </c>
      <c r="AV1100" s="14" t="s">
        <v>181</v>
      </c>
      <c r="AW1100" s="14" t="s">
        <v>36</v>
      </c>
      <c r="AX1100" s="14" t="s">
        <v>80</v>
      </c>
      <c r="AY1100" s="262" t="s">
        <v>175</v>
      </c>
    </row>
    <row r="1101" s="2" customFormat="1" ht="16.5" customHeight="1">
      <c r="A1101" s="42"/>
      <c r="B1101" s="43"/>
      <c r="C1101" s="211" t="s">
        <v>1788</v>
      </c>
      <c r="D1101" s="211" t="s">
        <v>176</v>
      </c>
      <c r="E1101" s="212" t="s">
        <v>1789</v>
      </c>
      <c r="F1101" s="213" t="s">
        <v>1790</v>
      </c>
      <c r="G1101" s="214" t="s">
        <v>179</v>
      </c>
      <c r="H1101" s="215">
        <v>450.842</v>
      </c>
      <c r="I1101" s="216"/>
      <c r="J1101" s="217">
        <f>ROUND(I1101*H1101,2)</f>
        <v>0</v>
      </c>
      <c r="K1101" s="213" t="s">
        <v>180</v>
      </c>
      <c r="L1101" s="48"/>
      <c r="M1101" s="218" t="s">
        <v>30</v>
      </c>
      <c r="N1101" s="219" t="s">
        <v>44</v>
      </c>
      <c r="O1101" s="88"/>
      <c r="P1101" s="220">
        <f>O1101*H1101</f>
        <v>0</v>
      </c>
      <c r="Q1101" s="220">
        <v>4E-05</v>
      </c>
      <c r="R1101" s="220">
        <f>Q1101*H1101</f>
        <v>0.01803368</v>
      </c>
      <c r="S1101" s="220">
        <v>0</v>
      </c>
      <c r="T1101" s="221">
        <f>S1101*H1101</f>
        <v>0</v>
      </c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R1101" s="222" t="s">
        <v>181</v>
      </c>
      <c r="AT1101" s="222" t="s">
        <v>176</v>
      </c>
      <c r="AU1101" s="222" t="s">
        <v>82</v>
      </c>
      <c r="AY1101" s="20" t="s">
        <v>175</v>
      </c>
      <c r="BE1101" s="223">
        <f>IF(N1101="základní",J1101,0)</f>
        <v>0</v>
      </c>
      <c r="BF1101" s="223">
        <f>IF(N1101="snížená",J1101,0)</f>
        <v>0</v>
      </c>
      <c r="BG1101" s="223">
        <f>IF(N1101="zákl. přenesená",J1101,0)</f>
        <v>0</v>
      </c>
      <c r="BH1101" s="223">
        <f>IF(N1101="sníž. přenesená",J1101,0)</f>
        <v>0</v>
      </c>
      <c r="BI1101" s="223">
        <f>IF(N1101="nulová",J1101,0)</f>
        <v>0</v>
      </c>
      <c r="BJ1101" s="20" t="s">
        <v>80</v>
      </c>
      <c r="BK1101" s="223">
        <f>ROUND(I1101*H1101,2)</f>
        <v>0</v>
      </c>
      <c r="BL1101" s="20" t="s">
        <v>181</v>
      </c>
      <c r="BM1101" s="222" t="s">
        <v>1791</v>
      </c>
    </row>
    <row r="1102" s="2" customFormat="1">
      <c r="A1102" s="42"/>
      <c r="B1102" s="43"/>
      <c r="C1102" s="44"/>
      <c r="D1102" s="224" t="s">
        <v>183</v>
      </c>
      <c r="E1102" s="44"/>
      <c r="F1102" s="225" t="s">
        <v>1792</v>
      </c>
      <c r="G1102" s="44"/>
      <c r="H1102" s="44"/>
      <c r="I1102" s="226"/>
      <c r="J1102" s="44"/>
      <c r="K1102" s="44"/>
      <c r="L1102" s="48"/>
      <c r="M1102" s="227"/>
      <c r="N1102" s="228"/>
      <c r="O1102" s="88"/>
      <c r="P1102" s="88"/>
      <c r="Q1102" s="88"/>
      <c r="R1102" s="88"/>
      <c r="S1102" s="88"/>
      <c r="T1102" s="89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T1102" s="20" t="s">
        <v>183</v>
      </c>
      <c r="AU1102" s="20" t="s">
        <v>82</v>
      </c>
    </row>
    <row r="1103" s="2" customFormat="1">
      <c r="A1103" s="42"/>
      <c r="B1103" s="43"/>
      <c r="C1103" s="44"/>
      <c r="D1103" s="229" t="s">
        <v>185</v>
      </c>
      <c r="E1103" s="44"/>
      <c r="F1103" s="230" t="s">
        <v>1793</v>
      </c>
      <c r="G1103" s="44"/>
      <c r="H1103" s="44"/>
      <c r="I1103" s="226"/>
      <c r="J1103" s="44"/>
      <c r="K1103" s="44"/>
      <c r="L1103" s="48"/>
      <c r="M1103" s="227"/>
      <c r="N1103" s="228"/>
      <c r="O1103" s="88"/>
      <c r="P1103" s="88"/>
      <c r="Q1103" s="88"/>
      <c r="R1103" s="88"/>
      <c r="S1103" s="88"/>
      <c r="T1103" s="89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T1103" s="20" t="s">
        <v>185</v>
      </c>
      <c r="AU1103" s="20" t="s">
        <v>82</v>
      </c>
    </row>
    <row r="1104" s="2" customFormat="1" ht="16.5" customHeight="1">
      <c r="A1104" s="42"/>
      <c r="B1104" s="43"/>
      <c r="C1104" s="211" t="s">
        <v>1794</v>
      </c>
      <c r="D1104" s="275" t="s">
        <v>176</v>
      </c>
      <c r="E1104" s="212" t="s">
        <v>1795</v>
      </c>
      <c r="F1104" s="213" t="s">
        <v>1796</v>
      </c>
      <c r="G1104" s="214" t="s">
        <v>567</v>
      </c>
      <c r="H1104" s="215">
        <v>2</v>
      </c>
      <c r="I1104" s="216"/>
      <c r="J1104" s="217">
        <f>ROUND(I1104*H1104,2)</f>
        <v>0</v>
      </c>
      <c r="K1104" s="213" t="s">
        <v>180</v>
      </c>
      <c r="L1104" s="48"/>
      <c r="M1104" s="218" t="s">
        <v>30</v>
      </c>
      <c r="N1104" s="219" t="s">
        <v>44</v>
      </c>
      <c r="O1104" s="88"/>
      <c r="P1104" s="220">
        <f>O1104*H1104</f>
        <v>0</v>
      </c>
      <c r="Q1104" s="220">
        <v>0.00688</v>
      </c>
      <c r="R1104" s="220">
        <f>Q1104*H1104</f>
        <v>0.01376</v>
      </c>
      <c r="S1104" s="220">
        <v>0</v>
      </c>
      <c r="T1104" s="221">
        <f>S1104*H1104</f>
        <v>0</v>
      </c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R1104" s="222" t="s">
        <v>181</v>
      </c>
      <c r="AT1104" s="222" t="s">
        <v>176</v>
      </c>
      <c r="AU1104" s="222" t="s">
        <v>82</v>
      </c>
      <c r="AY1104" s="20" t="s">
        <v>175</v>
      </c>
      <c r="BE1104" s="223">
        <f>IF(N1104="základní",J1104,0)</f>
        <v>0</v>
      </c>
      <c r="BF1104" s="223">
        <f>IF(N1104="snížená",J1104,0)</f>
        <v>0</v>
      </c>
      <c r="BG1104" s="223">
        <f>IF(N1104="zákl. přenesená",J1104,0)</f>
        <v>0</v>
      </c>
      <c r="BH1104" s="223">
        <f>IF(N1104="sníž. přenesená",J1104,0)</f>
        <v>0</v>
      </c>
      <c r="BI1104" s="223">
        <f>IF(N1104="nulová",J1104,0)</f>
        <v>0</v>
      </c>
      <c r="BJ1104" s="20" t="s">
        <v>80</v>
      </c>
      <c r="BK1104" s="223">
        <f>ROUND(I1104*H1104,2)</f>
        <v>0</v>
      </c>
      <c r="BL1104" s="20" t="s">
        <v>181</v>
      </c>
      <c r="BM1104" s="222" t="s">
        <v>1797</v>
      </c>
    </row>
    <row r="1105" s="2" customFormat="1">
      <c r="A1105" s="42"/>
      <c r="B1105" s="43"/>
      <c r="C1105" s="44"/>
      <c r="D1105" s="224" t="s">
        <v>183</v>
      </c>
      <c r="E1105" s="44"/>
      <c r="F1105" s="225" t="s">
        <v>1798</v>
      </c>
      <c r="G1105" s="44"/>
      <c r="H1105" s="44"/>
      <c r="I1105" s="226"/>
      <c r="J1105" s="44"/>
      <c r="K1105" s="44"/>
      <c r="L1105" s="48"/>
      <c r="M1105" s="227"/>
      <c r="N1105" s="228"/>
      <c r="O1105" s="88"/>
      <c r="P1105" s="88"/>
      <c r="Q1105" s="88"/>
      <c r="R1105" s="88"/>
      <c r="S1105" s="88"/>
      <c r="T1105" s="89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T1105" s="20" t="s">
        <v>183</v>
      </c>
      <c r="AU1105" s="20" t="s">
        <v>82</v>
      </c>
    </row>
    <row r="1106" s="2" customFormat="1">
      <c r="A1106" s="42"/>
      <c r="B1106" s="43"/>
      <c r="C1106" s="44"/>
      <c r="D1106" s="229" t="s">
        <v>185</v>
      </c>
      <c r="E1106" s="44"/>
      <c r="F1106" s="230" t="s">
        <v>1799</v>
      </c>
      <c r="G1106" s="44"/>
      <c r="H1106" s="44"/>
      <c r="I1106" s="226"/>
      <c r="J1106" s="44"/>
      <c r="K1106" s="44"/>
      <c r="L1106" s="48"/>
      <c r="M1106" s="227"/>
      <c r="N1106" s="228"/>
      <c r="O1106" s="88"/>
      <c r="P1106" s="88"/>
      <c r="Q1106" s="88"/>
      <c r="R1106" s="88"/>
      <c r="S1106" s="88"/>
      <c r="T1106" s="89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T1106" s="20" t="s">
        <v>185</v>
      </c>
      <c r="AU1106" s="20" t="s">
        <v>82</v>
      </c>
    </row>
    <row r="1107" s="13" customFormat="1">
      <c r="A1107" s="13"/>
      <c r="B1107" s="241"/>
      <c r="C1107" s="242"/>
      <c r="D1107" s="224" t="s">
        <v>187</v>
      </c>
      <c r="E1107" s="243" t="s">
        <v>30</v>
      </c>
      <c r="F1107" s="244" t="s">
        <v>1800</v>
      </c>
      <c r="G1107" s="242"/>
      <c r="H1107" s="245">
        <v>1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1" t="s">
        <v>187</v>
      </c>
      <c r="AU1107" s="251" t="s">
        <v>82</v>
      </c>
      <c r="AV1107" s="13" t="s">
        <v>82</v>
      </c>
      <c r="AW1107" s="13" t="s">
        <v>36</v>
      </c>
      <c r="AX1107" s="13" t="s">
        <v>73</v>
      </c>
      <c r="AY1107" s="251" t="s">
        <v>175</v>
      </c>
    </row>
    <row r="1108" s="13" customFormat="1">
      <c r="A1108" s="13"/>
      <c r="B1108" s="241"/>
      <c r="C1108" s="242"/>
      <c r="D1108" s="224" t="s">
        <v>187</v>
      </c>
      <c r="E1108" s="243" t="s">
        <v>30</v>
      </c>
      <c r="F1108" s="244" t="s">
        <v>1801</v>
      </c>
      <c r="G1108" s="242"/>
      <c r="H1108" s="245">
        <v>1</v>
      </c>
      <c r="I1108" s="246"/>
      <c r="J1108" s="242"/>
      <c r="K1108" s="242"/>
      <c r="L1108" s="247"/>
      <c r="M1108" s="248"/>
      <c r="N1108" s="249"/>
      <c r="O1108" s="249"/>
      <c r="P1108" s="249"/>
      <c r="Q1108" s="249"/>
      <c r="R1108" s="249"/>
      <c r="S1108" s="249"/>
      <c r="T1108" s="250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1" t="s">
        <v>187</v>
      </c>
      <c r="AU1108" s="251" t="s">
        <v>82</v>
      </c>
      <c r="AV1108" s="13" t="s">
        <v>82</v>
      </c>
      <c r="AW1108" s="13" t="s">
        <v>36</v>
      </c>
      <c r="AX1108" s="13" t="s">
        <v>73</v>
      </c>
      <c r="AY1108" s="251" t="s">
        <v>175</v>
      </c>
    </row>
    <row r="1109" s="14" customFormat="1">
      <c r="A1109" s="14"/>
      <c r="B1109" s="252"/>
      <c r="C1109" s="253"/>
      <c r="D1109" s="224" t="s">
        <v>187</v>
      </c>
      <c r="E1109" s="254" t="s">
        <v>30</v>
      </c>
      <c r="F1109" s="255" t="s">
        <v>190</v>
      </c>
      <c r="G1109" s="253"/>
      <c r="H1109" s="256">
        <v>2</v>
      </c>
      <c r="I1109" s="257"/>
      <c r="J1109" s="253"/>
      <c r="K1109" s="253"/>
      <c r="L1109" s="258"/>
      <c r="M1109" s="259"/>
      <c r="N1109" s="260"/>
      <c r="O1109" s="260"/>
      <c r="P1109" s="260"/>
      <c r="Q1109" s="260"/>
      <c r="R1109" s="260"/>
      <c r="S1109" s="260"/>
      <c r="T1109" s="261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2" t="s">
        <v>187</v>
      </c>
      <c r="AU1109" s="262" t="s">
        <v>82</v>
      </c>
      <c r="AV1109" s="14" t="s">
        <v>181</v>
      </c>
      <c r="AW1109" s="14" t="s">
        <v>36</v>
      </c>
      <c r="AX1109" s="14" t="s">
        <v>80</v>
      </c>
      <c r="AY1109" s="262" t="s">
        <v>175</v>
      </c>
    </row>
    <row r="1110" s="2" customFormat="1" ht="16.5" customHeight="1">
      <c r="A1110" s="42"/>
      <c r="B1110" s="43"/>
      <c r="C1110" s="287" t="s">
        <v>1802</v>
      </c>
      <c r="D1110" s="297" t="s">
        <v>770</v>
      </c>
      <c r="E1110" s="288" t="s">
        <v>1803</v>
      </c>
      <c r="F1110" s="289" t="s">
        <v>1804</v>
      </c>
      <c r="G1110" s="290" t="s">
        <v>567</v>
      </c>
      <c r="H1110" s="291">
        <v>2</v>
      </c>
      <c r="I1110" s="292"/>
      <c r="J1110" s="293">
        <f>ROUND(I1110*H1110,2)</f>
        <v>0</v>
      </c>
      <c r="K1110" s="289" t="s">
        <v>30</v>
      </c>
      <c r="L1110" s="294"/>
      <c r="M1110" s="295" t="s">
        <v>30</v>
      </c>
      <c r="N1110" s="296" t="s">
        <v>44</v>
      </c>
      <c r="O1110" s="88"/>
      <c r="P1110" s="220">
        <f>O1110*H1110</f>
        <v>0</v>
      </c>
      <c r="Q1110" s="220">
        <v>0.065</v>
      </c>
      <c r="R1110" s="220">
        <f>Q1110*H1110</f>
        <v>0.13</v>
      </c>
      <c r="S1110" s="220">
        <v>0</v>
      </c>
      <c r="T1110" s="221">
        <f>S1110*H1110</f>
        <v>0</v>
      </c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R1110" s="222" t="s">
        <v>244</v>
      </c>
      <c r="AT1110" s="222" t="s">
        <v>770</v>
      </c>
      <c r="AU1110" s="222" t="s">
        <v>82</v>
      </c>
      <c r="AY1110" s="20" t="s">
        <v>175</v>
      </c>
      <c r="BE1110" s="223">
        <f>IF(N1110="základní",J1110,0)</f>
        <v>0</v>
      </c>
      <c r="BF1110" s="223">
        <f>IF(N1110="snížená",J1110,0)</f>
        <v>0</v>
      </c>
      <c r="BG1110" s="223">
        <f>IF(N1110="zákl. přenesená",J1110,0)</f>
        <v>0</v>
      </c>
      <c r="BH1110" s="223">
        <f>IF(N1110="sníž. přenesená",J1110,0)</f>
        <v>0</v>
      </c>
      <c r="BI1110" s="223">
        <f>IF(N1110="nulová",J1110,0)</f>
        <v>0</v>
      </c>
      <c r="BJ1110" s="20" t="s">
        <v>80</v>
      </c>
      <c r="BK1110" s="223">
        <f>ROUND(I1110*H1110,2)</f>
        <v>0</v>
      </c>
      <c r="BL1110" s="20" t="s">
        <v>181</v>
      </c>
      <c r="BM1110" s="222" t="s">
        <v>1805</v>
      </c>
    </row>
    <row r="1111" s="2" customFormat="1">
      <c r="A1111" s="42"/>
      <c r="B1111" s="43"/>
      <c r="C1111" s="44"/>
      <c r="D1111" s="224" t="s">
        <v>183</v>
      </c>
      <c r="E1111" s="44"/>
      <c r="F1111" s="225" t="s">
        <v>1804</v>
      </c>
      <c r="G1111" s="44"/>
      <c r="H1111" s="44"/>
      <c r="I1111" s="226"/>
      <c r="J1111" s="44"/>
      <c r="K1111" s="44"/>
      <c r="L1111" s="48"/>
      <c r="M1111" s="227"/>
      <c r="N1111" s="228"/>
      <c r="O1111" s="88"/>
      <c r="P1111" s="88"/>
      <c r="Q1111" s="88"/>
      <c r="R1111" s="88"/>
      <c r="S1111" s="88"/>
      <c r="T1111" s="89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T1111" s="20" t="s">
        <v>183</v>
      </c>
      <c r="AU1111" s="20" t="s">
        <v>82</v>
      </c>
    </row>
    <row r="1112" s="2" customFormat="1">
      <c r="A1112" s="42"/>
      <c r="B1112" s="43"/>
      <c r="C1112" s="44"/>
      <c r="D1112" s="224" t="s">
        <v>311</v>
      </c>
      <c r="E1112" s="44"/>
      <c r="F1112" s="274" t="s">
        <v>1806</v>
      </c>
      <c r="G1112" s="44"/>
      <c r="H1112" s="44"/>
      <c r="I1112" s="226"/>
      <c r="J1112" s="44"/>
      <c r="K1112" s="44"/>
      <c r="L1112" s="48"/>
      <c r="M1112" s="227"/>
      <c r="N1112" s="228"/>
      <c r="O1112" s="88"/>
      <c r="P1112" s="88"/>
      <c r="Q1112" s="88"/>
      <c r="R1112" s="88"/>
      <c r="S1112" s="88"/>
      <c r="T1112" s="89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T1112" s="20" t="s">
        <v>311</v>
      </c>
      <c r="AU1112" s="20" t="s">
        <v>82</v>
      </c>
    </row>
    <row r="1113" s="2" customFormat="1" ht="16.5" customHeight="1">
      <c r="A1113" s="42"/>
      <c r="B1113" s="43"/>
      <c r="C1113" s="211" t="s">
        <v>1807</v>
      </c>
      <c r="D1113" s="211" t="s">
        <v>176</v>
      </c>
      <c r="E1113" s="212" t="s">
        <v>1808</v>
      </c>
      <c r="F1113" s="213" t="s">
        <v>1809</v>
      </c>
      <c r="G1113" s="214" t="s">
        <v>179</v>
      </c>
      <c r="H1113" s="215">
        <v>4.133</v>
      </c>
      <c r="I1113" s="216"/>
      <c r="J1113" s="217">
        <f>ROUND(I1113*H1113,2)</f>
        <v>0</v>
      </c>
      <c r="K1113" s="213" t="s">
        <v>180</v>
      </c>
      <c r="L1113" s="48"/>
      <c r="M1113" s="218" t="s">
        <v>30</v>
      </c>
      <c r="N1113" s="219" t="s">
        <v>44</v>
      </c>
      <c r="O1113" s="88"/>
      <c r="P1113" s="220">
        <f>O1113*H1113</f>
        <v>0</v>
      </c>
      <c r="Q1113" s="220">
        <v>0.00121</v>
      </c>
      <c r="R1113" s="220">
        <f>Q1113*H1113</f>
        <v>0.0050009299999999992</v>
      </c>
      <c r="S1113" s="220">
        <v>0</v>
      </c>
      <c r="T1113" s="221">
        <f>S1113*H1113</f>
        <v>0</v>
      </c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R1113" s="222" t="s">
        <v>181</v>
      </c>
      <c r="AT1113" s="222" t="s">
        <v>176</v>
      </c>
      <c r="AU1113" s="222" t="s">
        <v>82</v>
      </c>
      <c r="AY1113" s="20" t="s">
        <v>175</v>
      </c>
      <c r="BE1113" s="223">
        <f>IF(N1113="základní",J1113,0)</f>
        <v>0</v>
      </c>
      <c r="BF1113" s="223">
        <f>IF(N1113="snížená",J1113,0)</f>
        <v>0</v>
      </c>
      <c r="BG1113" s="223">
        <f>IF(N1113="zákl. přenesená",J1113,0)</f>
        <v>0</v>
      </c>
      <c r="BH1113" s="223">
        <f>IF(N1113="sníž. přenesená",J1113,0)</f>
        <v>0</v>
      </c>
      <c r="BI1113" s="223">
        <f>IF(N1113="nulová",J1113,0)</f>
        <v>0</v>
      </c>
      <c r="BJ1113" s="20" t="s">
        <v>80</v>
      </c>
      <c r="BK1113" s="223">
        <f>ROUND(I1113*H1113,2)</f>
        <v>0</v>
      </c>
      <c r="BL1113" s="20" t="s">
        <v>181</v>
      </c>
      <c r="BM1113" s="222" t="s">
        <v>1810</v>
      </c>
    </row>
    <row r="1114" s="2" customFormat="1">
      <c r="A1114" s="42"/>
      <c r="B1114" s="43"/>
      <c r="C1114" s="44"/>
      <c r="D1114" s="224" t="s">
        <v>183</v>
      </c>
      <c r="E1114" s="44"/>
      <c r="F1114" s="225" t="s">
        <v>1811</v>
      </c>
      <c r="G1114" s="44"/>
      <c r="H1114" s="44"/>
      <c r="I1114" s="226"/>
      <c r="J1114" s="44"/>
      <c r="K1114" s="44"/>
      <c r="L1114" s="48"/>
      <c r="M1114" s="227"/>
      <c r="N1114" s="228"/>
      <c r="O1114" s="88"/>
      <c r="P1114" s="88"/>
      <c r="Q1114" s="88"/>
      <c r="R1114" s="88"/>
      <c r="S1114" s="88"/>
      <c r="T1114" s="89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T1114" s="20" t="s">
        <v>183</v>
      </c>
      <c r="AU1114" s="20" t="s">
        <v>82</v>
      </c>
    </row>
    <row r="1115" s="2" customFormat="1">
      <c r="A1115" s="42"/>
      <c r="B1115" s="43"/>
      <c r="C1115" s="44"/>
      <c r="D1115" s="229" t="s">
        <v>185</v>
      </c>
      <c r="E1115" s="44"/>
      <c r="F1115" s="230" t="s">
        <v>1812</v>
      </c>
      <c r="G1115" s="44"/>
      <c r="H1115" s="44"/>
      <c r="I1115" s="226"/>
      <c r="J1115" s="44"/>
      <c r="K1115" s="44"/>
      <c r="L1115" s="48"/>
      <c r="M1115" s="227"/>
      <c r="N1115" s="228"/>
      <c r="O1115" s="88"/>
      <c r="P1115" s="88"/>
      <c r="Q1115" s="88"/>
      <c r="R1115" s="88"/>
      <c r="S1115" s="88"/>
      <c r="T1115" s="89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T1115" s="20" t="s">
        <v>185</v>
      </c>
      <c r="AU1115" s="20" t="s">
        <v>82</v>
      </c>
    </row>
    <row r="1116" s="13" customFormat="1">
      <c r="A1116" s="13"/>
      <c r="B1116" s="241"/>
      <c r="C1116" s="242"/>
      <c r="D1116" s="224" t="s">
        <v>187</v>
      </c>
      <c r="E1116" s="243" t="s">
        <v>30</v>
      </c>
      <c r="F1116" s="244" t="s">
        <v>1813</v>
      </c>
      <c r="G1116" s="242"/>
      <c r="H1116" s="245">
        <v>1.74</v>
      </c>
      <c r="I1116" s="246"/>
      <c r="J1116" s="242"/>
      <c r="K1116" s="242"/>
      <c r="L1116" s="247"/>
      <c r="M1116" s="248"/>
      <c r="N1116" s="249"/>
      <c r="O1116" s="249"/>
      <c r="P1116" s="249"/>
      <c r="Q1116" s="249"/>
      <c r="R1116" s="249"/>
      <c r="S1116" s="249"/>
      <c r="T1116" s="250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1" t="s">
        <v>187</v>
      </c>
      <c r="AU1116" s="251" t="s">
        <v>82</v>
      </c>
      <c r="AV1116" s="13" t="s">
        <v>82</v>
      </c>
      <c r="AW1116" s="13" t="s">
        <v>36</v>
      </c>
      <c r="AX1116" s="13" t="s">
        <v>73</v>
      </c>
      <c r="AY1116" s="251" t="s">
        <v>175</v>
      </c>
    </row>
    <row r="1117" s="13" customFormat="1">
      <c r="A1117" s="13"/>
      <c r="B1117" s="241"/>
      <c r="C1117" s="242"/>
      <c r="D1117" s="224" t="s">
        <v>187</v>
      </c>
      <c r="E1117" s="243" t="s">
        <v>30</v>
      </c>
      <c r="F1117" s="244" t="s">
        <v>1814</v>
      </c>
      <c r="G1117" s="242"/>
      <c r="H1117" s="245">
        <v>2.3927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1" t="s">
        <v>187</v>
      </c>
      <c r="AU1117" s="251" t="s">
        <v>82</v>
      </c>
      <c r="AV1117" s="13" t="s">
        <v>82</v>
      </c>
      <c r="AW1117" s="13" t="s">
        <v>36</v>
      </c>
      <c r="AX1117" s="13" t="s">
        <v>73</v>
      </c>
      <c r="AY1117" s="251" t="s">
        <v>175</v>
      </c>
    </row>
    <row r="1118" s="14" customFormat="1">
      <c r="A1118" s="14"/>
      <c r="B1118" s="252"/>
      <c r="C1118" s="253"/>
      <c r="D1118" s="224" t="s">
        <v>187</v>
      </c>
      <c r="E1118" s="254" t="s">
        <v>30</v>
      </c>
      <c r="F1118" s="255" t="s">
        <v>190</v>
      </c>
      <c r="G1118" s="253"/>
      <c r="H1118" s="256">
        <v>4.1327</v>
      </c>
      <c r="I1118" s="257"/>
      <c r="J1118" s="253"/>
      <c r="K1118" s="253"/>
      <c r="L1118" s="258"/>
      <c r="M1118" s="259"/>
      <c r="N1118" s="260"/>
      <c r="O1118" s="260"/>
      <c r="P1118" s="260"/>
      <c r="Q1118" s="260"/>
      <c r="R1118" s="260"/>
      <c r="S1118" s="260"/>
      <c r="T1118" s="261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2" t="s">
        <v>187</v>
      </c>
      <c r="AU1118" s="262" t="s">
        <v>82</v>
      </c>
      <c r="AV1118" s="14" t="s">
        <v>181</v>
      </c>
      <c r="AW1118" s="14" t="s">
        <v>36</v>
      </c>
      <c r="AX1118" s="14" t="s">
        <v>80</v>
      </c>
      <c r="AY1118" s="262" t="s">
        <v>175</v>
      </c>
    </row>
    <row r="1119" s="2" customFormat="1" ht="16.5" customHeight="1">
      <c r="A1119" s="42"/>
      <c r="B1119" s="43"/>
      <c r="C1119" s="211" t="s">
        <v>1815</v>
      </c>
      <c r="D1119" s="211" t="s">
        <v>176</v>
      </c>
      <c r="E1119" s="212" t="s">
        <v>1816</v>
      </c>
      <c r="F1119" s="213" t="s">
        <v>1817</v>
      </c>
      <c r="G1119" s="214" t="s">
        <v>567</v>
      </c>
      <c r="H1119" s="215">
        <v>1</v>
      </c>
      <c r="I1119" s="216"/>
      <c r="J1119" s="217">
        <f>ROUND(I1119*H1119,2)</f>
        <v>0</v>
      </c>
      <c r="K1119" s="213" t="s">
        <v>180</v>
      </c>
      <c r="L1119" s="48"/>
      <c r="M1119" s="218" t="s">
        <v>30</v>
      </c>
      <c r="N1119" s="219" t="s">
        <v>44</v>
      </c>
      <c r="O1119" s="88"/>
      <c r="P1119" s="220">
        <f>O1119*H1119</f>
        <v>0</v>
      </c>
      <c r="Q1119" s="220">
        <v>0.00936</v>
      </c>
      <c r="R1119" s="220">
        <f>Q1119*H1119</f>
        <v>0.00936</v>
      </c>
      <c r="S1119" s="220">
        <v>0</v>
      </c>
      <c r="T1119" s="221">
        <f>S1119*H1119</f>
        <v>0</v>
      </c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R1119" s="222" t="s">
        <v>181</v>
      </c>
      <c r="AT1119" s="222" t="s">
        <v>176</v>
      </c>
      <c r="AU1119" s="222" t="s">
        <v>82</v>
      </c>
      <c r="AY1119" s="20" t="s">
        <v>175</v>
      </c>
      <c r="BE1119" s="223">
        <f>IF(N1119="základní",J1119,0)</f>
        <v>0</v>
      </c>
      <c r="BF1119" s="223">
        <f>IF(N1119="snížená",J1119,0)</f>
        <v>0</v>
      </c>
      <c r="BG1119" s="223">
        <f>IF(N1119="zákl. přenesená",J1119,0)</f>
        <v>0</v>
      </c>
      <c r="BH1119" s="223">
        <f>IF(N1119="sníž. přenesená",J1119,0)</f>
        <v>0</v>
      </c>
      <c r="BI1119" s="223">
        <f>IF(N1119="nulová",J1119,0)</f>
        <v>0</v>
      </c>
      <c r="BJ1119" s="20" t="s">
        <v>80</v>
      </c>
      <c r="BK1119" s="223">
        <f>ROUND(I1119*H1119,2)</f>
        <v>0</v>
      </c>
      <c r="BL1119" s="20" t="s">
        <v>181</v>
      </c>
      <c r="BM1119" s="222" t="s">
        <v>1818</v>
      </c>
    </row>
    <row r="1120" s="2" customFormat="1">
      <c r="A1120" s="42"/>
      <c r="B1120" s="43"/>
      <c r="C1120" s="44"/>
      <c r="D1120" s="224" t="s">
        <v>183</v>
      </c>
      <c r="E1120" s="44"/>
      <c r="F1120" s="225" t="s">
        <v>1819</v>
      </c>
      <c r="G1120" s="44"/>
      <c r="H1120" s="44"/>
      <c r="I1120" s="226"/>
      <c r="J1120" s="44"/>
      <c r="K1120" s="44"/>
      <c r="L1120" s="48"/>
      <c r="M1120" s="227"/>
      <c r="N1120" s="228"/>
      <c r="O1120" s="88"/>
      <c r="P1120" s="88"/>
      <c r="Q1120" s="88"/>
      <c r="R1120" s="88"/>
      <c r="S1120" s="88"/>
      <c r="T1120" s="89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T1120" s="20" t="s">
        <v>183</v>
      </c>
      <c r="AU1120" s="20" t="s">
        <v>82</v>
      </c>
    </row>
    <row r="1121" s="2" customFormat="1">
      <c r="A1121" s="42"/>
      <c r="B1121" s="43"/>
      <c r="C1121" s="44"/>
      <c r="D1121" s="229" t="s">
        <v>185</v>
      </c>
      <c r="E1121" s="44"/>
      <c r="F1121" s="230" t="s">
        <v>1820</v>
      </c>
      <c r="G1121" s="44"/>
      <c r="H1121" s="44"/>
      <c r="I1121" s="226"/>
      <c r="J1121" s="44"/>
      <c r="K1121" s="44"/>
      <c r="L1121" s="48"/>
      <c r="M1121" s="227"/>
      <c r="N1121" s="228"/>
      <c r="O1121" s="88"/>
      <c r="P1121" s="88"/>
      <c r="Q1121" s="88"/>
      <c r="R1121" s="88"/>
      <c r="S1121" s="88"/>
      <c r="T1121" s="89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T1121" s="20" t="s">
        <v>185</v>
      </c>
      <c r="AU1121" s="20" t="s">
        <v>82</v>
      </c>
    </row>
    <row r="1122" s="13" customFormat="1">
      <c r="A1122" s="13"/>
      <c r="B1122" s="241"/>
      <c r="C1122" s="242"/>
      <c r="D1122" s="224" t="s">
        <v>187</v>
      </c>
      <c r="E1122" s="243" t="s">
        <v>30</v>
      </c>
      <c r="F1122" s="244" t="s">
        <v>1821</v>
      </c>
      <c r="G1122" s="242"/>
      <c r="H1122" s="245">
        <v>1</v>
      </c>
      <c r="I1122" s="246"/>
      <c r="J1122" s="242"/>
      <c r="K1122" s="242"/>
      <c r="L1122" s="247"/>
      <c r="M1122" s="248"/>
      <c r="N1122" s="249"/>
      <c r="O1122" s="249"/>
      <c r="P1122" s="249"/>
      <c r="Q1122" s="249"/>
      <c r="R1122" s="249"/>
      <c r="S1122" s="249"/>
      <c r="T1122" s="250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1" t="s">
        <v>187</v>
      </c>
      <c r="AU1122" s="251" t="s">
        <v>82</v>
      </c>
      <c r="AV1122" s="13" t="s">
        <v>82</v>
      </c>
      <c r="AW1122" s="13" t="s">
        <v>36</v>
      </c>
      <c r="AX1122" s="13" t="s">
        <v>73</v>
      </c>
      <c r="AY1122" s="251" t="s">
        <v>175</v>
      </c>
    </row>
    <row r="1123" s="12" customFormat="1">
      <c r="A1123" s="12"/>
      <c r="B1123" s="231"/>
      <c r="C1123" s="232"/>
      <c r="D1123" s="224" t="s">
        <v>187</v>
      </c>
      <c r="E1123" s="233" t="s">
        <v>30</v>
      </c>
      <c r="F1123" s="234" t="s">
        <v>1822</v>
      </c>
      <c r="G1123" s="232"/>
      <c r="H1123" s="233" t="s">
        <v>30</v>
      </c>
      <c r="I1123" s="235"/>
      <c r="J1123" s="232"/>
      <c r="K1123" s="232"/>
      <c r="L1123" s="236"/>
      <c r="M1123" s="237"/>
      <c r="N1123" s="238"/>
      <c r="O1123" s="238"/>
      <c r="P1123" s="238"/>
      <c r="Q1123" s="238"/>
      <c r="R1123" s="238"/>
      <c r="S1123" s="238"/>
      <c r="T1123" s="239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T1123" s="240" t="s">
        <v>187</v>
      </c>
      <c r="AU1123" s="240" t="s">
        <v>82</v>
      </c>
      <c r="AV1123" s="12" t="s">
        <v>80</v>
      </c>
      <c r="AW1123" s="12" t="s">
        <v>36</v>
      </c>
      <c r="AX1123" s="12" t="s">
        <v>73</v>
      </c>
      <c r="AY1123" s="240" t="s">
        <v>175</v>
      </c>
    </row>
    <row r="1124" s="14" customFormat="1">
      <c r="A1124" s="14"/>
      <c r="B1124" s="252"/>
      <c r="C1124" s="253"/>
      <c r="D1124" s="224" t="s">
        <v>187</v>
      </c>
      <c r="E1124" s="254" t="s">
        <v>30</v>
      </c>
      <c r="F1124" s="255" t="s">
        <v>190</v>
      </c>
      <c r="G1124" s="253"/>
      <c r="H1124" s="256">
        <v>1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2" t="s">
        <v>187</v>
      </c>
      <c r="AU1124" s="262" t="s">
        <v>82</v>
      </c>
      <c r="AV1124" s="14" t="s">
        <v>181</v>
      </c>
      <c r="AW1124" s="14" t="s">
        <v>36</v>
      </c>
      <c r="AX1124" s="14" t="s">
        <v>80</v>
      </c>
      <c r="AY1124" s="262" t="s">
        <v>175</v>
      </c>
    </row>
    <row r="1125" s="2" customFormat="1" ht="24.15" customHeight="1">
      <c r="A1125" s="42"/>
      <c r="B1125" s="43"/>
      <c r="C1125" s="287" t="s">
        <v>1823</v>
      </c>
      <c r="D1125" s="297" t="s">
        <v>770</v>
      </c>
      <c r="E1125" s="288" t="s">
        <v>1824</v>
      </c>
      <c r="F1125" s="289" t="s">
        <v>1825</v>
      </c>
      <c r="G1125" s="290" t="s">
        <v>567</v>
      </c>
      <c r="H1125" s="291">
        <v>1</v>
      </c>
      <c r="I1125" s="292"/>
      <c r="J1125" s="293">
        <f>ROUND(I1125*H1125,2)</f>
        <v>0</v>
      </c>
      <c r="K1125" s="289" t="s">
        <v>30</v>
      </c>
      <c r="L1125" s="294"/>
      <c r="M1125" s="295" t="s">
        <v>30</v>
      </c>
      <c r="N1125" s="296" t="s">
        <v>44</v>
      </c>
      <c r="O1125" s="88"/>
      <c r="P1125" s="220">
        <f>O1125*H1125</f>
        <v>0</v>
      </c>
      <c r="Q1125" s="220">
        <v>0.0125</v>
      </c>
      <c r="R1125" s="220">
        <f>Q1125*H1125</f>
        <v>0.0125</v>
      </c>
      <c r="S1125" s="220">
        <v>0</v>
      </c>
      <c r="T1125" s="221">
        <f>S1125*H1125</f>
        <v>0</v>
      </c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R1125" s="222" t="s">
        <v>244</v>
      </c>
      <c r="AT1125" s="222" t="s">
        <v>770</v>
      </c>
      <c r="AU1125" s="222" t="s">
        <v>82</v>
      </c>
      <c r="AY1125" s="20" t="s">
        <v>175</v>
      </c>
      <c r="BE1125" s="223">
        <f>IF(N1125="základní",J1125,0)</f>
        <v>0</v>
      </c>
      <c r="BF1125" s="223">
        <f>IF(N1125="snížená",J1125,0)</f>
        <v>0</v>
      </c>
      <c r="BG1125" s="223">
        <f>IF(N1125="zákl. přenesená",J1125,0)</f>
        <v>0</v>
      </c>
      <c r="BH1125" s="223">
        <f>IF(N1125="sníž. přenesená",J1125,0)</f>
        <v>0</v>
      </c>
      <c r="BI1125" s="223">
        <f>IF(N1125="nulová",J1125,0)</f>
        <v>0</v>
      </c>
      <c r="BJ1125" s="20" t="s">
        <v>80</v>
      </c>
      <c r="BK1125" s="223">
        <f>ROUND(I1125*H1125,2)</f>
        <v>0</v>
      </c>
      <c r="BL1125" s="20" t="s">
        <v>181</v>
      </c>
      <c r="BM1125" s="222" t="s">
        <v>1826</v>
      </c>
    </row>
    <row r="1126" s="2" customFormat="1">
      <c r="A1126" s="42"/>
      <c r="B1126" s="43"/>
      <c r="C1126" s="44"/>
      <c r="D1126" s="224" t="s">
        <v>183</v>
      </c>
      <c r="E1126" s="44"/>
      <c r="F1126" s="225" t="s">
        <v>1825</v>
      </c>
      <c r="G1126" s="44"/>
      <c r="H1126" s="44"/>
      <c r="I1126" s="226"/>
      <c r="J1126" s="44"/>
      <c r="K1126" s="44"/>
      <c r="L1126" s="48"/>
      <c r="M1126" s="227"/>
      <c r="N1126" s="228"/>
      <c r="O1126" s="88"/>
      <c r="P1126" s="88"/>
      <c r="Q1126" s="88"/>
      <c r="R1126" s="88"/>
      <c r="S1126" s="88"/>
      <c r="T1126" s="89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T1126" s="20" t="s">
        <v>183</v>
      </c>
      <c r="AU1126" s="20" t="s">
        <v>82</v>
      </c>
    </row>
    <row r="1127" s="2" customFormat="1" ht="16.5" customHeight="1">
      <c r="A1127" s="42"/>
      <c r="B1127" s="43"/>
      <c r="C1127" s="211" t="s">
        <v>1827</v>
      </c>
      <c r="D1127" s="211" t="s">
        <v>176</v>
      </c>
      <c r="E1127" s="212" t="s">
        <v>1828</v>
      </c>
      <c r="F1127" s="213" t="s">
        <v>1829</v>
      </c>
      <c r="G1127" s="214" t="s">
        <v>567</v>
      </c>
      <c r="H1127" s="215">
        <v>8</v>
      </c>
      <c r="I1127" s="216"/>
      <c r="J1127" s="217">
        <f>ROUND(I1127*H1127,2)</f>
        <v>0</v>
      </c>
      <c r="K1127" s="213" t="s">
        <v>180</v>
      </c>
      <c r="L1127" s="48"/>
      <c r="M1127" s="218" t="s">
        <v>30</v>
      </c>
      <c r="N1127" s="219" t="s">
        <v>44</v>
      </c>
      <c r="O1127" s="88"/>
      <c r="P1127" s="220">
        <f>O1127*H1127</f>
        <v>0</v>
      </c>
      <c r="Q1127" s="220">
        <v>0</v>
      </c>
      <c r="R1127" s="220">
        <f>Q1127*H1127</f>
        <v>0</v>
      </c>
      <c r="S1127" s="220">
        <v>0</v>
      </c>
      <c r="T1127" s="221">
        <f>S1127*H1127</f>
        <v>0</v>
      </c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R1127" s="222" t="s">
        <v>181</v>
      </c>
      <c r="AT1127" s="222" t="s">
        <v>176</v>
      </c>
      <c r="AU1127" s="222" t="s">
        <v>82</v>
      </c>
      <c r="AY1127" s="20" t="s">
        <v>175</v>
      </c>
      <c r="BE1127" s="223">
        <f>IF(N1127="základní",J1127,0)</f>
        <v>0</v>
      </c>
      <c r="BF1127" s="223">
        <f>IF(N1127="snížená",J1127,0)</f>
        <v>0</v>
      </c>
      <c r="BG1127" s="223">
        <f>IF(N1127="zákl. přenesená",J1127,0)</f>
        <v>0</v>
      </c>
      <c r="BH1127" s="223">
        <f>IF(N1127="sníž. přenesená",J1127,0)</f>
        <v>0</v>
      </c>
      <c r="BI1127" s="223">
        <f>IF(N1127="nulová",J1127,0)</f>
        <v>0</v>
      </c>
      <c r="BJ1127" s="20" t="s">
        <v>80</v>
      </c>
      <c r="BK1127" s="223">
        <f>ROUND(I1127*H1127,2)</f>
        <v>0</v>
      </c>
      <c r="BL1127" s="20" t="s">
        <v>181</v>
      </c>
      <c r="BM1127" s="222" t="s">
        <v>1830</v>
      </c>
    </row>
    <row r="1128" s="2" customFormat="1">
      <c r="A1128" s="42"/>
      <c r="B1128" s="43"/>
      <c r="C1128" s="44"/>
      <c r="D1128" s="224" t="s">
        <v>183</v>
      </c>
      <c r="E1128" s="44"/>
      <c r="F1128" s="225" t="s">
        <v>1831</v>
      </c>
      <c r="G1128" s="44"/>
      <c r="H1128" s="44"/>
      <c r="I1128" s="226"/>
      <c r="J1128" s="44"/>
      <c r="K1128" s="44"/>
      <c r="L1128" s="48"/>
      <c r="M1128" s="227"/>
      <c r="N1128" s="228"/>
      <c r="O1128" s="88"/>
      <c r="P1128" s="88"/>
      <c r="Q1128" s="88"/>
      <c r="R1128" s="88"/>
      <c r="S1128" s="88"/>
      <c r="T1128" s="89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T1128" s="20" t="s">
        <v>183</v>
      </c>
      <c r="AU1128" s="20" t="s">
        <v>82</v>
      </c>
    </row>
    <row r="1129" s="2" customFormat="1">
      <c r="A1129" s="42"/>
      <c r="B1129" s="43"/>
      <c r="C1129" s="44"/>
      <c r="D1129" s="229" t="s">
        <v>185</v>
      </c>
      <c r="E1129" s="44"/>
      <c r="F1129" s="230" t="s">
        <v>1832</v>
      </c>
      <c r="G1129" s="44"/>
      <c r="H1129" s="44"/>
      <c r="I1129" s="226"/>
      <c r="J1129" s="44"/>
      <c r="K1129" s="44"/>
      <c r="L1129" s="48"/>
      <c r="M1129" s="227"/>
      <c r="N1129" s="228"/>
      <c r="O1129" s="88"/>
      <c r="P1129" s="88"/>
      <c r="Q1129" s="88"/>
      <c r="R1129" s="88"/>
      <c r="S1129" s="88"/>
      <c r="T1129" s="89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T1129" s="20" t="s">
        <v>185</v>
      </c>
      <c r="AU1129" s="20" t="s">
        <v>82</v>
      </c>
    </row>
    <row r="1130" s="13" customFormat="1">
      <c r="A1130" s="13"/>
      <c r="B1130" s="241"/>
      <c r="C1130" s="242"/>
      <c r="D1130" s="224" t="s">
        <v>187</v>
      </c>
      <c r="E1130" s="243" t="s">
        <v>30</v>
      </c>
      <c r="F1130" s="244" t="s">
        <v>1833</v>
      </c>
      <c r="G1130" s="242"/>
      <c r="H1130" s="245">
        <v>8</v>
      </c>
      <c r="I1130" s="246"/>
      <c r="J1130" s="242"/>
      <c r="K1130" s="242"/>
      <c r="L1130" s="247"/>
      <c r="M1130" s="248"/>
      <c r="N1130" s="249"/>
      <c r="O1130" s="249"/>
      <c r="P1130" s="249"/>
      <c r="Q1130" s="249"/>
      <c r="R1130" s="249"/>
      <c r="S1130" s="249"/>
      <c r="T1130" s="250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1" t="s">
        <v>187</v>
      </c>
      <c r="AU1130" s="251" t="s">
        <v>82</v>
      </c>
      <c r="AV1130" s="13" t="s">
        <v>82</v>
      </c>
      <c r="AW1130" s="13" t="s">
        <v>36</v>
      </c>
      <c r="AX1130" s="13" t="s">
        <v>73</v>
      </c>
      <c r="AY1130" s="251" t="s">
        <v>175</v>
      </c>
    </row>
    <row r="1131" s="14" customFormat="1">
      <c r="A1131" s="14"/>
      <c r="B1131" s="252"/>
      <c r="C1131" s="253"/>
      <c r="D1131" s="224" t="s">
        <v>187</v>
      </c>
      <c r="E1131" s="254" t="s">
        <v>30</v>
      </c>
      <c r="F1131" s="255" t="s">
        <v>190</v>
      </c>
      <c r="G1131" s="253"/>
      <c r="H1131" s="256">
        <v>8</v>
      </c>
      <c r="I1131" s="257"/>
      <c r="J1131" s="253"/>
      <c r="K1131" s="253"/>
      <c r="L1131" s="258"/>
      <c r="M1131" s="259"/>
      <c r="N1131" s="260"/>
      <c r="O1131" s="260"/>
      <c r="P1131" s="260"/>
      <c r="Q1131" s="260"/>
      <c r="R1131" s="260"/>
      <c r="S1131" s="260"/>
      <c r="T1131" s="261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2" t="s">
        <v>187</v>
      </c>
      <c r="AU1131" s="262" t="s">
        <v>82</v>
      </c>
      <c r="AV1131" s="14" t="s">
        <v>181</v>
      </c>
      <c r="AW1131" s="14" t="s">
        <v>36</v>
      </c>
      <c r="AX1131" s="14" t="s">
        <v>80</v>
      </c>
      <c r="AY1131" s="262" t="s">
        <v>175</v>
      </c>
    </row>
    <row r="1132" s="2" customFormat="1" ht="16.5" customHeight="1">
      <c r="A1132" s="42"/>
      <c r="B1132" s="43"/>
      <c r="C1132" s="287" t="s">
        <v>1834</v>
      </c>
      <c r="D1132" s="287" t="s">
        <v>770</v>
      </c>
      <c r="E1132" s="288" t="s">
        <v>1835</v>
      </c>
      <c r="F1132" s="289" t="s">
        <v>1836</v>
      </c>
      <c r="G1132" s="290" t="s">
        <v>567</v>
      </c>
      <c r="H1132" s="291">
        <v>8</v>
      </c>
      <c r="I1132" s="292"/>
      <c r="J1132" s="293">
        <f>ROUND(I1132*H1132,2)</f>
        <v>0</v>
      </c>
      <c r="K1132" s="289" t="s">
        <v>180</v>
      </c>
      <c r="L1132" s="294"/>
      <c r="M1132" s="295" t="s">
        <v>30</v>
      </c>
      <c r="N1132" s="296" t="s">
        <v>44</v>
      </c>
      <c r="O1132" s="88"/>
      <c r="P1132" s="220">
        <f>O1132*H1132</f>
        <v>0</v>
      </c>
      <c r="Q1132" s="220">
        <v>0.00128</v>
      </c>
      <c r="R1132" s="220">
        <f>Q1132*H1132</f>
        <v>0.01024</v>
      </c>
      <c r="S1132" s="220">
        <v>0</v>
      </c>
      <c r="T1132" s="221">
        <f>S1132*H1132</f>
        <v>0</v>
      </c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R1132" s="222" t="s">
        <v>244</v>
      </c>
      <c r="AT1132" s="222" t="s">
        <v>770</v>
      </c>
      <c r="AU1132" s="222" t="s">
        <v>82</v>
      </c>
      <c r="AY1132" s="20" t="s">
        <v>175</v>
      </c>
      <c r="BE1132" s="223">
        <f>IF(N1132="základní",J1132,0)</f>
        <v>0</v>
      </c>
      <c r="BF1132" s="223">
        <f>IF(N1132="snížená",J1132,0)</f>
        <v>0</v>
      </c>
      <c r="BG1132" s="223">
        <f>IF(N1132="zákl. přenesená",J1132,0)</f>
        <v>0</v>
      </c>
      <c r="BH1132" s="223">
        <f>IF(N1132="sníž. přenesená",J1132,0)</f>
        <v>0</v>
      </c>
      <c r="BI1132" s="223">
        <f>IF(N1132="nulová",J1132,0)</f>
        <v>0</v>
      </c>
      <c r="BJ1132" s="20" t="s">
        <v>80</v>
      </c>
      <c r="BK1132" s="223">
        <f>ROUND(I1132*H1132,2)</f>
        <v>0</v>
      </c>
      <c r="BL1132" s="20" t="s">
        <v>181</v>
      </c>
      <c r="BM1132" s="222" t="s">
        <v>1837</v>
      </c>
    </row>
    <row r="1133" s="2" customFormat="1">
      <c r="A1133" s="42"/>
      <c r="B1133" s="43"/>
      <c r="C1133" s="44"/>
      <c r="D1133" s="224" t="s">
        <v>183</v>
      </c>
      <c r="E1133" s="44"/>
      <c r="F1133" s="225" t="s">
        <v>1836</v>
      </c>
      <c r="G1133" s="44"/>
      <c r="H1133" s="44"/>
      <c r="I1133" s="226"/>
      <c r="J1133" s="44"/>
      <c r="K1133" s="44"/>
      <c r="L1133" s="48"/>
      <c r="M1133" s="227"/>
      <c r="N1133" s="228"/>
      <c r="O1133" s="88"/>
      <c r="P1133" s="88"/>
      <c r="Q1133" s="88"/>
      <c r="R1133" s="88"/>
      <c r="S1133" s="88"/>
      <c r="T1133" s="89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T1133" s="20" t="s">
        <v>183</v>
      </c>
      <c r="AU1133" s="20" t="s">
        <v>82</v>
      </c>
    </row>
    <row r="1134" s="2" customFormat="1" ht="16.5" customHeight="1">
      <c r="A1134" s="42"/>
      <c r="B1134" s="43"/>
      <c r="C1134" s="211" t="s">
        <v>1838</v>
      </c>
      <c r="D1134" s="211" t="s">
        <v>176</v>
      </c>
      <c r="E1134" s="212" t="s">
        <v>1839</v>
      </c>
      <c r="F1134" s="213" t="s">
        <v>1840</v>
      </c>
      <c r="G1134" s="214" t="s">
        <v>567</v>
      </c>
      <c r="H1134" s="215">
        <v>10.733</v>
      </c>
      <c r="I1134" s="216"/>
      <c r="J1134" s="217">
        <f>ROUND(I1134*H1134,2)</f>
        <v>0</v>
      </c>
      <c r="K1134" s="213" t="s">
        <v>180</v>
      </c>
      <c r="L1134" s="48"/>
      <c r="M1134" s="218" t="s">
        <v>30</v>
      </c>
      <c r="N1134" s="219" t="s">
        <v>44</v>
      </c>
      <c r="O1134" s="88"/>
      <c r="P1134" s="220">
        <f>O1134*H1134</f>
        <v>0</v>
      </c>
      <c r="Q1134" s="220">
        <v>0.00011</v>
      </c>
      <c r="R1134" s="220">
        <f>Q1134*H1134</f>
        <v>0.00118063</v>
      </c>
      <c r="S1134" s="220">
        <v>0</v>
      </c>
      <c r="T1134" s="221">
        <f>S1134*H1134</f>
        <v>0</v>
      </c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R1134" s="222" t="s">
        <v>181</v>
      </c>
      <c r="AT1134" s="222" t="s">
        <v>176</v>
      </c>
      <c r="AU1134" s="222" t="s">
        <v>82</v>
      </c>
      <c r="AY1134" s="20" t="s">
        <v>175</v>
      </c>
      <c r="BE1134" s="223">
        <f>IF(N1134="základní",J1134,0)</f>
        <v>0</v>
      </c>
      <c r="BF1134" s="223">
        <f>IF(N1134="snížená",J1134,0)</f>
        <v>0</v>
      </c>
      <c r="BG1134" s="223">
        <f>IF(N1134="zákl. přenesená",J1134,0)</f>
        <v>0</v>
      </c>
      <c r="BH1134" s="223">
        <f>IF(N1134="sníž. přenesená",J1134,0)</f>
        <v>0</v>
      </c>
      <c r="BI1134" s="223">
        <f>IF(N1134="nulová",J1134,0)</f>
        <v>0</v>
      </c>
      <c r="BJ1134" s="20" t="s">
        <v>80</v>
      </c>
      <c r="BK1134" s="223">
        <f>ROUND(I1134*H1134,2)</f>
        <v>0</v>
      </c>
      <c r="BL1134" s="20" t="s">
        <v>181</v>
      </c>
      <c r="BM1134" s="222" t="s">
        <v>1841</v>
      </c>
    </row>
    <row r="1135" s="2" customFormat="1">
      <c r="A1135" s="42"/>
      <c r="B1135" s="43"/>
      <c r="C1135" s="44"/>
      <c r="D1135" s="224" t="s">
        <v>183</v>
      </c>
      <c r="E1135" s="44"/>
      <c r="F1135" s="225" t="s">
        <v>1842</v>
      </c>
      <c r="G1135" s="44"/>
      <c r="H1135" s="44"/>
      <c r="I1135" s="226"/>
      <c r="J1135" s="44"/>
      <c r="K1135" s="44"/>
      <c r="L1135" s="48"/>
      <c r="M1135" s="227"/>
      <c r="N1135" s="228"/>
      <c r="O1135" s="88"/>
      <c r="P1135" s="88"/>
      <c r="Q1135" s="88"/>
      <c r="R1135" s="88"/>
      <c r="S1135" s="88"/>
      <c r="T1135" s="89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T1135" s="20" t="s">
        <v>183</v>
      </c>
      <c r="AU1135" s="20" t="s">
        <v>82</v>
      </c>
    </row>
    <row r="1136" s="2" customFormat="1">
      <c r="A1136" s="42"/>
      <c r="B1136" s="43"/>
      <c r="C1136" s="44"/>
      <c r="D1136" s="229" t="s">
        <v>185</v>
      </c>
      <c r="E1136" s="44"/>
      <c r="F1136" s="230" t="s">
        <v>1843</v>
      </c>
      <c r="G1136" s="44"/>
      <c r="H1136" s="44"/>
      <c r="I1136" s="226"/>
      <c r="J1136" s="44"/>
      <c r="K1136" s="44"/>
      <c r="L1136" s="48"/>
      <c r="M1136" s="227"/>
      <c r="N1136" s="228"/>
      <c r="O1136" s="88"/>
      <c r="P1136" s="88"/>
      <c r="Q1136" s="88"/>
      <c r="R1136" s="88"/>
      <c r="S1136" s="88"/>
      <c r="T1136" s="89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T1136" s="20" t="s">
        <v>185</v>
      </c>
      <c r="AU1136" s="20" t="s">
        <v>82</v>
      </c>
    </row>
    <row r="1137" s="13" customFormat="1">
      <c r="A1137" s="13"/>
      <c r="B1137" s="241"/>
      <c r="C1137" s="242"/>
      <c r="D1137" s="224" t="s">
        <v>187</v>
      </c>
      <c r="E1137" s="243" t="s">
        <v>30</v>
      </c>
      <c r="F1137" s="244" t="s">
        <v>1844</v>
      </c>
      <c r="G1137" s="242"/>
      <c r="H1137" s="245">
        <v>10.733333333333301</v>
      </c>
      <c r="I1137" s="246"/>
      <c r="J1137" s="242"/>
      <c r="K1137" s="242"/>
      <c r="L1137" s="247"/>
      <c r="M1137" s="248"/>
      <c r="N1137" s="249"/>
      <c r="O1137" s="249"/>
      <c r="P1137" s="249"/>
      <c r="Q1137" s="249"/>
      <c r="R1137" s="249"/>
      <c r="S1137" s="249"/>
      <c r="T1137" s="250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1" t="s">
        <v>187</v>
      </c>
      <c r="AU1137" s="251" t="s">
        <v>82</v>
      </c>
      <c r="AV1137" s="13" t="s">
        <v>82</v>
      </c>
      <c r="AW1137" s="13" t="s">
        <v>36</v>
      </c>
      <c r="AX1137" s="13" t="s">
        <v>73</v>
      </c>
      <c r="AY1137" s="251" t="s">
        <v>175</v>
      </c>
    </row>
    <row r="1138" s="14" customFormat="1">
      <c r="A1138" s="14"/>
      <c r="B1138" s="252"/>
      <c r="C1138" s="253"/>
      <c r="D1138" s="224" t="s">
        <v>187</v>
      </c>
      <c r="E1138" s="254" t="s">
        <v>30</v>
      </c>
      <c r="F1138" s="255" t="s">
        <v>190</v>
      </c>
      <c r="G1138" s="253"/>
      <c r="H1138" s="256">
        <v>10.733333333333301</v>
      </c>
      <c r="I1138" s="257"/>
      <c r="J1138" s="253"/>
      <c r="K1138" s="253"/>
      <c r="L1138" s="258"/>
      <c r="M1138" s="259"/>
      <c r="N1138" s="260"/>
      <c r="O1138" s="260"/>
      <c r="P1138" s="260"/>
      <c r="Q1138" s="260"/>
      <c r="R1138" s="260"/>
      <c r="S1138" s="260"/>
      <c r="T1138" s="261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2" t="s">
        <v>187</v>
      </c>
      <c r="AU1138" s="262" t="s">
        <v>82</v>
      </c>
      <c r="AV1138" s="14" t="s">
        <v>181</v>
      </c>
      <c r="AW1138" s="14" t="s">
        <v>36</v>
      </c>
      <c r="AX1138" s="14" t="s">
        <v>80</v>
      </c>
      <c r="AY1138" s="262" t="s">
        <v>175</v>
      </c>
    </row>
    <row r="1139" s="2" customFormat="1" ht="16.5" customHeight="1">
      <c r="A1139" s="42"/>
      <c r="B1139" s="43"/>
      <c r="C1139" s="211" t="s">
        <v>1845</v>
      </c>
      <c r="D1139" s="211" t="s">
        <v>176</v>
      </c>
      <c r="E1139" s="212" t="s">
        <v>1846</v>
      </c>
      <c r="F1139" s="213" t="s">
        <v>1847</v>
      </c>
      <c r="G1139" s="214" t="s">
        <v>567</v>
      </c>
      <c r="H1139" s="215">
        <v>10.733</v>
      </c>
      <c r="I1139" s="216"/>
      <c r="J1139" s="217">
        <f>ROUND(I1139*H1139,2)</f>
        <v>0</v>
      </c>
      <c r="K1139" s="213" t="s">
        <v>180</v>
      </c>
      <c r="L1139" s="48"/>
      <c r="M1139" s="218" t="s">
        <v>30</v>
      </c>
      <c r="N1139" s="219" t="s">
        <v>44</v>
      </c>
      <c r="O1139" s="88"/>
      <c r="P1139" s="220">
        <f>O1139*H1139</f>
        <v>0</v>
      </c>
      <c r="Q1139" s="220">
        <v>0.00017</v>
      </c>
      <c r="R1139" s="220">
        <f>Q1139*H1139</f>
        <v>0.0018246100000000003</v>
      </c>
      <c r="S1139" s="220">
        <v>0</v>
      </c>
      <c r="T1139" s="221">
        <f>S1139*H1139</f>
        <v>0</v>
      </c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R1139" s="222" t="s">
        <v>181</v>
      </c>
      <c r="AT1139" s="222" t="s">
        <v>176</v>
      </c>
      <c r="AU1139" s="222" t="s">
        <v>82</v>
      </c>
      <c r="AY1139" s="20" t="s">
        <v>175</v>
      </c>
      <c r="BE1139" s="223">
        <f>IF(N1139="základní",J1139,0)</f>
        <v>0</v>
      </c>
      <c r="BF1139" s="223">
        <f>IF(N1139="snížená",J1139,0)</f>
        <v>0</v>
      </c>
      <c r="BG1139" s="223">
        <f>IF(N1139="zákl. přenesená",J1139,0)</f>
        <v>0</v>
      </c>
      <c r="BH1139" s="223">
        <f>IF(N1139="sníž. přenesená",J1139,0)</f>
        <v>0</v>
      </c>
      <c r="BI1139" s="223">
        <f>IF(N1139="nulová",J1139,0)</f>
        <v>0</v>
      </c>
      <c r="BJ1139" s="20" t="s">
        <v>80</v>
      </c>
      <c r="BK1139" s="223">
        <f>ROUND(I1139*H1139,2)</f>
        <v>0</v>
      </c>
      <c r="BL1139" s="20" t="s">
        <v>181</v>
      </c>
      <c r="BM1139" s="222" t="s">
        <v>1848</v>
      </c>
    </row>
    <row r="1140" s="2" customFormat="1">
      <c r="A1140" s="42"/>
      <c r="B1140" s="43"/>
      <c r="C1140" s="44"/>
      <c r="D1140" s="224" t="s">
        <v>183</v>
      </c>
      <c r="E1140" s="44"/>
      <c r="F1140" s="225" t="s">
        <v>1849</v>
      </c>
      <c r="G1140" s="44"/>
      <c r="H1140" s="44"/>
      <c r="I1140" s="226"/>
      <c r="J1140" s="44"/>
      <c r="K1140" s="44"/>
      <c r="L1140" s="48"/>
      <c r="M1140" s="227"/>
      <c r="N1140" s="228"/>
      <c r="O1140" s="88"/>
      <c r="P1140" s="88"/>
      <c r="Q1140" s="88"/>
      <c r="R1140" s="88"/>
      <c r="S1140" s="88"/>
      <c r="T1140" s="89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T1140" s="20" t="s">
        <v>183</v>
      </c>
      <c r="AU1140" s="20" t="s">
        <v>82</v>
      </c>
    </row>
    <row r="1141" s="2" customFormat="1">
      <c r="A1141" s="42"/>
      <c r="B1141" s="43"/>
      <c r="C1141" s="44"/>
      <c r="D1141" s="229" t="s">
        <v>185</v>
      </c>
      <c r="E1141" s="44"/>
      <c r="F1141" s="230" t="s">
        <v>1850</v>
      </c>
      <c r="G1141" s="44"/>
      <c r="H1141" s="44"/>
      <c r="I1141" s="226"/>
      <c r="J1141" s="44"/>
      <c r="K1141" s="44"/>
      <c r="L1141" s="48"/>
      <c r="M1141" s="227"/>
      <c r="N1141" s="228"/>
      <c r="O1141" s="88"/>
      <c r="P1141" s="88"/>
      <c r="Q1141" s="88"/>
      <c r="R1141" s="88"/>
      <c r="S1141" s="88"/>
      <c r="T1141" s="89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T1141" s="20" t="s">
        <v>185</v>
      </c>
      <c r="AU1141" s="20" t="s">
        <v>82</v>
      </c>
    </row>
    <row r="1142" s="2" customFormat="1" ht="16.5" customHeight="1">
      <c r="A1142" s="42"/>
      <c r="B1142" s="43"/>
      <c r="C1142" s="211" t="s">
        <v>1851</v>
      </c>
      <c r="D1142" s="275" t="s">
        <v>176</v>
      </c>
      <c r="E1142" s="212" t="s">
        <v>1852</v>
      </c>
      <c r="F1142" s="213" t="s">
        <v>1853</v>
      </c>
      <c r="G1142" s="214" t="s">
        <v>567</v>
      </c>
      <c r="H1142" s="215">
        <v>4</v>
      </c>
      <c r="I1142" s="216"/>
      <c r="J1142" s="217">
        <f>ROUND(I1142*H1142,2)</f>
        <v>0</v>
      </c>
      <c r="K1142" s="213" t="s">
        <v>30</v>
      </c>
      <c r="L1142" s="48"/>
      <c r="M1142" s="218" t="s">
        <v>30</v>
      </c>
      <c r="N1142" s="219" t="s">
        <v>44</v>
      </c>
      <c r="O1142" s="88"/>
      <c r="P1142" s="220">
        <f>O1142*H1142</f>
        <v>0</v>
      </c>
      <c r="Q1142" s="220">
        <v>0</v>
      </c>
      <c r="R1142" s="220">
        <f>Q1142*H1142</f>
        <v>0</v>
      </c>
      <c r="S1142" s="220">
        <v>0</v>
      </c>
      <c r="T1142" s="221">
        <f>S1142*H1142</f>
        <v>0</v>
      </c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R1142" s="222" t="s">
        <v>181</v>
      </c>
      <c r="AT1142" s="222" t="s">
        <v>176</v>
      </c>
      <c r="AU1142" s="222" t="s">
        <v>82</v>
      </c>
      <c r="AY1142" s="20" t="s">
        <v>175</v>
      </c>
      <c r="BE1142" s="223">
        <f>IF(N1142="základní",J1142,0)</f>
        <v>0</v>
      </c>
      <c r="BF1142" s="223">
        <f>IF(N1142="snížená",J1142,0)</f>
        <v>0</v>
      </c>
      <c r="BG1142" s="223">
        <f>IF(N1142="zákl. přenesená",J1142,0)</f>
        <v>0</v>
      </c>
      <c r="BH1142" s="223">
        <f>IF(N1142="sníž. přenesená",J1142,0)</f>
        <v>0</v>
      </c>
      <c r="BI1142" s="223">
        <f>IF(N1142="nulová",J1142,0)</f>
        <v>0</v>
      </c>
      <c r="BJ1142" s="20" t="s">
        <v>80</v>
      </c>
      <c r="BK1142" s="223">
        <f>ROUND(I1142*H1142,2)</f>
        <v>0</v>
      </c>
      <c r="BL1142" s="20" t="s">
        <v>181</v>
      </c>
      <c r="BM1142" s="222" t="s">
        <v>1854</v>
      </c>
    </row>
    <row r="1143" s="2" customFormat="1">
      <c r="A1143" s="42"/>
      <c r="B1143" s="43"/>
      <c r="C1143" s="44"/>
      <c r="D1143" s="224" t="s">
        <v>183</v>
      </c>
      <c r="E1143" s="44"/>
      <c r="F1143" s="225" t="s">
        <v>1853</v>
      </c>
      <c r="G1143" s="44"/>
      <c r="H1143" s="44"/>
      <c r="I1143" s="226"/>
      <c r="J1143" s="44"/>
      <c r="K1143" s="44"/>
      <c r="L1143" s="48"/>
      <c r="M1143" s="227"/>
      <c r="N1143" s="228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0" t="s">
        <v>183</v>
      </c>
      <c r="AU1143" s="20" t="s">
        <v>82</v>
      </c>
    </row>
    <row r="1144" s="2" customFormat="1" ht="16.5" customHeight="1">
      <c r="A1144" s="42"/>
      <c r="B1144" s="43"/>
      <c r="C1144" s="211" t="s">
        <v>1855</v>
      </c>
      <c r="D1144" s="211" t="s">
        <v>176</v>
      </c>
      <c r="E1144" s="212" t="s">
        <v>1856</v>
      </c>
      <c r="F1144" s="213" t="s">
        <v>1857</v>
      </c>
      <c r="G1144" s="214" t="s">
        <v>247</v>
      </c>
      <c r="H1144" s="215">
        <v>2.606</v>
      </c>
      <c r="I1144" s="216"/>
      <c r="J1144" s="217">
        <f>ROUND(I1144*H1144,2)</f>
        <v>0</v>
      </c>
      <c r="K1144" s="213" t="s">
        <v>180</v>
      </c>
      <c r="L1144" s="48"/>
      <c r="M1144" s="218" t="s">
        <v>30</v>
      </c>
      <c r="N1144" s="219" t="s">
        <v>44</v>
      </c>
      <c r="O1144" s="88"/>
      <c r="P1144" s="220">
        <f>O1144*H1144</f>
        <v>0</v>
      </c>
      <c r="Q1144" s="220">
        <v>0.00024</v>
      </c>
      <c r="R1144" s="220">
        <f>Q1144*H1144</f>
        <v>0.00062544000000000008</v>
      </c>
      <c r="S1144" s="220">
        <v>0</v>
      </c>
      <c r="T1144" s="221">
        <f>S1144*H1144</f>
        <v>0</v>
      </c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R1144" s="222" t="s">
        <v>181</v>
      </c>
      <c r="AT1144" s="222" t="s">
        <v>176</v>
      </c>
      <c r="AU1144" s="222" t="s">
        <v>82</v>
      </c>
      <c r="AY1144" s="20" t="s">
        <v>175</v>
      </c>
      <c r="BE1144" s="223">
        <f>IF(N1144="základní",J1144,0)</f>
        <v>0</v>
      </c>
      <c r="BF1144" s="223">
        <f>IF(N1144="snížená",J1144,0)</f>
        <v>0</v>
      </c>
      <c r="BG1144" s="223">
        <f>IF(N1144="zákl. přenesená",J1144,0)</f>
        <v>0</v>
      </c>
      <c r="BH1144" s="223">
        <f>IF(N1144="sníž. přenesená",J1144,0)</f>
        <v>0</v>
      </c>
      <c r="BI1144" s="223">
        <f>IF(N1144="nulová",J1144,0)</f>
        <v>0</v>
      </c>
      <c r="BJ1144" s="20" t="s">
        <v>80</v>
      </c>
      <c r="BK1144" s="223">
        <f>ROUND(I1144*H1144,2)</f>
        <v>0</v>
      </c>
      <c r="BL1144" s="20" t="s">
        <v>181</v>
      </c>
      <c r="BM1144" s="222" t="s">
        <v>1858</v>
      </c>
    </row>
    <row r="1145" s="2" customFormat="1">
      <c r="A1145" s="42"/>
      <c r="B1145" s="43"/>
      <c r="C1145" s="44"/>
      <c r="D1145" s="224" t="s">
        <v>183</v>
      </c>
      <c r="E1145" s="44"/>
      <c r="F1145" s="225" t="s">
        <v>1859</v>
      </c>
      <c r="G1145" s="44"/>
      <c r="H1145" s="44"/>
      <c r="I1145" s="226"/>
      <c r="J1145" s="44"/>
      <c r="K1145" s="44"/>
      <c r="L1145" s="48"/>
      <c r="M1145" s="227"/>
      <c r="N1145" s="228"/>
      <c r="O1145" s="88"/>
      <c r="P1145" s="88"/>
      <c r="Q1145" s="88"/>
      <c r="R1145" s="88"/>
      <c r="S1145" s="88"/>
      <c r="T1145" s="89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T1145" s="20" t="s">
        <v>183</v>
      </c>
      <c r="AU1145" s="20" t="s">
        <v>82</v>
      </c>
    </row>
    <row r="1146" s="2" customFormat="1">
      <c r="A1146" s="42"/>
      <c r="B1146" s="43"/>
      <c r="C1146" s="44"/>
      <c r="D1146" s="229" t="s">
        <v>185</v>
      </c>
      <c r="E1146" s="44"/>
      <c r="F1146" s="230" t="s">
        <v>1860</v>
      </c>
      <c r="G1146" s="44"/>
      <c r="H1146" s="44"/>
      <c r="I1146" s="226"/>
      <c r="J1146" s="44"/>
      <c r="K1146" s="44"/>
      <c r="L1146" s="48"/>
      <c r="M1146" s="227"/>
      <c r="N1146" s="228"/>
      <c r="O1146" s="88"/>
      <c r="P1146" s="88"/>
      <c r="Q1146" s="88"/>
      <c r="R1146" s="88"/>
      <c r="S1146" s="88"/>
      <c r="T1146" s="89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T1146" s="20" t="s">
        <v>185</v>
      </c>
      <c r="AU1146" s="20" t="s">
        <v>82</v>
      </c>
    </row>
    <row r="1147" s="12" customFormat="1">
      <c r="A1147" s="12"/>
      <c r="B1147" s="231"/>
      <c r="C1147" s="232"/>
      <c r="D1147" s="224" t="s">
        <v>187</v>
      </c>
      <c r="E1147" s="233" t="s">
        <v>30</v>
      </c>
      <c r="F1147" s="234" t="s">
        <v>957</v>
      </c>
      <c r="G1147" s="232"/>
      <c r="H1147" s="233" t="s">
        <v>30</v>
      </c>
      <c r="I1147" s="235"/>
      <c r="J1147" s="232"/>
      <c r="K1147" s="232"/>
      <c r="L1147" s="236"/>
      <c r="M1147" s="237"/>
      <c r="N1147" s="238"/>
      <c r="O1147" s="238"/>
      <c r="P1147" s="238"/>
      <c r="Q1147" s="238"/>
      <c r="R1147" s="238"/>
      <c r="S1147" s="238"/>
      <c r="T1147" s="239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T1147" s="240" t="s">
        <v>187</v>
      </c>
      <c r="AU1147" s="240" t="s">
        <v>82</v>
      </c>
      <c r="AV1147" s="12" t="s">
        <v>80</v>
      </c>
      <c r="AW1147" s="12" t="s">
        <v>36</v>
      </c>
      <c r="AX1147" s="12" t="s">
        <v>73</v>
      </c>
      <c r="AY1147" s="240" t="s">
        <v>175</v>
      </c>
    </row>
    <row r="1148" s="13" customFormat="1">
      <c r="A1148" s="13"/>
      <c r="B1148" s="241"/>
      <c r="C1148" s="242"/>
      <c r="D1148" s="224" t="s">
        <v>187</v>
      </c>
      <c r="E1148" s="243" t="s">
        <v>30</v>
      </c>
      <c r="F1148" s="244" t="s">
        <v>1861</v>
      </c>
      <c r="G1148" s="242"/>
      <c r="H1148" s="245">
        <v>2.6064</v>
      </c>
      <c r="I1148" s="246"/>
      <c r="J1148" s="242"/>
      <c r="K1148" s="242"/>
      <c r="L1148" s="247"/>
      <c r="M1148" s="248"/>
      <c r="N1148" s="249"/>
      <c r="O1148" s="249"/>
      <c r="P1148" s="249"/>
      <c r="Q1148" s="249"/>
      <c r="R1148" s="249"/>
      <c r="S1148" s="249"/>
      <c r="T1148" s="250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1" t="s">
        <v>187</v>
      </c>
      <c r="AU1148" s="251" t="s">
        <v>82</v>
      </c>
      <c r="AV1148" s="13" t="s">
        <v>82</v>
      </c>
      <c r="AW1148" s="13" t="s">
        <v>36</v>
      </c>
      <c r="AX1148" s="13" t="s">
        <v>73</v>
      </c>
      <c r="AY1148" s="251" t="s">
        <v>175</v>
      </c>
    </row>
    <row r="1149" s="14" customFormat="1">
      <c r="A1149" s="14"/>
      <c r="B1149" s="252"/>
      <c r="C1149" s="253"/>
      <c r="D1149" s="224" t="s">
        <v>187</v>
      </c>
      <c r="E1149" s="254" t="s">
        <v>30</v>
      </c>
      <c r="F1149" s="255" t="s">
        <v>190</v>
      </c>
      <c r="G1149" s="253"/>
      <c r="H1149" s="256">
        <v>2.6064</v>
      </c>
      <c r="I1149" s="257"/>
      <c r="J1149" s="253"/>
      <c r="K1149" s="253"/>
      <c r="L1149" s="258"/>
      <c r="M1149" s="259"/>
      <c r="N1149" s="260"/>
      <c r="O1149" s="260"/>
      <c r="P1149" s="260"/>
      <c r="Q1149" s="260"/>
      <c r="R1149" s="260"/>
      <c r="S1149" s="260"/>
      <c r="T1149" s="261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62" t="s">
        <v>187</v>
      </c>
      <c r="AU1149" s="262" t="s">
        <v>82</v>
      </c>
      <c r="AV1149" s="14" t="s">
        <v>181</v>
      </c>
      <c r="AW1149" s="14" t="s">
        <v>36</v>
      </c>
      <c r="AX1149" s="14" t="s">
        <v>80</v>
      </c>
      <c r="AY1149" s="262" t="s">
        <v>175</v>
      </c>
    </row>
    <row r="1150" s="2" customFormat="1" ht="16.5" customHeight="1">
      <c r="A1150" s="42"/>
      <c r="B1150" s="43"/>
      <c r="C1150" s="287" t="s">
        <v>1862</v>
      </c>
      <c r="D1150" s="287" t="s">
        <v>770</v>
      </c>
      <c r="E1150" s="288" t="s">
        <v>1863</v>
      </c>
      <c r="F1150" s="289" t="s">
        <v>1864</v>
      </c>
      <c r="G1150" s="290" t="s">
        <v>295</v>
      </c>
      <c r="H1150" s="291">
        <v>0.002</v>
      </c>
      <c r="I1150" s="292"/>
      <c r="J1150" s="293">
        <f>ROUND(I1150*H1150,2)</f>
        <v>0</v>
      </c>
      <c r="K1150" s="289" t="s">
        <v>180</v>
      </c>
      <c r="L1150" s="294"/>
      <c r="M1150" s="295" t="s">
        <v>30</v>
      </c>
      <c r="N1150" s="296" t="s">
        <v>44</v>
      </c>
      <c r="O1150" s="88"/>
      <c r="P1150" s="220">
        <f>O1150*H1150</f>
        <v>0</v>
      </c>
      <c r="Q1150" s="220">
        <v>1</v>
      </c>
      <c r="R1150" s="220">
        <f>Q1150*H1150</f>
        <v>0.002</v>
      </c>
      <c r="S1150" s="220">
        <v>0</v>
      </c>
      <c r="T1150" s="221">
        <f>S1150*H1150</f>
        <v>0</v>
      </c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R1150" s="222" t="s">
        <v>244</v>
      </c>
      <c r="AT1150" s="222" t="s">
        <v>770</v>
      </c>
      <c r="AU1150" s="222" t="s">
        <v>82</v>
      </c>
      <c r="AY1150" s="20" t="s">
        <v>175</v>
      </c>
      <c r="BE1150" s="223">
        <f>IF(N1150="základní",J1150,0)</f>
        <v>0</v>
      </c>
      <c r="BF1150" s="223">
        <f>IF(N1150="snížená",J1150,0)</f>
        <v>0</v>
      </c>
      <c r="BG1150" s="223">
        <f>IF(N1150="zákl. přenesená",J1150,0)</f>
        <v>0</v>
      </c>
      <c r="BH1150" s="223">
        <f>IF(N1150="sníž. přenesená",J1150,0)</f>
        <v>0</v>
      </c>
      <c r="BI1150" s="223">
        <f>IF(N1150="nulová",J1150,0)</f>
        <v>0</v>
      </c>
      <c r="BJ1150" s="20" t="s">
        <v>80</v>
      </c>
      <c r="BK1150" s="223">
        <f>ROUND(I1150*H1150,2)</f>
        <v>0</v>
      </c>
      <c r="BL1150" s="20" t="s">
        <v>181</v>
      </c>
      <c r="BM1150" s="222" t="s">
        <v>1865</v>
      </c>
    </row>
    <row r="1151" s="2" customFormat="1">
      <c r="A1151" s="42"/>
      <c r="B1151" s="43"/>
      <c r="C1151" s="44"/>
      <c r="D1151" s="224" t="s">
        <v>183</v>
      </c>
      <c r="E1151" s="44"/>
      <c r="F1151" s="225" t="s">
        <v>1864</v>
      </c>
      <c r="G1151" s="44"/>
      <c r="H1151" s="44"/>
      <c r="I1151" s="226"/>
      <c r="J1151" s="44"/>
      <c r="K1151" s="44"/>
      <c r="L1151" s="48"/>
      <c r="M1151" s="227"/>
      <c r="N1151" s="228"/>
      <c r="O1151" s="88"/>
      <c r="P1151" s="88"/>
      <c r="Q1151" s="88"/>
      <c r="R1151" s="88"/>
      <c r="S1151" s="88"/>
      <c r="T1151" s="89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T1151" s="20" t="s">
        <v>183</v>
      </c>
      <c r="AU1151" s="20" t="s">
        <v>82</v>
      </c>
    </row>
    <row r="1152" s="13" customFormat="1">
      <c r="A1152" s="13"/>
      <c r="B1152" s="241"/>
      <c r="C1152" s="242"/>
      <c r="D1152" s="224" t="s">
        <v>187</v>
      </c>
      <c r="E1152" s="242"/>
      <c r="F1152" s="244" t="s">
        <v>1866</v>
      </c>
      <c r="G1152" s="242"/>
      <c r="H1152" s="245">
        <v>0.002</v>
      </c>
      <c r="I1152" s="246"/>
      <c r="J1152" s="242"/>
      <c r="K1152" s="242"/>
      <c r="L1152" s="247"/>
      <c r="M1152" s="248"/>
      <c r="N1152" s="249"/>
      <c r="O1152" s="249"/>
      <c r="P1152" s="249"/>
      <c r="Q1152" s="249"/>
      <c r="R1152" s="249"/>
      <c r="S1152" s="249"/>
      <c r="T1152" s="250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1" t="s">
        <v>187</v>
      </c>
      <c r="AU1152" s="251" t="s">
        <v>82</v>
      </c>
      <c r="AV1152" s="13" t="s">
        <v>82</v>
      </c>
      <c r="AW1152" s="13" t="s">
        <v>4</v>
      </c>
      <c r="AX1152" s="13" t="s">
        <v>80</v>
      </c>
      <c r="AY1152" s="251" t="s">
        <v>175</v>
      </c>
    </row>
    <row r="1153" s="2" customFormat="1" ht="16.5" customHeight="1">
      <c r="A1153" s="42"/>
      <c r="B1153" s="43"/>
      <c r="C1153" s="211" t="s">
        <v>1867</v>
      </c>
      <c r="D1153" s="211" t="s">
        <v>176</v>
      </c>
      <c r="E1153" s="212" t="s">
        <v>1868</v>
      </c>
      <c r="F1153" s="213" t="s">
        <v>1869</v>
      </c>
      <c r="G1153" s="214" t="s">
        <v>247</v>
      </c>
      <c r="H1153" s="215">
        <v>6.912</v>
      </c>
      <c r="I1153" s="216"/>
      <c r="J1153" s="217">
        <f>ROUND(I1153*H1153,2)</f>
        <v>0</v>
      </c>
      <c r="K1153" s="213" t="s">
        <v>180</v>
      </c>
      <c r="L1153" s="48"/>
      <c r="M1153" s="218" t="s">
        <v>30</v>
      </c>
      <c r="N1153" s="219" t="s">
        <v>44</v>
      </c>
      <c r="O1153" s="88"/>
      <c r="P1153" s="220">
        <f>O1153*H1153</f>
        <v>0</v>
      </c>
      <c r="Q1153" s="220">
        <v>0.00033</v>
      </c>
      <c r="R1153" s="220">
        <f>Q1153*H1153</f>
        <v>0.00228096</v>
      </c>
      <c r="S1153" s="220">
        <v>0</v>
      </c>
      <c r="T1153" s="221">
        <f>S1153*H1153</f>
        <v>0</v>
      </c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R1153" s="222" t="s">
        <v>181</v>
      </c>
      <c r="AT1153" s="222" t="s">
        <v>176</v>
      </c>
      <c r="AU1153" s="222" t="s">
        <v>82</v>
      </c>
      <c r="AY1153" s="20" t="s">
        <v>175</v>
      </c>
      <c r="BE1153" s="223">
        <f>IF(N1153="základní",J1153,0)</f>
        <v>0</v>
      </c>
      <c r="BF1153" s="223">
        <f>IF(N1153="snížená",J1153,0)</f>
        <v>0</v>
      </c>
      <c r="BG1153" s="223">
        <f>IF(N1153="zákl. přenesená",J1153,0)</f>
        <v>0</v>
      </c>
      <c r="BH1153" s="223">
        <f>IF(N1153="sníž. přenesená",J1153,0)</f>
        <v>0</v>
      </c>
      <c r="BI1153" s="223">
        <f>IF(N1153="nulová",J1153,0)</f>
        <v>0</v>
      </c>
      <c r="BJ1153" s="20" t="s">
        <v>80</v>
      </c>
      <c r="BK1153" s="223">
        <f>ROUND(I1153*H1153,2)</f>
        <v>0</v>
      </c>
      <c r="BL1153" s="20" t="s">
        <v>181</v>
      </c>
      <c r="BM1153" s="222" t="s">
        <v>1870</v>
      </c>
    </row>
    <row r="1154" s="2" customFormat="1">
      <c r="A1154" s="42"/>
      <c r="B1154" s="43"/>
      <c r="C1154" s="44"/>
      <c r="D1154" s="224" t="s">
        <v>183</v>
      </c>
      <c r="E1154" s="44"/>
      <c r="F1154" s="225" t="s">
        <v>1871</v>
      </c>
      <c r="G1154" s="44"/>
      <c r="H1154" s="44"/>
      <c r="I1154" s="226"/>
      <c r="J1154" s="44"/>
      <c r="K1154" s="44"/>
      <c r="L1154" s="48"/>
      <c r="M1154" s="227"/>
      <c r="N1154" s="228"/>
      <c r="O1154" s="88"/>
      <c r="P1154" s="88"/>
      <c r="Q1154" s="88"/>
      <c r="R1154" s="88"/>
      <c r="S1154" s="88"/>
      <c r="T1154" s="89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T1154" s="20" t="s">
        <v>183</v>
      </c>
      <c r="AU1154" s="20" t="s">
        <v>82</v>
      </c>
    </row>
    <row r="1155" s="2" customFormat="1">
      <c r="A1155" s="42"/>
      <c r="B1155" s="43"/>
      <c r="C1155" s="44"/>
      <c r="D1155" s="229" t="s">
        <v>185</v>
      </c>
      <c r="E1155" s="44"/>
      <c r="F1155" s="230" t="s">
        <v>1872</v>
      </c>
      <c r="G1155" s="44"/>
      <c r="H1155" s="44"/>
      <c r="I1155" s="226"/>
      <c r="J1155" s="44"/>
      <c r="K1155" s="44"/>
      <c r="L1155" s="48"/>
      <c r="M1155" s="227"/>
      <c r="N1155" s="228"/>
      <c r="O1155" s="88"/>
      <c r="P1155" s="88"/>
      <c r="Q1155" s="88"/>
      <c r="R1155" s="88"/>
      <c r="S1155" s="88"/>
      <c r="T1155" s="89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T1155" s="20" t="s">
        <v>185</v>
      </c>
      <c r="AU1155" s="20" t="s">
        <v>82</v>
      </c>
    </row>
    <row r="1156" s="12" customFormat="1">
      <c r="A1156" s="12"/>
      <c r="B1156" s="231"/>
      <c r="C1156" s="232"/>
      <c r="D1156" s="224" t="s">
        <v>187</v>
      </c>
      <c r="E1156" s="233" t="s">
        <v>30</v>
      </c>
      <c r="F1156" s="234" t="s">
        <v>957</v>
      </c>
      <c r="G1156" s="232"/>
      <c r="H1156" s="233" t="s">
        <v>30</v>
      </c>
      <c r="I1156" s="235"/>
      <c r="J1156" s="232"/>
      <c r="K1156" s="232"/>
      <c r="L1156" s="236"/>
      <c r="M1156" s="237"/>
      <c r="N1156" s="238"/>
      <c r="O1156" s="238"/>
      <c r="P1156" s="238"/>
      <c r="Q1156" s="238"/>
      <c r="R1156" s="238"/>
      <c r="S1156" s="238"/>
      <c r="T1156" s="239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T1156" s="240" t="s">
        <v>187</v>
      </c>
      <c r="AU1156" s="240" t="s">
        <v>82</v>
      </c>
      <c r="AV1156" s="12" t="s">
        <v>80</v>
      </c>
      <c r="AW1156" s="12" t="s">
        <v>36</v>
      </c>
      <c r="AX1156" s="12" t="s">
        <v>73</v>
      </c>
      <c r="AY1156" s="240" t="s">
        <v>175</v>
      </c>
    </row>
    <row r="1157" s="13" customFormat="1">
      <c r="A1157" s="13"/>
      <c r="B1157" s="241"/>
      <c r="C1157" s="242"/>
      <c r="D1157" s="224" t="s">
        <v>187</v>
      </c>
      <c r="E1157" s="243" t="s">
        <v>30</v>
      </c>
      <c r="F1157" s="244" t="s">
        <v>1873</v>
      </c>
      <c r="G1157" s="242"/>
      <c r="H1157" s="245">
        <v>3.6</v>
      </c>
      <c r="I1157" s="246"/>
      <c r="J1157" s="242"/>
      <c r="K1157" s="242"/>
      <c r="L1157" s="247"/>
      <c r="M1157" s="248"/>
      <c r="N1157" s="249"/>
      <c r="O1157" s="249"/>
      <c r="P1157" s="249"/>
      <c r="Q1157" s="249"/>
      <c r="R1157" s="249"/>
      <c r="S1157" s="249"/>
      <c r="T1157" s="250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1" t="s">
        <v>187</v>
      </c>
      <c r="AU1157" s="251" t="s">
        <v>82</v>
      </c>
      <c r="AV1157" s="13" t="s">
        <v>82</v>
      </c>
      <c r="AW1157" s="13" t="s">
        <v>36</v>
      </c>
      <c r="AX1157" s="13" t="s">
        <v>73</v>
      </c>
      <c r="AY1157" s="251" t="s">
        <v>175</v>
      </c>
    </row>
    <row r="1158" s="15" customFormat="1">
      <c r="A1158" s="15"/>
      <c r="B1158" s="263"/>
      <c r="C1158" s="264"/>
      <c r="D1158" s="224" t="s">
        <v>187</v>
      </c>
      <c r="E1158" s="265" t="s">
        <v>30</v>
      </c>
      <c r="F1158" s="266" t="s">
        <v>231</v>
      </c>
      <c r="G1158" s="264"/>
      <c r="H1158" s="267">
        <v>3.6</v>
      </c>
      <c r="I1158" s="268"/>
      <c r="J1158" s="264"/>
      <c r="K1158" s="264"/>
      <c r="L1158" s="269"/>
      <c r="M1158" s="270"/>
      <c r="N1158" s="271"/>
      <c r="O1158" s="271"/>
      <c r="P1158" s="271"/>
      <c r="Q1158" s="271"/>
      <c r="R1158" s="271"/>
      <c r="S1158" s="271"/>
      <c r="T1158" s="272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3" t="s">
        <v>187</v>
      </c>
      <c r="AU1158" s="273" t="s">
        <v>82</v>
      </c>
      <c r="AV1158" s="15" t="s">
        <v>196</v>
      </c>
      <c r="AW1158" s="15" t="s">
        <v>36</v>
      </c>
      <c r="AX1158" s="15" t="s">
        <v>73</v>
      </c>
      <c r="AY1158" s="273" t="s">
        <v>175</v>
      </c>
    </row>
    <row r="1159" s="12" customFormat="1">
      <c r="A1159" s="12"/>
      <c r="B1159" s="231"/>
      <c r="C1159" s="232"/>
      <c r="D1159" s="224" t="s">
        <v>187</v>
      </c>
      <c r="E1159" s="233" t="s">
        <v>30</v>
      </c>
      <c r="F1159" s="234" t="s">
        <v>1005</v>
      </c>
      <c r="G1159" s="232"/>
      <c r="H1159" s="233" t="s">
        <v>30</v>
      </c>
      <c r="I1159" s="235"/>
      <c r="J1159" s="232"/>
      <c r="K1159" s="232"/>
      <c r="L1159" s="236"/>
      <c r="M1159" s="237"/>
      <c r="N1159" s="238"/>
      <c r="O1159" s="238"/>
      <c r="P1159" s="238"/>
      <c r="Q1159" s="238"/>
      <c r="R1159" s="238"/>
      <c r="S1159" s="238"/>
      <c r="T1159" s="239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T1159" s="240" t="s">
        <v>187</v>
      </c>
      <c r="AU1159" s="240" t="s">
        <v>82</v>
      </c>
      <c r="AV1159" s="12" t="s">
        <v>80</v>
      </c>
      <c r="AW1159" s="12" t="s">
        <v>36</v>
      </c>
      <c r="AX1159" s="12" t="s">
        <v>73</v>
      </c>
      <c r="AY1159" s="240" t="s">
        <v>175</v>
      </c>
    </row>
    <row r="1160" s="13" customFormat="1">
      <c r="A1160" s="13"/>
      <c r="B1160" s="241"/>
      <c r="C1160" s="242"/>
      <c r="D1160" s="224" t="s">
        <v>187</v>
      </c>
      <c r="E1160" s="243" t="s">
        <v>30</v>
      </c>
      <c r="F1160" s="244" t="s">
        <v>1874</v>
      </c>
      <c r="G1160" s="242"/>
      <c r="H1160" s="245">
        <v>3.312</v>
      </c>
      <c r="I1160" s="246"/>
      <c r="J1160" s="242"/>
      <c r="K1160" s="242"/>
      <c r="L1160" s="247"/>
      <c r="M1160" s="248"/>
      <c r="N1160" s="249"/>
      <c r="O1160" s="249"/>
      <c r="P1160" s="249"/>
      <c r="Q1160" s="249"/>
      <c r="R1160" s="249"/>
      <c r="S1160" s="249"/>
      <c r="T1160" s="250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1" t="s">
        <v>187</v>
      </c>
      <c r="AU1160" s="251" t="s">
        <v>82</v>
      </c>
      <c r="AV1160" s="13" t="s">
        <v>82</v>
      </c>
      <c r="AW1160" s="13" t="s">
        <v>36</v>
      </c>
      <c r="AX1160" s="13" t="s">
        <v>73</v>
      </c>
      <c r="AY1160" s="251" t="s">
        <v>175</v>
      </c>
    </row>
    <row r="1161" s="15" customFormat="1">
      <c r="A1161" s="15"/>
      <c r="B1161" s="263"/>
      <c r="C1161" s="264"/>
      <c r="D1161" s="224" t="s">
        <v>187</v>
      </c>
      <c r="E1161" s="265" t="s">
        <v>30</v>
      </c>
      <c r="F1161" s="266" t="s">
        <v>231</v>
      </c>
      <c r="G1161" s="264"/>
      <c r="H1161" s="267">
        <v>3.312</v>
      </c>
      <c r="I1161" s="268"/>
      <c r="J1161" s="264"/>
      <c r="K1161" s="264"/>
      <c r="L1161" s="269"/>
      <c r="M1161" s="270"/>
      <c r="N1161" s="271"/>
      <c r="O1161" s="271"/>
      <c r="P1161" s="271"/>
      <c r="Q1161" s="271"/>
      <c r="R1161" s="271"/>
      <c r="S1161" s="271"/>
      <c r="T1161" s="272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73" t="s">
        <v>187</v>
      </c>
      <c r="AU1161" s="273" t="s">
        <v>82</v>
      </c>
      <c r="AV1161" s="15" t="s">
        <v>196</v>
      </c>
      <c r="AW1161" s="15" t="s">
        <v>36</v>
      </c>
      <c r="AX1161" s="15" t="s">
        <v>73</v>
      </c>
      <c r="AY1161" s="273" t="s">
        <v>175</v>
      </c>
    </row>
    <row r="1162" s="14" customFormat="1">
      <c r="A1162" s="14"/>
      <c r="B1162" s="252"/>
      <c r="C1162" s="253"/>
      <c r="D1162" s="224" t="s">
        <v>187</v>
      </c>
      <c r="E1162" s="254" t="s">
        <v>30</v>
      </c>
      <c r="F1162" s="255" t="s">
        <v>190</v>
      </c>
      <c r="G1162" s="253"/>
      <c r="H1162" s="256">
        <v>6.912</v>
      </c>
      <c r="I1162" s="257"/>
      <c r="J1162" s="253"/>
      <c r="K1162" s="253"/>
      <c r="L1162" s="258"/>
      <c r="M1162" s="259"/>
      <c r="N1162" s="260"/>
      <c r="O1162" s="260"/>
      <c r="P1162" s="260"/>
      <c r="Q1162" s="260"/>
      <c r="R1162" s="260"/>
      <c r="S1162" s="260"/>
      <c r="T1162" s="261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2" t="s">
        <v>187</v>
      </c>
      <c r="AU1162" s="262" t="s">
        <v>82</v>
      </c>
      <c r="AV1162" s="14" t="s">
        <v>181</v>
      </c>
      <c r="AW1162" s="14" t="s">
        <v>36</v>
      </c>
      <c r="AX1162" s="14" t="s">
        <v>80</v>
      </c>
      <c r="AY1162" s="262" t="s">
        <v>175</v>
      </c>
    </row>
    <row r="1163" s="2" customFormat="1" ht="16.5" customHeight="1">
      <c r="A1163" s="42"/>
      <c r="B1163" s="43"/>
      <c r="C1163" s="287" t="s">
        <v>1875</v>
      </c>
      <c r="D1163" s="287" t="s">
        <v>770</v>
      </c>
      <c r="E1163" s="288" t="s">
        <v>1876</v>
      </c>
      <c r="F1163" s="289" t="s">
        <v>1877</v>
      </c>
      <c r="G1163" s="290" t="s">
        <v>295</v>
      </c>
      <c r="H1163" s="291">
        <v>0.004</v>
      </c>
      <c r="I1163" s="292"/>
      <c r="J1163" s="293">
        <f>ROUND(I1163*H1163,2)</f>
        <v>0</v>
      </c>
      <c r="K1163" s="289" t="s">
        <v>180</v>
      </c>
      <c r="L1163" s="294"/>
      <c r="M1163" s="295" t="s">
        <v>30</v>
      </c>
      <c r="N1163" s="296" t="s">
        <v>44</v>
      </c>
      <c r="O1163" s="88"/>
      <c r="P1163" s="220">
        <f>O1163*H1163</f>
        <v>0</v>
      </c>
      <c r="Q1163" s="220">
        <v>1</v>
      </c>
      <c r="R1163" s="220">
        <f>Q1163*H1163</f>
        <v>0.004</v>
      </c>
      <c r="S1163" s="220">
        <v>0</v>
      </c>
      <c r="T1163" s="221">
        <f>S1163*H1163</f>
        <v>0</v>
      </c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R1163" s="222" t="s">
        <v>244</v>
      </c>
      <c r="AT1163" s="222" t="s">
        <v>770</v>
      </c>
      <c r="AU1163" s="222" t="s">
        <v>82</v>
      </c>
      <c r="AY1163" s="20" t="s">
        <v>175</v>
      </c>
      <c r="BE1163" s="223">
        <f>IF(N1163="základní",J1163,0)</f>
        <v>0</v>
      </c>
      <c r="BF1163" s="223">
        <f>IF(N1163="snížená",J1163,0)</f>
        <v>0</v>
      </c>
      <c r="BG1163" s="223">
        <f>IF(N1163="zákl. přenesená",J1163,0)</f>
        <v>0</v>
      </c>
      <c r="BH1163" s="223">
        <f>IF(N1163="sníž. přenesená",J1163,0)</f>
        <v>0</v>
      </c>
      <c r="BI1163" s="223">
        <f>IF(N1163="nulová",J1163,0)</f>
        <v>0</v>
      </c>
      <c r="BJ1163" s="20" t="s">
        <v>80</v>
      </c>
      <c r="BK1163" s="223">
        <f>ROUND(I1163*H1163,2)</f>
        <v>0</v>
      </c>
      <c r="BL1163" s="20" t="s">
        <v>181</v>
      </c>
      <c r="BM1163" s="222" t="s">
        <v>1878</v>
      </c>
    </row>
    <row r="1164" s="2" customFormat="1">
      <c r="A1164" s="42"/>
      <c r="B1164" s="43"/>
      <c r="C1164" s="44"/>
      <c r="D1164" s="224" t="s">
        <v>183</v>
      </c>
      <c r="E1164" s="44"/>
      <c r="F1164" s="225" t="s">
        <v>1877</v>
      </c>
      <c r="G1164" s="44"/>
      <c r="H1164" s="44"/>
      <c r="I1164" s="226"/>
      <c r="J1164" s="44"/>
      <c r="K1164" s="44"/>
      <c r="L1164" s="48"/>
      <c r="M1164" s="227"/>
      <c r="N1164" s="228"/>
      <c r="O1164" s="88"/>
      <c r="P1164" s="88"/>
      <c r="Q1164" s="88"/>
      <c r="R1164" s="88"/>
      <c r="S1164" s="88"/>
      <c r="T1164" s="89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T1164" s="20" t="s">
        <v>183</v>
      </c>
      <c r="AU1164" s="20" t="s">
        <v>82</v>
      </c>
    </row>
    <row r="1165" s="13" customFormat="1">
      <c r="A1165" s="13"/>
      <c r="B1165" s="241"/>
      <c r="C1165" s="242"/>
      <c r="D1165" s="224" t="s">
        <v>187</v>
      </c>
      <c r="E1165" s="242"/>
      <c r="F1165" s="244" t="s">
        <v>1879</v>
      </c>
      <c r="G1165" s="242"/>
      <c r="H1165" s="245">
        <v>0.004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1" t="s">
        <v>187</v>
      </c>
      <c r="AU1165" s="251" t="s">
        <v>82</v>
      </c>
      <c r="AV1165" s="13" t="s">
        <v>82</v>
      </c>
      <c r="AW1165" s="13" t="s">
        <v>4</v>
      </c>
      <c r="AX1165" s="13" t="s">
        <v>80</v>
      </c>
      <c r="AY1165" s="251" t="s">
        <v>175</v>
      </c>
    </row>
    <row r="1166" s="11" customFormat="1" ht="22.8" customHeight="1">
      <c r="A1166" s="11"/>
      <c r="B1166" s="197"/>
      <c r="C1166" s="198"/>
      <c r="D1166" s="199" t="s">
        <v>72</v>
      </c>
      <c r="E1166" s="285" t="s">
        <v>425</v>
      </c>
      <c r="F1166" s="285" t="s">
        <v>426</v>
      </c>
      <c r="G1166" s="198"/>
      <c r="H1166" s="198"/>
      <c r="I1166" s="201"/>
      <c r="J1166" s="286">
        <f>BK1166</f>
        <v>0</v>
      </c>
      <c r="K1166" s="198"/>
      <c r="L1166" s="203"/>
      <c r="M1166" s="204"/>
      <c r="N1166" s="205"/>
      <c r="O1166" s="205"/>
      <c r="P1166" s="206">
        <f>SUM(P1167:P1169)</f>
        <v>0</v>
      </c>
      <c r="Q1166" s="205"/>
      <c r="R1166" s="206">
        <f>SUM(R1167:R1169)</f>
        <v>0</v>
      </c>
      <c r="S1166" s="205"/>
      <c r="T1166" s="207">
        <f>SUM(T1167:T1169)</f>
        <v>0</v>
      </c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R1166" s="208" t="s">
        <v>80</v>
      </c>
      <c r="AT1166" s="209" t="s">
        <v>72</v>
      </c>
      <c r="AU1166" s="209" t="s">
        <v>80</v>
      </c>
      <c r="AY1166" s="208" t="s">
        <v>175</v>
      </c>
      <c r="BK1166" s="210">
        <f>SUM(BK1167:BK1169)</f>
        <v>0</v>
      </c>
    </row>
    <row r="1167" s="2" customFormat="1" ht="16.5" customHeight="1">
      <c r="A1167" s="42"/>
      <c r="B1167" s="43"/>
      <c r="C1167" s="211" t="s">
        <v>1880</v>
      </c>
      <c r="D1167" s="211" t="s">
        <v>176</v>
      </c>
      <c r="E1167" s="212" t="s">
        <v>1881</v>
      </c>
      <c r="F1167" s="213" t="s">
        <v>1882</v>
      </c>
      <c r="G1167" s="214" t="s">
        <v>295</v>
      </c>
      <c r="H1167" s="215">
        <v>1893.898</v>
      </c>
      <c r="I1167" s="216"/>
      <c r="J1167" s="217">
        <f>ROUND(I1167*H1167,2)</f>
        <v>0</v>
      </c>
      <c r="K1167" s="213" t="s">
        <v>180</v>
      </c>
      <c r="L1167" s="48"/>
      <c r="M1167" s="218" t="s">
        <v>30</v>
      </c>
      <c r="N1167" s="219" t="s">
        <v>44</v>
      </c>
      <c r="O1167" s="88"/>
      <c r="P1167" s="220">
        <f>O1167*H1167</f>
        <v>0</v>
      </c>
      <c r="Q1167" s="220">
        <v>0</v>
      </c>
      <c r="R1167" s="220">
        <f>Q1167*H1167</f>
        <v>0</v>
      </c>
      <c r="S1167" s="220">
        <v>0</v>
      </c>
      <c r="T1167" s="221">
        <f>S1167*H1167</f>
        <v>0</v>
      </c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R1167" s="222" t="s">
        <v>181</v>
      </c>
      <c r="AT1167" s="222" t="s">
        <v>176</v>
      </c>
      <c r="AU1167" s="222" t="s">
        <v>82</v>
      </c>
      <c r="AY1167" s="20" t="s">
        <v>175</v>
      </c>
      <c r="BE1167" s="223">
        <f>IF(N1167="základní",J1167,0)</f>
        <v>0</v>
      </c>
      <c r="BF1167" s="223">
        <f>IF(N1167="snížená",J1167,0)</f>
        <v>0</v>
      </c>
      <c r="BG1167" s="223">
        <f>IF(N1167="zákl. přenesená",J1167,0)</f>
        <v>0</v>
      </c>
      <c r="BH1167" s="223">
        <f>IF(N1167="sníž. přenesená",J1167,0)</f>
        <v>0</v>
      </c>
      <c r="BI1167" s="223">
        <f>IF(N1167="nulová",J1167,0)</f>
        <v>0</v>
      </c>
      <c r="BJ1167" s="20" t="s">
        <v>80</v>
      </c>
      <c r="BK1167" s="223">
        <f>ROUND(I1167*H1167,2)</f>
        <v>0</v>
      </c>
      <c r="BL1167" s="20" t="s">
        <v>181</v>
      </c>
      <c r="BM1167" s="222" t="s">
        <v>1883</v>
      </c>
    </row>
    <row r="1168" s="2" customFormat="1">
      <c r="A1168" s="42"/>
      <c r="B1168" s="43"/>
      <c r="C1168" s="44"/>
      <c r="D1168" s="224" t="s">
        <v>183</v>
      </c>
      <c r="E1168" s="44"/>
      <c r="F1168" s="225" t="s">
        <v>1884</v>
      </c>
      <c r="G1168" s="44"/>
      <c r="H1168" s="44"/>
      <c r="I1168" s="226"/>
      <c r="J1168" s="44"/>
      <c r="K1168" s="44"/>
      <c r="L1168" s="48"/>
      <c r="M1168" s="227"/>
      <c r="N1168" s="228"/>
      <c r="O1168" s="88"/>
      <c r="P1168" s="88"/>
      <c r="Q1168" s="88"/>
      <c r="R1168" s="88"/>
      <c r="S1168" s="88"/>
      <c r="T1168" s="89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T1168" s="20" t="s">
        <v>183</v>
      </c>
      <c r="AU1168" s="20" t="s">
        <v>82</v>
      </c>
    </row>
    <row r="1169" s="2" customFormat="1">
      <c r="A1169" s="42"/>
      <c r="B1169" s="43"/>
      <c r="C1169" s="44"/>
      <c r="D1169" s="229" t="s">
        <v>185</v>
      </c>
      <c r="E1169" s="44"/>
      <c r="F1169" s="230" t="s">
        <v>1885</v>
      </c>
      <c r="G1169" s="44"/>
      <c r="H1169" s="44"/>
      <c r="I1169" s="226"/>
      <c r="J1169" s="44"/>
      <c r="K1169" s="44"/>
      <c r="L1169" s="48"/>
      <c r="M1169" s="227"/>
      <c r="N1169" s="228"/>
      <c r="O1169" s="88"/>
      <c r="P1169" s="88"/>
      <c r="Q1169" s="88"/>
      <c r="R1169" s="88"/>
      <c r="S1169" s="88"/>
      <c r="T1169" s="89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T1169" s="20" t="s">
        <v>185</v>
      </c>
      <c r="AU1169" s="20" t="s">
        <v>82</v>
      </c>
    </row>
    <row r="1170" s="11" customFormat="1" ht="25.92" customHeight="1">
      <c r="A1170" s="11"/>
      <c r="B1170" s="197"/>
      <c r="C1170" s="198"/>
      <c r="D1170" s="199" t="s">
        <v>72</v>
      </c>
      <c r="E1170" s="200" t="s">
        <v>1886</v>
      </c>
      <c r="F1170" s="200" t="s">
        <v>1887</v>
      </c>
      <c r="G1170" s="198"/>
      <c r="H1170" s="198"/>
      <c r="I1170" s="201"/>
      <c r="J1170" s="202">
        <f>BK1170</f>
        <v>0</v>
      </c>
      <c r="K1170" s="198"/>
      <c r="L1170" s="203"/>
      <c r="M1170" s="204"/>
      <c r="N1170" s="205"/>
      <c r="O1170" s="205"/>
      <c r="P1170" s="206">
        <f>P1171+P1249+P1346+P1423+P1433+P1523+P1534+P1574+P1704+P1744+P1756+P1797</f>
        <v>0</v>
      </c>
      <c r="Q1170" s="205"/>
      <c r="R1170" s="206">
        <f>R1171+R1249+R1346+R1423+R1433+R1523+R1534+R1574+R1704+R1744+R1756+R1797</f>
        <v>44.534653280000008</v>
      </c>
      <c r="S1170" s="205"/>
      <c r="T1170" s="207">
        <f>T1171+T1249+T1346+T1423+T1433+T1523+T1534+T1574+T1704+T1744+T1756+T1797</f>
        <v>0</v>
      </c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R1170" s="208" t="s">
        <v>82</v>
      </c>
      <c r="AT1170" s="209" t="s">
        <v>72</v>
      </c>
      <c r="AU1170" s="209" t="s">
        <v>73</v>
      </c>
      <c r="AY1170" s="208" t="s">
        <v>175</v>
      </c>
      <c r="BK1170" s="210">
        <f>BK1171+BK1249+BK1346+BK1423+BK1433+BK1523+BK1534+BK1574+BK1704+BK1744+BK1756+BK1797</f>
        <v>0</v>
      </c>
    </row>
    <row r="1171" s="11" customFormat="1" ht="22.8" customHeight="1">
      <c r="A1171" s="11"/>
      <c r="B1171" s="197"/>
      <c r="C1171" s="198"/>
      <c r="D1171" s="199" t="s">
        <v>72</v>
      </c>
      <c r="E1171" s="285" t="s">
        <v>460</v>
      </c>
      <c r="F1171" s="285" t="s">
        <v>461</v>
      </c>
      <c r="G1171" s="198"/>
      <c r="H1171" s="198"/>
      <c r="I1171" s="201"/>
      <c r="J1171" s="286">
        <f>BK1171</f>
        <v>0</v>
      </c>
      <c r="K1171" s="198"/>
      <c r="L1171" s="203"/>
      <c r="M1171" s="204"/>
      <c r="N1171" s="205"/>
      <c r="O1171" s="205"/>
      <c r="P1171" s="206">
        <f>SUM(P1172:P1248)</f>
        <v>0</v>
      </c>
      <c r="Q1171" s="205"/>
      <c r="R1171" s="206">
        <f>SUM(R1172:R1248)</f>
        <v>8.0745614</v>
      </c>
      <c r="S1171" s="205"/>
      <c r="T1171" s="207">
        <f>SUM(T1172:T1248)</f>
        <v>0</v>
      </c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R1171" s="208" t="s">
        <v>82</v>
      </c>
      <c r="AT1171" s="209" t="s">
        <v>72</v>
      </c>
      <c r="AU1171" s="209" t="s">
        <v>80</v>
      </c>
      <c r="AY1171" s="208" t="s">
        <v>175</v>
      </c>
      <c r="BK1171" s="210">
        <f>SUM(BK1172:BK1248)</f>
        <v>0</v>
      </c>
    </row>
    <row r="1172" s="2" customFormat="1" ht="16.5" customHeight="1">
      <c r="A1172" s="42"/>
      <c r="B1172" s="43"/>
      <c r="C1172" s="211" t="s">
        <v>1888</v>
      </c>
      <c r="D1172" s="211" t="s">
        <v>176</v>
      </c>
      <c r="E1172" s="212" t="s">
        <v>1889</v>
      </c>
      <c r="F1172" s="213" t="s">
        <v>1890</v>
      </c>
      <c r="G1172" s="214" t="s">
        <v>179</v>
      </c>
      <c r="H1172" s="215">
        <v>491.97</v>
      </c>
      <c r="I1172" s="216"/>
      <c r="J1172" s="217">
        <f>ROUND(I1172*H1172,2)</f>
        <v>0</v>
      </c>
      <c r="K1172" s="213" t="s">
        <v>180</v>
      </c>
      <c r="L1172" s="48"/>
      <c r="M1172" s="218" t="s">
        <v>30</v>
      </c>
      <c r="N1172" s="219" t="s">
        <v>44</v>
      </c>
      <c r="O1172" s="88"/>
      <c r="P1172" s="220">
        <f>O1172*H1172</f>
        <v>0</v>
      </c>
      <c r="Q1172" s="220">
        <v>0</v>
      </c>
      <c r="R1172" s="220">
        <f>Q1172*H1172</f>
        <v>0</v>
      </c>
      <c r="S1172" s="220">
        <v>0</v>
      </c>
      <c r="T1172" s="221">
        <f>S1172*H1172</f>
        <v>0</v>
      </c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R1172" s="222" t="s">
        <v>305</v>
      </c>
      <c r="AT1172" s="222" t="s">
        <v>176</v>
      </c>
      <c r="AU1172" s="222" t="s">
        <v>82</v>
      </c>
      <c r="AY1172" s="20" t="s">
        <v>175</v>
      </c>
      <c r="BE1172" s="223">
        <f>IF(N1172="základní",J1172,0)</f>
        <v>0</v>
      </c>
      <c r="BF1172" s="223">
        <f>IF(N1172="snížená",J1172,0)</f>
        <v>0</v>
      </c>
      <c r="BG1172" s="223">
        <f>IF(N1172="zákl. přenesená",J1172,0)</f>
        <v>0</v>
      </c>
      <c r="BH1172" s="223">
        <f>IF(N1172="sníž. přenesená",J1172,0)</f>
        <v>0</v>
      </c>
      <c r="BI1172" s="223">
        <f>IF(N1172="nulová",J1172,0)</f>
        <v>0</v>
      </c>
      <c r="BJ1172" s="20" t="s">
        <v>80</v>
      </c>
      <c r="BK1172" s="223">
        <f>ROUND(I1172*H1172,2)</f>
        <v>0</v>
      </c>
      <c r="BL1172" s="20" t="s">
        <v>305</v>
      </c>
      <c r="BM1172" s="222" t="s">
        <v>1891</v>
      </c>
    </row>
    <row r="1173" s="2" customFormat="1">
      <c r="A1173" s="42"/>
      <c r="B1173" s="43"/>
      <c r="C1173" s="44"/>
      <c r="D1173" s="224" t="s">
        <v>183</v>
      </c>
      <c r="E1173" s="44"/>
      <c r="F1173" s="225" t="s">
        <v>1892</v>
      </c>
      <c r="G1173" s="44"/>
      <c r="H1173" s="44"/>
      <c r="I1173" s="226"/>
      <c r="J1173" s="44"/>
      <c r="K1173" s="44"/>
      <c r="L1173" s="48"/>
      <c r="M1173" s="227"/>
      <c r="N1173" s="228"/>
      <c r="O1173" s="88"/>
      <c r="P1173" s="88"/>
      <c r="Q1173" s="88"/>
      <c r="R1173" s="88"/>
      <c r="S1173" s="88"/>
      <c r="T1173" s="89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T1173" s="20" t="s">
        <v>183</v>
      </c>
      <c r="AU1173" s="20" t="s">
        <v>82</v>
      </c>
    </row>
    <row r="1174" s="2" customFormat="1">
      <c r="A1174" s="42"/>
      <c r="B1174" s="43"/>
      <c r="C1174" s="44"/>
      <c r="D1174" s="229" t="s">
        <v>185</v>
      </c>
      <c r="E1174" s="44"/>
      <c r="F1174" s="230" t="s">
        <v>1893</v>
      </c>
      <c r="G1174" s="44"/>
      <c r="H1174" s="44"/>
      <c r="I1174" s="226"/>
      <c r="J1174" s="44"/>
      <c r="K1174" s="44"/>
      <c r="L1174" s="48"/>
      <c r="M1174" s="227"/>
      <c r="N1174" s="228"/>
      <c r="O1174" s="88"/>
      <c r="P1174" s="88"/>
      <c r="Q1174" s="88"/>
      <c r="R1174" s="88"/>
      <c r="S1174" s="88"/>
      <c r="T1174" s="89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T1174" s="20" t="s">
        <v>185</v>
      </c>
      <c r="AU1174" s="20" t="s">
        <v>82</v>
      </c>
    </row>
    <row r="1175" s="12" customFormat="1">
      <c r="A1175" s="12"/>
      <c r="B1175" s="231"/>
      <c r="C1175" s="232"/>
      <c r="D1175" s="224" t="s">
        <v>187</v>
      </c>
      <c r="E1175" s="233" t="s">
        <v>30</v>
      </c>
      <c r="F1175" s="234" t="s">
        <v>891</v>
      </c>
      <c r="G1175" s="232"/>
      <c r="H1175" s="233" t="s">
        <v>30</v>
      </c>
      <c r="I1175" s="235"/>
      <c r="J1175" s="232"/>
      <c r="K1175" s="232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T1175" s="240" t="s">
        <v>187</v>
      </c>
      <c r="AU1175" s="240" t="s">
        <v>82</v>
      </c>
      <c r="AV1175" s="12" t="s">
        <v>80</v>
      </c>
      <c r="AW1175" s="12" t="s">
        <v>36</v>
      </c>
      <c r="AX1175" s="12" t="s">
        <v>73</v>
      </c>
      <c r="AY1175" s="240" t="s">
        <v>175</v>
      </c>
    </row>
    <row r="1176" s="13" customFormat="1">
      <c r="A1176" s="13"/>
      <c r="B1176" s="241"/>
      <c r="C1176" s="242"/>
      <c r="D1176" s="224" t="s">
        <v>187</v>
      </c>
      <c r="E1176" s="243" t="s">
        <v>30</v>
      </c>
      <c r="F1176" s="244" t="s">
        <v>1894</v>
      </c>
      <c r="G1176" s="242"/>
      <c r="H1176" s="245">
        <v>490</v>
      </c>
      <c r="I1176" s="246"/>
      <c r="J1176" s="242"/>
      <c r="K1176" s="242"/>
      <c r="L1176" s="247"/>
      <c r="M1176" s="248"/>
      <c r="N1176" s="249"/>
      <c r="O1176" s="249"/>
      <c r="P1176" s="249"/>
      <c r="Q1176" s="249"/>
      <c r="R1176" s="249"/>
      <c r="S1176" s="249"/>
      <c r="T1176" s="250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1" t="s">
        <v>187</v>
      </c>
      <c r="AU1176" s="251" t="s">
        <v>82</v>
      </c>
      <c r="AV1176" s="13" t="s">
        <v>82</v>
      </c>
      <c r="AW1176" s="13" t="s">
        <v>36</v>
      </c>
      <c r="AX1176" s="13" t="s">
        <v>73</v>
      </c>
      <c r="AY1176" s="251" t="s">
        <v>175</v>
      </c>
    </row>
    <row r="1177" s="13" customFormat="1">
      <c r="A1177" s="13"/>
      <c r="B1177" s="241"/>
      <c r="C1177" s="242"/>
      <c r="D1177" s="224" t="s">
        <v>187</v>
      </c>
      <c r="E1177" s="243" t="s">
        <v>30</v>
      </c>
      <c r="F1177" s="244" t="s">
        <v>1895</v>
      </c>
      <c r="G1177" s="242"/>
      <c r="H1177" s="245">
        <v>1.97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1" t="s">
        <v>187</v>
      </c>
      <c r="AU1177" s="251" t="s">
        <v>82</v>
      </c>
      <c r="AV1177" s="13" t="s">
        <v>82</v>
      </c>
      <c r="AW1177" s="13" t="s">
        <v>36</v>
      </c>
      <c r="AX1177" s="13" t="s">
        <v>73</v>
      </c>
      <c r="AY1177" s="251" t="s">
        <v>175</v>
      </c>
    </row>
    <row r="1178" s="14" customFormat="1">
      <c r="A1178" s="14"/>
      <c r="B1178" s="252"/>
      <c r="C1178" s="253"/>
      <c r="D1178" s="224" t="s">
        <v>187</v>
      </c>
      <c r="E1178" s="254" t="s">
        <v>30</v>
      </c>
      <c r="F1178" s="255" t="s">
        <v>190</v>
      </c>
      <c r="G1178" s="253"/>
      <c r="H1178" s="256">
        <v>491.97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2" t="s">
        <v>187</v>
      </c>
      <c r="AU1178" s="262" t="s">
        <v>82</v>
      </c>
      <c r="AV1178" s="14" t="s">
        <v>181</v>
      </c>
      <c r="AW1178" s="14" t="s">
        <v>36</v>
      </c>
      <c r="AX1178" s="14" t="s">
        <v>80</v>
      </c>
      <c r="AY1178" s="262" t="s">
        <v>175</v>
      </c>
    </row>
    <row r="1179" s="2" customFormat="1" ht="16.5" customHeight="1">
      <c r="A1179" s="42"/>
      <c r="B1179" s="43"/>
      <c r="C1179" s="287" t="s">
        <v>1896</v>
      </c>
      <c r="D1179" s="287" t="s">
        <v>770</v>
      </c>
      <c r="E1179" s="288" t="s">
        <v>1897</v>
      </c>
      <c r="F1179" s="289" t="s">
        <v>1898</v>
      </c>
      <c r="G1179" s="290" t="s">
        <v>1899</v>
      </c>
      <c r="H1179" s="291">
        <v>147.591</v>
      </c>
      <c r="I1179" s="292"/>
      <c r="J1179" s="293">
        <f>ROUND(I1179*H1179,2)</f>
        <v>0</v>
      </c>
      <c r="K1179" s="289" t="s">
        <v>180</v>
      </c>
      <c r="L1179" s="294"/>
      <c r="M1179" s="295" t="s">
        <v>30</v>
      </c>
      <c r="N1179" s="296" t="s">
        <v>44</v>
      </c>
      <c r="O1179" s="88"/>
      <c r="P1179" s="220">
        <f>O1179*H1179</f>
        <v>0</v>
      </c>
      <c r="Q1179" s="220">
        <v>0.001</v>
      </c>
      <c r="R1179" s="220">
        <f>Q1179*H1179</f>
        <v>0.147591</v>
      </c>
      <c r="S1179" s="220">
        <v>0</v>
      </c>
      <c r="T1179" s="221">
        <f>S1179*H1179</f>
        <v>0</v>
      </c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R1179" s="222" t="s">
        <v>462</v>
      </c>
      <c r="AT1179" s="222" t="s">
        <v>770</v>
      </c>
      <c r="AU1179" s="222" t="s">
        <v>82</v>
      </c>
      <c r="AY1179" s="20" t="s">
        <v>175</v>
      </c>
      <c r="BE1179" s="223">
        <f>IF(N1179="základní",J1179,0)</f>
        <v>0</v>
      </c>
      <c r="BF1179" s="223">
        <f>IF(N1179="snížená",J1179,0)</f>
        <v>0</v>
      </c>
      <c r="BG1179" s="223">
        <f>IF(N1179="zákl. přenesená",J1179,0)</f>
        <v>0</v>
      </c>
      <c r="BH1179" s="223">
        <f>IF(N1179="sníž. přenesená",J1179,0)</f>
        <v>0</v>
      </c>
      <c r="BI1179" s="223">
        <f>IF(N1179="nulová",J1179,0)</f>
        <v>0</v>
      </c>
      <c r="BJ1179" s="20" t="s">
        <v>80</v>
      </c>
      <c r="BK1179" s="223">
        <f>ROUND(I1179*H1179,2)</f>
        <v>0</v>
      </c>
      <c r="BL1179" s="20" t="s">
        <v>305</v>
      </c>
      <c r="BM1179" s="222" t="s">
        <v>1900</v>
      </c>
    </row>
    <row r="1180" s="2" customFormat="1">
      <c r="A1180" s="42"/>
      <c r="B1180" s="43"/>
      <c r="C1180" s="44"/>
      <c r="D1180" s="224" t="s">
        <v>183</v>
      </c>
      <c r="E1180" s="44"/>
      <c r="F1180" s="225" t="s">
        <v>1898</v>
      </c>
      <c r="G1180" s="44"/>
      <c r="H1180" s="44"/>
      <c r="I1180" s="226"/>
      <c r="J1180" s="44"/>
      <c r="K1180" s="44"/>
      <c r="L1180" s="48"/>
      <c r="M1180" s="227"/>
      <c r="N1180" s="228"/>
      <c r="O1180" s="88"/>
      <c r="P1180" s="88"/>
      <c r="Q1180" s="88"/>
      <c r="R1180" s="88"/>
      <c r="S1180" s="88"/>
      <c r="T1180" s="89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T1180" s="20" t="s">
        <v>183</v>
      </c>
      <c r="AU1180" s="20" t="s">
        <v>82</v>
      </c>
    </row>
    <row r="1181" s="13" customFormat="1">
      <c r="A1181" s="13"/>
      <c r="B1181" s="241"/>
      <c r="C1181" s="242"/>
      <c r="D1181" s="224" t="s">
        <v>187</v>
      </c>
      <c r="E1181" s="243" t="s">
        <v>30</v>
      </c>
      <c r="F1181" s="244" t="s">
        <v>1901</v>
      </c>
      <c r="G1181" s="242"/>
      <c r="H1181" s="245">
        <v>147.591</v>
      </c>
      <c r="I1181" s="246"/>
      <c r="J1181" s="242"/>
      <c r="K1181" s="242"/>
      <c r="L1181" s="247"/>
      <c r="M1181" s="248"/>
      <c r="N1181" s="249"/>
      <c r="O1181" s="249"/>
      <c r="P1181" s="249"/>
      <c r="Q1181" s="249"/>
      <c r="R1181" s="249"/>
      <c r="S1181" s="249"/>
      <c r="T1181" s="250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1" t="s">
        <v>187</v>
      </c>
      <c r="AU1181" s="251" t="s">
        <v>82</v>
      </c>
      <c r="AV1181" s="13" t="s">
        <v>82</v>
      </c>
      <c r="AW1181" s="13" t="s">
        <v>36</v>
      </c>
      <c r="AX1181" s="13" t="s">
        <v>73</v>
      </c>
      <c r="AY1181" s="251" t="s">
        <v>175</v>
      </c>
    </row>
    <row r="1182" s="14" customFormat="1">
      <c r="A1182" s="14"/>
      <c r="B1182" s="252"/>
      <c r="C1182" s="253"/>
      <c r="D1182" s="224" t="s">
        <v>187</v>
      </c>
      <c r="E1182" s="254" t="s">
        <v>30</v>
      </c>
      <c r="F1182" s="255" t="s">
        <v>190</v>
      </c>
      <c r="G1182" s="253"/>
      <c r="H1182" s="256">
        <v>147.591</v>
      </c>
      <c r="I1182" s="257"/>
      <c r="J1182" s="253"/>
      <c r="K1182" s="253"/>
      <c r="L1182" s="258"/>
      <c r="M1182" s="259"/>
      <c r="N1182" s="260"/>
      <c r="O1182" s="260"/>
      <c r="P1182" s="260"/>
      <c r="Q1182" s="260"/>
      <c r="R1182" s="260"/>
      <c r="S1182" s="260"/>
      <c r="T1182" s="261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2" t="s">
        <v>187</v>
      </c>
      <c r="AU1182" s="262" t="s">
        <v>82</v>
      </c>
      <c r="AV1182" s="14" t="s">
        <v>181</v>
      </c>
      <c r="AW1182" s="14" t="s">
        <v>36</v>
      </c>
      <c r="AX1182" s="14" t="s">
        <v>80</v>
      </c>
      <c r="AY1182" s="262" t="s">
        <v>175</v>
      </c>
    </row>
    <row r="1183" s="2" customFormat="1" ht="16.5" customHeight="1">
      <c r="A1183" s="42"/>
      <c r="B1183" s="43"/>
      <c r="C1183" s="211" t="s">
        <v>1902</v>
      </c>
      <c r="D1183" s="211" t="s">
        <v>176</v>
      </c>
      <c r="E1183" s="212" t="s">
        <v>1903</v>
      </c>
      <c r="F1183" s="213" t="s">
        <v>1904</v>
      </c>
      <c r="G1183" s="214" t="s">
        <v>179</v>
      </c>
      <c r="H1183" s="215">
        <v>152.39</v>
      </c>
      <c r="I1183" s="216"/>
      <c r="J1183" s="217">
        <f>ROUND(I1183*H1183,2)</f>
        <v>0</v>
      </c>
      <c r="K1183" s="213" t="s">
        <v>180</v>
      </c>
      <c r="L1183" s="48"/>
      <c r="M1183" s="218" t="s">
        <v>30</v>
      </c>
      <c r="N1183" s="219" t="s">
        <v>44</v>
      </c>
      <c r="O1183" s="88"/>
      <c r="P1183" s="220">
        <f>O1183*H1183</f>
        <v>0</v>
      </c>
      <c r="Q1183" s="220">
        <v>0</v>
      </c>
      <c r="R1183" s="220">
        <f>Q1183*H1183</f>
        <v>0</v>
      </c>
      <c r="S1183" s="220">
        <v>0</v>
      </c>
      <c r="T1183" s="221">
        <f>S1183*H1183</f>
        <v>0</v>
      </c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R1183" s="222" t="s">
        <v>305</v>
      </c>
      <c r="AT1183" s="222" t="s">
        <v>176</v>
      </c>
      <c r="AU1183" s="222" t="s">
        <v>82</v>
      </c>
      <c r="AY1183" s="20" t="s">
        <v>175</v>
      </c>
      <c r="BE1183" s="223">
        <f>IF(N1183="základní",J1183,0)</f>
        <v>0</v>
      </c>
      <c r="BF1183" s="223">
        <f>IF(N1183="snížená",J1183,0)</f>
        <v>0</v>
      </c>
      <c r="BG1183" s="223">
        <f>IF(N1183="zákl. přenesená",J1183,0)</f>
        <v>0</v>
      </c>
      <c r="BH1183" s="223">
        <f>IF(N1183="sníž. přenesená",J1183,0)</f>
        <v>0</v>
      </c>
      <c r="BI1183" s="223">
        <f>IF(N1183="nulová",J1183,0)</f>
        <v>0</v>
      </c>
      <c r="BJ1183" s="20" t="s">
        <v>80</v>
      </c>
      <c r="BK1183" s="223">
        <f>ROUND(I1183*H1183,2)</f>
        <v>0</v>
      </c>
      <c r="BL1183" s="20" t="s">
        <v>305</v>
      </c>
      <c r="BM1183" s="222" t="s">
        <v>1905</v>
      </c>
    </row>
    <row r="1184" s="2" customFormat="1">
      <c r="A1184" s="42"/>
      <c r="B1184" s="43"/>
      <c r="C1184" s="44"/>
      <c r="D1184" s="224" t="s">
        <v>183</v>
      </c>
      <c r="E1184" s="44"/>
      <c r="F1184" s="225" t="s">
        <v>1906</v>
      </c>
      <c r="G1184" s="44"/>
      <c r="H1184" s="44"/>
      <c r="I1184" s="226"/>
      <c r="J1184" s="44"/>
      <c r="K1184" s="44"/>
      <c r="L1184" s="48"/>
      <c r="M1184" s="227"/>
      <c r="N1184" s="228"/>
      <c r="O1184" s="88"/>
      <c r="P1184" s="88"/>
      <c r="Q1184" s="88"/>
      <c r="R1184" s="88"/>
      <c r="S1184" s="88"/>
      <c r="T1184" s="89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T1184" s="20" t="s">
        <v>183</v>
      </c>
      <c r="AU1184" s="20" t="s">
        <v>82</v>
      </c>
    </row>
    <row r="1185" s="2" customFormat="1">
      <c r="A1185" s="42"/>
      <c r="B1185" s="43"/>
      <c r="C1185" s="44"/>
      <c r="D1185" s="229" t="s">
        <v>185</v>
      </c>
      <c r="E1185" s="44"/>
      <c r="F1185" s="230" t="s">
        <v>1907</v>
      </c>
      <c r="G1185" s="44"/>
      <c r="H1185" s="44"/>
      <c r="I1185" s="226"/>
      <c r="J1185" s="44"/>
      <c r="K1185" s="44"/>
      <c r="L1185" s="48"/>
      <c r="M1185" s="227"/>
      <c r="N1185" s="228"/>
      <c r="O1185" s="88"/>
      <c r="P1185" s="88"/>
      <c r="Q1185" s="88"/>
      <c r="R1185" s="88"/>
      <c r="S1185" s="88"/>
      <c r="T1185" s="89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T1185" s="20" t="s">
        <v>185</v>
      </c>
      <c r="AU1185" s="20" t="s">
        <v>82</v>
      </c>
    </row>
    <row r="1186" s="13" customFormat="1">
      <c r="A1186" s="13"/>
      <c r="B1186" s="241"/>
      <c r="C1186" s="242"/>
      <c r="D1186" s="224" t="s">
        <v>187</v>
      </c>
      <c r="E1186" s="243" t="s">
        <v>30</v>
      </c>
      <c r="F1186" s="244" t="s">
        <v>1908</v>
      </c>
      <c r="G1186" s="242"/>
      <c r="H1186" s="245">
        <v>152.39</v>
      </c>
      <c r="I1186" s="246"/>
      <c r="J1186" s="242"/>
      <c r="K1186" s="242"/>
      <c r="L1186" s="247"/>
      <c r="M1186" s="248"/>
      <c r="N1186" s="249"/>
      <c r="O1186" s="249"/>
      <c r="P1186" s="249"/>
      <c r="Q1186" s="249"/>
      <c r="R1186" s="249"/>
      <c r="S1186" s="249"/>
      <c r="T1186" s="250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1" t="s">
        <v>187</v>
      </c>
      <c r="AU1186" s="251" t="s">
        <v>82</v>
      </c>
      <c r="AV1186" s="13" t="s">
        <v>82</v>
      </c>
      <c r="AW1186" s="13" t="s">
        <v>36</v>
      </c>
      <c r="AX1186" s="13" t="s">
        <v>73</v>
      </c>
      <c r="AY1186" s="251" t="s">
        <v>175</v>
      </c>
    </row>
    <row r="1187" s="14" customFormat="1">
      <c r="A1187" s="14"/>
      <c r="B1187" s="252"/>
      <c r="C1187" s="253"/>
      <c r="D1187" s="224" t="s">
        <v>187</v>
      </c>
      <c r="E1187" s="254" t="s">
        <v>30</v>
      </c>
      <c r="F1187" s="255" t="s">
        <v>190</v>
      </c>
      <c r="G1187" s="253"/>
      <c r="H1187" s="256">
        <v>152.39</v>
      </c>
      <c r="I1187" s="257"/>
      <c r="J1187" s="253"/>
      <c r="K1187" s="253"/>
      <c r="L1187" s="258"/>
      <c r="M1187" s="259"/>
      <c r="N1187" s="260"/>
      <c r="O1187" s="260"/>
      <c r="P1187" s="260"/>
      <c r="Q1187" s="260"/>
      <c r="R1187" s="260"/>
      <c r="S1187" s="260"/>
      <c r="T1187" s="261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2" t="s">
        <v>187</v>
      </c>
      <c r="AU1187" s="262" t="s">
        <v>82</v>
      </c>
      <c r="AV1187" s="14" t="s">
        <v>181</v>
      </c>
      <c r="AW1187" s="14" t="s">
        <v>36</v>
      </c>
      <c r="AX1187" s="14" t="s">
        <v>80</v>
      </c>
      <c r="AY1187" s="262" t="s">
        <v>175</v>
      </c>
    </row>
    <row r="1188" s="2" customFormat="1" ht="16.5" customHeight="1">
      <c r="A1188" s="42"/>
      <c r="B1188" s="43"/>
      <c r="C1188" s="287" t="s">
        <v>1909</v>
      </c>
      <c r="D1188" s="287" t="s">
        <v>770</v>
      </c>
      <c r="E1188" s="288" t="s">
        <v>1897</v>
      </c>
      <c r="F1188" s="289" t="s">
        <v>1898</v>
      </c>
      <c r="G1188" s="290" t="s">
        <v>1899</v>
      </c>
      <c r="H1188" s="291">
        <v>42.927</v>
      </c>
      <c r="I1188" s="292"/>
      <c r="J1188" s="293">
        <f>ROUND(I1188*H1188,2)</f>
        <v>0</v>
      </c>
      <c r="K1188" s="289" t="s">
        <v>180</v>
      </c>
      <c r="L1188" s="294"/>
      <c r="M1188" s="295" t="s">
        <v>30</v>
      </c>
      <c r="N1188" s="296" t="s">
        <v>44</v>
      </c>
      <c r="O1188" s="88"/>
      <c r="P1188" s="220">
        <f>O1188*H1188</f>
        <v>0</v>
      </c>
      <c r="Q1188" s="220">
        <v>0.001</v>
      </c>
      <c r="R1188" s="220">
        <f>Q1188*H1188</f>
        <v>0.042927</v>
      </c>
      <c r="S1188" s="220">
        <v>0</v>
      </c>
      <c r="T1188" s="221">
        <f>S1188*H1188</f>
        <v>0</v>
      </c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R1188" s="222" t="s">
        <v>462</v>
      </c>
      <c r="AT1188" s="222" t="s">
        <v>770</v>
      </c>
      <c r="AU1188" s="222" t="s">
        <v>82</v>
      </c>
      <c r="AY1188" s="20" t="s">
        <v>175</v>
      </c>
      <c r="BE1188" s="223">
        <f>IF(N1188="základní",J1188,0)</f>
        <v>0</v>
      </c>
      <c r="BF1188" s="223">
        <f>IF(N1188="snížená",J1188,0)</f>
        <v>0</v>
      </c>
      <c r="BG1188" s="223">
        <f>IF(N1188="zákl. přenesená",J1188,0)</f>
        <v>0</v>
      </c>
      <c r="BH1188" s="223">
        <f>IF(N1188="sníž. přenesená",J1188,0)</f>
        <v>0</v>
      </c>
      <c r="BI1188" s="223">
        <f>IF(N1188="nulová",J1188,0)</f>
        <v>0</v>
      </c>
      <c r="BJ1188" s="20" t="s">
        <v>80</v>
      </c>
      <c r="BK1188" s="223">
        <f>ROUND(I1188*H1188,2)</f>
        <v>0</v>
      </c>
      <c r="BL1188" s="20" t="s">
        <v>305</v>
      </c>
      <c r="BM1188" s="222" t="s">
        <v>1910</v>
      </c>
    </row>
    <row r="1189" s="2" customFormat="1">
      <c r="A1189" s="42"/>
      <c r="B1189" s="43"/>
      <c r="C1189" s="44"/>
      <c r="D1189" s="224" t="s">
        <v>183</v>
      </c>
      <c r="E1189" s="44"/>
      <c r="F1189" s="225" t="s">
        <v>1898</v>
      </c>
      <c r="G1189" s="44"/>
      <c r="H1189" s="44"/>
      <c r="I1189" s="226"/>
      <c r="J1189" s="44"/>
      <c r="K1189" s="44"/>
      <c r="L1189" s="48"/>
      <c r="M1189" s="227"/>
      <c r="N1189" s="228"/>
      <c r="O1189" s="88"/>
      <c r="P1189" s="88"/>
      <c r="Q1189" s="88"/>
      <c r="R1189" s="88"/>
      <c r="S1189" s="88"/>
      <c r="T1189" s="89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T1189" s="20" t="s">
        <v>183</v>
      </c>
      <c r="AU1189" s="20" t="s">
        <v>82</v>
      </c>
    </row>
    <row r="1190" s="13" customFormat="1">
      <c r="A1190" s="13"/>
      <c r="B1190" s="241"/>
      <c r="C1190" s="242"/>
      <c r="D1190" s="224" t="s">
        <v>187</v>
      </c>
      <c r="E1190" s="243" t="s">
        <v>30</v>
      </c>
      <c r="F1190" s="244" t="s">
        <v>1911</v>
      </c>
      <c r="G1190" s="242"/>
      <c r="H1190" s="245">
        <v>42.927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1" t="s">
        <v>187</v>
      </c>
      <c r="AU1190" s="251" t="s">
        <v>82</v>
      </c>
      <c r="AV1190" s="13" t="s">
        <v>82</v>
      </c>
      <c r="AW1190" s="13" t="s">
        <v>36</v>
      </c>
      <c r="AX1190" s="13" t="s">
        <v>73</v>
      </c>
      <c r="AY1190" s="251" t="s">
        <v>175</v>
      </c>
    </row>
    <row r="1191" s="14" customFormat="1">
      <c r="A1191" s="14"/>
      <c r="B1191" s="252"/>
      <c r="C1191" s="253"/>
      <c r="D1191" s="224" t="s">
        <v>187</v>
      </c>
      <c r="E1191" s="254" t="s">
        <v>30</v>
      </c>
      <c r="F1191" s="255" t="s">
        <v>190</v>
      </c>
      <c r="G1191" s="253"/>
      <c r="H1191" s="256">
        <v>42.927</v>
      </c>
      <c r="I1191" s="257"/>
      <c r="J1191" s="253"/>
      <c r="K1191" s="253"/>
      <c r="L1191" s="258"/>
      <c r="M1191" s="259"/>
      <c r="N1191" s="260"/>
      <c r="O1191" s="260"/>
      <c r="P1191" s="260"/>
      <c r="Q1191" s="260"/>
      <c r="R1191" s="260"/>
      <c r="S1191" s="260"/>
      <c r="T1191" s="261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2" t="s">
        <v>187</v>
      </c>
      <c r="AU1191" s="262" t="s">
        <v>82</v>
      </c>
      <c r="AV1191" s="14" t="s">
        <v>181</v>
      </c>
      <c r="AW1191" s="14" t="s">
        <v>36</v>
      </c>
      <c r="AX1191" s="14" t="s">
        <v>80</v>
      </c>
      <c r="AY1191" s="262" t="s">
        <v>175</v>
      </c>
    </row>
    <row r="1192" s="2" customFormat="1" ht="16.5" customHeight="1">
      <c r="A1192" s="42"/>
      <c r="B1192" s="43"/>
      <c r="C1192" s="211" t="s">
        <v>1912</v>
      </c>
      <c r="D1192" s="211" t="s">
        <v>176</v>
      </c>
      <c r="E1192" s="212" t="s">
        <v>1913</v>
      </c>
      <c r="F1192" s="213" t="s">
        <v>1914</v>
      </c>
      <c r="G1192" s="214" t="s">
        <v>179</v>
      </c>
      <c r="H1192" s="215">
        <v>491.97</v>
      </c>
      <c r="I1192" s="216"/>
      <c r="J1192" s="217">
        <f>ROUND(I1192*H1192,2)</f>
        <v>0</v>
      </c>
      <c r="K1192" s="213" t="s">
        <v>180</v>
      </c>
      <c r="L1192" s="48"/>
      <c r="M1192" s="218" t="s">
        <v>30</v>
      </c>
      <c r="N1192" s="219" t="s">
        <v>44</v>
      </c>
      <c r="O1192" s="88"/>
      <c r="P1192" s="220">
        <f>O1192*H1192</f>
        <v>0</v>
      </c>
      <c r="Q1192" s="220">
        <v>0.0004</v>
      </c>
      <c r="R1192" s="220">
        <f>Q1192*H1192</f>
        <v>0.19678800000000003</v>
      </c>
      <c r="S1192" s="220">
        <v>0</v>
      </c>
      <c r="T1192" s="221">
        <f>S1192*H1192</f>
        <v>0</v>
      </c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R1192" s="222" t="s">
        <v>305</v>
      </c>
      <c r="AT1192" s="222" t="s">
        <v>176</v>
      </c>
      <c r="AU1192" s="222" t="s">
        <v>82</v>
      </c>
      <c r="AY1192" s="20" t="s">
        <v>175</v>
      </c>
      <c r="BE1192" s="223">
        <f>IF(N1192="základní",J1192,0)</f>
        <v>0</v>
      </c>
      <c r="BF1192" s="223">
        <f>IF(N1192="snížená",J1192,0)</f>
        <v>0</v>
      </c>
      <c r="BG1192" s="223">
        <f>IF(N1192="zákl. přenesená",J1192,0)</f>
        <v>0</v>
      </c>
      <c r="BH1192" s="223">
        <f>IF(N1192="sníž. přenesená",J1192,0)</f>
        <v>0</v>
      </c>
      <c r="BI1192" s="223">
        <f>IF(N1192="nulová",J1192,0)</f>
        <v>0</v>
      </c>
      <c r="BJ1192" s="20" t="s">
        <v>80</v>
      </c>
      <c r="BK1192" s="223">
        <f>ROUND(I1192*H1192,2)</f>
        <v>0</v>
      </c>
      <c r="BL1192" s="20" t="s">
        <v>305</v>
      </c>
      <c r="BM1192" s="222" t="s">
        <v>1915</v>
      </c>
    </row>
    <row r="1193" s="2" customFormat="1">
      <c r="A1193" s="42"/>
      <c r="B1193" s="43"/>
      <c r="C1193" s="44"/>
      <c r="D1193" s="224" t="s">
        <v>183</v>
      </c>
      <c r="E1193" s="44"/>
      <c r="F1193" s="225" t="s">
        <v>1916</v>
      </c>
      <c r="G1193" s="44"/>
      <c r="H1193" s="44"/>
      <c r="I1193" s="226"/>
      <c r="J1193" s="44"/>
      <c r="K1193" s="44"/>
      <c r="L1193" s="48"/>
      <c r="M1193" s="227"/>
      <c r="N1193" s="228"/>
      <c r="O1193" s="88"/>
      <c r="P1193" s="88"/>
      <c r="Q1193" s="88"/>
      <c r="R1193" s="88"/>
      <c r="S1193" s="88"/>
      <c r="T1193" s="89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T1193" s="20" t="s">
        <v>183</v>
      </c>
      <c r="AU1193" s="20" t="s">
        <v>82</v>
      </c>
    </row>
    <row r="1194" s="2" customFormat="1">
      <c r="A1194" s="42"/>
      <c r="B1194" s="43"/>
      <c r="C1194" s="44"/>
      <c r="D1194" s="229" t="s">
        <v>185</v>
      </c>
      <c r="E1194" s="44"/>
      <c r="F1194" s="230" t="s">
        <v>1917</v>
      </c>
      <c r="G1194" s="44"/>
      <c r="H1194" s="44"/>
      <c r="I1194" s="226"/>
      <c r="J1194" s="44"/>
      <c r="K1194" s="44"/>
      <c r="L1194" s="48"/>
      <c r="M1194" s="227"/>
      <c r="N1194" s="228"/>
      <c r="O1194" s="88"/>
      <c r="P1194" s="88"/>
      <c r="Q1194" s="88"/>
      <c r="R1194" s="88"/>
      <c r="S1194" s="88"/>
      <c r="T1194" s="89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2"/>
      <c r="AE1194" s="42"/>
      <c r="AT1194" s="20" t="s">
        <v>185</v>
      </c>
      <c r="AU1194" s="20" t="s">
        <v>82</v>
      </c>
    </row>
    <row r="1195" s="2" customFormat="1" ht="24.15" customHeight="1">
      <c r="A1195" s="42"/>
      <c r="B1195" s="43"/>
      <c r="C1195" s="287" t="s">
        <v>1918</v>
      </c>
      <c r="D1195" s="287" t="s">
        <v>770</v>
      </c>
      <c r="E1195" s="288" t="s">
        <v>1919</v>
      </c>
      <c r="F1195" s="289" t="s">
        <v>1920</v>
      </c>
      <c r="G1195" s="290" t="s">
        <v>179</v>
      </c>
      <c r="H1195" s="291">
        <v>573.391</v>
      </c>
      <c r="I1195" s="292"/>
      <c r="J1195" s="293">
        <f>ROUND(I1195*H1195,2)</f>
        <v>0</v>
      </c>
      <c r="K1195" s="289" t="s">
        <v>180</v>
      </c>
      <c r="L1195" s="294"/>
      <c r="M1195" s="295" t="s">
        <v>30</v>
      </c>
      <c r="N1195" s="296" t="s">
        <v>44</v>
      </c>
      <c r="O1195" s="88"/>
      <c r="P1195" s="220">
        <f>O1195*H1195</f>
        <v>0</v>
      </c>
      <c r="Q1195" s="220">
        <v>0.0054</v>
      </c>
      <c r="R1195" s="220">
        <f>Q1195*H1195</f>
        <v>3.0963114</v>
      </c>
      <c r="S1195" s="220">
        <v>0</v>
      </c>
      <c r="T1195" s="221">
        <f>S1195*H1195</f>
        <v>0</v>
      </c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R1195" s="222" t="s">
        <v>462</v>
      </c>
      <c r="AT1195" s="222" t="s">
        <v>770</v>
      </c>
      <c r="AU1195" s="222" t="s">
        <v>82</v>
      </c>
      <c r="AY1195" s="20" t="s">
        <v>175</v>
      </c>
      <c r="BE1195" s="223">
        <f>IF(N1195="základní",J1195,0)</f>
        <v>0</v>
      </c>
      <c r="BF1195" s="223">
        <f>IF(N1195="snížená",J1195,0)</f>
        <v>0</v>
      </c>
      <c r="BG1195" s="223">
        <f>IF(N1195="zákl. přenesená",J1195,0)</f>
        <v>0</v>
      </c>
      <c r="BH1195" s="223">
        <f>IF(N1195="sníž. přenesená",J1195,0)</f>
        <v>0</v>
      </c>
      <c r="BI1195" s="223">
        <f>IF(N1195="nulová",J1195,0)</f>
        <v>0</v>
      </c>
      <c r="BJ1195" s="20" t="s">
        <v>80</v>
      </c>
      <c r="BK1195" s="223">
        <f>ROUND(I1195*H1195,2)</f>
        <v>0</v>
      </c>
      <c r="BL1195" s="20" t="s">
        <v>305</v>
      </c>
      <c r="BM1195" s="222" t="s">
        <v>1921</v>
      </c>
    </row>
    <row r="1196" s="2" customFormat="1">
      <c r="A1196" s="42"/>
      <c r="B1196" s="43"/>
      <c r="C1196" s="44"/>
      <c r="D1196" s="224" t="s">
        <v>183</v>
      </c>
      <c r="E1196" s="44"/>
      <c r="F1196" s="225" t="s">
        <v>1920</v>
      </c>
      <c r="G1196" s="44"/>
      <c r="H1196" s="44"/>
      <c r="I1196" s="226"/>
      <c r="J1196" s="44"/>
      <c r="K1196" s="44"/>
      <c r="L1196" s="48"/>
      <c r="M1196" s="227"/>
      <c r="N1196" s="228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T1196" s="20" t="s">
        <v>183</v>
      </c>
      <c r="AU1196" s="20" t="s">
        <v>82</v>
      </c>
    </row>
    <row r="1197" s="13" customFormat="1">
      <c r="A1197" s="13"/>
      <c r="B1197" s="241"/>
      <c r="C1197" s="242"/>
      <c r="D1197" s="224" t="s">
        <v>187</v>
      </c>
      <c r="E1197" s="242"/>
      <c r="F1197" s="244" t="s">
        <v>1922</v>
      </c>
      <c r="G1197" s="242"/>
      <c r="H1197" s="245">
        <v>573.391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1" t="s">
        <v>187</v>
      </c>
      <c r="AU1197" s="251" t="s">
        <v>82</v>
      </c>
      <c r="AV1197" s="13" t="s">
        <v>82</v>
      </c>
      <c r="AW1197" s="13" t="s">
        <v>4</v>
      </c>
      <c r="AX1197" s="13" t="s">
        <v>80</v>
      </c>
      <c r="AY1197" s="251" t="s">
        <v>175</v>
      </c>
    </row>
    <row r="1198" s="2" customFormat="1" ht="24.15" customHeight="1">
      <c r="A1198" s="42"/>
      <c r="B1198" s="43"/>
      <c r="C1198" s="287" t="s">
        <v>1923</v>
      </c>
      <c r="D1198" s="287" t="s">
        <v>770</v>
      </c>
      <c r="E1198" s="288" t="s">
        <v>1924</v>
      </c>
      <c r="F1198" s="289" t="s">
        <v>1925</v>
      </c>
      <c r="G1198" s="290" t="s">
        <v>179</v>
      </c>
      <c r="H1198" s="291">
        <v>491.97</v>
      </c>
      <c r="I1198" s="292"/>
      <c r="J1198" s="293">
        <f>ROUND(I1198*H1198,2)</f>
        <v>0</v>
      </c>
      <c r="K1198" s="289" t="s">
        <v>180</v>
      </c>
      <c r="L1198" s="294"/>
      <c r="M1198" s="295" t="s">
        <v>30</v>
      </c>
      <c r="N1198" s="296" t="s">
        <v>44</v>
      </c>
      <c r="O1198" s="88"/>
      <c r="P1198" s="220">
        <f>O1198*H1198</f>
        <v>0</v>
      </c>
      <c r="Q1198" s="220">
        <v>0.0053</v>
      </c>
      <c r="R1198" s="220">
        <f>Q1198*H1198</f>
        <v>2.607441</v>
      </c>
      <c r="S1198" s="220">
        <v>0</v>
      </c>
      <c r="T1198" s="221">
        <f>S1198*H1198</f>
        <v>0</v>
      </c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2"/>
      <c r="AE1198" s="42"/>
      <c r="AR1198" s="222" t="s">
        <v>462</v>
      </c>
      <c r="AT1198" s="222" t="s">
        <v>770</v>
      </c>
      <c r="AU1198" s="222" t="s">
        <v>82</v>
      </c>
      <c r="AY1198" s="20" t="s">
        <v>175</v>
      </c>
      <c r="BE1198" s="223">
        <f>IF(N1198="základní",J1198,0)</f>
        <v>0</v>
      </c>
      <c r="BF1198" s="223">
        <f>IF(N1198="snížená",J1198,0)</f>
        <v>0</v>
      </c>
      <c r="BG1198" s="223">
        <f>IF(N1198="zákl. přenesená",J1198,0)</f>
        <v>0</v>
      </c>
      <c r="BH1198" s="223">
        <f>IF(N1198="sníž. přenesená",J1198,0)</f>
        <v>0</v>
      </c>
      <c r="BI1198" s="223">
        <f>IF(N1198="nulová",J1198,0)</f>
        <v>0</v>
      </c>
      <c r="BJ1198" s="20" t="s">
        <v>80</v>
      </c>
      <c r="BK1198" s="223">
        <f>ROUND(I1198*H1198,2)</f>
        <v>0</v>
      </c>
      <c r="BL1198" s="20" t="s">
        <v>305</v>
      </c>
      <c r="BM1198" s="222" t="s">
        <v>1926</v>
      </c>
    </row>
    <row r="1199" s="2" customFormat="1">
      <c r="A1199" s="42"/>
      <c r="B1199" s="43"/>
      <c r="C1199" s="44"/>
      <c r="D1199" s="224" t="s">
        <v>183</v>
      </c>
      <c r="E1199" s="44"/>
      <c r="F1199" s="225" t="s">
        <v>1925</v>
      </c>
      <c r="G1199" s="44"/>
      <c r="H1199" s="44"/>
      <c r="I1199" s="226"/>
      <c r="J1199" s="44"/>
      <c r="K1199" s="44"/>
      <c r="L1199" s="48"/>
      <c r="M1199" s="227"/>
      <c r="N1199" s="228"/>
      <c r="O1199" s="88"/>
      <c r="P1199" s="88"/>
      <c r="Q1199" s="88"/>
      <c r="R1199" s="88"/>
      <c r="S1199" s="88"/>
      <c r="T1199" s="89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2"/>
      <c r="AE1199" s="42"/>
      <c r="AT1199" s="20" t="s">
        <v>183</v>
      </c>
      <c r="AU1199" s="20" t="s">
        <v>82</v>
      </c>
    </row>
    <row r="1200" s="2" customFormat="1" ht="16.5" customHeight="1">
      <c r="A1200" s="42"/>
      <c r="B1200" s="43"/>
      <c r="C1200" s="211" t="s">
        <v>1927</v>
      </c>
      <c r="D1200" s="211" t="s">
        <v>176</v>
      </c>
      <c r="E1200" s="212" t="s">
        <v>1928</v>
      </c>
      <c r="F1200" s="213" t="s">
        <v>1929</v>
      </c>
      <c r="G1200" s="214" t="s">
        <v>179</v>
      </c>
      <c r="H1200" s="215">
        <v>152.39</v>
      </c>
      <c r="I1200" s="216"/>
      <c r="J1200" s="217">
        <f>ROUND(I1200*H1200,2)</f>
        <v>0</v>
      </c>
      <c r="K1200" s="213" t="s">
        <v>180</v>
      </c>
      <c r="L1200" s="48"/>
      <c r="M1200" s="218" t="s">
        <v>30</v>
      </c>
      <c r="N1200" s="219" t="s">
        <v>44</v>
      </c>
      <c r="O1200" s="88"/>
      <c r="P1200" s="220">
        <f>O1200*H1200</f>
        <v>0</v>
      </c>
      <c r="Q1200" s="220">
        <v>0.0004</v>
      </c>
      <c r="R1200" s="220">
        <f>Q1200*H1200</f>
        <v>0.060955999999999992</v>
      </c>
      <c r="S1200" s="220">
        <v>0</v>
      </c>
      <c r="T1200" s="221">
        <f>S1200*H1200</f>
        <v>0</v>
      </c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2"/>
      <c r="AE1200" s="42"/>
      <c r="AR1200" s="222" t="s">
        <v>305</v>
      </c>
      <c r="AT1200" s="222" t="s">
        <v>176</v>
      </c>
      <c r="AU1200" s="222" t="s">
        <v>82</v>
      </c>
      <c r="AY1200" s="20" t="s">
        <v>175</v>
      </c>
      <c r="BE1200" s="223">
        <f>IF(N1200="základní",J1200,0)</f>
        <v>0</v>
      </c>
      <c r="BF1200" s="223">
        <f>IF(N1200="snížená",J1200,0)</f>
        <v>0</v>
      </c>
      <c r="BG1200" s="223">
        <f>IF(N1200="zákl. přenesená",J1200,0)</f>
        <v>0</v>
      </c>
      <c r="BH1200" s="223">
        <f>IF(N1200="sníž. přenesená",J1200,0)</f>
        <v>0</v>
      </c>
      <c r="BI1200" s="223">
        <f>IF(N1200="nulová",J1200,0)</f>
        <v>0</v>
      </c>
      <c r="BJ1200" s="20" t="s">
        <v>80</v>
      </c>
      <c r="BK1200" s="223">
        <f>ROUND(I1200*H1200,2)</f>
        <v>0</v>
      </c>
      <c r="BL1200" s="20" t="s">
        <v>305</v>
      </c>
      <c r="BM1200" s="222" t="s">
        <v>1930</v>
      </c>
    </row>
    <row r="1201" s="2" customFormat="1">
      <c r="A1201" s="42"/>
      <c r="B1201" s="43"/>
      <c r="C1201" s="44"/>
      <c r="D1201" s="224" t="s">
        <v>183</v>
      </c>
      <c r="E1201" s="44"/>
      <c r="F1201" s="225" t="s">
        <v>1931</v>
      </c>
      <c r="G1201" s="44"/>
      <c r="H1201" s="44"/>
      <c r="I1201" s="226"/>
      <c r="J1201" s="44"/>
      <c r="K1201" s="44"/>
      <c r="L1201" s="48"/>
      <c r="M1201" s="227"/>
      <c r="N1201" s="228"/>
      <c r="O1201" s="88"/>
      <c r="P1201" s="88"/>
      <c r="Q1201" s="88"/>
      <c r="R1201" s="88"/>
      <c r="S1201" s="88"/>
      <c r="T1201" s="89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2"/>
      <c r="AE1201" s="42"/>
      <c r="AT1201" s="20" t="s">
        <v>183</v>
      </c>
      <c r="AU1201" s="20" t="s">
        <v>82</v>
      </c>
    </row>
    <row r="1202" s="2" customFormat="1">
      <c r="A1202" s="42"/>
      <c r="B1202" s="43"/>
      <c r="C1202" s="44"/>
      <c r="D1202" s="229" t="s">
        <v>185</v>
      </c>
      <c r="E1202" s="44"/>
      <c r="F1202" s="230" t="s">
        <v>1932</v>
      </c>
      <c r="G1202" s="44"/>
      <c r="H1202" s="44"/>
      <c r="I1202" s="226"/>
      <c r="J1202" s="44"/>
      <c r="K1202" s="44"/>
      <c r="L1202" s="48"/>
      <c r="M1202" s="227"/>
      <c r="N1202" s="228"/>
      <c r="O1202" s="88"/>
      <c r="P1202" s="88"/>
      <c r="Q1202" s="88"/>
      <c r="R1202" s="88"/>
      <c r="S1202" s="88"/>
      <c r="T1202" s="89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2"/>
      <c r="AE1202" s="42"/>
      <c r="AT1202" s="20" t="s">
        <v>185</v>
      </c>
      <c r="AU1202" s="20" t="s">
        <v>82</v>
      </c>
    </row>
    <row r="1203" s="2" customFormat="1" ht="24.15" customHeight="1">
      <c r="A1203" s="42"/>
      <c r="B1203" s="43"/>
      <c r="C1203" s="287" t="s">
        <v>1933</v>
      </c>
      <c r="D1203" s="287" t="s">
        <v>770</v>
      </c>
      <c r="E1203" s="288" t="s">
        <v>1919</v>
      </c>
      <c r="F1203" s="289" t="s">
        <v>1920</v>
      </c>
      <c r="G1203" s="290" t="s">
        <v>179</v>
      </c>
      <c r="H1203" s="291">
        <v>186.068</v>
      </c>
      <c r="I1203" s="292"/>
      <c r="J1203" s="293">
        <f>ROUND(I1203*H1203,2)</f>
        <v>0</v>
      </c>
      <c r="K1203" s="289" t="s">
        <v>180</v>
      </c>
      <c r="L1203" s="294"/>
      <c r="M1203" s="295" t="s">
        <v>30</v>
      </c>
      <c r="N1203" s="296" t="s">
        <v>44</v>
      </c>
      <c r="O1203" s="88"/>
      <c r="P1203" s="220">
        <f>O1203*H1203</f>
        <v>0</v>
      </c>
      <c r="Q1203" s="220">
        <v>0.0054</v>
      </c>
      <c r="R1203" s="220">
        <f>Q1203*H1203</f>
        <v>1.0047672</v>
      </c>
      <c r="S1203" s="220">
        <v>0</v>
      </c>
      <c r="T1203" s="221">
        <f>S1203*H1203</f>
        <v>0</v>
      </c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2"/>
      <c r="AE1203" s="42"/>
      <c r="AR1203" s="222" t="s">
        <v>462</v>
      </c>
      <c r="AT1203" s="222" t="s">
        <v>770</v>
      </c>
      <c r="AU1203" s="222" t="s">
        <v>82</v>
      </c>
      <c r="AY1203" s="20" t="s">
        <v>175</v>
      </c>
      <c r="BE1203" s="223">
        <f>IF(N1203="základní",J1203,0)</f>
        <v>0</v>
      </c>
      <c r="BF1203" s="223">
        <f>IF(N1203="snížená",J1203,0)</f>
        <v>0</v>
      </c>
      <c r="BG1203" s="223">
        <f>IF(N1203="zákl. přenesená",J1203,0)</f>
        <v>0</v>
      </c>
      <c r="BH1203" s="223">
        <f>IF(N1203="sníž. přenesená",J1203,0)</f>
        <v>0</v>
      </c>
      <c r="BI1203" s="223">
        <f>IF(N1203="nulová",J1203,0)</f>
        <v>0</v>
      </c>
      <c r="BJ1203" s="20" t="s">
        <v>80</v>
      </c>
      <c r="BK1203" s="223">
        <f>ROUND(I1203*H1203,2)</f>
        <v>0</v>
      </c>
      <c r="BL1203" s="20" t="s">
        <v>305</v>
      </c>
      <c r="BM1203" s="222" t="s">
        <v>1934</v>
      </c>
    </row>
    <row r="1204" s="2" customFormat="1">
      <c r="A1204" s="42"/>
      <c r="B1204" s="43"/>
      <c r="C1204" s="44"/>
      <c r="D1204" s="224" t="s">
        <v>183</v>
      </c>
      <c r="E1204" s="44"/>
      <c r="F1204" s="225" t="s">
        <v>1920</v>
      </c>
      <c r="G1204" s="44"/>
      <c r="H1204" s="44"/>
      <c r="I1204" s="226"/>
      <c r="J1204" s="44"/>
      <c r="K1204" s="44"/>
      <c r="L1204" s="48"/>
      <c r="M1204" s="227"/>
      <c r="N1204" s="228"/>
      <c r="O1204" s="88"/>
      <c r="P1204" s="88"/>
      <c r="Q1204" s="88"/>
      <c r="R1204" s="88"/>
      <c r="S1204" s="88"/>
      <c r="T1204" s="89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2"/>
      <c r="AE1204" s="42"/>
      <c r="AT1204" s="20" t="s">
        <v>183</v>
      </c>
      <c r="AU1204" s="20" t="s">
        <v>82</v>
      </c>
    </row>
    <row r="1205" s="13" customFormat="1">
      <c r="A1205" s="13"/>
      <c r="B1205" s="241"/>
      <c r="C1205" s="242"/>
      <c r="D1205" s="224" t="s">
        <v>187</v>
      </c>
      <c r="E1205" s="242"/>
      <c r="F1205" s="244" t="s">
        <v>1935</v>
      </c>
      <c r="G1205" s="242"/>
      <c r="H1205" s="245">
        <v>186.068</v>
      </c>
      <c r="I1205" s="246"/>
      <c r="J1205" s="242"/>
      <c r="K1205" s="242"/>
      <c r="L1205" s="247"/>
      <c r="M1205" s="248"/>
      <c r="N1205" s="249"/>
      <c r="O1205" s="249"/>
      <c r="P1205" s="249"/>
      <c r="Q1205" s="249"/>
      <c r="R1205" s="249"/>
      <c r="S1205" s="249"/>
      <c r="T1205" s="250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1" t="s">
        <v>187</v>
      </c>
      <c r="AU1205" s="251" t="s">
        <v>82</v>
      </c>
      <c r="AV1205" s="13" t="s">
        <v>82</v>
      </c>
      <c r="AW1205" s="13" t="s">
        <v>4</v>
      </c>
      <c r="AX1205" s="13" t="s">
        <v>80</v>
      </c>
      <c r="AY1205" s="251" t="s">
        <v>175</v>
      </c>
    </row>
    <row r="1206" s="2" customFormat="1" ht="24.15" customHeight="1">
      <c r="A1206" s="42"/>
      <c r="B1206" s="43"/>
      <c r="C1206" s="287" t="s">
        <v>1936</v>
      </c>
      <c r="D1206" s="287" t="s">
        <v>770</v>
      </c>
      <c r="E1206" s="288" t="s">
        <v>1924</v>
      </c>
      <c r="F1206" s="289" t="s">
        <v>1925</v>
      </c>
      <c r="G1206" s="290" t="s">
        <v>179</v>
      </c>
      <c r="H1206" s="291">
        <v>152.39</v>
      </c>
      <c r="I1206" s="292"/>
      <c r="J1206" s="293">
        <f>ROUND(I1206*H1206,2)</f>
        <v>0</v>
      </c>
      <c r="K1206" s="289" t="s">
        <v>180</v>
      </c>
      <c r="L1206" s="294"/>
      <c r="M1206" s="295" t="s">
        <v>30</v>
      </c>
      <c r="N1206" s="296" t="s">
        <v>44</v>
      </c>
      <c r="O1206" s="88"/>
      <c r="P1206" s="220">
        <f>O1206*H1206</f>
        <v>0</v>
      </c>
      <c r="Q1206" s="220">
        <v>0.0053</v>
      </c>
      <c r="R1206" s="220">
        <f>Q1206*H1206</f>
        <v>0.807667</v>
      </c>
      <c r="S1206" s="220">
        <v>0</v>
      </c>
      <c r="T1206" s="221">
        <f>S1206*H1206</f>
        <v>0</v>
      </c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R1206" s="222" t="s">
        <v>462</v>
      </c>
      <c r="AT1206" s="222" t="s">
        <v>770</v>
      </c>
      <c r="AU1206" s="222" t="s">
        <v>82</v>
      </c>
      <c r="AY1206" s="20" t="s">
        <v>175</v>
      </c>
      <c r="BE1206" s="223">
        <f>IF(N1206="základní",J1206,0)</f>
        <v>0</v>
      </c>
      <c r="BF1206" s="223">
        <f>IF(N1206="snížená",J1206,0)</f>
        <v>0</v>
      </c>
      <c r="BG1206" s="223">
        <f>IF(N1206="zákl. přenesená",J1206,0)</f>
        <v>0</v>
      </c>
      <c r="BH1206" s="223">
        <f>IF(N1206="sníž. přenesená",J1206,0)</f>
        <v>0</v>
      </c>
      <c r="BI1206" s="223">
        <f>IF(N1206="nulová",J1206,0)</f>
        <v>0</v>
      </c>
      <c r="BJ1206" s="20" t="s">
        <v>80</v>
      </c>
      <c r="BK1206" s="223">
        <f>ROUND(I1206*H1206,2)</f>
        <v>0</v>
      </c>
      <c r="BL1206" s="20" t="s">
        <v>305</v>
      </c>
      <c r="BM1206" s="222" t="s">
        <v>1937</v>
      </c>
    </row>
    <row r="1207" s="2" customFormat="1">
      <c r="A1207" s="42"/>
      <c r="B1207" s="43"/>
      <c r="C1207" s="44"/>
      <c r="D1207" s="224" t="s">
        <v>183</v>
      </c>
      <c r="E1207" s="44"/>
      <c r="F1207" s="225" t="s">
        <v>1925</v>
      </c>
      <c r="G1207" s="44"/>
      <c r="H1207" s="44"/>
      <c r="I1207" s="226"/>
      <c r="J1207" s="44"/>
      <c r="K1207" s="44"/>
      <c r="L1207" s="48"/>
      <c r="M1207" s="227"/>
      <c r="N1207" s="228"/>
      <c r="O1207" s="88"/>
      <c r="P1207" s="88"/>
      <c r="Q1207" s="88"/>
      <c r="R1207" s="88"/>
      <c r="S1207" s="88"/>
      <c r="T1207" s="89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T1207" s="20" t="s">
        <v>183</v>
      </c>
      <c r="AU1207" s="20" t="s">
        <v>82</v>
      </c>
    </row>
    <row r="1208" s="2" customFormat="1" ht="16.5" customHeight="1">
      <c r="A1208" s="42"/>
      <c r="B1208" s="43"/>
      <c r="C1208" s="211" t="s">
        <v>1938</v>
      </c>
      <c r="D1208" s="211" t="s">
        <v>176</v>
      </c>
      <c r="E1208" s="212" t="s">
        <v>1939</v>
      </c>
      <c r="F1208" s="213" t="s">
        <v>1940</v>
      </c>
      <c r="G1208" s="214" t="s">
        <v>179</v>
      </c>
      <c r="H1208" s="215">
        <v>105.44</v>
      </c>
      <c r="I1208" s="216"/>
      <c r="J1208" s="217">
        <f>ROUND(I1208*H1208,2)</f>
        <v>0</v>
      </c>
      <c r="K1208" s="213" t="s">
        <v>180</v>
      </c>
      <c r="L1208" s="48"/>
      <c r="M1208" s="218" t="s">
        <v>30</v>
      </c>
      <c r="N1208" s="219" t="s">
        <v>44</v>
      </c>
      <c r="O1208" s="88"/>
      <c r="P1208" s="220">
        <f>O1208*H1208</f>
        <v>0</v>
      </c>
      <c r="Q1208" s="220">
        <v>0.0008</v>
      </c>
      <c r="R1208" s="220">
        <f>Q1208*H1208</f>
        <v>0.084352</v>
      </c>
      <c r="S1208" s="220">
        <v>0</v>
      </c>
      <c r="T1208" s="221">
        <f>S1208*H1208</f>
        <v>0</v>
      </c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2"/>
      <c r="AE1208" s="42"/>
      <c r="AR1208" s="222" t="s">
        <v>305</v>
      </c>
      <c r="AT1208" s="222" t="s">
        <v>176</v>
      </c>
      <c r="AU1208" s="222" t="s">
        <v>82</v>
      </c>
      <c r="AY1208" s="20" t="s">
        <v>175</v>
      </c>
      <c r="BE1208" s="223">
        <f>IF(N1208="základní",J1208,0)</f>
        <v>0</v>
      </c>
      <c r="BF1208" s="223">
        <f>IF(N1208="snížená",J1208,0)</f>
        <v>0</v>
      </c>
      <c r="BG1208" s="223">
        <f>IF(N1208="zákl. přenesená",J1208,0)</f>
        <v>0</v>
      </c>
      <c r="BH1208" s="223">
        <f>IF(N1208="sníž. přenesená",J1208,0)</f>
        <v>0</v>
      </c>
      <c r="BI1208" s="223">
        <f>IF(N1208="nulová",J1208,0)</f>
        <v>0</v>
      </c>
      <c r="BJ1208" s="20" t="s">
        <v>80</v>
      </c>
      <c r="BK1208" s="223">
        <f>ROUND(I1208*H1208,2)</f>
        <v>0</v>
      </c>
      <c r="BL1208" s="20" t="s">
        <v>305</v>
      </c>
      <c r="BM1208" s="222" t="s">
        <v>1941</v>
      </c>
    </row>
    <row r="1209" s="2" customFormat="1">
      <c r="A1209" s="42"/>
      <c r="B1209" s="43"/>
      <c r="C1209" s="44"/>
      <c r="D1209" s="224" t="s">
        <v>183</v>
      </c>
      <c r="E1209" s="44"/>
      <c r="F1209" s="225" t="s">
        <v>1942</v>
      </c>
      <c r="G1209" s="44"/>
      <c r="H1209" s="44"/>
      <c r="I1209" s="226"/>
      <c r="J1209" s="44"/>
      <c r="K1209" s="44"/>
      <c r="L1209" s="48"/>
      <c r="M1209" s="227"/>
      <c r="N1209" s="228"/>
      <c r="O1209" s="88"/>
      <c r="P1209" s="88"/>
      <c r="Q1209" s="88"/>
      <c r="R1209" s="88"/>
      <c r="S1209" s="88"/>
      <c r="T1209" s="89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2"/>
      <c r="AE1209" s="42"/>
      <c r="AT1209" s="20" t="s">
        <v>183</v>
      </c>
      <c r="AU1209" s="20" t="s">
        <v>82</v>
      </c>
    </row>
    <row r="1210" s="2" customFormat="1">
      <c r="A1210" s="42"/>
      <c r="B1210" s="43"/>
      <c r="C1210" s="44"/>
      <c r="D1210" s="229" t="s">
        <v>185</v>
      </c>
      <c r="E1210" s="44"/>
      <c r="F1210" s="230" t="s">
        <v>1943</v>
      </c>
      <c r="G1210" s="44"/>
      <c r="H1210" s="44"/>
      <c r="I1210" s="226"/>
      <c r="J1210" s="44"/>
      <c r="K1210" s="44"/>
      <c r="L1210" s="48"/>
      <c r="M1210" s="227"/>
      <c r="N1210" s="228"/>
      <c r="O1210" s="88"/>
      <c r="P1210" s="88"/>
      <c r="Q1210" s="88"/>
      <c r="R1210" s="88"/>
      <c r="S1210" s="88"/>
      <c r="T1210" s="89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2"/>
      <c r="AE1210" s="42"/>
      <c r="AT1210" s="20" t="s">
        <v>185</v>
      </c>
      <c r="AU1210" s="20" t="s">
        <v>82</v>
      </c>
    </row>
    <row r="1211" s="13" customFormat="1">
      <c r="A1211" s="13"/>
      <c r="B1211" s="241"/>
      <c r="C1211" s="242"/>
      <c r="D1211" s="224" t="s">
        <v>187</v>
      </c>
      <c r="E1211" s="243" t="s">
        <v>30</v>
      </c>
      <c r="F1211" s="244" t="s">
        <v>1414</v>
      </c>
      <c r="G1211" s="242"/>
      <c r="H1211" s="245">
        <v>152.39</v>
      </c>
      <c r="I1211" s="246"/>
      <c r="J1211" s="242"/>
      <c r="K1211" s="242"/>
      <c r="L1211" s="247"/>
      <c r="M1211" s="248"/>
      <c r="N1211" s="249"/>
      <c r="O1211" s="249"/>
      <c r="P1211" s="249"/>
      <c r="Q1211" s="249"/>
      <c r="R1211" s="249"/>
      <c r="S1211" s="249"/>
      <c r="T1211" s="250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1" t="s">
        <v>187</v>
      </c>
      <c r="AU1211" s="251" t="s">
        <v>82</v>
      </c>
      <c r="AV1211" s="13" t="s">
        <v>82</v>
      </c>
      <c r="AW1211" s="13" t="s">
        <v>36</v>
      </c>
      <c r="AX1211" s="13" t="s">
        <v>73</v>
      </c>
      <c r="AY1211" s="251" t="s">
        <v>175</v>
      </c>
    </row>
    <row r="1212" s="15" customFormat="1">
      <c r="A1212" s="15"/>
      <c r="B1212" s="263"/>
      <c r="C1212" s="264"/>
      <c r="D1212" s="224" t="s">
        <v>187</v>
      </c>
      <c r="E1212" s="265" t="s">
        <v>30</v>
      </c>
      <c r="F1212" s="266" t="s">
        <v>231</v>
      </c>
      <c r="G1212" s="264"/>
      <c r="H1212" s="267">
        <v>152.39</v>
      </c>
      <c r="I1212" s="268"/>
      <c r="J1212" s="264"/>
      <c r="K1212" s="264"/>
      <c r="L1212" s="269"/>
      <c r="M1212" s="270"/>
      <c r="N1212" s="271"/>
      <c r="O1212" s="271"/>
      <c r="P1212" s="271"/>
      <c r="Q1212" s="271"/>
      <c r="R1212" s="271"/>
      <c r="S1212" s="271"/>
      <c r="T1212" s="272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T1212" s="273" t="s">
        <v>187</v>
      </c>
      <c r="AU1212" s="273" t="s">
        <v>82</v>
      </c>
      <c r="AV1212" s="15" t="s">
        <v>196</v>
      </c>
      <c r="AW1212" s="15" t="s">
        <v>36</v>
      </c>
      <c r="AX1212" s="15" t="s">
        <v>73</v>
      </c>
      <c r="AY1212" s="273" t="s">
        <v>175</v>
      </c>
    </row>
    <row r="1213" s="12" customFormat="1">
      <c r="A1213" s="12"/>
      <c r="B1213" s="231"/>
      <c r="C1213" s="232"/>
      <c r="D1213" s="224" t="s">
        <v>187</v>
      </c>
      <c r="E1213" s="233" t="s">
        <v>30</v>
      </c>
      <c r="F1213" s="234" t="s">
        <v>1944</v>
      </c>
      <c r="G1213" s="232"/>
      <c r="H1213" s="233" t="s">
        <v>30</v>
      </c>
      <c r="I1213" s="235"/>
      <c r="J1213" s="232"/>
      <c r="K1213" s="232"/>
      <c r="L1213" s="236"/>
      <c r="M1213" s="237"/>
      <c r="N1213" s="238"/>
      <c r="O1213" s="238"/>
      <c r="P1213" s="238"/>
      <c r="Q1213" s="238"/>
      <c r="R1213" s="238"/>
      <c r="S1213" s="238"/>
      <c r="T1213" s="239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T1213" s="240" t="s">
        <v>187</v>
      </c>
      <c r="AU1213" s="240" t="s">
        <v>82</v>
      </c>
      <c r="AV1213" s="12" t="s">
        <v>80</v>
      </c>
      <c r="AW1213" s="12" t="s">
        <v>36</v>
      </c>
      <c r="AX1213" s="12" t="s">
        <v>73</v>
      </c>
      <c r="AY1213" s="240" t="s">
        <v>175</v>
      </c>
    </row>
    <row r="1214" s="13" customFormat="1">
      <c r="A1214" s="13"/>
      <c r="B1214" s="241"/>
      <c r="C1214" s="242"/>
      <c r="D1214" s="224" t="s">
        <v>187</v>
      </c>
      <c r="E1214" s="243" t="s">
        <v>30</v>
      </c>
      <c r="F1214" s="244" t="s">
        <v>1945</v>
      </c>
      <c r="G1214" s="242"/>
      <c r="H1214" s="245">
        <v>-9.56</v>
      </c>
      <c r="I1214" s="246"/>
      <c r="J1214" s="242"/>
      <c r="K1214" s="242"/>
      <c r="L1214" s="247"/>
      <c r="M1214" s="248"/>
      <c r="N1214" s="249"/>
      <c r="O1214" s="249"/>
      <c r="P1214" s="249"/>
      <c r="Q1214" s="249"/>
      <c r="R1214" s="249"/>
      <c r="S1214" s="249"/>
      <c r="T1214" s="250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1" t="s">
        <v>187</v>
      </c>
      <c r="AU1214" s="251" t="s">
        <v>82</v>
      </c>
      <c r="AV1214" s="13" t="s">
        <v>82</v>
      </c>
      <c r="AW1214" s="13" t="s">
        <v>36</v>
      </c>
      <c r="AX1214" s="13" t="s">
        <v>73</v>
      </c>
      <c r="AY1214" s="251" t="s">
        <v>175</v>
      </c>
    </row>
    <row r="1215" s="13" customFormat="1">
      <c r="A1215" s="13"/>
      <c r="B1215" s="241"/>
      <c r="C1215" s="242"/>
      <c r="D1215" s="224" t="s">
        <v>187</v>
      </c>
      <c r="E1215" s="243" t="s">
        <v>30</v>
      </c>
      <c r="F1215" s="244" t="s">
        <v>1946</v>
      </c>
      <c r="G1215" s="242"/>
      <c r="H1215" s="245">
        <v>-20.63</v>
      </c>
      <c r="I1215" s="246"/>
      <c r="J1215" s="242"/>
      <c r="K1215" s="242"/>
      <c r="L1215" s="247"/>
      <c r="M1215" s="248"/>
      <c r="N1215" s="249"/>
      <c r="O1215" s="249"/>
      <c r="P1215" s="249"/>
      <c r="Q1215" s="249"/>
      <c r="R1215" s="249"/>
      <c r="S1215" s="249"/>
      <c r="T1215" s="250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1" t="s">
        <v>187</v>
      </c>
      <c r="AU1215" s="251" t="s">
        <v>82</v>
      </c>
      <c r="AV1215" s="13" t="s">
        <v>82</v>
      </c>
      <c r="AW1215" s="13" t="s">
        <v>36</v>
      </c>
      <c r="AX1215" s="13" t="s">
        <v>73</v>
      </c>
      <c r="AY1215" s="251" t="s">
        <v>175</v>
      </c>
    </row>
    <row r="1216" s="13" customFormat="1">
      <c r="A1216" s="13"/>
      <c r="B1216" s="241"/>
      <c r="C1216" s="242"/>
      <c r="D1216" s="224" t="s">
        <v>187</v>
      </c>
      <c r="E1216" s="243" t="s">
        <v>30</v>
      </c>
      <c r="F1216" s="244" t="s">
        <v>1947</v>
      </c>
      <c r="G1216" s="242"/>
      <c r="H1216" s="245">
        <v>-6.4</v>
      </c>
      <c r="I1216" s="246"/>
      <c r="J1216" s="242"/>
      <c r="K1216" s="242"/>
      <c r="L1216" s="247"/>
      <c r="M1216" s="248"/>
      <c r="N1216" s="249"/>
      <c r="O1216" s="249"/>
      <c r="P1216" s="249"/>
      <c r="Q1216" s="249"/>
      <c r="R1216" s="249"/>
      <c r="S1216" s="249"/>
      <c r="T1216" s="250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1" t="s">
        <v>187</v>
      </c>
      <c r="AU1216" s="251" t="s">
        <v>82</v>
      </c>
      <c r="AV1216" s="13" t="s">
        <v>82</v>
      </c>
      <c r="AW1216" s="13" t="s">
        <v>36</v>
      </c>
      <c r="AX1216" s="13" t="s">
        <v>73</v>
      </c>
      <c r="AY1216" s="251" t="s">
        <v>175</v>
      </c>
    </row>
    <row r="1217" s="13" customFormat="1">
      <c r="A1217" s="13"/>
      <c r="B1217" s="241"/>
      <c r="C1217" s="242"/>
      <c r="D1217" s="224" t="s">
        <v>187</v>
      </c>
      <c r="E1217" s="243" t="s">
        <v>30</v>
      </c>
      <c r="F1217" s="244" t="s">
        <v>1948</v>
      </c>
      <c r="G1217" s="242"/>
      <c r="H1217" s="245">
        <v>-10.36</v>
      </c>
      <c r="I1217" s="246"/>
      <c r="J1217" s="242"/>
      <c r="K1217" s="242"/>
      <c r="L1217" s="247"/>
      <c r="M1217" s="248"/>
      <c r="N1217" s="249"/>
      <c r="O1217" s="249"/>
      <c r="P1217" s="249"/>
      <c r="Q1217" s="249"/>
      <c r="R1217" s="249"/>
      <c r="S1217" s="249"/>
      <c r="T1217" s="250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1" t="s">
        <v>187</v>
      </c>
      <c r="AU1217" s="251" t="s">
        <v>82</v>
      </c>
      <c r="AV1217" s="13" t="s">
        <v>82</v>
      </c>
      <c r="AW1217" s="13" t="s">
        <v>36</v>
      </c>
      <c r="AX1217" s="13" t="s">
        <v>73</v>
      </c>
      <c r="AY1217" s="251" t="s">
        <v>175</v>
      </c>
    </row>
    <row r="1218" s="15" customFormat="1">
      <c r="A1218" s="15"/>
      <c r="B1218" s="263"/>
      <c r="C1218" s="264"/>
      <c r="D1218" s="224" t="s">
        <v>187</v>
      </c>
      <c r="E1218" s="265" t="s">
        <v>30</v>
      </c>
      <c r="F1218" s="266" t="s">
        <v>231</v>
      </c>
      <c r="G1218" s="264"/>
      <c r="H1218" s="267">
        <v>-46.95</v>
      </c>
      <c r="I1218" s="268"/>
      <c r="J1218" s="264"/>
      <c r="K1218" s="264"/>
      <c r="L1218" s="269"/>
      <c r="M1218" s="270"/>
      <c r="N1218" s="271"/>
      <c r="O1218" s="271"/>
      <c r="P1218" s="271"/>
      <c r="Q1218" s="271"/>
      <c r="R1218" s="271"/>
      <c r="S1218" s="271"/>
      <c r="T1218" s="272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73" t="s">
        <v>187</v>
      </c>
      <c r="AU1218" s="273" t="s">
        <v>82</v>
      </c>
      <c r="AV1218" s="15" t="s">
        <v>196</v>
      </c>
      <c r="AW1218" s="15" t="s">
        <v>36</v>
      </c>
      <c r="AX1218" s="15" t="s">
        <v>73</v>
      </c>
      <c r="AY1218" s="273" t="s">
        <v>175</v>
      </c>
    </row>
    <row r="1219" s="14" customFormat="1">
      <c r="A1219" s="14"/>
      <c r="B1219" s="252"/>
      <c r="C1219" s="253"/>
      <c r="D1219" s="224" t="s">
        <v>187</v>
      </c>
      <c r="E1219" s="254" t="s">
        <v>30</v>
      </c>
      <c r="F1219" s="255" t="s">
        <v>190</v>
      </c>
      <c r="G1219" s="253"/>
      <c r="H1219" s="256">
        <v>105.44</v>
      </c>
      <c r="I1219" s="257"/>
      <c r="J1219" s="253"/>
      <c r="K1219" s="253"/>
      <c r="L1219" s="258"/>
      <c r="M1219" s="259"/>
      <c r="N1219" s="260"/>
      <c r="O1219" s="260"/>
      <c r="P1219" s="260"/>
      <c r="Q1219" s="260"/>
      <c r="R1219" s="260"/>
      <c r="S1219" s="260"/>
      <c r="T1219" s="261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62" t="s">
        <v>187</v>
      </c>
      <c r="AU1219" s="262" t="s">
        <v>82</v>
      </c>
      <c r="AV1219" s="14" t="s">
        <v>181</v>
      </c>
      <c r="AW1219" s="14" t="s">
        <v>36</v>
      </c>
      <c r="AX1219" s="14" t="s">
        <v>80</v>
      </c>
      <c r="AY1219" s="262" t="s">
        <v>175</v>
      </c>
    </row>
    <row r="1220" s="2" customFormat="1" ht="16.5" customHeight="1">
      <c r="A1220" s="42"/>
      <c r="B1220" s="43"/>
      <c r="C1220" s="211" t="s">
        <v>1949</v>
      </c>
      <c r="D1220" s="211" t="s">
        <v>176</v>
      </c>
      <c r="E1220" s="212" t="s">
        <v>1950</v>
      </c>
      <c r="F1220" s="213" t="s">
        <v>1951</v>
      </c>
      <c r="G1220" s="214" t="s">
        <v>247</v>
      </c>
      <c r="H1220" s="215">
        <v>95.4</v>
      </c>
      <c r="I1220" s="216"/>
      <c r="J1220" s="217">
        <f>ROUND(I1220*H1220,2)</f>
        <v>0</v>
      </c>
      <c r="K1220" s="213" t="s">
        <v>180</v>
      </c>
      <c r="L1220" s="48"/>
      <c r="M1220" s="218" t="s">
        <v>30</v>
      </c>
      <c r="N1220" s="219" t="s">
        <v>44</v>
      </c>
      <c r="O1220" s="88"/>
      <c r="P1220" s="220">
        <f>O1220*H1220</f>
        <v>0</v>
      </c>
      <c r="Q1220" s="220">
        <v>0.00016</v>
      </c>
      <c r="R1220" s="220">
        <f>Q1220*H1220</f>
        <v>0.015264</v>
      </c>
      <c r="S1220" s="220">
        <v>0</v>
      </c>
      <c r="T1220" s="221">
        <f>S1220*H1220</f>
        <v>0</v>
      </c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2"/>
      <c r="AE1220" s="42"/>
      <c r="AR1220" s="222" t="s">
        <v>305</v>
      </c>
      <c r="AT1220" s="222" t="s">
        <v>176</v>
      </c>
      <c r="AU1220" s="222" t="s">
        <v>82</v>
      </c>
      <c r="AY1220" s="20" t="s">
        <v>175</v>
      </c>
      <c r="BE1220" s="223">
        <f>IF(N1220="základní",J1220,0)</f>
        <v>0</v>
      </c>
      <c r="BF1220" s="223">
        <f>IF(N1220="snížená",J1220,0)</f>
        <v>0</v>
      </c>
      <c r="BG1220" s="223">
        <f>IF(N1220="zákl. přenesená",J1220,0)</f>
        <v>0</v>
      </c>
      <c r="BH1220" s="223">
        <f>IF(N1220="sníž. přenesená",J1220,0)</f>
        <v>0</v>
      </c>
      <c r="BI1220" s="223">
        <f>IF(N1220="nulová",J1220,0)</f>
        <v>0</v>
      </c>
      <c r="BJ1220" s="20" t="s">
        <v>80</v>
      </c>
      <c r="BK1220" s="223">
        <f>ROUND(I1220*H1220,2)</f>
        <v>0</v>
      </c>
      <c r="BL1220" s="20" t="s">
        <v>305</v>
      </c>
      <c r="BM1220" s="222" t="s">
        <v>1952</v>
      </c>
    </row>
    <row r="1221" s="2" customFormat="1">
      <c r="A1221" s="42"/>
      <c r="B1221" s="43"/>
      <c r="C1221" s="44"/>
      <c r="D1221" s="224" t="s">
        <v>183</v>
      </c>
      <c r="E1221" s="44"/>
      <c r="F1221" s="225" t="s">
        <v>1953</v>
      </c>
      <c r="G1221" s="44"/>
      <c r="H1221" s="44"/>
      <c r="I1221" s="226"/>
      <c r="J1221" s="44"/>
      <c r="K1221" s="44"/>
      <c r="L1221" s="48"/>
      <c r="M1221" s="227"/>
      <c r="N1221" s="228"/>
      <c r="O1221" s="88"/>
      <c r="P1221" s="88"/>
      <c r="Q1221" s="88"/>
      <c r="R1221" s="88"/>
      <c r="S1221" s="88"/>
      <c r="T1221" s="89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2"/>
      <c r="AE1221" s="42"/>
      <c r="AT1221" s="20" t="s">
        <v>183</v>
      </c>
      <c r="AU1221" s="20" t="s">
        <v>82</v>
      </c>
    </row>
    <row r="1222" s="2" customFormat="1">
      <c r="A1222" s="42"/>
      <c r="B1222" s="43"/>
      <c r="C1222" s="44"/>
      <c r="D1222" s="229" t="s">
        <v>185</v>
      </c>
      <c r="E1222" s="44"/>
      <c r="F1222" s="230" t="s">
        <v>1954</v>
      </c>
      <c r="G1222" s="44"/>
      <c r="H1222" s="44"/>
      <c r="I1222" s="226"/>
      <c r="J1222" s="44"/>
      <c r="K1222" s="44"/>
      <c r="L1222" s="48"/>
      <c r="M1222" s="227"/>
      <c r="N1222" s="228"/>
      <c r="O1222" s="88"/>
      <c r="P1222" s="88"/>
      <c r="Q1222" s="88"/>
      <c r="R1222" s="88"/>
      <c r="S1222" s="88"/>
      <c r="T1222" s="89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2"/>
      <c r="AE1222" s="42"/>
      <c r="AT1222" s="20" t="s">
        <v>185</v>
      </c>
      <c r="AU1222" s="20" t="s">
        <v>82</v>
      </c>
    </row>
    <row r="1223" s="13" customFormat="1">
      <c r="A1223" s="13"/>
      <c r="B1223" s="241"/>
      <c r="C1223" s="242"/>
      <c r="D1223" s="224" t="s">
        <v>187</v>
      </c>
      <c r="E1223" s="243" t="s">
        <v>30</v>
      </c>
      <c r="F1223" s="244" t="s">
        <v>1955</v>
      </c>
      <c r="G1223" s="242"/>
      <c r="H1223" s="245">
        <v>95.4</v>
      </c>
      <c r="I1223" s="246"/>
      <c r="J1223" s="242"/>
      <c r="K1223" s="242"/>
      <c r="L1223" s="247"/>
      <c r="M1223" s="248"/>
      <c r="N1223" s="249"/>
      <c r="O1223" s="249"/>
      <c r="P1223" s="249"/>
      <c r="Q1223" s="249"/>
      <c r="R1223" s="249"/>
      <c r="S1223" s="249"/>
      <c r="T1223" s="250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1" t="s">
        <v>187</v>
      </c>
      <c r="AU1223" s="251" t="s">
        <v>82</v>
      </c>
      <c r="AV1223" s="13" t="s">
        <v>82</v>
      </c>
      <c r="AW1223" s="13" t="s">
        <v>36</v>
      </c>
      <c r="AX1223" s="13" t="s">
        <v>73</v>
      </c>
      <c r="AY1223" s="251" t="s">
        <v>175</v>
      </c>
    </row>
    <row r="1224" s="14" customFormat="1">
      <c r="A1224" s="14"/>
      <c r="B1224" s="252"/>
      <c r="C1224" s="253"/>
      <c r="D1224" s="224" t="s">
        <v>187</v>
      </c>
      <c r="E1224" s="254" t="s">
        <v>30</v>
      </c>
      <c r="F1224" s="255" t="s">
        <v>190</v>
      </c>
      <c r="G1224" s="253"/>
      <c r="H1224" s="256">
        <v>95.4</v>
      </c>
      <c r="I1224" s="257"/>
      <c r="J1224" s="253"/>
      <c r="K1224" s="253"/>
      <c r="L1224" s="258"/>
      <c r="M1224" s="259"/>
      <c r="N1224" s="260"/>
      <c r="O1224" s="260"/>
      <c r="P1224" s="260"/>
      <c r="Q1224" s="260"/>
      <c r="R1224" s="260"/>
      <c r="S1224" s="260"/>
      <c r="T1224" s="261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62" t="s">
        <v>187</v>
      </c>
      <c r="AU1224" s="262" t="s">
        <v>82</v>
      </c>
      <c r="AV1224" s="14" t="s">
        <v>181</v>
      </c>
      <c r="AW1224" s="14" t="s">
        <v>36</v>
      </c>
      <c r="AX1224" s="14" t="s">
        <v>80</v>
      </c>
      <c r="AY1224" s="262" t="s">
        <v>175</v>
      </c>
    </row>
    <row r="1225" s="2" customFormat="1" ht="16.5" customHeight="1">
      <c r="A1225" s="42"/>
      <c r="B1225" s="43"/>
      <c r="C1225" s="211" t="s">
        <v>1956</v>
      </c>
      <c r="D1225" s="211" t="s">
        <v>176</v>
      </c>
      <c r="E1225" s="212" t="s">
        <v>1957</v>
      </c>
      <c r="F1225" s="213" t="s">
        <v>1958</v>
      </c>
      <c r="G1225" s="214" t="s">
        <v>567</v>
      </c>
      <c r="H1225" s="215">
        <v>4</v>
      </c>
      <c r="I1225" s="216"/>
      <c r="J1225" s="217">
        <f>ROUND(I1225*H1225,2)</f>
        <v>0</v>
      </c>
      <c r="K1225" s="213" t="s">
        <v>180</v>
      </c>
      <c r="L1225" s="48"/>
      <c r="M1225" s="218" t="s">
        <v>30</v>
      </c>
      <c r="N1225" s="219" t="s">
        <v>44</v>
      </c>
      <c r="O1225" s="88"/>
      <c r="P1225" s="220">
        <f>O1225*H1225</f>
        <v>0</v>
      </c>
      <c r="Q1225" s="220">
        <v>0.00017</v>
      </c>
      <c r="R1225" s="220">
        <f>Q1225*H1225</f>
        <v>0.00068000000000000008</v>
      </c>
      <c r="S1225" s="220">
        <v>0</v>
      </c>
      <c r="T1225" s="221">
        <f>S1225*H1225</f>
        <v>0</v>
      </c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R1225" s="222" t="s">
        <v>305</v>
      </c>
      <c r="AT1225" s="222" t="s">
        <v>176</v>
      </c>
      <c r="AU1225" s="222" t="s">
        <v>82</v>
      </c>
      <c r="AY1225" s="20" t="s">
        <v>175</v>
      </c>
      <c r="BE1225" s="223">
        <f>IF(N1225="základní",J1225,0)</f>
        <v>0</v>
      </c>
      <c r="BF1225" s="223">
        <f>IF(N1225="snížená",J1225,0)</f>
        <v>0</v>
      </c>
      <c r="BG1225" s="223">
        <f>IF(N1225="zákl. přenesená",J1225,0)</f>
        <v>0</v>
      </c>
      <c r="BH1225" s="223">
        <f>IF(N1225="sníž. přenesená",J1225,0)</f>
        <v>0</v>
      </c>
      <c r="BI1225" s="223">
        <f>IF(N1225="nulová",J1225,0)</f>
        <v>0</v>
      </c>
      <c r="BJ1225" s="20" t="s">
        <v>80</v>
      </c>
      <c r="BK1225" s="223">
        <f>ROUND(I1225*H1225,2)</f>
        <v>0</v>
      </c>
      <c r="BL1225" s="20" t="s">
        <v>305</v>
      </c>
      <c r="BM1225" s="222" t="s">
        <v>1959</v>
      </c>
    </row>
    <row r="1226" s="2" customFormat="1">
      <c r="A1226" s="42"/>
      <c r="B1226" s="43"/>
      <c r="C1226" s="44"/>
      <c r="D1226" s="224" t="s">
        <v>183</v>
      </c>
      <c r="E1226" s="44"/>
      <c r="F1226" s="225" t="s">
        <v>1960</v>
      </c>
      <c r="G1226" s="44"/>
      <c r="H1226" s="44"/>
      <c r="I1226" s="226"/>
      <c r="J1226" s="44"/>
      <c r="K1226" s="44"/>
      <c r="L1226" s="48"/>
      <c r="M1226" s="227"/>
      <c r="N1226" s="228"/>
      <c r="O1226" s="88"/>
      <c r="P1226" s="88"/>
      <c r="Q1226" s="88"/>
      <c r="R1226" s="88"/>
      <c r="S1226" s="88"/>
      <c r="T1226" s="89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2"/>
      <c r="AE1226" s="42"/>
      <c r="AT1226" s="20" t="s">
        <v>183</v>
      </c>
      <c r="AU1226" s="20" t="s">
        <v>82</v>
      </c>
    </row>
    <row r="1227" s="2" customFormat="1">
      <c r="A1227" s="42"/>
      <c r="B1227" s="43"/>
      <c r="C1227" s="44"/>
      <c r="D1227" s="229" t="s">
        <v>185</v>
      </c>
      <c r="E1227" s="44"/>
      <c r="F1227" s="230" t="s">
        <v>1961</v>
      </c>
      <c r="G1227" s="44"/>
      <c r="H1227" s="44"/>
      <c r="I1227" s="226"/>
      <c r="J1227" s="44"/>
      <c r="K1227" s="44"/>
      <c r="L1227" s="48"/>
      <c r="M1227" s="227"/>
      <c r="N1227" s="228"/>
      <c r="O1227" s="88"/>
      <c r="P1227" s="88"/>
      <c r="Q1227" s="88"/>
      <c r="R1227" s="88"/>
      <c r="S1227" s="88"/>
      <c r="T1227" s="89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2"/>
      <c r="AE1227" s="42"/>
      <c r="AT1227" s="20" t="s">
        <v>185</v>
      </c>
      <c r="AU1227" s="20" t="s">
        <v>82</v>
      </c>
    </row>
    <row r="1228" s="13" customFormat="1">
      <c r="A1228" s="13"/>
      <c r="B1228" s="241"/>
      <c r="C1228" s="242"/>
      <c r="D1228" s="224" t="s">
        <v>187</v>
      </c>
      <c r="E1228" s="243" t="s">
        <v>30</v>
      </c>
      <c r="F1228" s="244" t="s">
        <v>1962</v>
      </c>
      <c r="G1228" s="242"/>
      <c r="H1228" s="245">
        <v>4</v>
      </c>
      <c r="I1228" s="246"/>
      <c r="J1228" s="242"/>
      <c r="K1228" s="242"/>
      <c r="L1228" s="247"/>
      <c r="M1228" s="248"/>
      <c r="N1228" s="249"/>
      <c r="O1228" s="249"/>
      <c r="P1228" s="249"/>
      <c r="Q1228" s="249"/>
      <c r="R1228" s="249"/>
      <c r="S1228" s="249"/>
      <c r="T1228" s="250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1" t="s">
        <v>187</v>
      </c>
      <c r="AU1228" s="251" t="s">
        <v>82</v>
      </c>
      <c r="AV1228" s="13" t="s">
        <v>82</v>
      </c>
      <c r="AW1228" s="13" t="s">
        <v>36</v>
      </c>
      <c r="AX1228" s="13" t="s">
        <v>73</v>
      </c>
      <c r="AY1228" s="251" t="s">
        <v>175</v>
      </c>
    </row>
    <row r="1229" s="14" customFormat="1">
      <c r="A1229" s="14"/>
      <c r="B1229" s="252"/>
      <c r="C1229" s="253"/>
      <c r="D1229" s="224" t="s">
        <v>187</v>
      </c>
      <c r="E1229" s="254" t="s">
        <v>30</v>
      </c>
      <c r="F1229" s="255" t="s">
        <v>190</v>
      </c>
      <c r="G1229" s="253"/>
      <c r="H1229" s="256">
        <v>4</v>
      </c>
      <c r="I1229" s="257"/>
      <c r="J1229" s="253"/>
      <c r="K1229" s="253"/>
      <c r="L1229" s="258"/>
      <c r="M1229" s="259"/>
      <c r="N1229" s="260"/>
      <c r="O1229" s="260"/>
      <c r="P1229" s="260"/>
      <c r="Q1229" s="260"/>
      <c r="R1229" s="260"/>
      <c r="S1229" s="260"/>
      <c r="T1229" s="261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62" t="s">
        <v>187</v>
      </c>
      <c r="AU1229" s="262" t="s">
        <v>82</v>
      </c>
      <c r="AV1229" s="14" t="s">
        <v>181</v>
      </c>
      <c r="AW1229" s="14" t="s">
        <v>36</v>
      </c>
      <c r="AX1229" s="14" t="s">
        <v>80</v>
      </c>
      <c r="AY1229" s="262" t="s">
        <v>175</v>
      </c>
    </row>
    <row r="1230" s="2" customFormat="1" ht="16.5" customHeight="1">
      <c r="A1230" s="42"/>
      <c r="B1230" s="43"/>
      <c r="C1230" s="211" t="s">
        <v>1963</v>
      </c>
      <c r="D1230" s="211" t="s">
        <v>176</v>
      </c>
      <c r="E1230" s="212" t="s">
        <v>1964</v>
      </c>
      <c r="F1230" s="213" t="s">
        <v>1965</v>
      </c>
      <c r="G1230" s="214" t="s">
        <v>567</v>
      </c>
      <c r="H1230" s="215">
        <v>5</v>
      </c>
      <c r="I1230" s="216"/>
      <c r="J1230" s="217">
        <f>ROUND(I1230*H1230,2)</f>
        <v>0</v>
      </c>
      <c r="K1230" s="213" t="s">
        <v>180</v>
      </c>
      <c r="L1230" s="48"/>
      <c r="M1230" s="218" t="s">
        <v>30</v>
      </c>
      <c r="N1230" s="219" t="s">
        <v>44</v>
      </c>
      <c r="O1230" s="88"/>
      <c r="P1230" s="220">
        <f>O1230*H1230</f>
        <v>0</v>
      </c>
      <c r="Q1230" s="220">
        <v>0.00018</v>
      </c>
      <c r="R1230" s="220">
        <f>Q1230*H1230</f>
        <v>0.0009</v>
      </c>
      <c r="S1230" s="220">
        <v>0</v>
      </c>
      <c r="T1230" s="221">
        <f>S1230*H1230</f>
        <v>0</v>
      </c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2"/>
      <c r="AE1230" s="42"/>
      <c r="AR1230" s="222" t="s">
        <v>305</v>
      </c>
      <c r="AT1230" s="222" t="s">
        <v>176</v>
      </c>
      <c r="AU1230" s="222" t="s">
        <v>82</v>
      </c>
      <c r="AY1230" s="20" t="s">
        <v>175</v>
      </c>
      <c r="BE1230" s="223">
        <f>IF(N1230="základní",J1230,0)</f>
        <v>0</v>
      </c>
      <c r="BF1230" s="223">
        <f>IF(N1230="snížená",J1230,0)</f>
        <v>0</v>
      </c>
      <c r="BG1230" s="223">
        <f>IF(N1230="zákl. přenesená",J1230,0)</f>
        <v>0</v>
      </c>
      <c r="BH1230" s="223">
        <f>IF(N1230="sníž. přenesená",J1230,0)</f>
        <v>0</v>
      </c>
      <c r="BI1230" s="223">
        <f>IF(N1230="nulová",J1230,0)</f>
        <v>0</v>
      </c>
      <c r="BJ1230" s="20" t="s">
        <v>80</v>
      </c>
      <c r="BK1230" s="223">
        <f>ROUND(I1230*H1230,2)</f>
        <v>0</v>
      </c>
      <c r="BL1230" s="20" t="s">
        <v>305</v>
      </c>
      <c r="BM1230" s="222" t="s">
        <v>1966</v>
      </c>
    </row>
    <row r="1231" s="2" customFormat="1">
      <c r="A1231" s="42"/>
      <c r="B1231" s="43"/>
      <c r="C1231" s="44"/>
      <c r="D1231" s="224" t="s">
        <v>183</v>
      </c>
      <c r="E1231" s="44"/>
      <c r="F1231" s="225" t="s">
        <v>1967</v>
      </c>
      <c r="G1231" s="44"/>
      <c r="H1231" s="44"/>
      <c r="I1231" s="226"/>
      <c r="J1231" s="44"/>
      <c r="K1231" s="44"/>
      <c r="L1231" s="48"/>
      <c r="M1231" s="227"/>
      <c r="N1231" s="228"/>
      <c r="O1231" s="88"/>
      <c r="P1231" s="88"/>
      <c r="Q1231" s="88"/>
      <c r="R1231" s="88"/>
      <c r="S1231" s="88"/>
      <c r="T1231" s="89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2"/>
      <c r="AE1231" s="42"/>
      <c r="AT1231" s="20" t="s">
        <v>183</v>
      </c>
      <c r="AU1231" s="20" t="s">
        <v>82</v>
      </c>
    </row>
    <row r="1232" s="2" customFormat="1">
      <c r="A1232" s="42"/>
      <c r="B1232" s="43"/>
      <c r="C1232" s="44"/>
      <c r="D1232" s="229" t="s">
        <v>185</v>
      </c>
      <c r="E1232" s="44"/>
      <c r="F1232" s="230" t="s">
        <v>1968</v>
      </c>
      <c r="G1232" s="44"/>
      <c r="H1232" s="44"/>
      <c r="I1232" s="226"/>
      <c r="J1232" s="44"/>
      <c r="K1232" s="44"/>
      <c r="L1232" s="48"/>
      <c r="M1232" s="227"/>
      <c r="N1232" s="228"/>
      <c r="O1232" s="88"/>
      <c r="P1232" s="88"/>
      <c r="Q1232" s="88"/>
      <c r="R1232" s="88"/>
      <c r="S1232" s="88"/>
      <c r="T1232" s="89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T1232" s="20" t="s">
        <v>185</v>
      </c>
      <c r="AU1232" s="20" t="s">
        <v>82</v>
      </c>
    </row>
    <row r="1233" s="13" customFormat="1">
      <c r="A1233" s="13"/>
      <c r="B1233" s="241"/>
      <c r="C1233" s="242"/>
      <c r="D1233" s="224" t="s">
        <v>187</v>
      </c>
      <c r="E1233" s="243" t="s">
        <v>30</v>
      </c>
      <c r="F1233" s="244" t="s">
        <v>1969</v>
      </c>
      <c r="G1233" s="242"/>
      <c r="H1233" s="245">
        <v>5</v>
      </c>
      <c r="I1233" s="246"/>
      <c r="J1233" s="242"/>
      <c r="K1233" s="242"/>
      <c r="L1233" s="247"/>
      <c r="M1233" s="248"/>
      <c r="N1233" s="249"/>
      <c r="O1233" s="249"/>
      <c r="P1233" s="249"/>
      <c r="Q1233" s="249"/>
      <c r="R1233" s="249"/>
      <c r="S1233" s="249"/>
      <c r="T1233" s="250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1" t="s">
        <v>187</v>
      </c>
      <c r="AU1233" s="251" t="s">
        <v>82</v>
      </c>
      <c r="AV1233" s="13" t="s">
        <v>82</v>
      </c>
      <c r="AW1233" s="13" t="s">
        <v>36</v>
      </c>
      <c r="AX1233" s="13" t="s">
        <v>73</v>
      </c>
      <c r="AY1233" s="251" t="s">
        <v>175</v>
      </c>
    </row>
    <row r="1234" s="14" customFormat="1">
      <c r="A1234" s="14"/>
      <c r="B1234" s="252"/>
      <c r="C1234" s="253"/>
      <c r="D1234" s="224" t="s">
        <v>187</v>
      </c>
      <c r="E1234" s="254" t="s">
        <v>30</v>
      </c>
      <c r="F1234" s="255" t="s">
        <v>190</v>
      </c>
      <c r="G1234" s="253"/>
      <c r="H1234" s="256">
        <v>5</v>
      </c>
      <c r="I1234" s="257"/>
      <c r="J1234" s="253"/>
      <c r="K1234" s="253"/>
      <c r="L1234" s="258"/>
      <c r="M1234" s="259"/>
      <c r="N1234" s="260"/>
      <c r="O1234" s="260"/>
      <c r="P1234" s="260"/>
      <c r="Q1234" s="260"/>
      <c r="R1234" s="260"/>
      <c r="S1234" s="260"/>
      <c r="T1234" s="261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2" t="s">
        <v>187</v>
      </c>
      <c r="AU1234" s="262" t="s">
        <v>82</v>
      </c>
      <c r="AV1234" s="14" t="s">
        <v>181</v>
      </c>
      <c r="AW1234" s="14" t="s">
        <v>36</v>
      </c>
      <c r="AX1234" s="14" t="s">
        <v>80</v>
      </c>
      <c r="AY1234" s="262" t="s">
        <v>175</v>
      </c>
    </row>
    <row r="1235" s="2" customFormat="1" ht="16.5" customHeight="1">
      <c r="A1235" s="42"/>
      <c r="B1235" s="43"/>
      <c r="C1235" s="211" t="s">
        <v>1970</v>
      </c>
      <c r="D1235" s="211" t="s">
        <v>176</v>
      </c>
      <c r="E1235" s="212" t="s">
        <v>1971</v>
      </c>
      <c r="F1235" s="213" t="s">
        <v>1972</v>
      </c>
      <c r="G1235" s="214" t="s">
        <v>247</v>
      </c>
      <c r="H1235" s="215">
        <v>46.992</v>
      </c>
      <c r="I1235" s="216"/>
      <c r="J1235" s="217">
        <f>ROUND(I1235*H1235,2)</f>
        <v>0</v>
      </c>
      <c r="K1235" s="213" t="s">
        <v>180</v>
      </c>
      <c r="L1235" s="48"/>
      <c r="M1235" s="218" t="s">
        <v>30</v>
      </c>
      <c r="N1235" s="219" t="s">
        <v>44</v>
      </c>
      <c r="O1235" s="88"/>
      <c r="P1235" s="220">
        <f>O1235*H1235</f>
        <v>0</v>
      </c>
      <c r="Q1235" s="220">
        <v>0.0001</v>
      </c>
      <c r="R1235" s="220">
        <f>Q1235*H1235</f>
        <v>0.0046991999999999992</v>
      </c>
      <c r="S1235" s="220">
        <v>0</v>
      </c>
      <c r="T1235" s="221">
        <f>S1235*H1235</f>
        <v>0</v>
      </c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2"/>
      <c r="AE1235" s="42"/>
      <c r="AR1235" s="222" t="s">
        <v>305</v>
      </c>
      <c r="AT1235" s="222" t="s">
        <v>176</v>
      </c>
      <c r="AU1235" s="222" t="s">
        <v>82</v>
      </c>
      <c r="AY1235" s="20" t="s">
        <v>175</v>
      </c>
      <c r="BE1235" s="223">
        <f>IF(N1235="základní",J1235,0)</f>
        <v>0</v>
      </c>
      <c r="BF1235" s="223">
        <f>IF(N1235="snížená",J1235,0)</f>
        <v>0</v>
      </c>
      <c r="BG1235" s="223">
        <f>IF(N1235="zákl. přenesená",J1235,0)</f>
        <v>0</v>
      </c>
      <c r="BH1235" s="223">
        <f>IF(N1235="sníž. přenesená",J1235,0)</f>
        <v>0</v>
      </c>
      <c r="BI1235" s="223">
        <f>IF(N1235="nulová",J1235,0)</f>
        <v>0</v>
      </c>
      <c r="BJ1235" s="20" t="s">
        <v>80</v>
      </c>
      <c r="BK1235" s="223">
        <f>ROUND(I1235*H1235,2)</f>
        <v>0</v>
      </c>
      <c r="BL1235" s="20" t="s">
        <v>305</v>
      </c>
      <c r="BM1235" s="222" t="s">
        <v>1973</v>
      </c>
    </row>
    <row r="1236" s="2" customFormat="1">
      <c r="A1236" s="42"/>
      <c r="B1236" s="43"/>
      <c r="C1236" s="44"/>
      <c r="D1236" s="224" t="s">
        <v>183</v>
      </c>
      <c r="E1236" s="44"/>
      <c r="F1236" s="225" t="s">
        <v>1974</v>
      </c>
      <c r="G1236" s="44"/>
      <c r="H1236" s="44"/>
      <c r="I1236" s="226"/>
      <c r="J1236" s="44"/>
      <c r="K1236" s="44"/>
      <c r="L1236" s="48"/>
      <c r="M1236" s="227"/>
      <c r="N1236" s="228"/>
      <c r="O1236" s="88"/>
      <c r="P1236" s="88"/>
      <c r="Q1236" s="88"/>
      <c r="R1236" s="88"/>
      <c r="S1236" s="88"/>
      <c r="T1236" s="89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2"/>
      <c r="AE1236" s="42"/>
      <c r="AT1236" s="20" t="s">
        <v>183</v>
      </c>
      <c r="AU1236" s="20" t="s">
        <v>82</v>
      </c>
    </row>
    <row r="1237" s="2" customFormat="1">
      <c r="A1237" s="42"/>
      <c r="B1237" s="43"/>
      <c r="C1237" s="44"/>
      <c r="D1237" s="229" t="s">
        <v>185</v>
      </c>
      <c r="E1237" s="44"/>
      <c r="F1237" s="230" t="s">
        <v>1975</v>
      </c>
      <c r="G1237" s="44"/>
      <c r="H1237" s="44"/>
      <c r="I1237" s="226"/>
      <c r="J1237" s="44"/>
      <c r="K1237" s="44"/>
      <c r="L1237" s="48"/>
      <c r="M1237" s="227"/>
      <c r="N1237" s="228"/>
      <c r="O1237" s="88"/>
      <c r="P1237" s="88"/>
      <c r="Q1237" s="88"/>
      <c r="R1237" s="88"/>
      <c r="S1237" s="88"/>
      <c r="T1237" s="89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2"/>
      <c r="AE1237" s="42"/>
      <c r="AT1237" s="20" t="s">
        <v>185</v>
      </c>
      <c r="AU1237" s="20" t="s">
        <v>82</v>
      </c>
    </row>
    <row r="1238" s="13" customFormat="1">
      <c r="A1238" s="13"/>
      <c r="B1238" s="241"/>
      <c r="C1238" s="242"/>
      <c r="D1238" s="224" t="s">
        <v>187</v>
      </c>
      <c r="E1238" s="243" t="s">
        <v>30</v>
      </c>
      <c r="F1238" s="244" t="s">
        <v>1976</v>
      </c>
      <c r="G1238" s="242"/>
      <c r="H1238" s="245">
        <v>46.992</v>
      </c>
      <c r="I1238" s="246"/>
      <c r="J1238" s="242"/>
      <c r="K1238" s="242"/>
      <c r="L1238" s="247"/>
      <c r="M1238" s="248"/>
      <c r="N1238" s="249"/>
      <c r="O1238" s="249"/>
      <c r="P1238" s="249"/>
      <c r="Q1238" s="249"/>
      <c r="R1238" s="249"/>
      <c r="S1238" s="249"/>
      <c r="T1238" s="250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1" t="s">
        <v>187</v>
      </c>
      <c r="AU1238" s="251" t="s">
        <v>82</v>
      </c>
      <c r="AV1238" s="13" t="s">
        <v>82</v>
      </c>
      <c r="AW1238" s="13" t="s">
        <v>36</v>
      </c>
      <c r="AX1238" s="13" t="s">
        <v>73</v>
      </c>
      <c r="AY1238" s="251" t="s">
        <v>175</v>
      </c>
    </row>
    <row r="1239" s="14" customFormat="1">
      <c r="A1239" s="14"/>
      <c r="B1239" s="252"/>
      <c r="C1239" s="253"/>
      <c r="D1239" s="224" t="s">
        <v>187</v>
      </c>
      <c r="E1239" s="254" t="s">
        <v>30</v>
      </c>
      <c r="F1239" s="255" t="s">
        <v>190</v>
      </c>
      <c r="G1239" s="253"/>
      <c r="H1239" s="256">
        <v>46.992</v>
      </c>
      <c r="I1239" s="257"/>
      <c r="J1239" s="253"/>
      <c r="K1239" s="253"/>
      <c r="L1239" s="258"/>
      <c r="M1239" s="259"/>
      <c r="N1239" s="260"/>
      <c r="O1239" s="260"/>
      <c r="P1239" s="260"/>
      <c r="Q1239" s="260"/>
      <c r="R1239" s="260"/>
      <c r="S1239" s="260"/>
      <c r="T1239" s="261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62" t="s">
        <v>187</v>
      </c>
      <c r="AU1239" s="262" t="s">
        <v>82</v>
      </c>
      <c r="AV1239" s="14" t="s">
        <v>181</v>
      </c>
      <c r="AW1239" s="14" t="s">
        <v>36</v>
      </c>
      <c r="AX1239" s="14" t="s">
        <v>80</v>
      </c>
      <c r="AY1239" s="262" t="s">
        <v>175</v>
      </c>
    </row>
    <row r="1240" s="2" customFormat="1" ht="16.5" customHeight="1">
      <c r="A1240" s="42"/>
      <c r="B1240" s="43"/>
      <c r="C1240" s="211" t="s">
        <v>1977</v>
      </c>
      <c r="D1240" s="211" t="s">
        <v>176</v>
      </c>
      <c r="E1240" s="212" t="s">
        <v>1978</v>
      </c>
      <c r="F1240" s="213" t="s">
        <v>1979</v>
      </c>
      <c r="G1240" s="214" t="s">
        <v>567</v>
      </c>
      <c r="H1240" s="215">
        <v>421.76</v>
      </c>
      <c r="I1240" s="216"/>
      <c r="J1240" s="217">
        <f>ROUND(I1240*H1240,2)</f>
        <v>0</v>
      </c>
      <c r="K1240" s="213" t="s">
        <v>180</v>
      </c>
      <c r="L1240" s="48"/>
      <c r="M1240" s="218" t="s">
        <v>30</v>
      </c>
      <c r="N1240" s="219" t="s">
        <v>44</v>
      </c>
      <c r="O1240" s="88"/>
      <c r="P1240" s="220">
        <f>O1240*H1240</f>
        <v>0</v>
      </c>
      <c r="Q1240" s="220">
        <v>1E-05</v>
      </c>
      <c r="R1240" s="220">
        <f>Q1240*H1240</f>
        <v>0.0042176</v>
      </c>
      <c r="S1240" s="220">
        <v>0</v>
      </c>
      <c r="T1240" s="221">
        <f>S1240*H1240</f>
        <v>0</v>
      </c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2"/>
      <c r="AE1240" s="42"/>
      <c r="AR1240" s="222" t="s">
        <v>305</v>
      </c>
      <c r="AT1240" s="222" t="s">
        <v>176</v>
      </c>
      <c r="AU1240" s="222" t="s">
        <v>82</v>
      </c>
      <c r="AY1240" s="20" t="s">
        <v>175</v>
      </c>
      <c r="BE1240" s="223">
        <f>IF(N1240="základní",J1240,0)</f>
        <v>0</v>
      </c>
      <c r="BF1240" s="223">
        <f>IF(N1240="snížená",J1240,0)</f>
        <v>0</v>
      </c>
      <c r="BG1240" s="223">
        <f>IF(N1240="zákl. přenesená",J1240,0)</f>
        <v>0</v>
      </c>
      <c r="BH1240" s="223">
        <f>IF(N1240="sníž. přenesená",J1240,0)</f>
        <v>0</v>
      </c>
      <c r="BI1240" s="223">
        <f>IF(N1240="nulová",J1240,0)</f>
        <v>0</v>
      </c>
      <c r="BJ1240" s="20" t="s">
        <v>80</v>
      </c>
      <c r="BK1240" s="223">
        <f>ROUND(I1240*H1240,2)</f>
        <v>0</v>
      </c>
      <c r="BL1240" s="20" t="s">
        <v>305</v>
      </c>
      <c r="BM1240" s="222" t="s">
        <v>1980</v>
      </c>
    </row>
    <row r="1241" s="2" customFormat="1">
      <c r="A1241" s="42"/>
      <c r="B1241" s="43"/>
      <c r="C1241" s="44"/>
      <c r="D1241" s="224" t="s">
        <v>183</v>
      </c>
      <c r="E1241" s="44"/>
      <c r="F1241" s="225" t="s">
        <v>1981</v>
      </c>
      <c r="G1241" s="44"/>
      <c r="H1241" s="44"/>
      <c r="I1241" s="226"/>
      <c r="J1241" s="44"/>
      <c r="K1241" s="44"/>
      <c r="L1241" s="48"/>
      <c r="M1241" s="227"/>
      <c r="N1241" s="228"/>
      <c r="O1241" s="88"/>
      <c r="P1241" s="88"/>
      <c r="Q1241" s="88"/>
      <c r="R1241" s="88"/>
      <c r="S1241" s="88"/>
      <c r="T1241" s="89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T1241" s="20" t="s">
        <v>183</v>
      </c>
      <c r="AU1241" s="20" t="s">
        <v>82</v>
      </c>
    </row>
    <row r="1242" s="2" customFormat="1">
      <c r="A1242" s="42"/>
      <c r="B1242" s="43"/>
      <c r="C1242" s="44"/>
      <c r="D1242" s="229" t="s">
        <v>185</v>
      </c>
      <c r="E1242" s="44"/>
      <c r="F1242" s="230" t="s">
        <v>1982</v>
      </c>
      <c r="G1242" s="44"/>
      <c r="H1242" s="44"/>
      <c r="I1242" s="226"/>
      <c r="J1242" s="44"/>
      <c r="K1242" s="44"/>
      <c r="L1242" s="48"/>
      <c r="M1242" s="227"/>
      <c r="N1242" s="228"/>
      <c r="O1242" s="88"/>
      <c r="P1242" s="88"/>
      <c r="Q1242" s="88"/>
      <c r="R1242" s="88"/>
      <c r="S1242" s="88"/>
      <c r="T1242" s="89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T1242" s="20" t="s">
        <v>185</v>
      </c>
      <c r="AU1242" s="20" t="s">
        <v>82</v>
      </c>
    </row>
    <row r="1243" s="2" customFormat="1">
      <c r="A1243" s="42"/>
      <c r="B1243" s="43"/>
      <c r="C1243" s="44"/>
      <c r="D1243" s="224" t="s">
        <v>311</v>
      </c>
      <c r="E1243" s="44"/>
      <c r="F1243" s="274" t="s">
        <v>1983</v>
      </c>
      <c r="G1243" s="44"/>
      <c r="H1243" s="44"/>
      <c r="I1243" s="226"/>
      <c r="J1243" s="44"/>
      <c r="K1243" s="44"/>
      <c r="L1243" s="48"/>
      <c r="M1243" s="227"/>
      <c r="N1243" s="228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T1243" s="20" t="s">
        <v>311</v>
      </c>
      <c r="AU1243" s="20" t="s">
        <v>82</v>
      </c>
    </row>
    <row r="1244" s="13" customFormat="1">
      <c r="A1244" s="13"/>
      <c r="B1244" s="241"/>
      <c r="C1244" s="242"/>
      <c r="D1244" s="224" t="s">
        <v>187</v>
      </c>
      <c r="E1244" s="243" t="s">
        <v>30</v>
      </c>
      <c r="F1244" s="244" t="s">
        <v>1984</v>
      </c>
      <c r="G1244" s="242"/>
      <c r="H1244" s="245">
        <v>421.76</v>
      </c>
      <c r="I1244" s="246"/>
      <c r="J1244" s="242"/>
      <c r="K1244" s="242"/>
      <c r="L1244" s="247"/>
      <c r="M1244" s="248"/>
      <c r="N1244" s="249"/>
      <c r="O1244" s="249"/>
      <c r="P1244" s="249"/>
      <c r="Q1244" s="249"/>
      <c r="R1244" s="249"/>
      <c r="S1244" s="249"/>
      <c r="T1244" s="250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1" t="s">
        <v>187</v>
      </c>
      <c r="AU1244" s="251" t="s">
        <v>82</v>
      </c>
      <c r="AV1244" s="13" t="s">
        <v>82</v>
      </c>
      <c r="AW1244" s="13" t="s">
        <v>36</v>
      </c>
      <c r="AX1244" s="13" t="s">
        <v>73</v>
      </c>
      <c r="AY1244" s="251" t="s">
        <v>175</v>
      </c>
    </row>
    <row r="1245" s="14" customFormat="1">
      <c r="A1245" s="14"/>
      <c r="B1245" s="252"/>
      <c r="C1245" s="253"/>
      <c r="D1245" s="224" t="s">
        <v>187</v>
      </c>
      <c r="E1245" s="254" t="s">
        <v>30</v>
      </c>
      <c r="F1245" s="255" t="s">
        <v>190</v>
      </c>
      <c r="G1245" s="253"/>
      <c r="H1245" s="256">
        <v>421.76</v>
      </c>
      <c r="I1245" s="257"/>
      <c r="J1245" s="253"/>
      <c r="K1245" s="253"/>
      <c r="L1245" s="258"/>
      <c r="M1245" s="259"/>
      <c r="N1245" s="260"/>
      <c r="O1245" s="260"/>
      <c r="P1245" s="260"/>
      <c r="Q1245" s="260"/>
      <c r="R1245" s="260"/>
      <c r="S1245" s="260"/>
      <c r="T1245" s="261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2" t="s">
        <v>187</v>
      </c>
      <c r="AU1245" s="262" t="s">
        <v>82</v>
      </c>
      <c r="AV1245" s="14" t="s">
        <v>181</v>
      </c>
      <c r="AW1245" s="14" t="s">
        <v>36</v>
      </c>
      <c r="AX1245" s="14" t="s">
        <v>80</v>
      </c>
      <c r="AY1245" s="262" t="s">
        <v>175</v>
      </c>
    </row>
    <row r="1246" s="2" customFormat="1" ht="16.5" customHeight="1">
      <c r="A1246" s="42"/>
      <c r="B1246" s="43"/>
      <c r="C1246" s="211" t="s">
        <v>1985</v>
      </c>
      <c r="D1246" s="211" t="s">
        <v>176</v>
      </c>
      <c r="E1246" s="212" t="s">
        <v>1986</v>
      </c>
      <c r="F1246" s="213" t="s">
        <v>1987</v>
      </c>
      <c r="G1246" s="214" t="s">
        <v>295</v>
      </c>
      <c r="H1246" s="215">
        <v>8.075</v>
      </c>
      <c r="I1246" s="216"/>
      <c r="J1246" s="217">
        <f>ROUND(I1246*H1246,2)</f>
        <v>0</v>
      </c>
      <c r="K1246" s="213" t="s">
        <v>180</v>
      </c>
      <c r="L1246" s="48"/>
      <c r="M1246" s="218" t="s">
        <v>30</v>
      </c>
      <c r="N1246" s="219" t="s">
        <v>44</v>
      </c>
      <c r="O1246" s="88"/>
      <c r="P1246" s="220">
        <f>O1246*H1246</f>
        <v>0</v>
      </c>
      <c r="Q1246" s="220">
        <v>0</v>
      </c>
      <c r="R1246" s="220">
        <f>Q1246*H1246</f>
        <v>0</v>
      </c>
      <c r="S1246" s="220">
        <v>0</v>
      </c>
      <c r="T1246" s="221">
        <f>S1246*H1246</f>
        <v>0</v>
      </c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2"/>
      <c r="AE1246" s="42"/>
      <c r="AR1246" s="222" t="s">
        <v>305</v>
      </c>
      <c r="AT1246" s="222" t="s">
        <v>176</v>
      </c>
      <c r="AU1246" s="222" t="s">
        <v>82</v>
      </c>
      <c r="AY1246" s="20" t="s">
        <v>175</v>
      </c>
      <c r="BE1246" s="223">
        <f>IF(N1246="základní",J1246,0)</f>
        <v>0</v>
      </c>
      <c r="BF1246" s="223">
        <f>IF(N1246="snížená",J1246,0)</f>
        <v>0</v>
      </c>
      <c r="BG1246" s="223">
        <f>IF(N1246="zákl. přenesená",J1246,0)</f>
        <v>0</v>
      </c>
      <c r="BH1246" s="223">
        <f>IF(N1246="sníž. přenesená",J1246,0)</f>
        <v>0</v>
      </c>
      <c r="BI1246" s="223">
        <f>IF(N1246="nulová",J1246,0)</f>
        <v>0</v>
      </c>
      <c r="BJ1246" s="20" t="s">
        <v>80</v>
      </c>
      <c r="BK1246" s="223">
        <f>ROUND(I1246*H1246,2)</f>
        <v>0</v>
      </c>
      <c r="BL1246" s="20" t="s">
        <v>305</v>
      </c>
      <c r="BM1246" s="222" t="s">
        <v>1988</v>
      </c>
    </row>
    <row r="1247" s="2" customFormat="1">
      <c r="A1247" s="42"/>
      <c r="B1247" s="43"/>
      <c r="C1247" s="44"/>
      <c r="D1247" s="224" t="s">
        <v>183</v>
      </c>
      <c r="E1247" s="44"/>
      <c r="F1247" s="225" t="s">
        <v>1989</v>
      </c>
      <c r="G1247" s="44"/>
      <c r="H1247" s="44"/>
      <c r="I1247" s="226"/>
      <c r="J1247" s="44"/>
      <c r="K1247" s="44"/>
      <c r="L1247" s="48"/>
      <c r="M1247" s="227"/>
      <c r="N1247" s="228"/>
      <c r="O1247" s="88"/>
      <c r="P1247" s="88"/>
      <c r="Q1247" s="88"/>
      <c r="R1247" s="88"/>
      <c r="S1247" s="88"/>
      <c r="T1247" s="89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2"/>
      <c r="AE1247" s="42"/>
      <c r="AT1247" s="20" t="s">
        <v>183</v>
      </c>
      <c r="AU1247" s="20" t="s">
        <v>82</v>
      </c>
    </row>
    <row r="1248" s="2" customFormat="1">
      <c r="A1248" s="42"/>
      <c r="B1248" s="43"/>
      <c r="C1248" s="44"/>
      <c r="D1248" s="229" t="s">
        <v>185</v>
      </c>
      <c r="E1248" s="44"/>
      <c r="F1248" s="230" t="s">
        <v>1990</v>
      </c>
      <c r="G1248" s="44"/>
      <c r="H1248" s="44"/>
      <c r="I1248" s="226"/>
      <c r="J1248" s="44"/>
      <c r="K1248" s="44"/>
      <c r="L1248" s="48"/>
      <c r="M1248" s="227"/>
      <c r="N1248" s="228"/>
      <c r="O1248" s="88"/>
      <c r="P1248" s="88"/>
      <c r="Q1248" s="88"/>
      <c r="R1248" s="88"/>
      <c r="S1248" s="88"/>
      <c r="T1248" s="89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2"/>
      <c r="AE1248" s="42"/>
      <c r="AT1248" s="20" t="s">
        <v>185</v>
      </c>
      <c r="AU1248" s="20" t="s">
        <v>82</v>
      </c>
    </row>
    <row r="1249" s="11" customFormat="1" ht="22.8" customHeight="1">
      <c r="A1249" s="11"/>
      <c r="B1249" s="197"/>
      <c r="C1249" s="198"/>
      <c r="D1249" s="199" t="s">
        <v>72</v>
      </c>
      <c r="E1249" s="285" t="s">
        <v>1991</v>
      </c>
      <c r="F1249" s="285" t="s">
        <v>1992</v>
      </c>
      <c r="G1249" s="198"/>
      <c r="H1249" s="198"/>
      <c r="I1249" s="201"/>
      <c r="J1249" s="286">
        <f>BK1249</f>
        <v>0</v>
      </c>
      <c r="K1249" s="198"/>
      <c r="L1249" s="203"/>
      <c r="M1249" s="204"/>
      <c r="N1249" s="205"/>
      <c r="O1249" s="205"/>
      <c r="P1249" s="206">
        <f>SUM(P1250:P1345)</f>
        <v>0</v>
      </c>
      <c r="Q1249" s="205"/>
      <c r="R1249" s="206">
        <f>SUM(R1250:R1345)</f>
        <v>6.7984621800000008</v>
      </c>
      <c r="S1249" s="205"/>
      <c r="T1249" s="207">
        <f>SUM(T1250:T1345)</f>
        <v>0</v>
      </c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R1249" s="208" t="s">
        <v>82</v>
      </c>
      <c r="AT1249" s="209" t="s">
        <v>72</v>
      </c>
      <c r="AU1249" s="209" t="s">
        <v>80</v>
      </c>
      <c r="AY1249" s="208" t="s">
        <v>175</v>
      </c>
      <c r="BK1249" s="210">
        <f>SUM(BK1250:BK1345)</f>
        <v>0</v>
      </c>
    </row>
    <row r="1250" s="2" customFormat="1" ht="16.5" customHeight="1">
      <c r="A1250" s="42"/>
      <c r="B1250" s="43"/>
      <c r="C1250" s="211" t="s">
        <v>1993</v>
      </c>
      <c r="D1250" s="211" t="s">
        <v>176</v>
      </c>
      <c r="E1250" s="212" t="s">
        <v>1994</v>
      </c>
      <c r="F1250" s="213" t="s">
        <v>1995</v>
      </c>
      <c r="G1250" s="214" t="s">
        <v>179</v>
      </c>
      <c r="H1250" s="215">
        <v>599.1</v>
      </c>
      <c r="I1250" s="216"/>
      <c r="J1250" s="217">
        <f>ROUND(I1250*H1250,2)</f>
        <v>0</v>
      </c>
      <c r="K1250" s="213" t="s">
        <v>180</v>
      </c>
      <c r="L1250" s="48"/>
      <c r="M1250" s="218" t="s">
        <v>30</v>
      </c>
      <c r="N1250" s="219" t="s">
        <v>44</v>
      </c>
      <c r="O1250" s="88"/>
      <c r="P1250" s="220">
        <f>O1250*H1250</f>
        <v>0</v>
      </c>
      <c r="Q1250" s="220">
        <v>0</v>
      </c>
      <c r="R1250" s="220">
        <f>Q1250*H1250</f>
        <v>0</v>
      </c>
      <c r="S1250" s="220">
        <v>0</v>
      </c>
      <c r="T1250" s="221">
        <f>S1250*H1250</f>
        <v>0</v>
      </c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2"/>
      <c r="AE1250" s="42"/>
      <c r="AR1250" s="222" t="s">
        <v>305</v>
      </c>
      <c r="AT1250" s="222" t="s">
        <v>176</v>
      </c>
      <c r="AU1250" s="222" t="s">
        <v>82</v>
      </c>
      <c r="AY1250" s="20" t="s">
        <v>175</v>
      </c>
      <c r="BE1250" s="223">
        <f>IF(N1250="základní",J1250,0)</f>
        <v>0</v>
      </c>
      <c r="BF1250" s="223">
        <f>IF(N1250="snížená",J1250,0)</f>
        <v>0</v>
      </c>
      <c r="BG1250" s="223">
        <f>IF(N1250="zákl. přenesená",J1250,0)</f>
        <v>0</v>
      </c>
      <c r="BH1250" s="223">
        <f>IF(N1250="sníž. přenesená",J1250,0)</f>
        <v>0</v>
      </c>
      <c r="BI1250" s="223">
        <f>IF(N1250="nulová",J1250,0)</f>
        <v>0</v>
      </c>
      <c r="BJ1250" s="20" t="s">
        <v>80</v>
      </c>
      <c r="BK1250" s="223">
        <f>ROUND(I1250*H1250,2)</f>
        <v>0</v>
      </c>
      <c r="BL1250" s="20" t="s">
        <v>305</v>
      </c>
      <c r="BM1250" s="222" t="s">
        <v>1996</v>
      </c>
    </row>
    <row r="1251" s="2" customFormat="1">
      <c r="A1251" s="42"/>
      <c r="B1251" s="43"/>
      <c r="C1251" s="44"/>
      <c r="D1251" s="224" t="s">
        <v>183</v>
      </c>
      <c r="E1251" s="44"/>
      <c r="F1251" s="225" t="s">
        <v>1997</v>
      </c>
      <c r="G1251" s="44"/>
      <c r="H1251" s="44"/>
      <c r="I1251" s="226"/>
      <c r="J1251" s="44"/>
      <c r="K1251" s="44"/>
      <c r="L1251" s="48"/>
      <c r="M1251" s="227"/>
      <c r="N1251" s="228"/>
      <c r="O1251" s="88"/>
      <c r="P1251" s="88"/>
      <c r="Q1251" s="88"/>
      <c r="R1251" s="88"/>
      <c r="S1251" s="88"/>
      <c r="T1251" s="89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2"/>
      <c r="AE1251" s="42"/>
      <c r="AT1251" s="20" t="s">
        <v>183</v>
      </c>
      <c r="AU1251" s="20" t="s">
        <v>82</v>
      </c>
    </row>
    <row r="1252" s="2" customFormat="1">
      <c r="A1252" s="42"/>
      <c r="B1252" s="43"/>
      <c r="C1252" s="44"/>
      <c r="D1252" s="229" t="s">
        <v>185</v>
      </c>
      <c r="E1252" s="44"/>
      <c r="F1252" s="230" t="s">
        <v>1998</v>
      </c>
      <c r="G1252" s="44"/>
      <c r="H1252" s="44"/>
      <c r="I1252" s="226"/>
      <c r="J1252" s="44"/>
      <c r="K1252" s="44"/>
      <c r="L1252" s="48"/>
      <c r="M1252" s="227"/>
      <c r="N1252" s="228"/>
      <c r="O1252" s="88"/>
      <c r="P1252" s="88"/>
      <c r="Q1252" s="88"/>
      <c r="R1252" s="88"/>
      <c r="S1252" s="88"/>
      <c r="T1252" s="89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2"/>
      <c r="AE1252" s="42"/>
      <c r="AT1252" s="20" t="s">
        <v>185</v>
      </c>
      <c r="AU1252" s="20" t="s">
        <v>82</v>
      </c>
    </row>
    <row r="1253" s="13" customFormat="1">
      <c r="A1253" s="13"/>
      <c r="B1253" s="241"/>
      <c r="C1253" s="242"/>
      <c r="D1253" s="224" t="s">
        <v>187</v>
      </c>
      <c r="E1253" s="243" t="s">
        <v>30</v>
      </c>
      <c r="F1253" s="244" t="s">
        <v>1999</v>
      </c>
      <c r="G1253" s="242"/>
      <c r="H1253" s="245">
        <v>511.082</v>
      </c>
      <c r="I1253" s="246"/>
      <c r="J1253" s="242"/>
      <c r="K1253" s="242"/>
      <c r="L1253" s="247"/>
      <c r="M1253" s="248"/>
      <c r="N1253" s="249"/>
      <c r="O1253" s="249"/>
      <c r="P1253" s="249"/>
      <c r="Q1253" s="249"/>
      <c r="R1253" s="249"/>
      <c r="S1253" s="249"/>
      <c r="T1253" s="250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1" t="s">
        <v>187</v>
      </c>
      <c r="AU1253" s="251" t="s">
        <v>82</v>
      </c>
      <c r="AV1253" s="13" t="s">
        <v>82</v>
      </c>
      <c r="AW1253" s="13" t="s">
        <v>36</v>
      </c>
      <c r="AX1253" s="13" t="s">
        <v>73</v>
      </c>
      <c r="AY1253" s="251" t="s">
        <v>175</v>
      </c>
    </row>
    <row r="1254" s="12" customFormat="1">
      <c r="A1254" s="12"/>
      <c r="B1254" s="231"/>
      <c r="C1254" s="232"/>
      <c r="D1254" s="224" t="s">
        <v>187</v>
      </c>
      <c r="E1254" s="233" t="s">
        <v>30</v>
      </c>
      <c r="F1254" s="234" t="s">
        <v>2000</v>
      </c>
      <c r="G1254" s="232"/>
      <c r="H1254" s="233" t="s">
        <v>30</v>
      </c>
      <c r="I1254" s="235"/>
      <c r="J1254" s="232"/>
      <c r="K1254" s="232"/>
      <c r="L1254" s="236"/>
      <c r="M1254" s="237"/>
      <c r="N1254" s="238"/>
      <c r="O1254" s="238"/>
      <c r="P1254" s="238"/>
      <c r="Q1254" s="238"/>
      <c r="R1254" s="238"/>
      <c r="S1254" s="238"/>
      <c r="T1254" s="239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T1254" s="240" t="s">
        <v>187</v>
      </c>
      <c r="AU1254" s="240" t="s">
        <v>82</v>
      </c>
      <c r="AV1254" s="12" t="s">
        <v>80</v>
      </c>
      <c r="AW1254" s="12" t="s">
        <v>36</v>
      </c>
      <c r="AX1254" s="12" t="s">
        <v>73</v>
      </c>
      <c r="AY1254" s="240" t="s">
        <v>175</v>
      </c>
    </row>
    <row r="1255" s="13" customFormat="1">
      <c r="A1255" s="13"/>
      <c r="B1255" s="241"/>
      <c r="C1255" s="242"/>
      <c r="D1255" s="224" t="s">
        <v>187</v>
      </c>
      <c r="E1255" s="243" t="s">
        <v>30</v>
      </c>
      <c r="F1255" s="244" t="s">
        <v>1434</v>
      </c>
      <c r="G1255" s="242"/>
      <c r="H1255" s="245">
        <v>55.4125</v>
      </c>
      <c r="I1255" s="246"/>
      <c r="J1255" s="242"/>
      <c r="K1255" s="242"/>
      <c r="L1255" s="247"/>
      <c r="M1255" s="248"/>
      <c r="N1255" s="249"/>
      <c r="O1255" s="249"/>
      <c r="P1255" s="249"/>
      <c r="Q1255" s="249"/>
      <c r="R1255" s="249"/>
      <c r="S1255" s="249"/>
      <c r="T1255" s="250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1" t="s">
        <v>187</v>
      </c>
      <c r="AU1255" s="251" t="s">
        <v>82</v>
      </c>
      <c r="AV1255" s="13" t="s">
        <v>82</v>
      </c>
      <c r="AW1255" s="13" t="s">
        <v>36</v>
      </c>
      <c r="AX1255" s="13" t="s">
        <v>73</v>
      </c>
      <c r="AY1255" s="251" t="s">
        <v>175</v>
      </c>
    </row>
    <row r="1256" s="13" customFormat="1">
      <c r="A1256" s="13"/>
      <c r="B1256" s="241"/>
      <c r="C1256" s="242"/>
      <c r="D1256" s="224" t="s">
        <v>187</v>
      </c>
      <c r="E1256" s="243" t="s">
        <v>30</v>
      </c>
      <c r="F1256" s="244" t="s">
        <v>1435</v>
      </c>
      <c r="G1256" s="242"/>
      <c r="H1256" s="245">
        <v>2.04</v>
      </c>
      <c r="I1256" s="246"/>
      <c r="J1256" s="242"/>
      <c r="K1256" s="242"/>
      <c r="L1256" s="247"/>
      <c r="M1256" s="248"/>
      <c r="N1256" s="249"/>
      <c r="O1256" s="249"/>
      <c r="P1256" s="249"/>
      <c r="Q1256" s="249"/>
      <c r="R1256" s="249"/>
      <c r="S1256" s="249"/>
      <c r="T1256" s="250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1" t="s">
        <v>187</v>
      </c>
      <c r="AU1256" s="251" t="s">
        <v>82</v>
      </c>
      <c r="AV1256" s="13" t="s">
        <v>82</v>
      </c>
      <c r="AW1256" s="13" t="s">
        <v>36</v>
      </c>
      <c r="AX1256" s="13" t="s">
        <v>73</v>
      </c>
      <c r="AY1256" s="251" t="s">
        <v>175</v>
      </c>
    </row>
    <row r="1257" s="13" customFormat="1">
      <c r="A1257" s="13"/>
      <c r="B1257" s="241"/>
      <c r="C1257" s="242"/>
      <c r="D1257" s="224" t="s">
        <v>187</v>
      </c>
      <c r="E1257" s="243" t="s">
        <v>30</v>
      </c>
      <c r="F1257" s="244" t="s">
        <v>1436</v>
      </c>
      <c r="G1257" s="242"/>
      <c r="H1257" s="245">
        <v>4.2699999999999992</v>
      </c>
      <c r="I1257" s="246"/>
      <c r="J1257" s="242"/>
      <c r="K1257" s="242"/>
      <c r="L1257" s="247"/>
      <c r="M1257" s="248"/>
      <c r="N1257" s="249"/>
      <c r="O1257" s="249"/>
      <c r="P1257" s="249"/>
      <c r="Q1257" s="249"/>
      <c r="R1257" s="249"/>
      <c r="S1257" s="249"/>
      <c r="T1257" s="250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1" t="s">
        <v>187</v>
      </c>
      <c r="AU1257" s="251" t="s">
        <v>82</v>
      </c>
      <c r="AV1257" s="13" t="s">
        <v>82</v>
      </c>
      <c r="AW1257" s="13" t="s">
        <v>36</v>
      </c>
      <c r="AX1257" s="13" t="s">
        <v>73</v>
      </c>
      <c r="AY1257" s="251" t="s">
        <v>175</v>
      </c>
    </row>
    <row r="1258" s="13" customFormat="1">
      <c r="A1258" s="13"/>
      <c r="B1258" s="241"/>
      <c r="C1258" s="242"/>
      <c r="D1258" s="224" t="s">
        <v>187</v>
      </c>
      <c r="E1258" s="243" t="s">
        <v>30</v>
      </c>
      <c r="F1258" s="244" t="s">
        <v>2001</v>
      </c>
      <c r="G1258" s="242"/>
      <c r="H1258" s="245">
        <v>26.295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1" t="s">
        <v>187</v>
      </c>
      <c r="AU1258" s="251" t="s">
        <v>82</v>
      </c>
      <c r="AV1258" s="13" t="s">
        <v>82</v>
      </c>
      <c r="AW1258" s="13" t="s">
        <v>36</v>
      </c>
      <c r="AX1258" s="13" t="s">
        <v>73</v>
      </c>
      <c r="AY1258" s="251" t="s">
        <v>175</v>
      </c>
    </row>
    <row r="1259" s="14" customFormat="1">
      <c r="A1259" s="14"/>
      <c r="B1259" s="252"/>
      <c r="C1259" s="253"/>
      <c r="D1259" s="224" t="s">
        <v>187</v>
      </c>
      <c r="E1259" s="254" t="s">
        <v>30</v>
      </c>
      <c r="F1259" s="255" t="s">
        <v>190</v>
      </c>
      <c r="G1259" s="253"/>
      <c r="H1259" s="256">
        <v>599.0995</v>
      </c>
      <c r="I1259" s="257"/>
      <c r="J1259" s="253"/>
      <c r="K1259" s="253"/>
      <c r="L1259" s="258"/>
      <c r="M1259" s="259"/>
      <c r="N1259" s="260"/>
      <c r="O1259" s="260"/>
      <c r="P1259" s="260"/>
      <c r="Q1259" s="260"/>
      <c r="R1259" s="260"/>
      <c r="S1259" s="260"/>
      <c r="T1259" s="261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62" t="s">
        <v>187</v>
      </c>
      <c r="AU1259" s="262" t="s">
        <v>82</v>
      </c>
      <c r="AV1259" s="14" t="s">
        <v>181</v>
      </c>
      <c r="AW1259" s="14" t="s">
        <v>36</v>
      </c>
      <c r="AX1259" s="14" t="s">
        <v>80</v>
      </c>
      <c r="AY1259" s="262" t="s">
        <v>175</v>
      </c>
    </row>
    <row r="1260" s="2" customFormat="1" ht="16.5" customHeight="1">
      <c r="A1260" s="42"/>
      <c r="B1260" s="43"/>
      <c r="C1260" s="287" t="s">
        <v>2002</v>
      </c>
      <c r="D1260" s="287" t="s">
        <v>770</v>
      </c>
      <c r="E1260" s="288" t="s">
        <v>1897</v>
      </c>
      <c r="F1260" s="289" t="s">
        <v>1898</v>
      </c>
      <c r="G1260" s="290" t="s">
        <v>1899</v>
      </c>
      <c r="H1260" s="291">
        <v>153.325</v>
      </c>
      <c r="I1260" s="292"/>
      <c r="J1260" s="293">
        <f>ROUND(I1260*H1260,2)</f>
        <v>0</v>
      </c>
      <c r="K1260" s="289" t="s">
        <v>180</v>
      </c>
      <c r="L1260" s="294"/>
      <c r="M1260" s="295" t="s">
        <v>30</v>
      </c>
      <c r="N1260" s="296" t="s">
        <v>44</v>
      </c>
      <c r="O1260" s="88"/>
      <c r="P1260" s="220">
        <f>O1260*H1260</f>
        <v>0</v>
      </c>
      <c r="Q1260" s="220">
        <v>0.001</v>
      </c>
      <c r="R1260" s="220">
        <f>Q1260*H1260</f>
        <v>0.153325</v>
      </c>
      <c r="S1260" s="220">
        <v>0</v>
      </c>
      <c r="T1260" s="221">
        <f>S1260*H1260</f>
        <v>0</v>
      </c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2"/>
      <c r="AE1260" s="42"/>
      <c r="AR1260" s="222" t="s">
        <v>462</v>
      </c>
      <c r="AT1260" s="222" t="s">
        <v>770</v>
      </c>
      <c r="AU1260" s="222" t="s">
        <v>82</v>
      </c>
      <c r="AY1260" s="20" t="s">
        <v>175</v>
      </c>
      <c r="BE1260" s="223">
        <f>IF(N1260="základní",J1260,0)</f>
        <v>0</v>
      </c>
      <c r="BF1260" s="223">
        <f>IF(N1260="snížená",J1260,0)</f>
        <v>0</v>
      </c>
      <c r="BG1260" s="223">
        <f>IF(N1260="zákl. přenesená",J1260,0)</f>
        <v>0</v>
      </c>
      <c r="BH1260" s="223">
        <f>IF(N1260="sníž. přenesená",J1260,0)</f>
        <v>0</v>
      </c>
      <c r="BI1260" s="223">
        <f>IF(N1260="nulová",J1260,0)</f>
        <v>0</v>
      </c>
      <c r="BJ1260" s="20" t="s">
        <v>80</v>
      </c>
      <c r="BK1260" s="223">
        <f>ROUND(I1260*H1260,2)</f>
        <v>0</v>
      </c>
      <c r="BL1260" s="20" t="s">
        <v>305</v>
      </c>
      <c r="BM1260" s="222" t="s">
        <v>2003</v>
      </c>
    </row>
    <row r="1261" s="2" customFormat="1">
      <c r="A1261" s="42"/>
      <c r="B1261" s="43"/>
      <c r="C1261" s="44"/>
      <c r="D1261" s="224" t="s">
        <v>183</v>
      </c>
      <c r="E1261" s="44"/>
      <c r="F1261" s="225" t="s">
        <v>1898</v>
      </c>
      <c r="G1261" s="44"/>
      <c r="H1261" s="44"/>
      <c r="I1261" s="226"/>
      <c r="J1261" s="44"/>
      <c r="K1261" s="44"/>
      <c r="L1261" s="48"/>
      <c r="M1261" s="227"/>
      <c r="N1261" s="228"/>
      <c r="O1261" s="88"/>
      <c r="P1261" s="88"/>
      <c r="Q1261" s="88"/>
      <c r="R1261" s="88"/>
      <c r="S1261" s="88"/>
      <c r="T1261" s="89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2"/>
      <c r="AE1261" s="42"/>
      <c r="AT1261" s="20" t="s">
        <v>183</v>
      </c>
      <c r="AU1261" s="20" t="s">
        <v>82</v>
      </c>
    </row>
    <row r="1262" s="13" customFormat="1">
      <c r="A1262" s="13"/>
      <c r="B1262" s="241"/>
      <c r="C1262" s="242"/>
      <c r="D1262" s="224" t="s">
        <v>187</v>
      </c>
      <c r="E1262" s="243" t="s">
        <v>30</v>
      </c>
      <c r="F1262" s="244" t="s">
        <v>2004</v>
      </c>
      <c r="G1262" s="242"/>
      <c r="H1262" s="245">
        <v>153.3246</v>
      </c>
      <c r="I1262" s="246"/>
      <c r="J1262" s="242"/>
      <c r="K1262" s="242"/>
      <c r="L1262" s="247"/>
      <c r="M1262" s="248"/>
      <c r="N1262" s="249"/>
      <c r="O1262" s="249"/>
      <c r="P1262" s="249"/>
      <c r="Q1262" s="249"/>
      <c r="R1262" s="249"/>
      <c r="S1262" s="249"/>
      <c r="T1262" s="250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1" t="s">
        <v>187</v>
      </c>
      <c r="AU1262" s="251" t="s">
        <v>82</v>
      </c>
      <c r="AV1262" s="13" t="s">
        <v>82</v>
      </c>
      <c r="AW1262" s="13" t="s">
        <v>36</v>
      </c>
      <c r="AX1262" s="13" t="s">
        <v>73</v>
      </c>
      <c r="AY1262" s="251" t="s">
        <v>175</v>
      </c>
    </row>
    <row r="1263" s="14" customFormat="1">
      <c r="A1263" s="14"/>
      <c r="B1263" s="252"/>
      <c r="C1263" s="253"/>
      <c r="D1263" s="224" t="s">
        <v>187</v>
      </c>
      <c r="E1263" s="254" t="s">
        <v>30</v>
      </c>
      <c r="F1263" s="255" t="s">
        <v>190</v>
      </c>
      <c r="G1263" s="253"/>
      <c r="H1263" s="256">
        <v>153.3246</v>
      </c>
      <c r="I1263" s="257"/>
      <c r="J1263" s="253"/>
      <c r="K1263" s="253"/>
      <c r="L1263" s="258"/>
      <c r="M1263" s="259"/>
      <c r="N1263" s="260"/>
      <c r="O1263" s="260"/>
      <c r="P1263" s="260"/>
      <c r="Q1263" s="260"/>
      <c r="R1263" s="260"/>
      <c r="S1263" s="260"/>
      <c r="T1263" s="261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2" t="s">
        <v>187</v>
      </c>
      <c r="AU1263" s="262" t="s">
        <v>82</v>
      </c>
      <c r="AV1263" s="14" t="s">
        <v>181</v>
      </c>
      <c r="AW1263" s="14" t="s">
        <v>36</v>
      </c>
      <c r="AX1263" s="14" t="s">
        <v>80</v>
      </c>
      <c r="AY1263" s="262" t="s">
        <v>175</v>
      </c>
    </row>
    <row r="1264" s="2" customFormat="1" ht="16.5" customHeight="1">
      <c r="A1264" s="42"/>
      <c r="B1264" s="43"/>
      <c r="C1264" s="211" t="s">
        <v>2005</v>
      </c>
      <c r="D1264" s="211" t="s">
        <v>176</v>
      </c>
      <c r="E1264" s="212" t="s">
        <v>2006</v>
      </c>
      <c r="F1264" s="213" t="s">
        <v>2007</v>
      </c>
      <c r="G1264" s="214" t="s">
        <v>179</v>
      </c>
      <c r="H1264" s="215">
        <v>599.1</v>
      </c>
      <c r="I1264" s="216"/>
      <c r="J1264" s="217">
        <f>ROUND(I1264*H1264,2)</f>
        <v>0</v>
      </c>
      <c r="K1264" s="213" t="s">
        <v>180</v>
      </c>
      <c r="L1264" s="48"/>
      <c r="M1264" s="218" t="s">
        <v>30</v>
      </c>
      <c r="N1264" s="219" t="s">
        <v>44</v>
      </c>
      <c r="O1264" s="88"/>
      <c r="P1264" s="220">
        <f>O1264*H1264</f>
        <v>0</v>
      </c>
      <c r="Q1264" s="220">
        <v>0.00088</v>
      </c>
      <c r="R1264" s="220">
        <f>Q1264*H1264</f>
        <v>0.527208</v>
      </c>
      <c r="S1264" s="220">
        <v>0</v>
      </c>
      <c r="T1264" s="221">
        <f>S1264*H1264</f>
        <v>0</v>
      </c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2"/>
      <c r="AE1264" s="42"/>
      <c r="AR1264" s="222" t="s">
        <v>305</v>
      </c>
      <c r="AT1264" s="222" t="s">
        <v>176</v>
      </c>
      <c r="AU1264" s="222" t="s">
        <v>82</v>
      </c>
      <c r="AY1264" s="20" t="s">
        <v>175</v>
      </c>
      <c r="BE1264" s="223">
        <f>IF(N1264="základní",J1264,0)</f>
        <v>0</v>
      </c>
      <c r="BF1264" s="223">
        <f>IF(N1264="snížená",J1264,0)</f>
        <v>0</v>
      </c>
      <c r="BG1264" s="223">
        <f>IF(N1264="zákl. přenesená",J1264,0)</f>
        <v>0</v>
      </c>
      <c r="BH1264" s="223">
        <f>IF(N1264="sníž. přenesená",J1264,0)</f>
        <v>0</v>
      </c>
      <c r="BI1264" s="223">
        <f>IF(N1264="nulová",J1264,0)</f>
        <v>0</v>
      </c>
      <c r="BJ1264" s="20" t="s">
        <v>80</v>
      </c>
      <c r="BK1264" s="223">
        <f>ROUND(I1264*H1264,2)</f>
        <v>0</v>
      </c>
      <c r="BL1264" s="20" t="s">
        <v>305</v>
      </c>
      <c r="BM1264" s="222" t="s">
        <v>2008</v>
      </c>
    </row>
    <row r="1265" s="2" customFormat="1">
      <c r="A1265" s="42"/>
      <c r="B1265" s="43"/>
      <c r="C1265" s="44"/>
      <c r="D1265" s="224" t="s">
        <v>183</v>
      </c>
      <c r="E1265" s="44"/>
      <c r="F1265" s="225" t="s">
        <v>2009</v>
      </c>
      <c r="G1265" s="44"/>
      <c r="H1265" s="44"/>
      <c r="I1265" s="226"/>
      <c r="J1265" s="44"/>
      <c r="K1265" s="44"/>
      <c r="L1265" s="48"/>
      <c r="M1265" s="227"/>
      <c r="N1265" s="228"/>
      <c r="O1265" s="88"/>
      <c r="P1265" s="88"/>
      <c r="Q1265" s="88"/>
      <c r="R1265" s="88"/>
      <c r="S1265" s="88"/>
      <c r="T1265" s="89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T1265" s="20" t="s">
        <v>183</v>
      </c>
      <c r="AU1265" s="20" t="s">
        <v>82</v>
      </c>
    </row>
    <row r="1266" s="2" customFormat="1">
      <c r="A1266" s="42"/>
      <c r="B1266" s="43"/>
      <c r="C1266" s="44"/>
      <c r="D1266" s="229" t="s">
        <v>185</v>
      </c>
      <c r="E1266" s="44"/>
      <c r="F1266" s="230" t="s">
        <v>2010</v>
      </c>
      <c r="G1266" s="44"/>
      <c r="H1266" s="44"/>
      <c r="I1266" s="226"/>
      <c r="J1266" s="44"/>
      <c r="K1266" s="44"/>
      <c r="L1266" s="48"/>
      <c r="M1266" s="227"/>
      <c r="N1266" s="228"/>
      <c r="O1266" s="88"/>
      <c r="P1266" s="88"/>
      <c r="Q1266" s="88"/>
      <c r="R1266" s="88"/>
      <c r="S1266" s="88"/>
      <c r="T1266" s="89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2"/>
      <c r="AE1266" s="42"/>
      <c r="AT1266" s="20" t="s">
        <v>185</v>
      </c>
      <c r="AU1266" s="20" t="s">
        <v>82</v>
      </c>
    </row>
    <row r="1267" s="13" customFormat="1">
      <c r="A1267" s="13"/>
      <c r="B1267" s="241"/>
      <c r="C1267" s="242"/>
      <c r="D1267" s="224" t="s">
        <v>187</v>
      </c>
      <c r="E1267" s="243" t="s">
        <v>30</v>
      </c>
      <c r="F1267" s="244" t="s">
        <v>2011</v>
      </c>
      <c r="G1267" s="242"/>
      <c r="H1267" s="245">
        <v>599.1</v>
      </c>
      <c r="I1267" s="246"/>
      <c r="J1267" s="242"/>
      <c r="K1267" s="242"/>
      <c r="L1267" s="247"/>
      <c r="M1267" s="248"/>
      <c r="N1267" s="249"/>
      <c r="O1267" s="249"/>
      <c r="P1267" s="249"/>
      <c r="Q1267" s="249"/>
      <c r="R1267" s="249"/>
      <c r="S1267" s="249"/>
      <c r="T1267" s="250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1" t="s">
        <v>187</v>
      </c>
      <c r="AU1267" s="251" t="s">
        <v>82</v>
      </c>
      <c r="AV1267" s="13" t="s">
        <v>82</v>
      </c>
      <c r="AW1267" s="13" t="s">
        <v>36</v>
      </c>
      <c r="AX1267" s="13" t="s">
        <v>73</v>
      </c>
      <c r="AY1267" s="251" t="s">
        <v>175</v>
      </c>
    </row>
    <row r="1268" s="14" customFormat="1">
      <c r="A1268" s="14"/>
      <c r="B1268" s="252"/>
      <c r="C1268" s="253"/>
      <c r="D1268" s="224" t="s">
        <v>187</v>
      </c>
      <c r="E1268" s="254" t="s">
        <v>30</v>
      </c>
      <c r="F1268" s="255" t="s">
        <v>190</v>
      </c>
      <c r="G1268" s="253"/>
      <c r="H1268" s="256">
        <v>599.1</v>
      </c>
      <c r="I1268" s="257"/>
      <c r="J1268" s="253"/>
      <c r="K1268" s="253"/>
      <c r="L1268" s="258"/>
      <c r="M1268" s="259"/>
      <c r="N1268" s="260"/>
      <c r="O1268" s="260"/>
      <c r="P1268" s="260"/>
      <c r="Q1268" s="260"/>
      <c r="R1268" s="260"/>
      <c r="S1268" s="260"/>
      <c r="T1268" s="261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2" t="s">
        <v>187</v>
      </c>
      <c r="AU1268" s="262" t="s">
        <v>82</v>
      </c>
      <c r="AV1268" s="14" t="s">
        <v>181</v>
      </c>
      <c r="AW1268" s="14" t="s">
        <v>36</v>
      </c>
      <c r="AX1268" s="14" t="s">
        <v>80</v>
      </c>
      <c r="AY1268" s="262" t="s">
        <v>175</v>
      </c>
    </row>
    <row r="1269" s="2" customFormat="1" ht="24.15" customHeight="1">
      <c r="A1269" s="42"/>
      <c r="B1269" s="43"/>
      <c r="C1269" s="287" t="s">
        <v>2012</v>
      </c>
      <c r="D1269" s="287" t="s">
        <v>770</v>
      </c>
      <c r="E1269" s="288" t="s">
        <v>1919</v>
      </c>
      <c r="F1269" s="289" t="s">
        <v>1920</v>
      </c>
      <c r="G1269" s="290" t="s">
        <v>179</v>
      </c>
      <c r="H1269" s="291">
        <v>698.251</v>
      </c>
      <c r="I1269" s="292"/>
      <c r="J1269" s="293">
        <f>ROUND(I1269*H1269,2)</f>
        <v>0</v>
      </c>
      <c r="K1269" s="289" t="s">
        <v>180</v>
      </c>
      <c r="L1269" s="294"/>
      <c r="M1269" s="295" t="s">
        <v>30</v>
      </c>
      <c r="N1269" s="296" t="s">
        <v>44</v>
      </c>
      <c r="O1269" s="88"/>
      <c r="P1269" s="220">
        <f>O1269*H1269</f>
        <v>0</v>
      </c>
      <c r="Q1269" s="220">
        <v>0.0054</v>
      </c>
      <c r="R1269" s="220">
        <f>Q1269*H1269</f>
        <v>3.7705554</v>
      </c>
      <c r="S1269" s="220">
        <v>0</v>
      </c>
      <c r="T1269" s="221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22" t="s">
        <v>462</v>
      </c>
      <c r="AT1269" s="222" t="s">
        <v>770</v>
      </c>
      <c r="AU1269" s="222" t="s">
        <v>82</v>
      </c>
      <c r="AY1269" s="20" t="s">
        <v>175</v>
      </c>
      <c r="BE1269" s="223">
        <f>IF(N1269="základní",J1269,0)</f>
        <v>0</v>
      </c>
      <c r="BF1269" s="223">
        <f>IF(N1269="snížená",J1269,0)</f>
        <v>0</v>
      </c>
      <c r="BG1269" s="223">
        <f>IF(N1269="zákl. přenesená",J1269,0)</f>
        <v>0</v>
      </c>
      <c r="BH1269" s="223">
        <f>IF(N1269="sníž. přenesená",J1269,0)</f>
        <v>0</v>
      </c>
      <c r="BI1269" s="223">
        <f>IF(N1269="nulová",J1269,0)</f>
        <v>0</v>
      </c>
      <c r="BJ1269" s="20" t="s">
        <v>80</v>
      </c>
      <c r="BK1269" s="223">
        <f>ROUND(I1269*H1269,2)</f>
        <v>0</v>
      </c>
      <c r="BL1269" s="20" t="s">
        <v>305</v>
      </c>
      <c r="BM1269" s="222" t="s">
        <v>2013</v>
      </c>
    </row>
    <row r="1270" s="2" customFormat="1">
      <c r="A1270" s="42"/>
      <c r="B1270" s="43"/>
      <c r="C1270" s="44"/>
      <c r="D1270" s="224" t="s">
        <v>183</v>
      </c>
      <c r="E1270" s="44"/>
      <c r="F1270" s="225" t="s">
        <v>1920</v>
      </c>
      <c r="G1270" s="44"/>
      <c r="H1270" s="44"/>
      <c r="I1270" s="226"/>
      <c r="J1270" s="44"/>
      <c r="K1270" s="44"/>
      <c r="L1270" s="48"/>
      <c r="M1270" s="227"/>
      <c r="N1270" s="228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0" t="s">
        <v>183</v>
      </c>
      <c r="AU1270" s="20" t="s">
        <v>82</v>
      </c>
    </row>
    <row r="1271" s="13" customFormat="1">
      <c r="A1271" s="13"/>
      <c r="B1271" s="241"/>
      <c r="C1271" s="242"/>
      <c r="D1271" s="224" t="s">
        <v>187</v>
      </c>
      <c r="E1271" s="242"/>
      <c r="F1271" s="244" t="s">
        <v>2014</v>
      </c>
      <c r="G1271" s="242"/>
      <c r="H1271" s="245">
        <v>698.251</v>
      </c>
      <c r="I1271" s="246"/>
      <c r="J1271" s="242"/>
      <c r="K1271" s="242"/>
      <c r="L1271" s="247"/>
      <c r="M1271" s="248"/>
      <c r="N1271" s="249"/>
      <c r="O1271" s="249"/>
      <c r="P1271" s="249"/>
      <c r="Q1271" s="249"/>
      <c r="R1271" s="249"/>
      <c r="S1271" s="249"/>
      <c r="T1271" s="250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1" t="s">
        <v>187</v>
      </c>
      <c r="AU1271" s="251" t="s">
        <v>82</v>
      </c>
      <c r="AV1271" s="13" t="s">
        <v>82</v>
      </c>
      <c r="AW1271" s="13" t="s">
        <v>4</v>
      </c>
      <c r="AX1271" s="13" t="s">
        <v>80</v>
      </c>
      <c r="AY1271" s="251" t="s">
        <v>175</v>
      </c>
    </row>
    <row r="1272" s="2" customFormat="1" ht="21.75" customHeight="1">
      <c r="A1272" s="42"/>
      <c r="B1272" s="43"/>
      <c r="C1272" s="211" t="s">
        <v>2015</v>
      </c>
      <c r="D1272" s="211" t="s">
        <v>176</v>
      </c>
      <c r="E1272" s="212" t="s">
        <v>2016</v>
      </c>
      <c r="F1272" s="213" t="s">
        <v>2017</v>
      </c>
      <c r="G1272" s="214" t="s">
        <v>179</v>
      </c>
      <c r="H1272" s="215">
        <v>639.386</v>
      </c>
      <c r="I1272" s="216"/>
      <c r="J1272" s="217">
        <f>ROUND(I1272*H1272,2)</f>
        <v>0</v>
      </c>
      <c r="K1272" s="213" t="s">
        <v>180</v>
      </c>
      <c r="L1272" s="48"/>
      <c r="M1272" s="218" t="s">
        <v>30</v>
      </c>
      <c r="N1272" s="219" t="s">
        <v>44</v>
      </c>
      <c r="O1272" s="88"/>
      <c r="P1272" s="220">
        <f>O1272*H1272</f>
        <v>0</v>
      </c>
      <c r="Q1272" s="220">
        <v>0.00013999999999999998</v>
      </c>
      <c r="R1272" s="220">
        <f>Q1272*H1272</f>
        <v>0.089514039999999984</v>
      </c>
      <c r="S1272" s="220">
        <v>0</v>
      </c>
      <c r="T1272" s="221">
        <f>S1272*H1272</f>
        <v>0</v>
      </c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2"/>
      <c r="AE1272" s="42"/>
      <c r="AR1272" s="222" t="s">
        <v>305</v>
      </c>
      <c r="AT1272" s="222" t="s">
        <v>176</v>
      </c>
      <c r="AU1272" s="222" t="s">
        <v>82</v>
      </c>
      <c r="AY1272" s="20" t="s">
        <v>175</v>
      </c>
      <c r="BE1272" s="223">
        <f>IF(N1272="základní",J1272,0)</f>
        <v>0</v>
      </c>
      <c r="BF1272" s="223">
        <f>IF(N1272="snížená",J1272,0)</f>
        <v>0</v>
      </c>
      <c r="BG1272" s="223">
        <f>IF(N1272="zákl. přenesená",J1272,0)</f>
        <v>0</v>
      </c>
      <c r="BH1272" s="223">
        <f>IF(N1272="sníž. přenesená",J1272,0)</f>
        <v>0</v>
      </c>
      <c r="BI1272" s="223">
        <f>IF(N1272="nulová",J1272,0)</f>
        <v>0</v>
      </c>
      <c r="BJ1272" s="20" t="s">
        <v>80</v>
      </c>
      <c r="BK1272" s="223">
        <f>ROUND(I1272*H1272,2)</f>
        <v>0</v>
      </c>
      <c r="BL1272" s="20" t="s">
        <v>305</v>
      </c>
      <c r="BM1272" s="222" t="s">
        <v>2018</v>
      </c>
    </row>
    <row r="1273" s="2" customFormat="1">
      <c r="A1273" s="42"/>
      <c r="B1273" s="43"/>
      <c r="C1273" s="44"/>
      <c r="D1273" s="224" t="s">
        <v>183</v>
      </c>
      <c r="E1273" s="44"/>
      <c r="F1273" s="225" t="s">
        <v>2019</v>
      </c>
      <c r="G1273" s="44"/>
      <c r="H1273" s="44"/>
      <c r="I1273" s="226"/>
      <c r="J1273" s="44"/>
      <c r="K1273" s="44"/>
      <c r="L1273" s="48"/>
      <c r="M1273" s="227"/>
      <c r="N1273" s="228"/>
      <c r="O1273" s="88"/>
      <c r="P1273" s="88"/>
      <c r="Q1273" s="88"/>
      <c r="R1273" s="88"/>
      <c r="S1273" s="88"/>
      <c r="T1273" s="89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2"/>
      <c r="AE1273" s="42"/>
      <c r="AT1273" s="20" t="s">
        <v>183</v>
      </c>
      <c r="AU1273" s="20" t="s">
        <v>82</v>
      </c>
    </row>
    <row r="1274" s="2" customFormat="1">
      <c r="A1274" s="42"/>
      <c r="B1274" s="43"/>
      <c r="C1274" s="44"/>
      <c r="D1274" s="229" t="s">
        <v>185</v>
      </c>
      <c r="E1274" s="44"/>
      <c r="F1274" s="230" t="s">
        <v>2020</v>
      </c>
      <c r="G1274" s="44"/>
      <c r="H1274" s="44"/>
      <c r="I1274" s="226"/>
      <c r="J1274" s="44"/>
      <c r="K1274" s="44"/>
      <c r="L1274" s="48"/>
      <c r="M1274" s="227"/>
      <c r="N1274" s="228"/>
      <c r="O1274" s="88"/>
      <c r="P1274" s="88"/>
      <c r="Q1274" s="88"/>
      <c r="R1274" s="88"/>
      <c r="S1274" s="88"/>
      <c r="T1274" s="89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T1274" s="20" t="s">
        <v>185</v>
      </c>
      <c r="AU1274" s="20" t="s">
        <v>82</v>
      </c>
    </row>
    <row r="1275" s="2" customFormat="1">
      <c r="A1275" s="42"/>
      <c r="B1275" s="43"/>
      <c r="C1275" s="44"/>
      <c r="D1275" s="224" t="s">
        <v>311</v>
      </c>
      <c r="E1275" s="44"/>
      <c r="F1275" s="274" t="s">
        <v>2021</v>
      </c>
      <c r="G1275" s="44"/>
      <c r="H1275" s="44"/>
      <c r="I1275" s="226"/>
      <c r="J1275" s="44"/>
      <c r="K1275" s="44"/>
      <c r="L1275" s="48"/>
      <c r="M1275" s="227"/>
      <c r="N1275" s="228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T1275" s="20" t="s">
        <v>311</v>
      </c>
      <c r="AU1275" s="20" t="s">
        <v>82</v>
      </c>
    </row>
    <row r="1276" s="13" customFormat="1">
      <c r="A1276" s="13"/>
      <c r="B1276" s="241"/>
      <c r="C1276" s="242"/>
      <c r="D1276" s="224" t="s">
        <v>187</v>
      </c>
      <c r="E1276" s="243" t="s">
        <v>30</v>
      </c>
      <c r="F1276" s="244" t="s">
        <v>2022</v>
      </c>
      <c r="G1276" s="242"/>
      <c r="H1276" s="245">
        <v>633.457</v>
      </c>
      <c r="I1276" s="246"/>
      <c r="J1276" s="242"/>
      <c r="K1276" s="242"/>
      <c r="L1276" s="247"/>
      <c r="M1276" s="248"/>
      <c r="N1276" s="249"/>
      <c r="O1276" s="249"/>
      <c r="P1276" s="249"/>
      <c r="Q1276" s="249"/>
      <c r="R1276" s="249"/>
      <c r="S1276" s="249"/>
      <c r="T1276" s="250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1" t="s">
        <v>187</v>
      </c>
      <c r="AU1276" s="251" t="s">
        <v>82</v>
      </c>
      <c r="AV1276" s="13" t="s">
        <v>82</v>
      </c>
      <c r="AW1276" s="13" t="s">
        <v>36</v>
      </c>
      <c r="AX1276" s="13" t="s">
        <v>73</v>
      </c>
      <c r="AY1276" s="251" t="s">
        <v>175</v>
      </c>
    </row>
    <row r="1277" s="13" customFormat="1">
      <c r="A1277" s="13"/>
      <c r="B1277" s="241"/>
      <c r="C1277" s="242"/>
      <c r="D1277" s="224" t="s">
        <v>187</v>
      </c>
      <c r="E1277" s="243" t="s">
        <v>30</v>
      </c>
      <c r="F1277" s="244" t="s">
        <v>1690</v>
      </c>
      <c r="G1277" s="242"/>
      <c r="H1277" s="245">
        <v>5.016</v>
      </c>
      <c r="I1277" s="246"/>
      <c r="J1277" s="242"/>
      <c r="K1277" s="242"/>
      <c r="L1277" s="247"/>
      <c r="M1277" s="248"/>
      <c r="N1277" s="249"/>
      <c r="O1277" s="249"/>
      <c r="P1277" s="249"/>
      <c r="Q1277" s="249"/>
      <c r="R1277" s="249"/>
      <c r="S1277" s="249"/>
      <c r="T1277" s="250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1" t="s">
        <v>187</v>
      </c>
      <c r="AU1277" s="251" t="s">
        <v>82</v>
      </c>
      <c r="AV1277" s="13" t="s">
        <v>82</v>
      </c>
      <c r="AW1277" s="13" t="s">
        <v>36</v>
      </c>
      <c r="AX1277" s="13" t="s">
        <v>73</v>
      </c>
      <c r="AY1277" s="251" t="s">
        <v>175</v>
      </c>
    </row>
    <row r="1278" s="13" customFormat="1">
      <c r="A1278" s="13"/>
      <c r="B1278" s="241"/>
      <c r="C1278" s="242"/>
      <c r="D1278" s="224" t="s">
        <v>187</v>
      </c>
      <c r="E1278" s="243" t="s">
        <v>30</v>
      </c>
      <c r="F1278" s="244" t="s">
        <v>1691</v>
      </c>
      <c r="G1278" s="242"/>
      <c r="H1278" s="245">
        <v>73.447</v>
      </c>
      <c r="I1278" s="246"/>
      <c r="J1278" s="242"/>
      <c r="K1278" s="242"/>
      <c r="L1278" s="247"/>
      <c r="M1278" s="248"/>
      <c r="N1278" s="249"/>
      <c r="O1278" s="249"/>
      <c r="P1278" s="249"/>
      <c r="Q1278" s="249"/>
      <c r="R1278" s="249"/>
      <c r="S1278" s="249"/>
      <c r="T1278" s="250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1" t="s">
        <v>187</v>
      </c>
      <c r="AU1278" s="251" t="s">
        <v>82</v>
      </c>
      <c r="AV1278" s="13" t="s">
        <v>82</v>
      </c>
      <c r="AW1278" s="13" t="s">
        <v>36</v>
      </c>
      <c r="AX1278" s="13" t="s">
        <v>73</v>
      </c>
      <c r="AY1278" s="251" t="s">
        <v>175</v>
      </c>
    </row>
    <row r="1279" s="13" customFormat="1">
      <c r="A1279" s="13"/>
      <c r="B1279" s="241"/>
      <c r="C1279" s="242"/>
      <c r="D1279" s="224" t="s">
        <v>187</v>
      </c>
      <c r="E1279" s="243" t="s">
        <v>30</v>
      </c>
      <c r="F1279" s="244" t="s">
        <v>1692</v>
      </c>
      <c r="G1279" s="242"/>
      <c r="H1279" s="245">
        <v>27.4656</v>
      </c>
      <c r="I1279" s="246"/>
      <c r="J1279" s="242"/>
      <c r="K1279" s="242"/>
      <c r="L1279" s="247"/>
      <c r="M1279" s="248"/>
      <c r="N1279" s="249"/>
      <c r="O1279" s="249"/>
      <c r="P1279" s="249"/>
      <c r="Q1279" s="249"/>
      <c r="R1279" s="249"/>
      <c r="S1279" s="249"/>
      <c r="T1279" s="250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1" t="s">
        <v>187</v>
      </c>
      <c r="AU1279" s="251" t="s">
        <v>82</v>
      </c>
      <c r="AV1279" s="13" t="s">
        <v>82</v>
      </c>
      <c r="AW1279" s="13" t="s">
        <v>36</v>
      </c>
      <c r="AX1279" s="13" t="s">
        <v>73</v>
      </c>
      <c r="AY1279" s="251" t="s">
        <v>175</v>
      </c>
    </row>
    <row r="1280" s="15" customFormat="1">
      <c r="A1280" s="15"/>
      <c r="B1280" s="263"/>
      <c r="C1280" s="264"/>
      <c r="D1280" s="224" t="s">
        <v>187</v>
      </c>
      <c r="E1280" s="265" t="s">
        <v>30</v>
      </c>
      <c r="F1280" s="266" t="s">
        <v>231</v>
      </c>
      <c r="G1280" s="264"/>
      <c r="H1280" s="267">
        <v>739.3856</v>
      </c>
      <c r="I1280" s="268"/>
      <c r="J1280" s="264"/>
      <c r="K1280" s="264"/>
      <c r="L1280" s="269"/>
      <c r="M1280" s="270"/>
      <c r="N1280" s="271"/>
      <c r="O1280" s="271"/>
      <c r="P1280" s="271"/>
      <c r="Q1280" s="271"/>
      <c r="R1280" s="271"/>
      <c r="S1280" s="271"/>
      <c r="T1280" s="272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T1280" s="273" t="s">
        <v>187</v>
      </c>
      <c r="AU1280" s="273" t="s">
        <v>82</v>
      </c>
      <c r="AV1280" s="15" t="s">
        <v>196</v>
      </c>
      <c r="AW1280" s="15" t="s">
        <v>36</v>
      </c>
      <c r="AX1280" s="15" t="s">
        <v>73</v>
      </c>
      <c r="AY1280" s="273" t="s">
        <v>175</v>
      </c>
    </row>
    <row r="1281" s="13" customFormat="1">
      <c r="A1281" s="13"/>
      <c r="B1281" s="241"/>
      <c r="C1281" s="242"/>
      <c r="D1281" s="224" t="s">
        <v>187</v>
      </c>
      <c r="E1281" s="243" t="s">
        <v>30</v>
      </c>
      <c r="F1281" s="244" t="s">
        <v>2023</v>
      </c>
      <c r="G1281" s="242"/>
      <c r="H1281" s="245">
        <v>-59.75</v>
      </c>
      <c r="I1281" s="246"/>
      <c r="J1281" s="242"/>
      <c r="K1281" s="242"/>
      <c r="L1281" s="247"/>
      <c r="M1281" s="248"/>
      <c r="N1281" s="249"/>
      <c r="O1281" s="249"/>
      <c r="P1281" s="249"/>
      <c r="Q1281" s="249"/>
      <c r="R1281" s="249"/>
      <c r="S1281" s="249"/>
      <c r="T1281" s="250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1" t="s">
        <v>187</v>
      </c>
      <c r="AU1281" s="251" t="s">
        <v>82</v>
      </c>
      <c r="AV1281" s="13" t="s">
        <v>82</v>
      </c>
      <c r="AW1281" s="13" t="s">
        <v>36</v>
      </c>
      <c r="AX1281" s="13" t="s">
        <v>73</v>
      </c>
      <c r="AY1281" s="251" t="s">
        <v>175</v>
      </c>
    </row>
    <row r="1282" s="13" customFormat="1">
      <c r="A1282" s="13"/>
      <c r="B1282" s="241"/>
      <c r="C1282" s="242"/>
      <c r="D1282" s="224" t="s">
        <v>187</v>
      </c>
      <c r="E1282" s="243" t="s">
        <v>30</v>
      </c>
      <c r="F1282" s="244" t="s">
        <v>2024</v>
      </c>
      <c r="G1282" s="242"/>
      <c r="H1282" s="245">
        <v>-40.25</v>
      </c>
      <c r="I1282" s="246"/>
      <c r="J1282" s="242"/>
      <c r="K1282" s="242"/>
      <c r="L1282" s="247"/>
      <c r="M1282" s="248"/>
      <c r="N1282" s="249"/>
      <c r="O1282" s="249"/>
      <c r="P1282" s="249"/>
      <c r="Q1282" s="249"/>
      <c r="R1282" s="249"/>
      <c r="S1282" s="249"/>
      <c r="T1282" s="250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1" t="s">
        <v>187</v>
      </c>
      <c r="AU1282" s="251" t="s">
        <v>82</v>
      </c>
      <c r="AV1282" s="13" t="s">
        <v>82</v>
      </c>
      <c r="AW1282" s="13" t="s">
        <v>36</v>
      </c>
      <c r="AX1282" s="13" t="s">
        <v>73</v>
      </c>
      <c r="AY1282" s="251" t="s">
        <v>175</v>
      </c>
    </row>
    <row r="1283" s="15" customFormat="1">
      <c r="A1283" s="15"/>
      <c r="B1283" s="263"/>
      <c r="C1283" s="264"/>
      <c r="D1283" s="224" t="s">
        <v>187</v>
      </c>
      <c r="E1283" s="265" t="s">
        <v>30</v>
      </c>
      <c r="F1283" s="266" t="s">
        <v>231</v>
      </c>
      <c r="G1283" s="264"/>
      <c r="H1283" s="267">
        <v>-100</v>
      </c>
      <c r="I1283" s="268"/>
      <c r="J1283" s="264"/>
      <c r="K1283" s="264"/>
      <c r="L1283" s="269"/>
      <c r="M1283" s="270"/>
      <c r="N1283" s="271"/>
      <c r="O1283" s="271"/>
      <c r="P1283" s="271"/>
      <c r="Q1283" s="271"/>
      <c r="R1283" s="271"/>
      <c r="S1283" s="271"/>
      <c r="T1283" s="272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73" t="s">
        <v>187</v>
      </c>
      <c r="AU1283" s="273" t="s">
        <v>82</v>
      </c>
      <c r="AV1283" s="15" t="s">
        <v>196</v>
      </c>
      <c r="AW1283" s="15" t="s">
        <v>36</v>
      </c>
      <c r="AX1283" s="15" t="s">
        <v>73</v>
      </c>
      <c r="AY1283" s="273" t="s">
        <v>175</v>
      </c>
    </row>
    <row r="1284" s="14" customFormat="1">
      <c r="A1284" s="14"/>
      <c r="B1284" s="252"/>
      <c r="C1284" s="253"/>
      <c r="D1284" s="224" t="s">
        <v>187</v>
      </c>
      <c r="E1284" s="254" t="s">
        <v>30</v>
      </c>
      <c r="F1284" s="255" t="s">
        <v>190</v>
      </c>
      <c r="G1284" s="253"/>
      <c r="H1284" s="256">
        <v>639.38559999999992</v>
      </c>
      <c r="I1284" s="257"/>
      <c r="J1284" s="253"/>
      <c r="K1284" s="253"/>
      <c r="L1284" s="258"/>
      <c r="M1284" s="259"/>
      <c r="N1284" s="260"/>
      <c r="O1284" s="260"/>
      <c r="P1284" s="260"/>
      <c r="Q1284" s="260"/>
      <c r="R1284" s="260"/>
      <c r="S1284" s="260"/>
      <c r="T1284" s="261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2" t="s">
        <v>187</v>
      </c>
      <c r="AU1284" s="262" t="s">
        <v>82</v>
      </c>
      <c r="AV1284" s="14" t="s">
        <v>181</v>
      </c>
      <c r="AW1284" s="14" t="s">
        <v>36</v>
      </c>
      <c r="AX1284" s="14" t="s">
        <v>80</v>
      </c>
      <c r="AY1284" s="262" t="s">
        <v>175</v>
      </c>
    </row>
    <row r="1285" s="2" customFormat="1" ht="21.75" customHeight="1">
      <c r="A1285" s="42"/>
      <c r="B1285" s="43"/>
      <c r="C1285" s="211" t="s">
        <v>2025</v>
      </c>
      <c r="D1285" s="211" t="s">
        <v>176</v>
      </c>
      <c r="E1285" s="212" t="s">
        <v>2026</v>
      </c>
      <c r="F1285" s="213" t="s">
        <v>2027</v>
      </c>
      <c r="G1285" s="214" t="s">
        <v>179</v>
      </c>
      <c r="H1285" s="215">
        <v>59.75</v>
      </c>
      <c r="I1285" s="216"/>
      <c r="J1285" s="217">
        <f>ROUND(I1285*H1285,2)</f>
        <v>0</v>
      </c>
      <c r="K1285" s="213" t="s">
        <v>180</v>
      </c>
      <c r="L1285" s="48"/>
      <c r="M1285" s="218" t="s">
        <v>30</v>
      </c>
      <c r="N1285" s="219" t="s">
        <v>44</v>
      </c>
      <c r="O1285" s="88"/>
      <c r="P1285" s="220">
        <f>O1285*H1285</f>
        <v>0</v>
      </c>
      <c r="Q1285" s="220">
        <v>0.00028</v>
      </c>
      <c r="R1285" s="220">
        <f>Q1285*H1285</f>
        <v>0.016729999999999998</v>
      </c>
      <c r="S1285" s="220">
        <v>0</v>
      </c>
      <c r="T1285" s="221">
        <f>S1285*H1285</f>
        <v>0</v>
      </c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2"/>
      <c r="AE1285" s="42"/>
      <c r="AR1285" s="222" t="s">
        <v>305</v>
      </c>
      <c r="AT1285" s="222" t="s">
        <v>176</v>
      </c>
      <c r="AU1285" s="222" t="s">
        <v>82</v>
      </c>
      <c r="AY1285" s="20" t="s">
        <v>175</v>
      </c>
      <c r="BE1285" s="223">
        <f>IF(N1285="základní",J1285,0)</f>
        <v>0</v>
      </c>
      <c r="BF1285" s="223">
        <f>IF(N1285="snížená",J1285,0)</f>
        <v>0</v>
      </c>
      <c r="BG1285" s="223">
        <f>IF(N1285="zákl. přenesená",J1285,0)</f>
        <v>0</v>
      </c>
      <c r="BH1285" s="223">
        <f>IF(N1285="sníž. přenesená",J1285,0)</f>
        <v>0</v>
      </c>
      <c r="BI1285" s="223">
        <f>IF(N1285="nulová",J1285,0)</f>
        <v>0</v>
      </c>
      <c r="BJ1285" s="20" t="s">
        <v>80</v>
      </c>
      <c r="BK1285" s="223">
        <f>ROUND(I1285*H1285,2)</f>
        <v>0</v>
      </c>
      <c r="BL1285" s="20" t="s">
        <v>305</v>
      </c>
      <c r="BM1285" s="222" t="s">
        <v>2028</v>
      </c>
    </row>
    <row r="1286" s="2" customFormat="1">
      <c r="A1286" s="42"/>
      <c r="B1286" s="43"/>
      <c r="C1286" s="44"/>
      <c r="D1286" s="224" t="s">
        <v>183</v>
      </c>
      <c r="E1286" s="44"/>
      <c r="F1286" s="225" t="s">
        <v>2029</v>
      </c>
      <c r="G1286" s="44"/>
      <c r="H1286" s="44"/>
      <c r="I1286" s="226"/>
      <c r="J1286" s="44"/>
      <c r="K1286" s="44"/>
      <c r="L1286" s="48"/>
      <c r="M1286" s="227"/>
      <c r="N1286" s="228"/>
      <c r="O1286" s="88"/>
      <c r="P1286" s="88"/>
      <c r="Q1286" s="88"/>
      <c r="R1286" s="88"/>
      <c r="S1286" s="88"/>
      <c r="T1286" s="89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T1286" s="20" t="s">
        <v>183</v>
      </c>
      <c r="AU1286" s="20" t="s">
        <v>82</v>
      </c>
    </row>
    <row r="1287" s="2" customFormat="1">
      <c r="A1287" s="42"/>
      <c r="B1287" s="43"/>
      <c r="C1287" s="44"/>
      <c r="D1287" s="229" t="s">
        <v>185</v>
      </c>
      <c r="E1287" s="44"/>
      <c r="F1287" s="230" t="s">
        <v>2030</v>
      </c>
      <c r="G1287" s="44"/>
      <c r="H1287" s="44"/>
      <c r="I1287" s="226"/>
      <c r="J1287" s="44"/>
      <c r="K1287" s="44"/>
      <c r="L1287" s="48"/>
      <c r="M1287" s="227"/>
      <c r="N1287" s="228"/>
      <c r="O1287" s="88"/>
      <c r="P1287" s="88"/>
      <c r="Q1287" s="88"/>
      <c r="R1287" s="88"/>
      <c r="S1287" s="88"/>
      <c r="T1287" s="89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T1287" s="20" t="s">
        <v>185</v>
      </c>
      <c r="AU1287" s="20" t="s">
        <v>82</v>
      </c>
    </row>
    <row r="1288" s="2" customFormat="1">
      <c r="A1288" s="42"/>
      <c r="B1288" s="43"/>
      <c r="C1288" s="44"/>
      <c r="D1288" s="224" t="s">
        <v>311</v>
      </c>
      <c r="E1288" s="44"/>
      <c r="F1288" s="274" t="s">
        <v>2021</v>
      </c>
      <c r="G1288" s="44"/>
      <c r="H1288" s="44"/>
      <c r="I1288" s="226"/>
      <c r="J1288" s="44"/>
      <c r="K1288" s="44"/>
      <c r="L1288" s="48"/>
      <c r="M1288" s="227"/>
      <c r="N1288" s="228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0" t="s">
        <v>311</v>
      </c>
      <c r="AU1288" s="20" t="s">
        <v>82</v>
      </c>
    </row>
    <row r="1289" s="13" customFormat="1">
      <c r="A1289" s="13"/>
      <c r="B1289" s="241"/>
      <c r="C1289" s="242"/>
      <c r="D1289" s="224" t="s">
        <v>187</v>
      </c>
      <c r="E1289" s="243" t="s">
        <v>30</v>
      </c>
      <c r="F1289" s="244" t="s">
        <v>2031</v>
      </c>
      <c r="G1289" s="242"/>
      <c r="H1289" s="245">
        <v>59.75</v>
      </c>
      <c r="I1289" s="246"/>
      <c r="J1289" s="242"/>
      <c r="K1289" s="242"/>
      <c r="L1289" s="247"/>
      <c r="M1289" s="248"/>
      <c r="N1289" s="249"/>
      <c r="O1289" s="249"/>
      <c r="P1289" s="249"/>
      <c r="Q1289" s="249"/>
      <c r="R1289" s="249"/>
      <c r="S1289" s="249"/>
      <c r="T1289" s="250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1" t="s">
        <v>187</v>
      </c>
      <c r="AU1289" s="251" t="s">
        <v>82</v>
      </c>
      <c r="AV1289" s="13" t="s">
        <v>82</v>
      </c>
      <c r="AW1289" s="13" t="s">
        <v>36</v>
      </c>
      <c r="AX1289" s="13" t="s">
        <v>73</v>
      </c>
      <c r="AY1289" s="251" t="s">
        <v>175</v>
      </c>
    </row>
    <row r="1290" s="14" customFormat="1">
      <c r="A1290" s="14"/>
      <c r="B1290" s="252"/>
      <c r="C1290" s="253"/>
      <c r="D1290" s="224" t="s">
        <v>187</v>
      </c>
      <c r="E1290" s="254" t="s">
        <v>30</v>
      </c>
      <c r="F1290" s="255" t="s">
        <v>190</v>
      </c>
      <c r="G1290" s="253"/>
      <c r="H1290" s="256">
        <v>59.75</v>
      </c>
      <c r="I1290" s="257"/>
      <c r="J1290" s="253"/>
      <c r="K1290" s="253"/>
      <c r="L1290" s="258"/>
      <c r="M1290" s="259"/>
      <c r="N1290" s="260"/>
      <c r="O1290" s="260"/>
      <c r="P1290" s="260"/>
      <c r="Q1290" s="260"/>
      <c r="R1290" s="260"/>
      <c r="S1290" s="260"/>
      <c r="T1290" s="261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62" t="s">
        <v>187</v>
      </c>
      <c r="AU1290" s="262" t="s">
        <v>82</v>
      </c>
      <c r="AV1290" s="14" t="s">
        <v>181</v>
      </c>
      <c r="AW1290" s="14" t="s">
        <v>36</v>
      </c>
      <c r="AX1290" s="14" t="s">
        <v>80</v>
      </c>
      <c r="AY1290" s="262" t="s">
        <v>175</v>
      </c>
    </row>
    <row r="1291" s="2" customFormat="1" ht="21.75" customHeight="1">
      <c r="A1291" s="42"/>
      <c r="B1291" s="43"/>
      <c r="C1291" s="211" t="s">
        <v>2032</v>
      </c>
      <c r="D1291" s="211" t="s">
        <v>176</v>
      </c>
      <c r="E1291" s="212" t="s">
        <v>2033</v>
      </c>
      <c r="F1291" s="213" t="s">
        <v>2034</v>
      </c>
      <c r="G1291" s="214" t="s">
        <v>179</v>
      </c>
      <c r="H1291" s="215">
        <v>40.25</v>
      </c>
      <c r="I1291" s="216"/>
      <c r="J1291" s="217">
        <f>ROUND(I1291*H1291,2)</f>
        <v>0</v>
      </c>
      <c r="K1291" s="213" t="s">
        <v>180</v>
      </c>
      <c r="L1291" s="48"/>
      <c r="M1291" s="218" t="s">
        <v>30</v>
      </c>
      <c r="N1291" s="219" t="s">
        <v>44</v>
      </c>
      <c r="O1291" s="88"/>
      <c r="P1291" s="220">
        <f>O1291*H1291</f>
        <v>0</v>
      </c>
      <c r="Q1291" s="220">
        <v>0.00043</v>
      </c>
      <c r="R1291" s="220">
        <f>Q1291*H1291</f>
        <v>0.0173075</v>
      </c>
      <c r="S1291" s="220">
        <v>0</v>
      </c>
      <c r="T1291" s="221">
        <f>S1291*H1291</f>
        <v>0</v>
      </c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2"/>
      <c r="AE1291" s="42"/>
      <c r="AR1291" s="222" t="s">
        <v>305</v>
      </c>
      <c r="AT1291" s="222" t="s">
        <v>176</v>
      </c>
      <c r="AU1291" s="222" t="s">
        <v>82</v>
      </c>
      <c r="AY1291" s="20" t="s">
        <v>175</v>
      </c>
      <c r="BE1291" s="223">
        <f>IF(N1291="základní",J1291,0)</f>
        <v>0</v>
      </c>
      <c r="BF1291" s="223">
        <f>IF(N1291="snížená",J1291,0)</f>
        <v>0</v>
      </c>
      <c r="BG1291" s="223">
        <f>IF(N1291="zákl. přenesená",J1291,0)</f>
        <v>0</v>
      </c>
      <c r="BH1291" s="223">
        <f>IF(N1291="sníž. přenesená",J1291,0)</f>
        <v>0</v>
      </c>
      <c r="BI1291" s="223">
        <f>IF(N1291="nulová",J1291,0)</f>
        <v>0</v>
      </c>
      <c r="BJ1291" s="20" t="s">
        <v>80</v>
      </c>
      <c r="BK1291" s="223">
        <f>ROUND(I1291*H1291,2)</f>
        <v>0</v>
      </c>
      <c r="BL1291" s="20" t="s">
        <v>305</v>
      </c>
      <c r="BM1291" s="222" t="s">
        <v>2035</v>
      </c>
    </row>
    <row r="1292" s="2" customFormat="1">
      <c r="A1292" s="42"/>
      <c r="B1292" s="43"/>
      <c r="C1292" s="44"/>
      <c r="D1292" s="224" t="s">
        <v>183</v>
      </c>
      <c r="E1292" s="44"/>
      <c r="F1292" s="225" t="s">
        <v>2036</v>
      </c>
      <c r="G1292" s="44"/>
      <c r="H1292" s="44"/>
      <c r="I1292" s="226"/>
      <c r="J1292" s="44"/>
      <c r="K1292" s="44"/>
      <c r="L1292" s="48"/>
      <c r="M1292" s="227"/>
      <c r="N1292" s="228"/>
      <c r="O1292" s="88"/>
      <c r="P1292" s="88"/>
      <c r="Q1292" s="88"/>
      <c r="R1292" s="88"/>
      <c r="S1292" s="88"/>
      <c r="T1292" s="89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2"/>
      <c r="AE1292" s="42"/>
      <c r="AT1292" s="20" t="s">
        <v>183</v>
      </c>
      <c r="AU1292" s="20" t="s">
        <v>82</v>
      </c>
    </row>
    <row r="1293" s="2" customFormat="1">
      <c r="A1293" s="42"/>
      <c r="B1293" s="43"/>
      <c r="C1293" s="44"/>
      <c r="D1293" s="229" t="s">
        <v>185</v>
      </c>
      <c r="E1293" s="44"/>
      <c r="F1293" s="230" t="s">
        <v>2037</v>
      </c>
      <c r="G1293" s="44"/>
      <c r="H1293" s="44"/>
      <c r="I1293" s="226"/>
      <c r="J1293" s="44"/>
      <c r="K1293" s="44"/>
      <c r="L1293" s="48"/>
      <c r="M1293" s="227"/>
      <c r="N1293" s="228"/>
      <c r="O1293" s="88"/>
      <c r="P1293" s="88"/>
      <c r="Q1293" s="88"/>
      <c r="R1293" s="88"/>
      <c r="S1293" s="88"/>
      <c r="T1293" s="89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T1293" s="20" t="s">
        <v>185</v>
      </c>
      <c r="AU1293" s="20" t="s">
        <v>82</v>
      </c>
    </row>
    <row r="1294" s="2" customFormat="1">
      <c r="A1294" s="42"/>
      <c r="B1294" s="43"/>
      <c r="C1294" s="44"/>
      <c r="D1294" s="224" t="s">
        <v>311</v>
      </c>
      <c r="E1294" s="44"/>
      <c r="F1294" s="274" t="s">
        <v>2021</v>
      </c>
      <c r="G1294" s="44"/>
      <c r="H1294" s="44"/>
      <c r="I1294" s="226"/>
      <c r="J1294" s="44"/>
      <c r="K1294" s="44"/>
      <c r="L1294" s="48"/>
      <c r="M1294" s="227"/>
      <c r="N1294" s="228"/>
      <c r="O1294" s="88"/>
      <c r="P1294" s="88"/>
      <c r="Q1294" s="88"/>
      <c r="R1294" s="88"/>
      <c r="S1294" s="88"/>
      <c r="T1294" s="89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T1294" s="20" t="s">
        <v>311</v>
      </c>
      <c r="AU1294" s="20" t="s">
        <v>82</v>
      </c>
    </row>
    <row r="1295" s="13" customFormat="1">
      <c r="A1295" s="13"/>
      <c r="B1295" s="241"/>
      <c r="C1295" s="242"/>
      <c r="D1295" s="224" t="s">
        <v>187</v>
      </c>
      <c r="E1295" s="243" t="s">
        <v>30</v>
      </c>
      <c r="F1295" s="244" t="s">
        <v>2038</v>
      </c>
      <c r="G1295" s="242"/>
      <c r="H1295" s="245">
        <v>40.25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1" t="s">
        <v>187</v>
      </c>
      <c r="AU1295" s="251" t="s">
        <v>82</v>
      </c>
      <c r="AV1295" s="13" t="s">
        <v>82</v>
      </c>
      <c r="AW1295" s="13" t="s">
        <v>36</v>
      </c>
      <c r="AX1295" s="13" t="s">
        <v>73</v>
      </c>
      <c r="AY1295" s="251" t="s">
        <v>175</v>
      </c>
    </row>
    <row r="1296" s="14" customFormat="1">
      <c r="A1296" s="14"/>
      <c r="B1296" s="252"/>
      <c r="C1296" s="253"/>
      <c r="D1296" s="224" t="s">
        <v>187</v>
      </c>
      <c r="E1296" s="254" t="s">
        <v>30</v>
      </c>
      <c r="F1296" s="255" t="s">
        <v>190</v>
      </c>
      <c r="G1296" s="253"/>
      <c r="H1296" s="256">
        <v>40.25</v>
      </c>
      <c r="I1296" s="257"/>
      <c r="J1296" s="253"/>
      <c r="K1296" s="253"/>
      <c r="L1296" s="258"/>
      <c r="M1296" s="259"/>
      <c r="N1296" s="260"/>
      <c r="O1296" s="260"/>
      <c r="P1296" s="260"/>
      <c r="Q1296" s="260"/>
      <c r="R1296" s="260"/>
      <c r="S1296" s="260"/>
      <c r="T1296" s="261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62" t="s">
        <v>187</v>
      </c>
      <c r="AU1296" s="262" t="s">
        <v>82</v>
      </c>
      <c r="AV1296" s="14" t="s">
        <v>181</v>
      </c>
      <c r="AW1296" s="14" t="s">
        <v>36</v>
      </c>
      <c r="AX1296" s="14" t="s">
        <v>80</v>
      </c>
      <c r="AY1296" s="262" t="s">
        <v>175</v>
      </c>
    </row>
    <row r="1297" s="2" customFormat="1" ht="16.5" customHeight="1">
      <c r="A1297" s="42"/>
      <c r="B1297" s="43"/>
      <c r="C1297" s="287" t="s">
        <v>2039</v>
      </c>
      <c r="D1297" s="287" t="s">
        <v>770</v>
      </c>
      <c r="E1297" s="288" t="s">
        <v>2040</v>
      </c>
      <c r="F1297" s="289" t="s">
        <v>2041</v>
      </c>
      <c r="G1297" s="290" t="s">
        <v>179</v>
      </c>
      <c r="H1297" s="291">
        <v>861.754</v>
      </c>
      <c r="I1297" s="292"/>
      <c r="J1297" s="293">
        <f>ROUND(I1297*H1297,2)</f>
        <v>0</v>
      </c>
      <c r="K1297" s="289" t="s">
        <v>180</v>
      </c>
      <c r="L1297" s="294"/>
      <c r="M1297" s="295" t="s">
        <v>30</v>
      </c>
      <c r="N1297" s="296" t="s">
        <v>44</v>
      </c>
      <c r="O1297" s="88"/>
      <c r="P1297" s="220">
        <f>O1297*H1297</f>
        <v>0</v>
      </c>
      <c r="Q1297" s="220">
        <v>0.0022</v>
      </c>
      <c r="R1297" s="220">
        <f>Q1297*H1297</f>
        <v>1.8958588</v>
      </c>
      <c r="S1297" s="220">
        <v>0</v>
      </c>
      <c r="T1297" s="221">
        <f>S1297*H1297</f>
        <v>0</v>
      </c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R1297" s="222" t="s">
        <v>462</v>
      </c>
      <c r="AT1297" s="222" t="s">
        <v>770</v>
      </c>
      <c r="AU1297" s="222" t="s">
        <v>82</v>
      </c>
      <c r="AY1297" s="20" t="s">
        <v>175</v>
      </c>
      <c r="BE1297" s="223">
        <f>IF(N1297="základní",J1297,0)</f>
        <v>0</v>
      </c>
      <c r="BF1297" s="223">
        <f>IF(N1297="snížená",J1297,0)</f>
        <v>0</v>
      </c>
      <c r="BG1297" s="223">
        <f>IF(N1297="zákl. přenesená",J1297,0)</f>
        <v>0</v>
      </c>
      <c r="BH1297" s="223">
        <f>IF(N1297="sníž. přenesená",J1297,0)</f>
        <v>0</v>
      </c>
      <c r="BI1297" s="223">
        <f>IF(N1297="nulová",J1297,0)</f>
        <v>0</v>
      </c>
      <c r="BJ1297" s="20" t="s">
        <v>80</v>
      </c>
      <c r="BK1297" s="223">
        <f>ROUND(I1297*H1297,2)</f>
        <v>0</v>
      </c>
      <c r="BL1297" s="20" t="s">
        <v>305</v>
      </c>
      <c r="BM1297" s="222" t="s">
        <v>2042</v>
      </c>
    </row>
    <row r="1298" s="2" customFormat="1">
      <c r="A1298" s="42"/>
      <c r="B1298" s="43"/>
      <c r="C1298" s="44"/>
      <c r="D1298" s="224" t="s">
        <v>183</v>
      </c>
      <c r="E1298" s="44"/>
      <c r="F1298" s="225" t="s">
        <v>2041</v>
      </c>
      <c r="G1298" s="44"/>
      <c r="H1298" s="44"/>
      <c r="I1298" s="226"/>
      <c r="J1298" s="44"/>
      <c r="K1298" s="44"/>
      <c r="L1298" s="48"/>
      <c r="M1298" s="227"/>
      <c r="N1298" s="228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0" t="s">
        <v>183</v>
      </c>
      <c r="AU1298" s="20" t="s">
        <v>82</v>
      </c>
    </row>
    <row r="1299" s="13" customFormat="1">
      <c r="A1299" s="13"/>
      <c r="B1299" s="241"/>
      <c r="C1299" s="242"/>
      <c r="D1299" s="224" t="s">
        <v>187</v>
      </c>
      <c r="E1299" s="243" t="s">
        <v>30</v>
      </c>
      <c r="F1299" s="244" t="s">
        <v>1689</v>
      </c>
      <c r="G1299" s="242"/>
      <c r="H1299" s="245">
        <v>633.457</v>
      </c>
      <c r="I1299" s="246"/>
      <c r="J1299" s="242"/>
      <c r="K1299" s="242"/>
      <c r="L1299" s="247"/>
      <c r="M1299" s="248"/>
      <c r="N1299" s="249"/>
      <c r="O1299" s="249"/>
      <c r="P1299" s="249"/>
      <c r="Q1299" s="249"/>
      <c r="R1299" s="249"/>
      <c r="S1299" s="249"/>
      <c r="T1299" s="250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1" t="s">
        <v>187</v>
      </c>
      <c r="AU1299" s="251" t="s">
        <v>82</v>
      </c>
      <c r="AV1299" s="13" t="s">
        <v>82</v>
      </c>
      <c r="AW1299" s="13" t="s">
        <v>36</v>
      </c>
      <c r="AX1299" s="13" t="s">
        <v>73</v>
      </c>
      <c r="AY1299" s="251" t="s">
        <v>175</v>
      </c>
    </row>
    <row r="1300" s="13" customFormat="1">
      <c r="A1300" s="13"/>
      <c r="B1300" s="241"/>
      <c r="C1300" s="242"/>
      <c r="D1300" s="224" t="s">
        <v>187</v>
      </c>
      <c r="E1300" s="243" t="s">
        <v>30</v>
      </c>
      <c r="F1300" s="244" t="s">
        <v>1690</v>
      </c>
      <c r="G1300" s="242"/>
      <c r="H1300" s="245">
        <v>5.016</v>
      </c>
      <c r="I1300" s="246"/>
      <c r="J1300" s="242"/>
      <c r="K1300" s="242"/>
      <c r="L1300" s="247"/>
      <c r="M1300" s="248"/>
      <c r="N1300" s="249"/>
      <c r="O1300" s="249"/>
      <c r="P1300" s="249"/>
      <c r="Q1300" s="249"/>
      <c r="R1300" s="249"/>
      <c r="S1300" s="249"/>
      <c r="T1300" s="250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1" t="s">
        <v>187</v>
      </c>
      <c r="AU1300" s="251" t="s">
        <v>82</v>
      </c>
      <c r="AV1300" s="13" t="s">
        <v>82</v>
      </c>
      <c r="AW1300" s="13" t="s">
        <v>36</v>
      </c>
      <c r="AX1300" s="13" t="s">
        <v>73</v>
      </c>
      <c r="AY1300" s="251" t="s">
        <v>175</v>
      </c>
    </row>
    <row r="1301" s="13" customFormat="1">
      <c r="A1301" s="13"/>
      <c r="B1301" s="241"/>
      <c r="C1301" s="242"/>
      <c r="D1301" s="224" t="s">
        <v>187</v>
      </c>
      <c r="E1301" s="243" t="s">
        <v>30</v>
      </c>
      <c r="F1301" s="244" t="s">
        <v>1691</v>
      </c>
      <c r="G1301" s="242"/>
      <c r="H1301" s="245">
        <v>73.447</v>
      </c>
      <c r="I1301" s="246"/>
      <c r="J1301" s="242"/>
      <c r="K1301" s="242"/>
      <c r="L1301" s="247"/>
      <c r="M1301" s="248"/>
      <c r="N1301" s="249"/>
      <c r="O1301" s="249"/>
      <c r="P1301" s="249"/>
      <c r="Q1301" s="249"/>
      <c r="R1301" s="249"/>
      <c r="S1301" s="249"/>
      <c r="T1301" s="250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1" t="s">
        <v>187</v>
      </c>
      <c r="AU1301" s="251" t="s">
        <v>82</v>
      </c>
      <c r="AV1301" s="13" t="s">
        <v>82</v>
      </c>
      <c r="AW1301" s="13" t="s">
        <v>36</v>
      </c>
      <c r="AX1301" s="13" t="s">
        <v>73</v>
      </c>
      <c r="AY1301" s="251" t="s">
        <v>175</v>
      </c>
    </row>
    <row r="1302" s="13" customFormat="1">
      <c r="A1302" s="13"/>
      <c r="B1302" s="241"/>
      <c r="C1302" s="242"/>
      <c r="D1302" s="224" t="s">
        <v>187</v>
      </c>
      <c r="E1302" s="243" t="s">
        <v>30</v>
      </c>
      <c r="F1302" s="244" t="s">
        <v>1692</v>
      </c>
      <c r="G1302" s="242"/>
      <c r="H1302" s="245">
        <v>27.4656</v>
      </c>
      <c r="I1302" s="246"/>
      <c r="J1302" s="242"/>
      <c r="K1302" s="242"/>
      <c r="L1302" s="247"/>
      <c r="M1302" s="248"/>
      <c r="N1302" s="249"/>
      <c r="O1302" s="249"/>
      <c r="P1302" s="249"/>
      <c r="Q1302" s="249"/>
      <c r="R1302" s="249"/>
      <c r="S1302" s="249"/>
      <c r="T1302" s="250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1" t="s">
        <v>187</v>
      </c>
      <c r="AU1302" s="251" t="s">
        <v>82</v>
      </c>
      <c r="AV1302" s="13" t="s">
        <v>82</v>
      </c>
      <c r="AW1302" s="13" t="s">
        <v>36</v>
      </c>
      <c r="AX1302" s="13" t="s">
        <v>73</v>
      </c>
      <c r="AY1302" s="251" t="s">
        <v>175</v>
      </c>
    </row>
    <row r="1303" s="14" customFormat="1">
      <c r="A1303" s="14"/>
      <c r="B1303" s="252"/>
      <c r="C1303" s="253"/>
      <c r="D1303" s="224" t="s">
        <v>187</v>
      </c>
      <c r="E1303" s="254" t="s">
        <v>30</v>
      </c>
      <c r="F1303" s="255" t="s">
        <v>190</v>
      </c>
      <c r="G1303" s="253"/>
      <c r="H1303" s="256">
        <v>739.3856</v>
      </c>
      <c r="I1303" s="257"/>
      <c r="J1303" s="253"/>
      <c r="K1303" s="253"/>
      <c r="L1303" s="258"/>
      <c r="M1303" s="259"/>
      <c r="N1303" s="260"/>
      <c r="O1303" s="260"/>
      <c r="P1303" s="260"/>
      <c r="Q1303" s="260"/>
      <c r="R1303" s="260"/>
      <c r="S1303" s="260"/>
      <c r="T1303" s="261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2" t="s">
        <v>187</v>
      </c>
      <c r="AU1303" s="262" t="s">
        <v>82</v>
      </c>
      <c r="AV1303" s="14" t="s">
        <v>181</v>
      </c>
      <c r="AW1303" s="14" t="s">
        <v>36</v>
      </c>
      <c r="AX1303" s="14" t="s">
        <v>80</v>
      </c>
      <c r="AY1303" s="262" t="s">
        <v>175</v>
      </c>
    </row>
    <row r="1304" s="13" customFormat="1">
      <c r="A1304" s="13"/>
      <c r="B1304" s="241"/>
      <c r="C1304" s="242"/>
      <c r="D1304" s="224" t="s">
        <v>187</v>
      </c>
      <c r="E1304" s="242"/>
      <c r="F1304" s="244" t="s">
        <v>2043</v>
      </c>
      <c r="G1304" s="242"/>
      <c r="H1304" s="245">
        <v>861.754</v>
      </c>
      <c r="I1304" s="246"/>
      <c r="J1304" s="242"/>
      <c r="K1304" s="242"/>
      <c r="L1304" s="247"/>
      <c r="M1304" s="248"/>
      <c r="N1304" s="249"/>
      <c r="O1304" s="249"/>
      <c r="P1304" s="249"/>
      <c r="Q1304" s="249"/>
      <c r="R1304" s="249"/>
      <c r="S1304" s="249"/>
      <c r="T1304" s="250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1" t="s">
        <v>187</v>
      </c>
      <c r="AU1304" s="251" t="s">
        <v>82</v>
      </c>
      <c r="AV1304" s="13" t="s">
        <v>82</v>
      </c>
      <c r="AW1304" s="13" t="s">
        <v>4</v>
      </c>
      <c r="AX1304" s="13" t="s">
        <v>80</v>
      </c>
      <c r="AY1304" s="251" t="s">
        <v>175</v>
      </c>
    </row>
    <row r="1305" s="2" customFormat="1" ht="16.5" customHeight="1">
      <c r="A1305" s="42"/>
      <c r="B1305" s="43"/>
      <c r="C1305" s="211" t="s">
        <v>2044</v>
      </c>
      <c r="D1305" s="211" t="s">
        <v>176</v>
      </c>
      <c r="E1305" s="212" t="s">
        <v>2045</v>
      </c>
      <c r="F1305" s="213" t="s">
        <v>2046</v>
      </c>
      <c r="G1305" s="214" t="s">
        <v>247</v>
      </c>
      <c r="H1305" s="215">
        <v>374.184</v>
      </c>
      <c r="I1305" s="216"/>
      <c r="J1305" s="217">
        <f>ROUND(I1305*H1305,2)</f>
        <v>0</v>
      </c>
      <c r="K1305" s="213" t="s">
        <v>180</v>
      </c>
      <c r="L1305" s="48"/>
      <c r="M1305" s="218" t="s">
        <v>30</v>
      </c>
      <c r="N1305" s="219" t="s">
        <v>44</v>
      </c>
      <c r="O1305" s="88"/>
      <c r="P1305" s="220">
        <f>O1305*H1305</f>
        <v>0</v>
      </c>
      <c r="Q1305" s="220">
        <v>2E-05</v>
      </c>
      <c r="R1305" s="220">
        <f>Q1305*H1305</f>
        <v>0.0074836800000000016</v>
      </c>
      <c r="S1305" s="220">
        <v>0</v>
      </c>
      <c r="T1305" s="221">
        <f>S1305*H1305</f>
        <v>0</v>
      </c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R1305" s="222" t="s">
        <v>305</v>
      </c>
      <c r="AT1305" s="222" t="s">
        <v>176</v>
      </c>
      <c r="AU1305" s="222" t="s">
        <v>82</v>
      </c>
      <c r="AY1305" s="20" t="s">
        <v>175</v>
      </c>
      <c r="BE1305" s="223">
        <f>IF(N1305="základní",J1305,0)</f>
        <v>0</v>
      </c>
      <c r="BF1305" s="223">
        <f>IF(N1305="snížená",J1305,0)</f>
        <v>0</v>
      </c>
      <c r="BG1305" s="223">
        <f>IF(N1305="zákl. přenesená",J1305,0)</f>
        <v>0</v>
      </c>
      <c r="BH1305" s="223">
        <f>IF(N1305="sníž. přenesená",J1305,0)</f>
        <v>0</v>
      </c>
      <c r="BI1305" s="223">
        <f>IF(N1305="nulová",J1305,0)</f>
        <v>0</v>
      </c>
      <c r="BJ1305" s="20" t="s">
        <v>80</v>
      </c>
      <c r="BK1305" s="223">
        <f>ROUND(I1305*H1305,2)</f>
        <v>0</v>
      </c>
      <c r="BL1305" s="20" t="s">
        <v>305</v>
      </c>
      <c r="BM1305" s="222" t="s">
        <v>2047</v>
      </c>
    </row>
    <row r="1306" s="2" customFormat="1">
      <c r="A1306" s="42"/>
      <c r="B1306" s="43"/>
      <c r="C1306" s="44"/>
      <c r="D1306" s="224" t="s">
        <v>183</v>
      </c>
      <c r="E1306" s="44"/>
      <c r="F1306" s="225" t="s">
        <v>2048</v>
      </c>
      <c r="G1306" s="44"/>
      <c r="H1306" s="44"/>
      <c r="I1306" s="226"/>
      <c r="J1306" s="44"/>
      <c r="K1306" s="44"/>
      <c r="L1306" s="48"/>
      <c r="M1306" s="227"/>
      <c r="N1306" s="228"/>
      <c r="O1306" s="88"/>
      <c r="P1306" s="88"/>
      <c r="Q1306" s="88"/>
      <c r="R1306" s="88"/>
      <c r="S1306" s="88"/>
      <c r="T1306" s="89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2"/>
      <c r="AE1306" s="42"/>
      <c r="AT1306" s="20" t="s">
        <v>183</v>
      </c>
      <c r="AU1306" s="20" t="s">
        <v>82</v>
      </c>
    </row>
    <row r="1307" s="2" customFormat="1">
      <c r="A1307" s="42"/>
      <c r="B1307" s="43"/>
      <c r="C1307" s="44"/>
      <c r="D1307" s="229" t="s">
        <v>185</v>
      </c>
      <c r="E1307" s="44"/>
      <c r="F1307" s="230" t="s">
        <v>2049</v>
      </c>
      <c r="G1307" s="44"/>
      <c r="H1307" s="44"/>
      <c r="I1307" s="226"/>
      <c r="J1307" s="44"/>
      <c r="K1307" s="44"/>
      <c r="L1307" s="48"/>
      <c r="M1307" s="227"/>
      <c r="N1307" s="228"/>
      <c r="O1307" s="88"/>
      <c r="P1307" s="88"/>
      <c r="Q1307" s="88"/>
      <c r="R1307" s="88"/>
      <c r="S1307" s="88"/>
      <c r="T1307" s="89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2"/>
      <c r="AE1307" s="42"/>
      <c r="AT1307" s="20" t="s">
        <v>185</v>
      </c>
      <c r="AU1307" s="20" t="s">
        <v>82</v>
      </c>
    </row>
    <row r="1308" s="12" customFormat="1">
      <c r="A1308" s="12"/>
      <c r="B1308" s="231"/>
      <c r="C1308" s="232"/>
      <c r="D1308" s="224" t="s">
        <v>187</v>
      </c>
      <c r="E1308" s="233" t="s">
        <v>30</v>
      </c>
      <c r="F1308" s="234" t="s">
        <v>2050</v>
      </c>
      <c r="G1308" s="232"/>
      <c r="H1308" s="233" t="s">
        <v>30</v>
      </c>
      <c r="I1308" s="235"/>
      <c r="J1308" s="232"/>
      <c r="K1308" s="232"/>
      <c r="L1308" s="236"/>
      <c r="M1308" s="237"/>
      <c r="N1308" s="238"/>
      <c r="O1308" s="238"/>
      <c r="P1308" s="238"/>
      <c r="Q1308" s="238"/>
      <c r="R1308" s="238"/>
      <c r="S1308" s="238"/>
      <c r="T1308" s="239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T1308" s="240" t="s">
        <v>187</v>
      </c>
      <c r="AU1308" s="240" t="s">
        <v>82</v>
      </c>
      <c r="AV1308" s="12" t="s">
        <v>80</v>
      </c>
      <c r="AW1308" s="12" t="s">
        <v>36</v>
      </c>
      <c r="AX1308" s="12" t="s">
        <v>73</v>
      </c>
      <c r="AY1308" s="240" t="s">
        <v>175</v>
      </c>
    </row>
    <row r="1309" s="13" customFormat="1">
      <c r="A1309" s="13"/>
      <c r="B1309" s="241"/>
      <c r="C1309" s="242"/>
      <c r="D1309" s="224" t="s">
        <v>187</v>
      </c>
      <c r="E1309" s="243" t="s">
        <v>30</v>
      </c>
      <c r="F1309" s="244" t="s">
        <v>2051</v>
      </c>
      <c r="G1309" s="242"/>
      <c r="H1309" s="245">
        <v>99.528</v>
      </c>
      <c r="I1309" s="246"/>
      <c r="J1309" s="242"/>
      <c r="K1309" s="242"/>
      <c r="L1309" s="247"/>
      <c r="M1309" s="248"/>
      <c r="N1309" s="249"/>
      <c r="O1309" s="249"/>
      <c r="P1309" s="249"/>
      <c r="Q1309" s="249"/>
      <c r="R1309" s="249"/>
      <c r="S1309" s="249"/>
      <c r="T1309" s="250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1" t="s">
        <v>187</v>
      </c>
      <c r="AU1309" s="251" t="s">
        <v>82</v>
      </c>
      <c r="AV1309" s="13" t="s">
        <v>82</v>
      </c>
      <c r="AW1309" s="13" t="s">
        <v>36</v>
      </c>
      <c r="AX1309" s="13" t="s">
        <v>73</v>
      </c>
      <c r="AY1309" s="251" t="s">
        <v>175</v>
      </c>
    </row>
    <row r="1310" s="15" customFormat="1">
      <c r="A1310" s="15"/>
      <c r="B1310" s="263"/>
      <c r="C1310" s="264"/>
      <c r="D1310" s="224" t="s">
        <v>187</v>
      </c>
      <c r="E1310" s="265" t="s">
        <v>30</v>
      </c>
      <c r="F1310" s="266" t="s">
        <v>231</v>
      </c>
      <c r="G1310" s="264"/>
      <c r="H1310" s="267">
        <v>99.528</v>
      </c>
      <c r="I1310" s="268"/>
      <c r="J1310" s="264"/>
      <c r="K1310" s="264"/>
      <c r="L1310" s="269"/>
      <c r="M1310" s="270"/>
      <c r="N1310" s="271"/>
      <c r="O1310" s="271"/>
      <c r="P1310" s="271"/>
      <c r="Q1310" s="271"/>
      <c r="R1310" s="271"/>
      <c r="S1310" s="271"/>
      <c r="T1310" s="272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3" t="s">
        <v>187</v>
      </c>
      <c r="AU1310" s="273" t="s">
        <v>82</v>
      </c>
      <c r="AV1310" s="15" t="s">
        <v>196</v>
      </c>
      <c r="AW1310" s="15" t="s">
        <v>36</v>
      </c>
      <c r="AX1310" s="15" t="s">
        <v>73</v>
      </c>
      <c r="AY1310" s="273" t="s">
        <v>175</v>
      </c>
    </row>
    <row r="1311" s="12" customFormat="1">
      <c r="A1311" s="12"/>
      <c r="B1311" s="231"/>
      <c r="C1311" s="232"/>
      <c r="D1311" s="224" t="s">
        <v>187</v>
      </c>
      <c r="E1311" s="233" t="s">
        <v>30</v>
      </c>
      <c r="F1311" s="234" t="s">
        <v>2052</v>
      </c>
      <c r="G1311" s="232"/>
      <c r="H1311" s="233" t="s">
        <v>30</v>
      </c>
      <c r="I1311" s="235"/>
      <c r="J1311" s="232"/>
      <c r="K1311" s="232"/>
      <c r="L1311" s="236"/>
      <c r="M1311" s="237"/>
      <c r="N1311" s="238"/>
      <c r="O1311" s="238"/>
      <c r="P1311" s="238"/>
      <c r="Q1311" s="238"/>
      <c r="R1311" s="238"/>
      <c r="S1311" s="238"/>
      <c r="T1311" s="239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T1311" s="240" t="s">
        <v>187</v>
      </c>
      <c r="AU1311" s="240" t="s">
        <v>82</v>
      </c>
      <c r="AV1311" s="12" t="s">
        <v>80</v>
      </c>
      <c r="AW1311" s="12" t="s">
        <v>36</v>
      </c>
      <c r="AX1311" s="12" t="s">
        <v>73</v>
      </c>
      <c r="AY1311" s="240" t="s">
        <v>175</v>
      </c>
    </row>
    <row r="1312" s="12" customFormat="1">
      <c r="A1312" s="12"/>
      <c r="B1312" s="231"/>
      <c r="C1312" s="232"/>
      <c r="D1312" s="224" t="s">
        <v>187</v>
      </c>
      <c r="E1312" s="233" t="s">
        <v>30</v>
      </c>
      <c r="F1312" s="234" t="s">
        <v>2053</v>
      </c>
      <c r="G1312" s="232"/>
      <c r="H1312" s="233" t="s">
        <v>30</v>
      </c>
      <c r="I1312" s="235"/>
      <c r="J1312" s="232"/>
      <c r="K1312" s="232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T1312" s="240" t="s">
        <v>187</v>
      </c>
      <c r="AU1312" s="240" t="s">
        <v>82</v>
      </c>
      <c r="AV1312" s="12" t="s">
        <v>80</v>
      </c>
      <c r="AW1312" s="12" t="s">
        <v>36</v>
      </c>
      <c r="AX1312" s="12" t="s">
        <v>73</v>
      </c>
      <c r="AY1312" s="240" t="s">
        <v>175</v>
      </c>
    </row>
    <row r="1313" s="13" customFormat="1">
      <c r="A1313" s="13"/>
      <c r="B1313" s="241"/>
      <c r="C1313" s="242"/>
      <c r="D1313" s="224" t="s">
        <v>187</v>
      </c>
      <c r="E1313" s="243" t="s">
        <v>30</v>
      </c>
      <c r="F1313" s="244" t="s">
        <v>2054</v>
      </c>
      <c r="G1313" s="242"/>
      <c r="H1313" s="245">
        <v>91.552</v>
      </c>
      <c r="I1313" s="246"/>
      <c r="J1313" s="242"/>
      <c r="K1313" s="242"/>
      <c r="L1313" s="247"/>
      <c r="M1313" s="248"/>
      <c r="N1313" s="249"/>
      <c r="O1313" s="249"/>
      <c r="P1313" s="249"/>
      <c r="Q1313" s="249"/>
      <c r="R1313" s="249"/>
      <c r="S1313" s="249"/>
      <c r="T1313" s="250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51" t="s">
        <v>187</v>
      </c>
      <c r="AU1313" s="251" t="s">
        <v>82</v>
      </c>
      <c r="AV1313" s="13" t="s">
        <v>82</v>
      </c>
      <c r="AW1313" s="13" t="s">
        <v>36</v>
      </c>
      <c r="AX1313" s="13" t="s">
        <v>73</v>
      </c>
      <c r="AY1313" s="251" t="s">
        <v>175</v>
      </c>
    </row>
    <row r="1314" s="15" customFormat="1">
      <c r="A1314" s="15"/>
      <c r="B1314" s="263"/>
      <c r="C1314" s="264"/>
      <c r="D1314" s="224" t="s">
        <v>187</v>
      </c>
      <c r="E1314" s="265" t="s">
        <v>30</v>
      </c>
      <c r="F1314" s="266" t="s">
        <v>231</v>
      </c>
      <c r="G1314" s="264"/>
      <c r="H1314" s="267">
        <v>91.552</v>
      </c>
      <c r="I1314" s="268"/>
      <c r="J1314" s="264"/>
      <c r="K1314" s="264"/>
      <c r="L1314" s="269"/>
      <c r="M1314" s="270"/>
      <c r="N1314" s="271"/>
      <c r="O1314" s="271"/>
      <c r="P1314" s="271"/>
      <c r="Q1314" s="271"/>
      <c r="R1314" s="271"/>
      <c r="S1314" s="271"/>
      <c r="T1314" s="272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3" t="s">
        <v>187</v>
      </c>
      <c r="AU1314" s="273" t="s">
        <v>82</v>
      </c>
      <c r="AV1314" s="15" t="s">
        <v>196</v>
      </c>
      <c r="AW1314" s="15" t="s">
        <v>36</v>
      </c>
      <c r="AX1314" s="15" t="s">
        <v>73</v>
      </c>
      <c r="AY1314" s="273" t="s">
        <v>175</v>
      </c>
    </row>
    <row r="1315" s="12" customFormat="1">
      <c r="A1315" s="12"/>
      <c r="B1315" s="231"/>
      <c r="C1315" s="232"/>
      <c r="D1315" s="224" t="s">
        <v>187</v>
      </c>
      <c r="E1315" s="233" t="s">
        <v>30</v>
      </c>
      <c r="F1315" s="234" t="s">
        <v>2055</v>
      </c>
      <c r="G1315" s="232"/>
      <c r="H1315" s="233" t="s">
        <v>30</v>
      </c>
      <c r="I1315" s="235"/>
      <c r="J1315" s="232"/>
      <c r="K1315" s="232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T1315" s="240" t="s">
        <v>187</v>
      </c>
      <c r="AU1315" s="240" t="s">
        <v>82</v>
      </c>
      <c r="AV1315" s="12" t="s">
        <v>80</v>
      </c>
      <c r="AW1315" s="12" t="s">
        <v>36</v>
      </c>
      <c r="AX1315" s="12" t="s">
        <v>73</v>
      </c>
      <c r="AY1315" s="240" t="s">
        <v>175</v>
      </c>
    </row>
    <row r="1316" s="12" customFormat="1">
      <c r="A1316" s="12"/>
      <c r="B1316" s="231"/>
      <c r="C1316" s="232"/>
      <c r="D1316" s="224" t="s">
        <v>187</v>
      </c>
      <c r="E1316" s="233" t="s">
        <v>30</v>
      </c>
      <c r="F1316" s="234" t="s">
        <v>2053</v>
      </c>
      <c r="G1316" s="232"/>
      <c r="H1316" s="233" t="s">
        <v>30</v>
      </c>
      <c r="I1316" s="235"/>
      <c r="J1316" s="232"/>
      <c r="K1316" s="232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T1316" s="240" t="s">
        <v>187</v>
      </c>
      <c r="AU1316" s="240" t="s">
        <v>82</v>
      </c>
      <c r="AV1316" s="12" t="s">
        <v>80</v>
      </c>
      <c r="AW1316" s="12" t="s">
        <v>36</v>
      </c>
      <c r="AX1316" s="12" t="s">
        <v>73</v>
      </c>
      <c r="AY1316" s="240" t="s">
        <v>175</v>
      </c>
    </row>
    <row r="1317" s="13" customFormat="1">
      <c r="A1317" s="13"/>
      <c r="B1317" s="241"/>
      <c r="C1317" s="242"/>
      <c r="D1317" s="224" t="s">
        <v>187</v>
      </c>
      <c r="E1317" s="243" t="s">
        <v>30</v>
      </c>
      <c r="F1317" s="244" t="s">
        <v>2056</v>
      </c>
      <c r="G1317" s="242"/>
      <c r="H1317" s="245">
        <v>91.552</v>
      </c>
      <c r="I1317" s="246"/>
      <c r="J1317" s="242"/>
      <c r="K1317" s="242"/>
      <c r="L1317" s="247"/>
      <c r="M1317" s="248"/>
      <c r="N1317" s="249"/>
      <c r="O1317" s="249"/>
      <c r="P1317" s="249"/>
      <c r="Q1317" s="249"/>
      <c r="R1317" s="249"/>
      <c r="S1317" s="249"/>
      <c r="T1317" s="250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1" t="s">
        <v>187</v>
      </c>
      <c r="AU1317" s="251" t="s">
        <v>82</v>
      </c>
      <c r="AV1317" s="13" t="s">
        <v>82</v>
      </c>
      <c r="AW1317" s="13" t="s">
        <v>36</v>
      </c>
      <c r="AX1317" s="13" t="s">
        <v>73</v>
      </c>
      <c r="AY1317" s="251" t="s">
        <v>175</v>
      </c>
    </row>
    <row r="1318" s="13" customFormat="1">
      <c r="A1318" s="13"/>
      <c r="B1318" s="241"/>
      <c r="C1318" s="242"/>
      <c r="D1318" s="224" t="s">
        <v>187</v>
      </c>
      <c r="E1318" s="243" t="s">
        <v>30</v>
      </c>
      <c r="F1318" s="244" t="s">
        <v>2057</v>
      </c>
      <c r="G1318" s="242"/>
      <c r="H1318" s="245">
        <v>91.552</v>
      </c>
      <c r="I1318" s="246"/>
      <c r="J1318" s="242"/>
      <c r="K1318" s="242"/>
      <c r="L1318" s="247"/>
      <c r="M1318" s="248"/>
      <c r="N1318" s="249"/>
      <c r="O1318" s="249"/>
      <c r="P1318" s="249"/>
      <c r="Q1318" s="249"/>
      <c r="R1318" s="249"/>
      <c r="S1318" s="249"/>
      <c r="T1318" s="250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51" t="s">
        <v>187</v>
      </c>
      <c r="AU1318" s="251" t="s">
        <v>82</v>
      </c>
      <c r="AV1318" s="13" t="s">
        <v>82</v>
      </c>
      <c r="AW1318" s="13" t="s">
        <v>36</v>
      </c>
      <c r="AX1318" s="13" t="s">
        <v>73</v>
      </c>
      <c r="AY1318" s="251" t="s">
        <v>175</v>
      </c>
    </row>
    <row r="1319" s="15" customFormat="1">
      <c r="A1319" s="15"/>
      <c r="B1319" s="263"/>
      <c r="C1319" s="264"/>
      <c r="D1319" s="224" t="s">
        <v>187</v>
      </c>
      <c r="E1319" s="265" t="s">
        <v>30</v>
      </c>
      <c r="F1319" s="266" t="s">
        <v>231</v>
      </c>
      <c r="G1319" s="264"/>
      <c r="H1319" s="267">
        <v>183.104</v>
      </c>
      <c r="I1319" s="268"/>
      <c r="J1319" s="264"/>
      <c r="K1319" s="264"/>
      <c r="L1319" s="269"/>
      <c r="M1319" s="270"/>
      <c r="N1319" s="271"/>
      <c r="O1319" s="271"/>
      <c r="P1319" s="271"/>
      <c r="Q1319" s="271"/>
      <c r="R1319" s="271"/>
      <c r="S1319" s="271"/>
      <c r="T1319" s="272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73" t="s">
        <v>187</v>
      </c>
      <c r="AU1319" s="273" t="s">
        <v>82</v>
      </c>
      <c r="AV1319" s="15" t="s">
        <v>196</v>
      </c>
      <c r="AW1319" s="15" t="s">
        <v>36</v>
      </c>
      <c r="AX1319" s="15" t="s">
        <v>73</v>
      </c>
      <c r="AY1319" s="273" t="s">
        <v>175</v>
      </c>
    </row>
    <row r="1320" s="14" customFormat="1">
      <c r="A1320" s="14"/>
      <c r="B1320" s="252"/>
      <c r="C1320" s="253"/>
      <c r="D1320" s="224" t="s">
        <v>187</v>
      </c>
      <c r="E1320" s="254" t="s">
        <v>30</v>
      </c>
      <c r="F1320" s="255" t="s">
        <v>190</v>
      </c>
      <c r="G1320" s="253"/>
      <c r="H1320" s="256">
        <v>374.184</v>
      </c>
      <c r="I1320" s="257"/>
      <c r="J1320" s="253"/>
      <c r="K1320" s="253"/>
      <c r="L1320" s="258"/>
      <c r="M1320" s="259"/>
      <c r="N1320" s="260"/>
      <c r="O1320" s="260"/>
      <c r="P1320" s="260"/>
      <c r="Q1320" s="260"/>
      <c r="R1320" s="260"/>
      <c r="S1320" s="260"/>
      <c r="T1320" s="261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2" t="s">
        <v>187</v>
      </c>
      <c r="AU1320" s="262" t="s">
        <v>82</v>
      </c>
      <c r="AV1320" s="14" t="s">
        <v>181</v>
      </c>
      <c r="AW1320" s="14" t="s">
        <v>36</v>
      </c>
      <c r="AX1320" s="14" t="s">
        <v>80</v>
      </c>
      <c r="AY1320" s="262" t="s">
        <v>175</v>
      </c>
    </row>
    <row r="1321" s="2" customFormat="1" ht="16.5" customHeight="1">
      <c r="A1321" s="42"/>
      <c r="B1321" s="43"/>
      <c r="C1321" s="287" t="s">
        <v>2058</v>
      </c>
      <c r="D1321" s="287" t="s">
        <v>770</v>
      </c>
      <c r="E1321" s="288" t="s">
        <v>2059</v>
      </c>
      <c r="F1321" s="289" t="s">
        <v>2060</v>
      </c>
      <c r="G1321" s="290" t="s">
        <v>247</v>
      </c>
      <c r="H1321" s="291">
        <v>99.528</v>
      </c>
      <c r="I1321" s="292"/>
      <c r="J1321" s="293">
        <f>ROUND(I1321*H1321,2)</f>
        <v>0</v>
      </c>
      <c r="K1321" s="289" t="s">
        <v>180</v>
      </c>
      <c r="L1321" s="294"/>
      <c r="M1321" s="295" t="s">
        <v>30</v>
      </c>
      <c r="N1321" s="296" t="s">
        <v>44</v>
      </c>
      <c r="O1321" s="88"/>
      <c r="P1321" s="220">
        <f>O1321*H1321</f>
        <v>0</v>
      </c>
      <c r="Q1321" s="220">
        <v>0.0015</v>
      </c>
      <c r="R1321" s="220">
        <f>Q1321*H1321</f>
        <v>0.149292</v>
      </c>
      <c r="S1321" s="220">
        <v>0</v>
      </c>
      <c r="T1321" s="221">
        <f>S1321*H1321</f>
        <v>0</v>
      </c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2"/>
      <c r="AE1321" s="42"/>
      <c r="AR1321" s="222" t="s">
        <v>462</v>
      </c>
      <c r="AT1321" s="222" t="s">
        <v>770</v>
      </c>
      <c r="AU1321" s="222" t="s">
        <v>82</v>
      </c>
      <c r="AY1321" s="20" t="s">
        <v>175</v>
      </c>
      <c r="BE1321" s="223">
        <f>IF(N1321="základní",J1321,0)</f>
        <v>0</v>
      </c>
      <c r="BF1321" s="223">
        <f>IF(N1321="snížená",J1321,0)</f>
        <v>0</v>
      </c>
      <c r="BG1321" s="223">
        <f>IF(N1321="zákl. přenesená",J1321,0)</f>
        <v>0</v>
      </c>
      <c r="BH1321" s="223">
        <f>IF(N1321="sníž. přenesená",J1321,0)</f>
        <v>0</v>
      </c>
      <c r="BI1321" s="223">
        <f>IF(N1321="nulová",J1321,0)</f>
        <v>0</v>
      </c>
      <c r="BJ1321" s="20" t="s">
        <v>80</v>
      </c>
      <c r="BK1321" s="223">
        <f>ROUND(I1321*H1321,2)</f>
        <v>0</v>
      </c>
      <c r="BL1321" s="20" t="s">
        <v>305</v>
      </c>
      <c r="BM1321" s="222" t="s">
        <v>2061</v>
      </c>
    </row>
    <row r="1322" s="2" customFormat="1">
      <c r="A1322" s="42"/>
      <c r="B1322" s="43"/>
      <c r="C1322" s="44"/>
      <c r="D1322" s="224" t="s">
        <v>183</v>
      </c>
      <c r="E1322" s="44"/>
      <c r="F1322" s="225" t="s">
        <v>2060</v>
      </c>
      <c r="G1322" s="44"/>
      <c r="H1322" s="44"/>
      <c r="I1322" s="226"/>
      <c r="J1322" s="44"/>
      <c r="K1322" s="44"/>
      <c r="L1322" s="48"/>
      <c r="M1322" s="227"/>
      <c r="N1322" s="228"/>
      <c r="O1322" s="88"/>
      <c r="P1322" s="88"/>
      <c r="Q1322" s="88"/>
      <c r="R1322" s="88"/>
      <c r="S1322" s="88"/>
      <c r="T1322" s="89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2"/>
      <c r="AE1322" s="42"/>
      <c r="AT1322" s="20" t="s">
        <v>183</v>
      </c>
      <c r="AU1322" s="20" t="s">
        <v>82</v>
      </c>
    </row>
    <row r="1323" s="13" customFormat="1">
      <c r="A1323" s="13"/>
      <c r="B1323" s="241"/>
      <c r="C1323" s="242"/>
      <c r="D1323" s="224" t="s">
        <v>187</v>
      </c>
      <c r="E1323" s="243" t="s">
        <v>30</v>
      </c>
      <c r="F1323" s="244" t="s">
        <v>2051</v>
      </c>
      <c r="G1323" s="242"/>
      <c r="H1323" s="245">
        <v>99.528</v>
      </c>
      <c r="I1323" s="246"/>
      <c r="J1323" s="242"/>
      <c r="K1323" s="242"/>
      <c r="L1323" s="247"/>
      <c r="M1323" s="248"/>
      <c r="N1323" s="249"/>
      <c r="O1323" s="249"/>
      <c r="P1323" s="249"/>
      <c r="Q1323" s="249"/>
      <c r="R1323" s="249"/>
      <c r="S1323" s="249"/>
      <c r="T1323" s="250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1" t="s">
        <v>187</v>
      </c>
      <c r="AU1323" s="251" t="s">
        <v>82</v>
      </c>
      <c r="AV1323" s="13" t="s">
        <v>82</v>
      </c>
      <c r="AW1323" s="13" t="s">
        <v>36</v>
      </c>
      <c r="AX1323" s="13" t="s">
        <v>73</v>
      </c>
      <c r="AY1323" s="251" t="s">
        <v>175</v>
      </c>
    </row>
    <row r="1324" s="14" customFormat="1">
      <c r="A1324" s="14"/>
      <c r="B1324" s="252"/>
      <c r="C1324" s="253"/>
      <c r="D1324" s="224" t="s">
        <v>187</v>
      </c>
      <c r="E1324" s="254" t="s">
        <v>30</v>
      </c>
      <c r="F1324" s="255" t="s">
        <v>190</v>
      </c>
      <c r="G1324" s="253"/>
      <c r="H1324" s="256">
        <v>99.528</v>
      </c>
      <c r="I1324" s="257"/>
      <c r="J1324" s="253"/>
      <c r="K1324" s="253"/>
      <c r="L1324" s="258"/>
      <c r="M1324" s="259"/>
      <c r="N1324" s="260"/>
      <c r="O1324" s="260"/>
      <c r="P1324" s="260"/>
      <c r="Q1324" s="260"/>
      <c r="R1324" s="260"/>
      <c r="S1324" s="260"/>
      <c r="T1324" s="261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2" t="s">
        <v>187</v>
      </c>
      <c r="AU1324" s="262" t="s">
        <v>82</v>
      </c>
      <c r="AV1324" s="14" t="s">
        <v>181</v>
      </c>
      <c r="AW1324" s="14" t="s">
        <v>36</v>
      </c>
      <c r="AX1324" s="14" t="s">
        <v>80</v>
      </c>
      <c r="AY1324" s="262" t="s">
        <v>175</v>
      </c>
    </row>
    <row r="1325" s="2" customFormat="1" ht="16.5" customHeight="1">
      <c r="A1325" s="42"/>
      <c r="B1325" s="43"/>
      <c r="C1325" s="287" t="s">
        <v>2062</v>
      </c>
      <c r="D1325" s="287" t="s">
        <v>770</v>
      </c>
      <c r="E1325" s="288" t="s">
        <v>2063</v>
      </c>
      <c r="F1325" s="289" t="s">
        <v>2064</v>
      </c>
      <c r="G1325" s="290" t="s">
        <v>247</v>
      </c>
      <c r="H1325" s="291">
        <v>100.707</v>
      </c>
      <c r="I1325" s="292"/>
      <c r="J1325" s="293">
        <f>ROUND(I1325*H1325,2)</f>
        <v>0</v>
      </c>
      <c r="K1325" s="289" t="s">
        <v>180</v>
      </c>
      <c r="L1325" s="294"/>
      <c r="M1325" s="295" t="s">
        <v>30</v>
      </c>
      <c r="N1325" s="296" t="s">
        <v>44</v>
      </c>
      <c r="O1325" s="88"/>
      <c r="P1325" s="220">
        <f>O1325*H1325</f>
        <v>0</v>
      </c>
      <c r="Q1325" s="220">
        <v>0.00056</v>
      </c>
      <c r="R1325" s="220">
        <f>Q1325*H1325</f>
        <v>0.056395919999999984</v>
      </c>
      <c r="S1325" s="220">
        <v>0</v>
      </c>
      <c r="T1325" s="221">
        <f>S1325*H1325</f>
        <v>0</v>
      </c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R1325" s="222" t="s">
        <v>462</v>
      </c>
      <c r="AT1325" s="222" t="s">
        <v>770</v>
      </c>
      <c r="AU1325" s="222" t="s">
        <v>82</v>
      </c>
      <c r="AY1325" s="20" t="s">
        <v>175</v>
      </c>
      <c r="BE1325" s="223">
        <f>IF(N1325="základní",J1325,0)</f>
        <v>0</v>
      </c>
      <c r="BF1325" s="223">
        <f>IF(N1325="snížená",J1325,0)</f>
        <v>0</v>
      </c>
      <c r="BG1325" s="223">
        <f>IF(N1325="zákl. přenesená",J1325,0)</f>
        <v>0</v>
      </c>
      <c r="BH1325" s="223">
        <f>IF(N1325="sníž. přenesená",J1325,0)</f>
        <v>0</v>
      </c>
      <c r="BI1325" s="223">
        <f>IF(N1325="nulová",J1325,0)</f>
        <v>0</v>
      </c>
      <c r="BJ1325" s="20" t="s">
        <v>80</v>
      </c>
      <c r="BK1325" s="223">
        <f>ROUND(I1325*H1325,2)</f>
        <v>0</v>
      </c>
      <c r="BL1325" s="20" t="s">
        <v>305</v>
      </c>
      <c r="BM1325" s="222" t="s">
        <v>2065</v>
      </c>
    </row>
    <row r="1326" s="2" customFormat="1">
      <c r="A1326" s="42"/>
      <c r="B1326" s="43"/>
      <c r="C1326" s="44"/>
      <c r="D1326" s="224" t="s">
        <v>183</v>
      </c>
      <c r="E1326" s="44"/>
      <c r="F1326" s="225" t="s">
        <v>2064</v>
      </c>
      <c r="G1326" s="44"/>
      <c r="H1326" s="44"/>
      <c r="I1326" s="226"/>
      <c r="J1326" s="44"/>
      <c r="K1326" s="44"/>
      <c r="L1326" s="48"/>
      <c r="M1326" s="227"/>
      <c r="N1326" s="228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T1326" s="20" t="s">
        <v>183</v>
      </c>
      <c r="AU1326" s="20" t="s">
        <v>82</v>
      </c>
    </row>
    <row r="1327" s="12" customFormat="1">
      <c r="A1327" s="12"/>
      <c r="B1327" s="231"/>
      <c r="C1327" s="232"/>
      <c r="D1327" s="224" t="s">
        <v>187</v>
      </c>
      <c r="E1327" s="233" t="s">
        <v>30</v>
      </c>
      <c r="F1327" s="234" t="s">
        <v>2053</v>
      </c>
      <c r="G1327" s="232"/>
      <c r="H1327" s="233" t="s">
        <v>30</v>
      </c>
      <c r="I1327" s="235"/>
      <c r="J1327" s="232"/>
      <c r="K1327" s="232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T1327" s="240" t="s">
        <v>187</v>
      </c>
      <c r="AU1327" s="240" t="s">
        <v>82</v>
      </c>
      <c r="AV1327" s="12" t="s">
        <v>80</v>
      </c>
      <c r="AW1327" s="12" t="s">
        <v>36</v>
      </c>
      <c r="AX1327" s="12" t="s">
        <v>73</v>
      </c>
      <c r="AY1327" s="240" t="s">
        <v>175</v>
      </c>
    </row>
    <row r="1328" s="13" customFormat="1">
      <c r="A1328" s="13"/>
      <c r="B1328" s="241"/>
      <c r="C1328" s="242"/>
      <c r="D1328" s="224" t="s">
        <v>187</v>
      </c>
      <c r="E1328" s="243" t="s">
        <v>30</v>
      </c>
      <c r="F1328" s="244" t="s">
        <v>2054</v>
      </c>
      <c r="G1328" s="242"/>
      <c r="H1328" s="245">
        <v>91.552</v>
      </c>
      <c r="I1328" s="246"/>
      <c r="J1328" s="242"/>
      <c r="K1328" s="242"/>
      <c r="L1328" s="247"/>
      <c r="M1328" s="248"/>
      <c r="N1328" s="249"/>
      <c r="O1328" s="249"/>
      <c r="P1328" s="249"/>
      <c r="Q1328" s="249"/>
      <c r="R1328" s="249"/>
      <c r="S1328" s="249"/>
      <c r="T1328" s="250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51" t="s">
        <v>187</v>
      </c>
      <c r="AU1328" s="251" t="s">
        <v>82</v>
      </c>
      <c r="AV1328" s="13" t="s">
        <v>82</v>
      </c>
      <c r="AW1328" s="13" t="s">
        <v>36</v>
      </c>
      <c r="AX1328" s="13" t="s">
        <v>73</v>
      </c>
      <c r="AY1328" s="251" t="s">
        <v>175</v>
      </c>
    </row>
    <row r="1329" s="14" customFormat="1">
      <c r="A1329" s="14"/>
      <c r="B1329" s="252"/>
      <c r="C1329" s="253"/>
      <c r="D1329" s="224" t="s">
        <v>187</v>
      </c>
      <c r="E1329" s="254" t="s">
        <v>30</v>
      </c>
      <c r="F1329" s="255" t="s">
        <v>190</v>
      </c>
      <c r="G1329" s="253"/>
      <c r="H1329" s="256">
        <v>91.552</v>
      </c>
      <c r="I1329" s="257"/>
      <c r="J1329" s="253"/>
      <c r="K1329" s="253"/>
      <c r="L1329" s="258"/>
      <c r="M1329" s="259"/>
      <c r="N1329" s="260"/>
      <c r="O1329" s="260"/>
      <c r="P1329" s="260"/>
      <c r="Q1329" s="260"/>
      <c r="R1329" s="260"/>
      <c r="S1329" s="260"/>
      <c r="T1329" s="261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2" t="s">
        <v>187</v>
      </c>
      <c r="AU1329" s="262" t="s">
        <v>82</v>
      </c>
      <c r="AV1329" s="14" t="s">
        <v>181</v>
      </c>
      <c r="AW1329" s="14" t="s">
        <v>36</v>
      </c>
      <c r="AX1329" s="14" t="s">
        <v>80</v>
      </c>
      <c r="AY1329" s="262" t="s">
        <v>175</v>
      </c>
    </row>
    <row r="1330" s="13" customFormat="1">
      <c r="A1330" s="13"/>
      <c r="B1330" s="241"/>
      <c r="C1330" s="242"/>
      <c r="D1330" s="224" t="s">
        <v>187</v>
      </c>
      <c r="E1330" s="242"/>
      <c r="F1330" s="244" t="s">
        <v>2066</v>
      </c>
      <c r="G1330" s="242"/>
      <c r="H1330" s="245">
        <v>100.707</v>
      </c>
      <c r="I1330" s="246"/>
      <c r="J1330" s="242"/>
      <c r="K1330" s="242"/>
      <c r="L1330" s="247"/>
      <c r="M1330" s="248"/>
      <c r="N1330" s="249"/>
      <c r="O1330" s="249"/>
      <c r="P1330" s="249"/>
      <c r="Q1330" s="249"/>
      <c r="R1330" s="249"/>
      <c r="S1330" s="249"/>
      <c r="T1330" s="250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1" t="s">
        <v>187</v>
      </c>
      <c r="AU1330" s="251" t="s">
        <v>82</v>
      </c>
      <c r="AV1330" s="13" t="s">
        <v>82</v>
      </c>
      <c r="AW1330" s="13" t="s">
        <v>4</v>
      </c>
      <c r="AX1330" s="13" t="s">
        <v>80</v>
      </c>
      <c r="AY1330" s="251" t="s">
        <v>175</v>
      </c>
    </row>
    <row r="1331" s="2" customFormat="1" ht="16.5" customHeight="1">
      <c r="A1331" s="42"/>
      <c r="B1331" s="43"/>
      <c r="C1331" s="287" t="s">
        <v>2067</v>
      </c>
      <c r="D1331" s="287" t="s">
        <v>770</v>
      </c>
      <c r="E1331" s="288" t="s">
        <v>2068</v>
      </c>
      <c r="F1331" s="289" t="s">
        <v>2069</v>
      </c>
      <c r="G1331" s="290" t="s">
        <v>247</v>
      </c>
      <c r="H1331" s="291">
        <v>201.414</v>
      </c>
      <c r="I1331" s="292"/>
      <c r="J1331" s="293">
        <f>ROUND(I1331*H1331,2)</f>
        <v>0</v>
      </c>
      <c r="K1331" s="289" t="s">
        <v>180</v>
      </c>
      <c r="L1331" s="294"/>
      <c r="M1331" s="295" t="s">
        <v>30</v>
      </c>
      <c r="N1331" s="296" t="s">
        <v>44</v>
      </c>
      <c r="O1331" s="88"/>
      <c r="P1331" s="220">
        <f>O1331*H1331</f>
        <v>0</v>
      </c>
      <c r="Q1331" s="220">
        <v>0.00056</v>
      </c>
      <c r="R1331" s="220">
        <f>Q1331*H1331</f>
        <v>0.11279183999999997</v>
      </c>
      <c r="S1331" s="220">
        <v>0</v>
      </c>
      <c r="T1331" s="221">
        <f>S1331*H1331</f>
        <v>0</v>
      </c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2"/>
      <c r="AE1331" s="42"/>
      <c r="AR1331" s="222" t="s">
        <v>462</v>
      </c>
      <c r="AT1331" s="222" t="s">
        <v>770</v>
      </c>
      <c r="AU1331" s="222" t="s">
        <v>82</v>
      </c>
      <c r="AY1331" s="20" t="s">
        <v>175</v>
      </c>
      <c r="BE1331" s="223">
        <f>IF(N1331="základní",J1331,0)</f>
        <v>0</v>
      </c>
      <c r="BF1331" s="223">
        <f>IF(N1331="snížená",J1331,0)</f>
        <v>0</v>
      </c>
      <c r="BG1331" s="223">
        <f>IF(N1331="zákl. přenesená",J1331,0)</f>
        <v>0</v>
      </c>
      <c r="BH1331" s="223">
        <f>IF(N1331="sníž. přenesená",J1331,0)</f>
        <v>0</v>
      </c>
      <c r="BI1331" s="223">
        <f>IF(N1331="nulová",J1331,0)</f>
        <v>0</v>
      </c>
      <c r="BJ1331" s="20" t="s">
        <v>80</v>
      </c>
      <c r="BK1331" s="223">
        <f>ROUND(I1331*H1331,2)</f>
        <v>0</v>
      </c>
      <c r="BL1331" s="20" t="s">
        <v>305</v>
      </c>
      <c r="BM1331" s="222" t="s">
        <v>2070</v>
      </c>
    </row>
    <row r="1332" s="2" customFormat="1">
      <c r="A1332" s="42"/>
      <c r="B1332" s="43"/>
      <c r="C1332" s="44"/>
      <c r="D1332" s="224" t="s">
        <v>183</v>
      </c>
      <c r="E1332" s="44"/>
      <c r="F1332" s="225" t="s">
        <v>2069</v>
      </c>
      <c r="G1332" s="44"/>
      <c r="H1332" s="44"/>
      <c r="I1332" s="226"/>
      <c r="J1332" s="44"/>
      <c r="K1332" s="44"/>
      <c r="L1332" s="48"/>
      <c r="M1332" s="227"/>
      <c r="N1332" s="228"/>
      <c r="O1332" s="88"/>
      <c r="P1332" s="88"/>
      <c r="Q1332" s="88"/>
      <c r="R1332" s="88"/>
      <c r="S1332" s="88"/>
      <c r="T1332" s="89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T1332" s="20" t="s">
        <v>183</v>
      </c>
      <c r="AU1332" s="20" t="s">
        <v>82</v>
      </c>
    </row>
    <row r="1333" s="12" customFormat="1">
      <c r="A1333" s="12"/>
      <c r="B1333" s="231"/>
      <c r="C1333" s="232"/>
      <c r="D1333" s="224" t="s">
        <v>187</v>
      </c>
      <c r="E1333" s="233" t="s">
        <v>30</v>
      </c>
      <c r="F1333" s="234" t="s">
        <v>2053</v>
      </c>
      <c r="G1333" s="232"/>
      <c r="H1333" s="233" t="s">
        <v>30</v>
      </c>
      <c r="I1333" s="235"/>
      <c r="J1333" s="232"/>
      <c r="K1333" s="232"/>
      <c r="L1333" s="236"/>
      <c r="M1333" s="237"/>
      <c r="N1333" s="238"/>
      <c r="O1333" s="238"/>
      <c r="P1333" s="238"/>
      <c r="Q1333" s="238"/>
      <c r="R1333" s="238"/>
      <c r="S1333" s="238"/>
      <c r="T1333" s="239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T1333" s="240" t="s">
        <v>187</v>
      </c>
      <c r="AU1333" s="240" t="s">
        <v>82</v>
      </c>
      <c r="AV1333" s="12" t="s">
        <v>80</v>
      </c>
      <c r="AW1333" s="12" t="s">
        <v>36</v>
      </c>
      <c r="AX1333" s="12" t="s">
        <v>73</v>
      </c>
      <c r="AY1333" s="240" t="s">
        <v>175</v>
      </c>
    </row>
    <row r="1334" s="13" customFormat="1">
      <c r="A1334" s="13"/>
      <c r="B1334" s="241"/>
      <c r="C1334" s="242"/>
      <c r="D1334" s="224" t="s">
        <v>187</v>
      </c>
      <c r="E1334" s="243" t="s">
        <v>30</v>
      </c>
      <c r="F1334" s="244" t="s">
        <v>2056</v>
      </c>
      <c r="G1334" s="242"/>
      <c r="H1334" s="245">
        <v>91.552</v>
      </c>
      <c r="I1334" s="246"/>
      <c r="J1334" s="242"/>
      <c r="K1334" s="242"/>
      <c r="L1334" s="247"/>
      <c r="M1334" s="248"/>
      <c r="N1334" s="249"/>
      <c r="O1334" s="249"/>
      <c r="P1334" s="249"/>
      <c r="Q1334" s="249"/>
      <c r="R1334" s="249"/>
      <c r="S1334" s="249"/>
      <c r="T1334" s="250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1" t="s">
        <v>187</v>
      </c>
      <c r="AU1334" s="251" t="s">
        <v>82</v>
      </c>
      <c r="AV1334" s="13" t="s">
        <v>82</v>
      </c>
      <c r="AW1334" s="13" t="s">
        <v>36</v>
      </c>
      <c r="AX1334" s="13" t="s">
        <v>73</v>
      </c>
      <c r="AY1334" s="251" t="s">
        <v>175</v>
      </c>
    </row>
    <row r="1335" s="13" customFormat="1">
      <c r="A1335" s="13"/>
      <c r="B1335" s="241"/>
      <c r="C1335" s="242"/>
      <c r="D1335" s="224" t="s">
        <v>187</v>
      </c>
      <c r="E1335" s="243" t="s">
        <v>30</v>
      </c>
      <c r="F1335" s="244" t="s">
        <v>2057</v>
      </c>
      <c r="G1335" s="242"/>
      <c r="H1335" s="245">
        <v>91.552</v>
      </c>
      <c r="I1335" s="246"/>
      <c r="J1335" s="242"/>
      <c r="K1335" s="242"/>
      <c r="L1335" s="247"/>
      <c r="M1335" s="248"/>
      <c r="N1335" s="249"/>
      <c r="O1335" s="249"/>
      <c r="P1335" s="249"/>
      <c r="Q1335" s="249"/>
      <c r="R1335" s="249"/>
      <c r="S1335" s="249"/>
      <c r="T1335" s="250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1" t="s">
        <v>187</v>
      </c>
      <c r="AU1335" s="251" t="s">
        <v>82</v>
      </c>
      <c r="AV1335" s="13" t="s">
        <v>82</v>
      </c>
      <c r="AW1335" s="13" t="s">
        <v>36</v>
      </c>
      <c r="AX1335" s="13" t="s">
        <v>73</v>
      </c>
      <c r="AY1335" s="251" t="s">
        <v>175</v>
      </c>
    </row>
    <row r="1336" s="14" customFormat="1">
      <c r="A1336" s="14"/>
      <c r="B1336" s="252"/>
      <c r="C1336" s="253"/>
      <c r="D1336" s="224" t="s">
        <v>187</v>
      </c>
      <c r="E1336" s="254" t="s">
        <v>30</v>
      </c>
      <c r="F1336" s="255" t="s">
        <v>190</v>
      </c>
      <c r="G1336" s="253"/>
      <c r="H1336" s="256">
        <v>183.104</v>
      </c>
      <c r="I1336" s="257"/>
      <c r="J1336" s="253"/>
      <c r="K1336" s="253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2" t="s">
        <v>187</v>
      </c>
      <c r="AU1336" s="262" t="s">
        <v>82</v>
      </c>
      <c r="AV1336" s="14" t="s">
        <v>181</v>
      </c>
      <c r="AW1336" s="14" t="s">
        <v>36</v>
      </c>
      <c r="AX1336" s="14" t="s">
        <v>80</v>
      </c>
      <c r="AY1336" s="262" t="s">
        <v>175</v>
      </c>
    </row>
    <row r="1337" s="13" customFormat="1">
      <c r="A1337" s="13"/>
      <c r="B1337" s="241"/>
      <c r="C1337" s="242"/>
      <c r="D1337" s="224" t="s">
        <v>187</v>
      </c>
      <c r="E1337" s="242"/>
      <c r="F1337" s="244" t="s">
        <v>2071</v>
      </c>
      <c r="G1337" s="242"/>
      <c r="H1337" s="245">
        <v>201.414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1" t="s">
        <v>187</v>
      </c>
      <c r="AU1337" s="251" t="s">
        <v>82</v>
      </c>
      <c r="AV1337" s="13" t="s">
        <v>82</v>
      </c>
      <c r="AW1337" s="13" t="s">
        <v>4</v>
      </c>
      <c r="AX1337" s="13" t="s">
        <v>80</v>
      </c>
      <c r="AY1337" s="251" t="s">
        <v>175</v>
      </c>
    </row>
    <row r="1338" s="2" customFormat="1" ht="16.5" customHeight="1">
      <c r="A1338" s="42"/>
      <c r="B1338" s="43"/>
      <c r="C1338" s="211" t="s">
        <v>2072</v>
      </c>
      <c r="D1338" s="211" t="s">
        <v>176</v>
      </c>
      <c r="E1338" s="212" t="s">
        <v>2073</v>
      </c>
      <c r="F1338" s="213" t="s">
        <v>2074</v>
      </c>
      <c r="G1338" s="214" t="s">
        <v>567</v>
      </c>
      <c r="H1338" s="215">
        <v>2</v>
      </c>
      <c r="I1338" s="216"/>
      <c r="J1338" s="217">
        <f>ROUND(I1338*H1338,2)</f>
        <v>0</v>
      </c>
      <c r="K1338" s="213" t="s">
        <v>180</v>
      </c>
      <c r="L1338" s="48"/>
      <c r="M1338" s="218" t="s">
        <v>30</v>
      </c>
      <c r="N1338" s="219" t="s">
        <v>44</v>
      </c>
      <c r="O1338" s="88"/>
      <c r="P1338" s="220">
        <f>O1338*H1338</f>
        <v>0</v>
      </c>
      <c r="Q1338" s="220">
        <v>0.0001</v>
      </c>
      <c r="R1338" s="220">
        <f>Q1338*H1338</f>
        <v>0.0002</v>
      </c>
      <c r="S1338" s="220">
        <v>0</v>
      </c>
      <c r="T1338" s="221">
        <f>S1338*H1338</f>
        <v>0</v>
      </c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R1338" s="222" t="s">
        <v>305</v>
      </c>
      <c r="AT1338" s="222" t="s">
        <v>176</v>
      </c>
      <c r="AU1338" s="222" t="s">
        <v>82</v>
      </c>
      <c r="AY1338" s="20" t="s">
        <v>175</v>
      </c>
      <c r="BE1338" s="223">
        <f>IF(N1338="základní",J1338,0)</f>
        <v>0</v>
      </c>
      <c r="BF1338" s="223">
        <f>IF(N1338="snížená",J1338,0)</f>
        <v>0</v>
      </c>
      <c r="BG1338" s="223">
        <f>IF(N1338="zákl. přenesená",J1338,0)</f>
        <v>0</v>
      </c>
      <c r="BH1338" s="223">
        <f>IF(N1338="sníž. přenesená",J1338,0)</f>
        <v>0</v>
      </c>
      <c r="BI1338" s="223">
        <f>IF(N1338="nulová",J1338,0)</f>
        <v>0</v>
      </c>
      <c r="BJ1338" s="20" t="s">
        <v>80</v>
      </c>
      <c r="BK1338" s="223">
        <f>ROUND(I1338*H1338,2)</f>
        <v>0</v>
      </c>
      <c r="BL1338" s="20" t="s">
        <v>305</v>
      </c>
      <c r="BM1338" s="222" t="s">
        <v>2075</v>
      </c>
    </row>
    <row r="1339" s="2" customFormat="1">
      <c r="A1339" s="42"/>
      <c r="B1339" s="43"/>
      <c r="C1339" s="44"/>
      <c r="D1339" s="224" t="s">
        <v>183</v>
      </c>
      <c r="E1339" s="44"/>
      <c r="F1339" s="225" t="s">
        <v>2076</v>
      </c>
      <c r="G1339" s="44"/>
      <c r="H1339" s="44"/>
      <c r="I1339" s="226"/>
      <c r="J1339" s="44"/>
      <c r="K1339" s="44"/>
      <c r="L1339" s="48"/>
      <c r="M1339" s="227"/>
      <c r="N1339" s="228"/>
      <c r="O1339" s="88"/>
      <c r="P1339" s="88"/>
      <c r="Q1339" s="88"/>
      <c r="R1339" s="88"/>
      <c r="S1339" s="88"/>
      <c r="T1339" s="89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2"/>
      <c r="AE1339" s="42"/>
      <c r="AT1339" s="20" t="s">
        <v>183</v>
      </c>
      <c r="AU1339" s="20" t="s">
        <v>82</v>
      </c>
    </row>
    <row r="1340" s="2" customFormat="1">
      <c r="A1340" s="42"/>
      <c r="B1340" s="43"/>
      <c r="C1340" s="44"/>
      <c r="D1340" s="229" t="s">
        <v>185</v>
      </c>
      <c r="E1340" s="44"/>
      <c r="F1340" s="230" t="s">
        <v>2077</v>
      </c>
      <c r="G1340" s="44"/>
      <c r="H1340" s="44"/>
      <c r="I1340" s="226"/>
      <c r="J1340" s="44"/>
      <c r="K1340" s="44"/>
      <c r="L1340" s="48"/>
      <c r="M1340" s="227"/>
      <c r="N1340" s="228"/>
      <c r="O1340" s="88"/>
      <c r="P1340" s="88"/>
      <c r="Q1340" s="88"/>
      <c r="R1340" s="88"/>
      <c r="S1340" s="88"/>
      <c r="T1340" s="89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2"/>
      <c r="AE1340" s="42"/>
      <c r="AT1340" s="20" t="s">
        <v>185</v>
      </c>
      <c r="AU1340" s="20" t="s">
        <v>82</v>
      </c>
    </row>
    <row r="1341" s="2" customFormat="1" ht="16.5" customHeight="1">
      <c r="A1341" s="42"/>
      <c r="B1341" s="43"/>
      <c r="C1341" s="287" t="s">
        <v>2078</v>
      </c>
      <c r="D1341" s="287" t="s">
        <v>770</v>
      </c>
      <c r="E1341" s="288" t="s">
        <v>2079</v>
      </c>
      <c r="F1341" s="289" t="s">
        <v>2080</v>
      </c>
      <c r="G1341" s="290" t="s">
        <v>567</v>
      </c>
      <c r="H1341" s="291">
        <v>2</v>
      </c>
      <c r="I1341" s="292"/>
      <c r="J1341" s="293">
        <f>ROUND(I1341*H1341,2)</f>
        <v>0</v>
      </c>
      <c r="K1341" s="289" t="s">
        <v>180</v>
      </c>
      <c r="L1341" s="294"/>
      <c r="M1341" s="295" t="s">
        <v>30</v>
      </c>
      <c r="N1341" s="296" t="s">
        <v>44</v>
      </c>
      <c r="O1341" s="88"/>
      <c r="P1341" s="220">
        <f>O1341*H1341</f>
        <v>0</v>
      </c>
      <c r="Q1341" s="220">
        <v>0.0009</v>
      </c>
      <c r="R1341" s="220">
        <f>Q1341*H1341</f>
        <v>0.0018</v>
      </c>
      <c r="S1341" s="220">
        <v>0</v>
      </c>
      <c r="T1341" s="221">
        <f>S1341*H1341</f>
        <v>0</v>
      </c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2"/>
      <c r="AE1341" s="42"/>
      <c r="AR1341" s="222" t="s">
        <v>462</v>
      </c>
      <c r="AT1341" s="222" t="s">
        <v>770</v>
      </c>
      <c r="AU1341" s="222" t="s">
        <v>82</v>
      </c>
      <c r="AY1341" s="20" t="s">
        <v>175</v>
      </c>
      <c r="BE1341" s="223">
        <f>IF(N1341="základní",J1341,0)</f>
        <v>0</v>
      </c>
      <c r="BF1341" s="223">
        <f>IF(N1341="snížená",J1341,0)</f>
        <v>0</v>
      </c>
      <c r="BG1341" s="223">
        <f>IF(N1341="zákl. přenesená",J1341,0)</f>
        <v>0</v>
      </c>
      <c r="BH1341" s="223">
        <f>IF(N1341="sníž. přenesená",J1341,0)</f>
        <v>0</v>
      </c>
      <c r="BI1341" s="223">
        <f>IF(N1341="nulová",J1341,0)</f>
        <v>0</v>
      </c>
      <c r="BJ1341" s="20" t="s">
        <v>80</v>
      </c>
      <c r="BK1341" s="223">
        <f>ROUND(I1341*H1341,2)</f>
        <v>0</v>
      </c>
      <c r="BL1341" s="20" t="s">
        <v>305</v>
      </c>
      <c r="BM1341" s="222" t="s">
        <v>2081</v>
      </c>
    </row>
    <row r="1342" s="2" customFormat="1">
      <c r="A1342" s="42"/>
      <c r="B1342" s="43"/>
      <c r="C1342" s="44"/>
      <c r="D1342" s="224" t="s">
        <v>183</v>
      </c>
      <c r="E1342" s="44"/>
      <c r="F1342" s="225" t="s">
        <v>2080</v>
      </c>
      <c r="G1342" s="44"/>
      <c r="H1342" s="44"/>
      <c r="I1342" s="226"/>
      <c r="J1342" s="44"/>
      <c r="K1342" s="44"/>
      <c r="L1342" s="48"/>
      <c r="M1342" s="227"/>
      <c r="N1342" s="228"/>
      <c r="O1342" s="88"/>
      <c r="P1342" s="88"/>
      <c r="Q1342" s="88"/>
      <c r="R1342" s="88"/>
      <c r="S1342" s="88"/>
      <c r="T1342" s="89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2"/>
      <c r="AE1342" s="42"/>
      <c r="AT1342" s="20" t="s">
        <v>183</v>
      </c>
      <c r="AU1342" s="20" t="s">
        <v>82</v>
      </c>
    </row>
    <row r="1343" s="2" customFormat="1" ht="16.5" customHeight="1">
      <c r="A1343" s="42"/>
      <c r="B1343" s="43"/>
      <c r="C1343" s="211" t="s">
        <v>2082</v>
      </c>
      <c r="D1343" s="211" t="s">
        <v>176</v>
      </c>
      <c r="E1343" s="212" t="s">
        <v>2083</v>
      </c>
      <c r="F1343" s="213" t="s">
        <v>2084</v>
      </c>
      <c r="G1343" s="214" t="s">
        <v>295</v>
      </c>
      <c r="H1343" s="215">
        <v>6.798</v>
      </c>
      <c r="I1343" s="216"/>
      <c r="J1343" s="217">
        <f>ROUND(I1343*H1343,2)</f>
        <v>0</v>
      </c>
      <c r="K1343" s="213" t="s">
        <v>180</v>
      </c>
      <c r="L1343" s="48"/>
      <c r="M1343" s="218" t="s">
        <v>30</v>
      </c>
      <c r="N1343" s="219" t="s">
        <v>44</v>
      </c>
      <c r="O1343" s="88"/>
      <c r="P1343" s="220">
        <f>O1343*H1343</f>
        <v>0</v>
      </c>
      <c r="Q1343" s="220">
        <v>0</v>
      </c>
      <c r="R1343" s="220">
        <f>Q1343*H1343</f>
        <v>0</v>
      </c>
      <c r="S1343" s="220">
        <v>0</v>
      </c>
      <c r="T1343" s="221">
        <f>S1343*H1343</f>
        <v>0</v>
      </c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R1343" s="222" t="s">
        <v>305</v>
      </c>
      <c r="AT1343" s="222" t="s">
        <v>176</v>
      </c>
      <c r="AU1343" s="222" t="s">
        <v>82</v>
      </c>
      <c r="AY1343" s="20" t="s">
        <v>175</v>
      </c>
      <c r="BE1343" s="223">
        <f>IF(N1343="základní",J1343,0)</f>
        <v>0</v>
      </c>
      <c r="BF1343" s="223">
        <f>IF(N1343="snížená",J1343,0)</f>
        <v>0</v>
      </c>
      <c r="BG1343" s="223">
        <f>IF(N1343="zákl. přenesená",J1343,0)</f>
        <v>0</v>
      </c>
      <c r="BH1343" s="223">
        <f>IF(N1343="sníž. přenesená",J1343,0)</f>
        <v>0</v>
      </c>
      <c r="BI1343" s="223">
        <f>IF(N1343="nulová",J1343,0)</f>
        <v>0</v>
      </c>
      <c r="BJ1343" s="20" t="s">
        <v>80</v>
      </c>
      <c r="BK1343" s="223">
        <f>ROUND(I1343*H1343,2)</f>
        <v>0</v>
      </c>
      <c r="BL1343" s="20" t="s">
        <v>305</v>
      </c>
      <c r="BM1343" s="222" t="s">
        <v>2085</v>
      </c>
    </row>
    <row r="1344" s="2" customFormat="1">
      <c r="A1344" s="42"/>
      <c r="B1344" s="43"/>
      <c r="C1344" s="44"/>
      <c r="D1344" s="224" t="s">
        <v>183</v>
      </c>
      <c r="E1344" s="44"/>
      <c r="F1344" s="225" t="s">
        <v>2086</v>
      </c>
      <c r="G1344" s="44"/>
      <c r="H1344" s="44"/>
      <c r="I1344" s="226"/>
      <c r="J1344" s="44"/>
      <c r="K1344" s="44"/>
      <c r="L1344" s="48"/>
      <c r="M1344" s="227"/>
      <c r="N1344" s="228"/>
      <c r="O1344" s="88"/>
      <c r="P1344" s="88"/>
      <c r="Q1344" s="88"/>
      <c r="R1344" s="88"/>
      <c r="S1344" s="88"/>
      <c r="T1344" s="89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T1344" s="20" t="s">
        <v>183</v>
      </c>
      <c r="AU1344" s="20" t="s">
        <v>82</v>
      </c>
    </row>
    <row r="1345" s="2" customFormat="1">
      <c r="A1345" s="42"/>
      <c r="B1345" s="43"/>
      <c r="C1345" s="44"/>
      <c r="D1345" s="229" t="s">
        <v>185</v>
      </c>
      <c r="E1345" s="44"/>
      <c r="F1345" s="230" t="s">
        <v>2087</v>
      </c>
      <c r="G1345" s="44"/>
      <c r="H1345" s="44"/>
      <c r="I1345" s="226"/>
      <c r="J1345" s="44"/>
      <c r="K1345" s="44"/>
      <c r="L1345" s="48"/>
      <c r="M1345" s="227"/>
      <c r="N1345" s="228"/>
      <c r="O1345" s="88"/>
      <c r="P1345" s="88"/>
      <c r="Q1345" s="88"/>
      <c r="R1345" s="88"/>
      <c r="S1345" s="88"/>
      <c r="T1345" s="89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2"/>
      <c r="AE1345" s="42"/>
      <c r="AT1345" s="20" t="s">
        <v>185</v>
      </c>
      <c r="AU1345" s="20" t="s">
        <v>82</v>
      </c>
    </row>
    <row r="1346" s="11" customFormat="1" ht="22.8" customHeight="1">
      <c r="A1346" s="11"/>
      <c r="B1346" s="197"/>
      <c r="C1346" s="198"/>
      <c r="D1346" s="199" t="s">
        <v>72</v>
      </c>
      <c r="E1346" s="285" t="s">
        <v>468</v>
      </c>
      <c r="F1346" s="285" t="s">
        <v>469</v>
      </c>
      <c r="G1346" s="198"/>
      <c r="H1346" s="198"/>
      <c r="I1346" s="201"/>
      <c r="J1346" s="286">
        <f>BK1346</f>
        <v>0</v>
      </c>
      <c r="K1346" s="198"/>
      <c r="L1346" s="203"/>
      <c r="M1346" s="204"/>
      <c r="N1346" s="205"/>
      <c r="O1346" s="205"/>
      <c r="P1346" s="206">
        <f>SUM(P1347:P1422)</f>
        <v>0</v>
      </c>
      <c r="Q1346" s="205"/>
      <c r="R1346" s="206">
        <f>SUM(R1347:R1422)</f>
        <v>7.60526876</v>
      </c>
      <c r="S1346" s="205"/>
      <c r="T1346" s="207">
        <f>SUM(T1347:T1422)</f>
        <v>0</v>
      </c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R1346" s="208" t="s">
        <v>82</v>
      </c>
      <c r="AT1346" s="209" t="s">
        <v>72</v>
      </c>
      <c r="AU1346" s="209" t="s">
        <v>80</v>
      </c>
      <c r="AY1346" s="208" t="s">
        <v>175</v>
      </c>
      <c r="BK1346" s="210">
        <f>SUM(BK1347:BK1422)</f>
        <v>0</v>
      </c>
    </row>
    <row r="1347" s="2" customFormat="1" ht="16.5" customHeight="1">
      <c r="A1347" s="42"/>
      <c r="B1347" s="43"/>
      <c r="C1347" s="211" t="s">
        <v>2088</v>
      </c>
      <c r="D1347" s="211" t="s">
        <v>176</v>
      </c>
      <c r="E1347" s="212" t="s">
        <v>2089</v>
      </c>
      <c r="F1347" s="213" t="s">
        <v>2090</v>
      </c>
      <c r="G1347" s="214" t="s">
        <v>247</v>
      </c>
      <c r="H1347" s="215">
        <v>160.836</v>
      </c>
      <c r="I1347" s="216"/>
      <c r="J1347" s="217">
        <f>ROUND(I1347*H1347,2)</f>
        <v>0</v>
      </c>
      <c r="K1347" s="213" t="s">
        <v>180</v>
      </c>
      <c r="L1347" s="48"/>
      <c r="M1347" s="218" t="s">
        <v>30</v>
      </c>
      <c r="N1347" s="219" t="s">
        <v>44</v>
      </c>
      <c r="O1347" s="88"/>
      <c r="P1347" s="220">
        <f>O1347*H1347</f>
        <v>0</v>
      </c>
      <c r="Q1347" s="220">
        <v>0</v>
      </c>
      <c r="R1347" s="220">
        <f>Q1347*H1347</f>
        <v>0</v>
      </c>
      <c r="S1347" s="220">
        <v>0</v>
      </c>
      <c r="T1347" s="221">
        <f>S1347*H1347</f>
        <v>0</v>
      </c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R1347" s="222" t="s">
        <v>305</v>
      </c>
      <c r="AT1347" s="222" t="s">
        <v>176</v>
      </c>
      <c r="AU1347" s="222" t="s">
        <v>82</v>
      </c>
      <c r="AY1347" s="20" t="s">
        <v>175</v>
      </c>
      <c r="BE1347" s="223">
        <f>IF(N1347="základní",J1347,0)</f>
        <v>0</v>
      </c>
      <c r="BF1347" s="223">
        <f>IF(N1347="snížená",J1347,0)</f>
        <v>0</v>
      </c>
      <c r="BG1347" s="223">
        <f>IF(N1347="zákl. přenesená",J1347,0)</f>
        <v>0</v>
      </c>
      <c r="BH1347" s="223">
        <f>IF(N1347="sníž. přenesená",J1347,0)</f>
        <v>0</v>
      </c>
      <c r="BI1347" s="223">
        <f>IF(N1347="nulová",J1347,0)</f>
        <v>0</v>
      </c>
      <c r="BJ1347" s="20" t="s">
        <v>80</v>
      </c>
      <c r="BK1347" s="223">
        <f>ROUND(I1347*H1347,2)</f>
        <v>0</v>
      </c>
      <c r="BL1347" s="20" t="s">
        <v>305</v>
      </c>
      <c r="BM1347" s="222" t="s">
        <v>2091</v>
      </c>
    </row>
    <row r="1348" s="2" customFormat="1">
      <c r="A1348" s="42"/>
      <c r="B1348" s="43"/>
      <c r="C1348" s="44"/>
      <c r="D1348" s="224" t="s">
        <v>183</v>
      </c>
      <c r="E1348" s="44"/>
      <c r="F1348" s="225" t="s">
        <v>2092</v>
      </c>
      <c r="G1348" s="44"/>
      <c r="H1348" s="44"/>
      <c r="I1348" s="226"/>
      <c r="J1348" s="44"/>
      <c r="K1348" s="44"/>
      <c r="L1348" s="48"/>
      <c r="M1348" s="227"/>
      <c r="N1348" s="228"/>
      <c r="O1348" s="88"/>
      <c r="P1348" s="88"/>
      <c r="Q1348" s="88"/>
      <c r="R1348" s="88"/>
      <c r="S1348" s="88"/>
      <c r="T1348" s="89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T1348" s="20" t="s">
        <v>183</v>
      </c>
      <c r="AU1348" s="20" t="s">
        <v>82</v>
      </c>
    </row>
    <row r="1349" s="2" customFormat="1">
      <c r="A1349" s="42"/>
      <c r="B1349" s="43"/>
      <c r="C1349" s="44"/>
      <c r="D1349" s="229" t="s">
        <v>185</v>
      </c>
      <c r="E1349" s="44"/>
      <c r="F1349" s="230" t="s">
        <v>2093</v>
      </c>
      <c r="G1349" s="44"/>
      <c r="H1349" s="44"/>
      <c r="I1349" s="226"/>
      <c r="J1349" s="44"/>
      <c r="K1349" s="44"/>
      <c r="L1349" s="48"/>
      <c r="M1349" s="227"/>
      <c r="N1349" s="228"/>
      <c r="O1349" s="88"/>
      <c r="P1349" s="88"/>
      <c r="Q1349" s="88"/>
      <c r="R1349" s="88"/>
      <c r="S1349" s="88"/>
      <c r="T1349" s="89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T1349" s="20" t="s">
        <v>185</v>
      </c>
      <c r="AU1349" s="20" t="s">
        <v>82</v>
      </c>
    </row>
    <row r="1350" s="13" customFormat="1">
      <c r="A1350" s="13"/>
      <c r="B1350" s="241"/>
      <c r="C1350" s="242"/>
      <c r="D1350" s="224" t="s">
        <v>187</v>
      </c>
      <c r="E1350" s="243" t="s">
        <v>30</v>
      </c>
      <c r="F1350" s="244" t="s">
        <v>2094</v>
      </c>
      <c r="G1350" s="242"/>
      <c r="H1350" s="245">
        <v>6.136</v>
      </c>
      <c r="I1350" s="246"/>
      <c r="J1350" s="242"/>
      <c r="K1350" s="242"/>
      <c r="L1350" s="247"/>
      <c r="M1350" s="248"/>
      <c r="N1350" s="249"/>
      <c r="O1350" s="249"/>
      <c r="P1350" s="249"/>
      <c r="Q1350" s="249"/>
      <c r="R1350" s="249"/>
      <c r="S1350" s="249"/>
      <c r="T1350" s="250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1" t="s">
        <v>187</v>
      </c>
      <c r="AU1350" s="251" t="s">
        <v>82</v>
      </c>
      <c r="AV1350" s="13" t="s">
        <v>82</v>
      </c>
      <c r="AW1350" s="13" t="s">
        <v>36</v>
      </c>
      <c r="AX1350" s="13" t="s">
        <v>73</v>
      </c>
      <c r="AY1350" s="251" t="s">
        <v>175</v>
      </c>
    </row>
    <row r="1351" s="13" customFormat="1">
      <c r="A1351" s="13"/>
      <c r="B1351" s="241"/>
      <c r="C1351" s="242"/>
      <c r="D1351" s="224" t="s">
        <v>187</v>
      </c>
      <c r="E1351" s="243" t="s">
        <v>30</v>
      </c>
      <c r="F1351" s="244" t="s">
        <v>2095</v>
      </c>
      <c r="G1351" s="242"/>
      <c r="H1351" s="245">
        <v>57</v>
      </c>
      <c r="I1351" s="246"/>
      <c r="J1351" s="242"/>
      <c r="K1351" s="242"/>
      <c r="L1351" s="247"/>
      <c r="M1351" s="248"/>
      <c r="N1351" s="249"/>
      <c r="O1351" s="249"/>
      <c r="P1351" s="249"/>
      <c r="Q1351" s="249"/>
      <c r="R1351" s="249"/>
      <c r="S1351" s="249"/>
      <c r="T1351" s="250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1" t="s">
        <v>187</v>
      </c>
      <c r="AU1351" s="251" t="s">
        <v>82</v>
      </c>
      <c r="AV1351" s="13" t="s">
        <v>82</v>
      </c>
      <c r="AW1351" s="13" t="s">
        <v>36</v>
      </c>
      <c r="AX1351" s="13" t="s">
        <v>73</v>
      </c>
      <c r="AY1351" s="251" t="s">
        <v>175</v>
      </c>
    </row>
    <row r="1352" s="13" customFormat="1">
      <c r="A1352" s="13"/>
      <c r="B1352" s="241"/>
      <c r="C1352" s="242"/>
      <c r="D1352" s="224" t="s">
        <v>187</v>
      </c>
      <c r="E1352" s="243" t="s">
        <v>30</v>
      </c>
      <c r="F1352" s="244" t="s">
        <v>2096</v>
      </c>
      <c r="G1352" s="242"/>
      <c r="H1352" s="245">
        <v>44.3</v>
      </c>
      <c r="I1352" s="246"/>
      <c r="J1352" s="242"/>
      <c r="K1352" s="242"/>
      <c r="L1352" s="247"/>
      <c r="M1352" s="248"/>
      <c r="N1352" s="249"/>
      <c r="O1352" s="249"/>
      <c r="P1352" s="249"/>
      <c r="Q1352" s="249"/>
      <c r="R1352" s="249"/>
      <c r="S1352" s="249"/>
      <c r="T1352" s="250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1" t="s">
        <v>187</v>
      </c>
      <c r="AU1352" s="251" t="s">
        <v>82</v>
      </c>
      <c r="AV1352" s="13" t="s">
        <v>82</v>
      </c>
      <c r="AW1352" s="13" t="s">
        <v>36</v>
      </c>
      <c r="AX1352" s="13" t="s">
        <v>73</v>
      </c>
      <c r="AY1352" s="251" t="s">
        <v>175</v>
      </c>
    </row>
    <row r="1353" s="13" customFormat="1">
      <c r="A1353" s="13"/>
      <c r="B1353" s="241"/>
      <c r="C1353" s="242"/>
      <c r="D1353" s="224" t="s">
        <v>187</v>
      </c>
      <c r="E1353" s="243" t="s">
        <v>30</v>
      </c>
      <c r="F1353" s="244" t="s">
        <v>2097</v>
      </c>
      <c r="G1353" s="242"/>
      <c r="H1353" s="245">
        <v>53.4</v>
      </c>
      <c r="I1353" s="246"/>
      <c r="J1353" s="242"/>
      <c r="K1353" s="242"/>
      <c r="L1353" s="247"/>
      <c r="M1353" s="248"/>
      <c r="N1353" s="249"/>
      <c r="O1353" s="249"/>
      <c r="P1353" s="249"/>
      <c r="Q1353" s="249"/>
      <c r="R1353" s="249"/>
      <c r="S1353" s="249"/>
      <c r="T1353" s="250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1" t="s">
        <v>187</v>
      </c>
      <c r="AU1353" s="251" t="s">
        <v>82</v>
      </c>
      <c r="AV1353" s="13" t="s">
        <v>82</v>
      </c>
      <c r="AW1353" s="13" t="s">
        <v>36</v>
      </c>
      <c r="AX1353" s="13" t="s">
        <v>73</v>
      </c>
      <c r="AY1353" s="251" t="s">
        <v>175</v>
      </c>
    </row>
    <row r="1354" s="14" customFormat="1">
      <c r="A1354" s="14"/>
      <c r="B1354" s="252"/>
      <c r="C1354" s="253"/>
      <c r="D1354" s="224" t="s">
        <v>187</v>
      </c>
      <c r="E1354" s="254" t="s">
        <v>30</v>
      </c>
      <c r="F1354" s="255" t="s">
        <v>190</v>
      </c>
      <c r="G1354" s="253"/>
      <c r="H1354" s="256">
        <v>160.836</v>
      </c>
      <c r="I1354" s="257"/>
      <c r="J1354" s="253"/>
      <c r="K1354" s="253"/>
      <c r="L1354" s="258"/>
      <c r="M1354" s="259"/>
      <c r="N1354" s="260"/>
      <c r="O1354" s="260"/>
      <c r="P1354" s="260"/>
      <c r="Q1354" s="260"/>
      <c r="R1354" s="260"/>
      <c r="S1354" s="260"/>
      <c r="T1354" s="261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2" t="s">
        <v>187</v>
      </c>
      <c r="AU1354" s="262" t="s">
        <v>82</v>
      </c>
      <c r="AV1354" s="14" t="s">
        <v>181</v>
      </c>
      <c r="AW1354" s="14" t="s">
        <v>36</v>
      </c>
      <c r="AX1354" s="14" t="s">
        <v>80</v>
      </c>
      <c r="AY1354" s="262" t="s">
        <v>175</v>
      </c>
    </row>
    <row r="1355" s="2" customFormat="1" ht="16.5" customHeight="1">
      <c r="A1355" s="42"/>
      <c r="B1355" s="43"/>
      <c r="C1355" s="287" t="s">
        <v>2098</v>
      </c>
      <c r="D1355" s="287" t="s">
        <v>770</v>
      </c>
      <c r="E1355" s="288" t="s">
        <v>2099</v>
      </c>
      <c r="F1355" s="289" t="s">
        <v>2100</v>
      </c>
      <c r="G1355" s="290" t="s">
        <v>247</v>
      </c>
      <c r="H1355" s="291">
        <v>337.75599999999996</v>
      </c>
      <c r="I1355" s="292"/>
      <c r="J1355" s="293">
        <f>ROUND(I1355*H1355,2)</f>
        <v>0</v>
      </c>
      <c r="K1355" s="289" t="s">
        <v>180</v>
      </c>
      <c r="L1355" s="294"/>
      <c r="M1355" s="295" t="s">
        <v>30</v>
      </c>
      <c r="N1355" s="296" t="s">
        <v>44</v>
      </c>
      <c r="O1355" s="88"/>
      <c r="P1355" s="220">
        <f>O1355*H1355</f>
        <v>0</v>
      </c>
      <c r="Q1355" s="220">
        <v>0.00029999999999999996</v>
      </c>
      <c r="R1355" s="220">
        <f>Q1355*H1355</f>
        <v>0.10132679999999998</v>
      </c>
      <c r="S1355" s="220">
        <v>0</v>
      </c>
      <c r="T1355" s="221">
        <f>S1355*H1355</f>
        <v>0</v>
      </c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R1355" s="222" t="s">
        <v>462</v>
      </c>
      <c r="AT1355" s="222" t="s">
        <v>770</v>
      </c>
      <c r="AU1355" s="222" t="s">
        <v>82</v>
      </c>
      <c r="AY1355" s="20" t="s">
        <v>175</v>
      </c>
      <c r="BE1355" s="223">
        <f>IF(N1355="základní",J1355,0)</f>
        <v>0</v>
      </c>
      <c r="BF1355" s="223">
        <f>IF(N1355="snížená",J1355,0)</f>
        <v>0</v>
      </c>
      <c r="BG1355" s="223">
        <f>IF(N1355="zákl. přenesená",J1355,0)</f>
        <v>0</v>
      </c>
      <c r="BH1355" s="223">
        <f>IF(N1355="sníž. přenesená",J1355,0)</f>
        <v>0</v>
      </c>
      <c r="BI1355" s="223">
        <f>IF(N1355="nulová",J1355,0)</f>
        <v>0</v>
      </c>
      <c r="BJ1355" s="20" t="s">
        <v>80</v>
      </c>
      <c r="BK1355" s="223">
        <f>ROUND(I1355*H1355,2)</f>
        <v>0</v>
      </c>
      <c r="BL1355" s="20" t="s">
        <v>305</v>
      </c>
      <c r="BM1355" s="222" t="s">
        <v>2101</v>
      </c>
    </row>
    <row r="1356" s="2" customFormat="1">
      <c r="A1356" s="42"/>
      <c r="B1356" s="43"/>
      <c r="C1356" s="44"/>
      <c r="D1356" s="224" t="s">
        <v>183</v>
      </c>
      <c r="E1356" s="44"/>
      <c r="F1356" s="225" t="s">
        <v>2100</v>
      </c>
      <c r="G1356" s="44"/>
      <c r="H1356" s="44"/>
      <c r="I1356" s="226"/>
      <c r="J1356" s="44"/>
      <c r="K1356" s="44"/>
      <c r="L1356" s="48"/>
      <c r="M1356" s="227"/>
      <c r="N1356" s="228"/>
      <c r="O1356" s="88"/>
      <c r="P1356" s="88"/>
      <c r="Q1356" s="88"/>
      <c r="R1356" s="88"/>
      <c r="S1356" s="88"/>
      <c r="T1356" s="89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T1356" s="20" t="s">
        <v>183</v>
      </c>
      <c r="AU1356" s="20" t="s">
        <v>82</v>
      </c>
    </row>
    <row r="1357" s="13" customFormat="1">
      <c r="A1357" s="13"/>
      <c r="B1357" s="241"/>
      <c r="C1357" s="242"/>
      <c r="D1357" s="224" t="s">
        <v>187</v>
      </c>
      <c r="E1357" s="242"/>
      <c r="F1357" s="244" t="s">
        <v>2102</v>
      </c>
      <c r="G1357" s="242"/>
      <c r="H1357" s="245">
        <v>337.75599999999996</v>
      </c>
      <c r="I1357" s="246"/>
      <c r="J1357" s="242"/>
      <c r="K1357" s="242"/>
      <c r="L1357" s="247"/>
      <c r="M1357" s="248"/>
      <c r="N1357" s="249"/>
      <c r="O1357" s="249"/>
      <c r="P1357" s="249"/>
      <c r="Q1357" s="249"/>
      <c r="R1357" s="249"/>
      <c r="S1357" s="249"/>
      <c r="T1357" s="250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1" t="s">
        <v>187</v>
      </c>
      <c r="AU1357" s="251" t="s">
        <v>82</v>
      </c>
      <c r="AV1357" s="13" t="s">
        <v>82</v>
      </c>
      <c r="AW1357" s="13" t="s">
        <v>4</v>
      </c>
      <c r="AX1357" s="13" t="s">
        <v>80</v>
      </c>
      <c r="AY1357" s="251" t="s">
        <v>175</v>
      </c>
    </row>
    <row r="1358" s="2" customFormat="1" ht="21.75" customHeight="1">
      <c r="A1358" s="42"/>
      <c r="B1358" s="43"/>
      <c r="C1358" s="211" t="s">
        <v>2103</v>
      </c>
      <c r="D1358" s="211" t="s">
        <v>176</v>
      </c>
      <c r="E1358" s="212" t="s">
        <v>2104</v>
      </c>
      <c r="F1358" s="213" t="s">
        <v>2105</v>
      </c>
      <c r="G1358" s="214" t="s">
        <v>179</v>
      </c>
      <c r="H1358" s="215">
        <v>454.57</v>
      </c>
      <c r="I1358" s="216"/>
      <c r="J1358" s="217">
        <f>ROUND(I1358*H1358,2)</f>
        <v>0</v>
      </c>
      <c r="K1358" s="213" t="s">
        <v>180</v>
      </c>
      <c r="L1358" s="48"/>
      <c r="M1358" s="218" t="s">
        <v>30</v>
      </c>
      <c r="N1358" s="219" t="s">
        <v>44</v>
      </c>
      <c r="O1358" s="88"/>
      <c r="P1358" s="220">
        <f>O1358*H1358</f>
        <v>0</v>
      </c>
      <c r="Q1358" s="220">
        <v>0.00116</v>
      </c>
      <c r="R1358" s="220">
        <f>Q1358*H1358</f>
        <v>0.52730120000000008</v>
      </c>
      <c r="S1358" s="220">
        <v>0</v>
      </c>
      <c r="T1358" s="221">
        <f>S1358*H1358</f>
        <v>0</v>
      </c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2"/>
      <c r="AE1358" s="42"/>
      <c r="AR1358" s="222" t="s">
        <v>305</v>
      </c>
      <c r="AT1358" s="222" t="s">
        <v>176</v>
      </c>
      <c r="AU1358" s="222" t="s">
        <v>82</v>
      </c>
      <c r="AY1358" s="20" t="s">
        <v>175</v>
      </c>
      <c r="BE1358" s="223">
        <f>IF(N1358="základní",J1358,0)</f>
        <v>0</v>
      </c>
      <c r="BF1358" s="223">
        <f>IF(N1358="snížená",J1358,0)</f>
        <v>0</v>
      </c>
      <c r="BG1358" s="223">
        <f>IF(N1358="zákl. přenesená",J1358,0)</f>
        <v>0</v>
      </c>
      <c r="BH1358" s="223">
        <f>IF(N1358="sníž. přenesená",J1358,0)</f>
        <v>0</v>
      </c>
      <c r="BI1358" s="223">
        <f>IF(N1358="nulová",J1358,0)</f>
        <v>0</v>
      </c>
      <c r="BJ1358" s="20" t="s">
        <v>80</v>
      </c>
      <c r="BK1358" s="223">
        <f>ROUND(I1358*H1358,2)</f>
        <v>0</v>
      </c>
      <c r="BL1358" s="20" t="s">
        <v>305</v>
      </c>
      <c r="BM1358" s="222" t="s">
        <v>2106</v>
      </c>
    </row>
    <row r="1359" s="2" customFormat="1">
      <c r="A1359" s="42"/>
      <c r="B1359" s="43"/>
      <c r="C1359" s="44"/>
      <c r="D1359" s="224" t="s">
        <v>183</v>
      </c>
      <c r="E1359" s="44"/>
      <c r="F1359" s="225" t="s">
        <v>2107</v>
      </c>
      <c r="G1359" s="44"/>
      <c r="H1359" s="44"/>
      <c r="I1359" s="226"/>
      <c r="J1359" s="44"/>
      <c r="K1359" s="44"/>
      <c r="L1359" s="48"/>
      <c r="M1359" s="227"/>
      <c r="N1359" s="228"/>
      <c r="O1359" s="88"/>
      <c r="P1359" s="88"/>
      <c r="Q1359" s="88"/>
      <c r="R1359" s="88"/>
      <c r="S1359" s="88"/>
      <c r="T1359" s="89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2"/>
      <c r="AE1359" s="42"/>
      <c r="AT1359" s="20" t="s">
        <v>183</v>
      </c>
      <c r="AU1359" s="20" t="s">
        <v>82</v>
      </c>
    </row>
    <row r="1360" s="2" customFormat="1">
      <c r="A1360" s="42"/>
      <c r="B1360" s="43"/>
      <c r="C1360" s="44"/>
      <c r="D1360" s="229" t="s">
        <v>185</v>
      </c>
      <c r="E1360" s="44"/>
      <c r="F1360" s="230" t="s">
        <v>2108</v>
      </c>
      <c r="G1360" s="44"/>
      <c r="H1360" s="44"/>
      <c r="I1360" s="226"/>
      <c r="J1360" s="44"/>
      <c r="K1360" s="44"/>
      <c r="L1360" s="48"/>
      <c r="M1360" s="227"/>
      <c r="N1360" s="228"/>
      <c r="O1360" s="88"/>
      <c r="P1360" s="88"/>
      <c r="Q1360" s="88"/>
      <c r="R1360" s="88"/>
      <c r="S1360" s="88"/>
      <c r="T1360" s="89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2"/>
      <c r="AE1360" s="42"/>
      <c r="AT1360" s="20" t="s">
        <v>185</v>
      </c>
      <c r="AU1360" s="20" t="s">
        <v>82</v>
      </c>
    </row>
    <row r="1361" s="2" customFormat="1">
      <c r="A1361" s="42"/>
      <c r="B1361" s="43"/>
      <c r="C1361" s="44"/>
      <c r="D1361" s="224" t="s">
        <v>311</v>
      </c>
      <c r="E1361" s="44"/>
      <c r="F1361" s="274" t="s">
        <v>2109</v>
      </c>
      <c r="G1361" s="44"/>
      <c r="H1361" s="44"/>
      <c r="I1361" s="226"/>
      <c r="J1361" s="44"/>
      <c r="K1361" s="44"/>
      <c r="L1361" s="48"/>
      <c r="M1361" s="227"/>
      <c r="N1361" s="228"/>
      <c r="O1361" s="88"/>
      <c r="P1361" s="88"/>
      <c r="Q1361" s="88"/>
      <c r="R1361" s="88"/>
      <c r="S1361" s="88"/>
      <c r="T1361" s="89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T1361" s="20" t="s">
        <v>311</v>
      </c>
      <c r="AU1361" s="20" t="s">
        <v>82</v>
      </c>
    </row>
    <row r="1362" s="13" customFormat="1">
      <c r="A1362" s="13"/>
      <c r="B1362" s="241"/>
      <c r="C1362" s="242"/>
      <c r="D1362" s="224" t="s">
        <v>187</v>
      </c>
      <c r="E1362" s="243" t="s">
        <v>30</v>
      </c>
      <c r="F1362" s="244" t="s">
        <v>2110</v>
      </c>
      <c r="G1362" s="242"/>
      <c r="H1362" s="245">
        <v>452.6</v>
      </c>
      <c r="I1362" s="246"/>
      <c r="J1362" s="242"/>
      <c r="K1362" s="242"/>
      <c r="L1362" s="247"/>
      <c r="M1362" s="248"/>
      <c r="N1362" s="249"/>
      <c r="O1362" s="249"/>
      <c r="P1362" s="249"/>
      <c r="Q1362" s="249"/>
      <c r="R1362" s="249"/>
      <c r="S1362" s="249"/>
      <c r="T1362" s="250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1" t="s">
        <v>187</v>
      </c>
      <c r="AU1362" s="251" t="s">
        <v>82</v>
      </c>
      <c r="AV1362" s="13" t="s">
        <v>82</v>
      </c>
      <c r="AW1362" s="13" t="s">
        <v>36</v>
      </c>
      <c r="AX1362" s="13" t="s">
        <v>73</v>
      </c>
      <c r="AY1362" s="251" t="s">
        <v>175</v>
      </c>
    </row>
    <row r="1363" s="13" customFormat="1">
      <c r="A1363" s="13"/>
      <c r="B1363" s="241"/>
      <c r="C1363" s="242"/>
      <c r="D1363" s="224" t="s">
        <v>187</v>
      </c>
      <c r="E1363" s="243" t="s">
        <v>30</v>
      </c>
      <c r="F1363" s="244" t="s">
        <v>2111</v>
      </c>
      <c r="G1363" s="242"/>
      <c r="H1363" s="245">
        <v>1.97</v>
      </c>
      <c r="I1363" s="246"/>
      <c r="J1363" s="242"/>
      <c r="K1363" s="242"/>
      <c r="L1363" s="247"/>
      <c r="M1363" s="248"/>
      <c r="N1363" s="249"/>
      <c r="O1363" s="249"/>
      <c r="P1363" s="249"/>
      <c r="Q1363" s="249"/>
      <c r="R1363" s="249"/>
      <c r="S1363" s="249"/>
      <c r="T1363" s="250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1" t="s">
        <v>187</v>
      </c>
      <c r="AU1363" s="251" t="s">
        <v>82</v>
      </c>
      <c r="AV1363" s="13" t="s">
        <v>82</v>
      </c>
      <c r="AW1363" s="13" t="s">
        <v>36</v>
      </c>
      <c r="AX1363" s="13" t="s">
        <v>73</v>
      </c>
      <c r="AY1363" s="251" t="s">
        <v>175</v>
      </c>
    </row>
    <row r="1364" s="14" customFormat="1">
      <c r="A1364" s="14"/>
      <c r="B1364" s="252"/>
      <c r="C1364" s="253"/>
      <c r="D1364" s="224" t="s">
        <v>187</v>
      </c>
      <c r="E1364" s="254" t="s">
        <v>30</v>
      </c>
      <c r="F1364" s="255" t="s">
        <v>190</v>
      </c>
      <c r="G1364" s="253"/>
      <c r="H1364" s="256">
        <v>454.57</v>
      </c>
      <c r="I1364" s="257"/>
      <c r="J1364" s="253"/>
      <c r="K1364" s="253"/>
      <c r="L1364" s="258"/>
      <c r="M1364" s="259"/>
      <c r="N1364" s="260"/>
      <c r="O1364" s="260"/>
      <c r="P1364" s="260"/>
      <c r="Q1364" s="260"/>
      <c r="R1364" s="260"/>
      <c r="S1364" s="260"/>
      <c r="T1364" s="261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2" t="s">
        <v>187</v>
      </c>
      <c r="AU1364" s="262" t="s">
        <v>82</v>
      </c>
      <c r="AV1364" s="14" t="s">
        <v>181</v>
      </c>
      <c r="AW1364" s="14" t="s">
        <v>36</v>
      </c>
      <c r="AX1364" s="14" t="s">
        <v>80</v>
      </c>
      <c r="AY1364" s="262" t="s">
        <v>175</v>
      </c>
    </row>
    <row r="1365" s="2" customFormat="1" ht="16.5" customHeight="1">
      <c r="A1365" s="42"/>
      <c r="B1365" s="43"/>
      <c r="C1365" s="287" t="s">
        <v>2112</v>
      </c>
      <c r="D1365" s="287" t="s">
        <v>770</v>
      </c>
      <c r="E1365" s="288" t="s">
        <v>2113</v>
      </c>
      <c r="F1365" s="289" t="s">
        <v>2114</v>
      </c>
      <c r="G1365" s="290" t="s">
        <v>179</v>
      </c>
      <c r="H1365" s="291">
        <v>477.299</v>
      </c>
      <c r="I1365" s="292"/>
      <c r="J1365" s="293">
        <f>ROUND(I1365*H1365,2)</f>
        <v>0</v>
      </c>
      <c r="K1365" s="289" t="s">
        <v>180</v>
      </c>
      <c r="L1365" s="294"/>
      <c r="M1365" s="295" t="s">
        <v>30</v>
      </c>
      <c r="N1365" s="296" t="s">
        <v>44</v>
      </c>
      <c r="O1365" s="88"/>
      <c r="P1365" s="220">
        <f>O1365*H1365</f>
        <v>0</v>
      </c>
      <c r="Q1365" s="220">
        <v>0.0024</v>
      </c>
      <c r="R1365" s="220">
        <f>Q1365*H1365</f>
        <v>1.1455175999999998</v>
      </c>
      <c r="S1365" s="220">
        <v>0</v>
      </c>
      <c r="T1365" s="221">
        <f>S1365*H1365</f>
        <v>0</v>
      </c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R1365" s="222" t="s">
        <v>462</v>
      </c>
      <c r="AT1365" s="222" t="s">
        <v>770</v>
      </c>
      <c r="AU1365" s="222" t="s">
        <v>82</v>
      </c>
      <c r="AY1365" s="20" t="s">
        <v>175</v>
      </c>
      <c r="BE1365" s="223">
        <f>IF(N1365="základní",J1365,0)</f>
        <v>0</v>
      </c>
      <c r="BF1365" s="223">
        <f>IF(N1365="snížená",J1365,0)</f>
        <v>0</v>
      </c>
      <c r="BG1365" s="223">
        <f>IF(N1365="zákl. přenesená",J1365,0)</f>
        <v>0</v>
      </c>
      <c r="BH1365" s="223">
        <f>IF(N1365="sníž. přenesená",J1365,0)</f>
        <v>0</v>
      </c>
      <c r="BI1365" s="223">
        <f>IF(N1365="nulová",J1365,0)</f>
        <v>0</v>
      </c>
      <c r="BJ1365" s="20" t="s">
        <v>80</v>
      </c>
      <c r="BK1365" s="223">
        <f>ROUND(I1365*H1365,2)</f>
        <v>0</v>
      </c>
      <c r="BL1365" s="20" t="s">
        <v>305</v>
      </c>
      <c r="BM1365" s="222" t="s">
        <v>2115</v>
      </c>
    </row>
    <row r="1366" s="2" customFormat="1">
      <c r="A1366" s="42"/>
      <c r="B1366" s="43"/>
      <c r="C1366" s="44"/>
      <c r="D1366" s="224" t="s">
        <v>183</v>
      </c>
      <c r="E1366" s="44"/>
      <c r="F1366" s="225" t="s">
        <v>2114</v>
      </c>
      <c r="G1366" s="44"/>
      <c r="H1366" s="44"/>
      <c r="I1366" s="226"/>
      <c r="J1366" s="44"/>
      <c r="K1366" s="44"/>
      <c r="L1366" s="48"/>
      <c r="M1366" s="227"/>
      <c r="N1366" s="228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0" t="s">
        <v>183</v>
      </c>
      <c r="AU1366" s="20" t="s">
        <v>82</v>
      </c>
    </row>
    <row r="1367" s="13" customFormat="1">
      <c r="A1367" s="13"/>
      <c r="B1367" s="241"/>
      <c r="C1367" s="242"/>
      <c r="D1367" s="224" t="s">
        <v>187</v>
      </c>
      <c r="E1367" s="242"/>
      <c r="F1367" s="244" t="s">
        <v>2116</v>
      </c>
      <c r="G1367" s="242"/>
      <c r="H1367" s="245">
        <v>477.299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1" t="s">
        <v>187</v>
      </c>
      <c r="AU1367" s="251" t="s">
        <v>82</v>
      </c>
      <c r="AV1367" s="13" t="s">
        <v>82</v>
      </c>
      <c r="AW1367" s="13" t="s">
        <v>4</v>
      </c>
      <c r="AX1367" s="13" t="s">
        <v>80</v>
      </c>
      <c r="AY1367" s="251" t="s">
        <v>175</v>
      </c>
    </row>
    <row r="1368" s="2" customFormat="1" ht="24.15" customHeight="1">
      <c r="A1368" s="42"/>
      <c r="B1368" s="43"/>
      <c r="C1368" s="211" t="s">
        <v>2117</v>
      </c>
      <c r="D1368" s="211" t="s">
        <v>176</v>
      </c>
      <c r="E1368" s="212" t="s">
        <v>2118</v>
      </c>
      <c r="F1368" s="213" t="s">
        <v>2119</v>
      </c>
      <c r="G1368" s="214" t="s">
        <v>179</v>
      </c>
      <c r="H1368" s="215">
        <v>473.902</v>
      </c>
      <c r="I1368" s="216"/>
      <c r="J1368" s="217">
        <f>ROUND(I1368*H1368,2)</f>
        <v>0</v>
      </c>
      <c r="K1368" s="213" t="s">
        <v>180</v>
      </c>
      <c r="L1368" s="48"/>
      <c r="M1368" s="218" t="s">
        <v>30</v>
      </c>
      <c r="N1368" s="219" t="s">
        <v>44</v>
      </c>
      <c r="O1368" s="88"/>
      <c r="P1368" s="220">
        <f>O1368*H1368</f>
        <v>0</v>
      </c>
      <c r="Q1368" s="220">
        <v>0.00036</v>
      </c>
      <c r="R1368" s="220">
        <f>Q1368*H1368</f>
        <v>0.17060472</v>
      </c>
      <c r="S1368" s="220">
        <v>0</v>
      </c>
      <c r="T1368" s="221">
        <f>S1368*H1368</f>
        <v>0</v>
      </c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2"/>
      <c r="AE1368" s="42"/>
      <c r="AR1368" s="222" t="s">
        <v>305</v>
      </c>
      <c r="AT1368" s="222" t="s">
        <v>176</v>
      </c>
      <c r="AU1368" s="222" t="s">
        <v>82</v>
      </c>
      <c r="AY1368" s="20" t="s">
        <v>175</v>
      </c>
      <c r="BE1368" s="223">
        <f>IF(N1368="základní",J1368,0)</f>
        <v>0</v>
      </c>
      <c r="BF1368" s="223">
        <f>IF(N1368="snížená",J1368,0)</f>
        <v>0</v>
      </c>
      <c r="BG1368" s="223">
        <f>IF(N1368="zákl. přenesená",J1368,0)</f>
        <v>0</v>
      </c>
      <c r="BH1368" s="223">
        <f>IF(N1368="sníž. přenesená",J1368,0)</f>
        <v>0</v>
      </c>
      <c r="BI1368" s="223">
        <f>IF(N1368="nulová",J1368,0)</f>
        <v>0</v>
      </c>
      <c r="BJ1368" s="20" t="s">
        <v>80</v>
      </c>
      <c r="BK1368" s="223">
        <f>ROUND(I1368*H1368,2)</f>
        <v>0</v>
      </c>
      <c r="BL1368" s="20" t="s">
        <v>305</v>
      </c>
      <c r="BM1368" s="222" t="s">
        <v>2120</v>
      </c>
    </row>
    <row r="1369" s="2" customFormat="1">
      <c r="A1369" s="42"/>
      <c r="B1369" s="43"/>
      <c r="C1369" s="44"/>
      <c r="D1369" s="224" t="s">
        <v>183</v>
      </c>
      <c r="E1369" s="44"/>
      <c r="F1369" s="225" t="s">
        <v>2121</v>
      </c>
      <c r="G1369" s="44"/>
      <c r="H1369" s="44"/>
      <c r="I1369" s="226"/>
      <c r="J1369" s="44"/>
      <c r="K1369" s="44"/>
      <c r="L1369" s="48"/>
      <c r="M1369" s="227"/>
      <c r="N1369" s="228"/>
      <c r="O1369" s="88"/>
      <c r="P1369" s="88"/>
      <c r="Q1369" s="88"/>
      <c r="R1369" s="88"/>
      <c r="S1369" s="88"/>
      <c r="T1369" s="89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2"/>
      <c r="AE1369" s="42"/>
      <c r="AT1369" s="20" t="s">
        <v>183</v>
      </c>
      <c r="AU1369" s="20" t="s">
        <v>82</v>
      </c>
    </row>
    <row r="1370" s="2" customFormat="1">
      <c r="A1370" s="42"/>
      <c r="B1370" s="43"/>
      <c r="C1370" s="44"/>
      <c r="D1370" s="229" t="s">
        <v>185</v>
      </c>
      <c r="E1370" s="44"/>
      <c r="F1370" s="230" t="s">
        <v>2122</v>
      </c>
      <c r="G1370" s="44"/>
      <c r="H1370" s="44"/>
      <c r="I1370" s="226"/>
      <c r="J1370" s="44"/>
      <c r="K1370" s="44"/>
      <c r="L1370" s="48"/>
      <c r="M1370" s="227"/>
      <c r="N1370" s="228"/>
      <c r="O1370" s="88"/>
      <c r="P1370" s="88"/>
      <c r="Q1370" s="88"/>
      <c r="R1370" s="88"/>
      <c r="S1370" s="88"/>
      <c r="T1370" s="89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2"/>
      <c r="AE1370" s="42"/>
      <c r="AT1370" s="20" t="s">
        <v>185</v>
      </c>
      <c r="AU1370" s="20" t="s">
        <v>82</v>
      </c>
    </row>
    <row r="1371" s="12" customFormat="1">
      <c r="A1371" s="12"/>
      <c r="B1371" s="231"/>
      <c r="C1371" s="232"/>
      <c r="D1371" s="224" t="s">
        <v>187</v>
      </c>
      <c r="E1371" s="233" t="s">
        <v>30</v>
      </c>
      <c r="F1371" s="234" t="s">
        <v>2123</v>
      </c>
      <c r="G1371" s="232"/>
      <c r="H1371" s="233" t="s">
        <v>30</v>
      </c>
      <c r="I1371" s="235"/>
      <c r="J1371" s="232"/>
      <c r="K1371" s="232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T1371" s="240" t="s">
        <v>187</v>
      </c>
      <c r="AU1371" s="240" t="s">
        <v>82</v>
      </c>
      <c r="AV1371" s="12" t="s">
        <v>80</v>
      </c>
      <c r="AW1371" s="12" t="s">
        <v>36</v>
      </c>
      <c r="AX1371" s="12" t="s">
        <v>73</v>
      </c>
      <c r="AY1371" s="240" t="s">
        <v>175</v>
      </c>
    </row>
    <row r="1372" s="13" customFormat="1">
      <c r="A1372" s="13"/>
      <c r="B1372" s="241"/>
      <c r="C1372" s="242"/>
      <c r="D1372" s="224" t="s">
        <v>187</v>
      </c>
      <c r="E1372" s="243" t="s">
        <v>30</v>
      </c>
      <c r="F1372" s="244" t="s">
        <v>2124</v>
      </c>
      <c r="G1372" s="242"/>
      <c r="H1372" s="245">
        <v>470.008</v>
      </c>
      <c r="I1372" s="246"/>
      <c r="J1372" s="242"/>
      <c r="K1372" s="242"/>
      <c r="L1372" s="247"/>
      <c r="M1372" s="248"/>
      <c r="N1372" s="249"/>
      <c r="O1372" s="249"/>
      <c r="P1372" s="249"/>
      <c r="Q1372" s="249"/>
      <c r="R1372" s="249"/>
      <c r="S1372" s="249"/>
      <c r="T1372" s="250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1" t="s">
        <v>187</v>
      </c>
      <c r="AU1372" s="251" t="s">
        <v>82</v>
      </c>
      <c r="AV1372" s="13" t="s">
        <v>82</v>
      </c>
      <c r="AW1372" s="13" t="s">
        <v>36</v>
      </c>
      <c r="AX1372" s="13" t="s">
        <v>73</v>
      </c>
      <c r="AY1372" s="251" t="s">
        <v>175</v>
      </c>
    </row>
    <row r="1373" s="15" customFormat="1">
      <c r="A1373" s="15"/>
      <c r="B1373" s="263"/>
      <c r="C1373" s="264"/>
      <c r="D1373" s="224" t="s">
        <v>187</v>
      </c>
      <c r="E1373" s="265" t="s">
        <v>30</v>
      </c>
      <c r="F1373" s="266" t="s">
        <v>231</v>
      </c>
      <c r="G1373" s="264"/>
      <c r="H1373" s="267">
        <v>470.008</v>
      </c>
      <c r="I1373" s="268"/>
      <c r="J1373" s="264"/>
      <c r="K1373" s="264"/>
      <c r="L1373" s="269"/>
      <c r="M1373" s="270"/>
      <c r="N1373" s="271"/>
      <c r="O1373" s="271"/>
      <c r="P1373" s="271"/>
      <c r="Q1373" s="271"/>
      <c r="R1373" s="271"/>
      <c r="S1373" s="271"/>
      <c r="T1373" s="272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73" t="s">
        <v>187</v>
      </c>
      <c r="AU1373" s="273" t="s">
        <v>82</v>
      </c>
      <c r="AV1373" s="15" t="s">
        <v>196</v>
      </c>
      <c r="AW1373" s="15" t="s">
        <v>36</v>
      </c>
      <c r="AX1373" s="15" t="s">
        <v>73</v>
      </c>
      <c r="AY1373" s="273" t="s">
        <v>175</v>
      </c>
    </row>
    <row r="1374" s="12" customFormat="1">
      <c r="A1374" s="12"/>
      <c r="B1374" s="231"/>
      <c r="C1374" s="232"/>
      <c r="D1374" s="224" t="s">
        <v>187</v>
      </c>
      <c r="E1374" s="233" t="s">
        <v>30</v>
      </c>
      <c r="F1374" s="234" t="s">
        <v>2125</v>
      </c>
      <c r="G1374" s="232"/>
      <c r="H1374" s="233" t="s">
        <v>30</v>
      </c>
      <c r="I1374" s="235"/>
      <c r="J1374" s="232"/>
      <c r="K1374" s="232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T1374" s="240" t="s">
        <v>187</v>
      </c>
      <c r="AU1374" s="240" t="s">
        <v>82</v>
      </c>
      <c r="AV1374" s="12" t="s">
        <v>80</v>
      </c>
      <c r="AW1374" s="12" t="s">
        <v>36</v>
      </c>
      <c r="AX1374" s="12" t="s">
        <v>73</v>
      </c>
      <c r="AY1374" s="240" t="s">
        <v>175</v>
      </c>
    </row>
    <row r="1375" s="13" customFormat="1">
      <c r="A1375" s="13"/>
      <c r="B1375" s="241"/>
      <c r="C1375" s="242"/>
      <c r="D1375" s="224" t="s">
        <v>187</v>
      </c>
      <c r="E1375" s="243" t="s">
        <v>30</v>
      </c>
      <c r="F1375" s="244" t="s">
        <v>2126</v>
      </c>
      <c r="G1375" s="242"/>
      <c r="H1375" s="245">
        <v>3.894</v>
      </c>
      <c r="I1375" s="246"/>
      <c r="J1375" s="242"/>
      <c r="K1375" s="242"/>
      <c r="L1375" s="247"/>
      <c r="M1375" s="248"/>
      <c r="N1375" s="249"/>
      <c r="O1375" s="249"/>
      <c r="P1375" s="249"/>
      <c r="Q1375" s="249"/>
      <c r="R1375" s="249"/>
      <c r="S1375" s="249"/>
      <c r="T1375" s="250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1" t="s">
        <v>187</v>
      </c>
      <c r="AU1375" s="251" t="s">
        <v>82</v>
      </c>
      <c r="AV1375" s="13" t="s">
        <v>82</v>
      </c>
      <c r="AW1375" s="13" t="s">
        <v>36</v>
      </c>
      <c r="AX1375" s="13" t="s">
        <v>73</v>
      </c>
      <c r="AY1375" s="251" t="s">
        <v>175</v>
      </c>
    </row>
    <row r="1376" s="15" customFormat="1">
      <c r="A1376" s="15"/>
      <c r="B1376" s="263"/>
      <c r="C1376" s="264"/>
      <c r="D1376" s="224" t="s">
        <v>187</v>
      </c>
      <c r="E1376" s="265" t="s">
        <v>30</v>
      </c>
      <c r="F1376" s="266" t="s">
        <v>231</v>
      </c>
      <c r="G1376" s="264"/>
      <c r="H1376" s="267">
        <v>3.894</v>
      </c>
      <c r="I1376" s="268"/>
      <c r="J1376" s="264"/>
      <c r="K1376" s="264"/>
      <c r="L1376" s="269"/>
      <c r="M1376" s="270"/>
      <c r="N1376" s="271"/>
      <c r="O1376" s="271"/>
      <c r="P1376" s="271"/>
      <c r="Q1376" s="271"/>
      <c r="R1376" s="271"/>
      <c r="S1376" s="271"/>
      <c r="T1376" s="272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73" t="s">
        <v>187</v>
      </c>
      <c r="AU1376" s="273" t="s">
        <v>82</v>
      </c>
      <c r="AV1376" s="15" t="s">
        <v>196</v>
      </c>
      <c r="AW1376" s="15" t="s">
        <v>36</v>
      </c>
      <c r="AX1376" s="15" t="s">
        <v>73</v>
      </c>
      <c r="AY1376" s="273" t="s">
        <v>175</v>
      </c>
    </row>
    <row r="1377" s="14" customFormat="1">
      <c r="A1377" s="14"/>
      <c r="B1377" s="252"/>
      <c r="C1377" s="253"/>
      <c r="D1377" s="224" t="s">
        <v>187</v>
      </c>
      <c r="E1377" s="254" t="s">
        <v>30</v>
      </c>
      <c r="F1377" s="255" t="s">
        <v>190</v>
      </c>
      <c r="G1377" s="253"/>
      <c r="H1377" s="256">
        <v>473.902</v>
      </c>
      <c r="I1377" s="257"/>
      <c r="J1377" s="253"/>
      <c r="K1377" s="253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2" t="s">
        <v>187</v>
      </c>
      <c r="AU1377" s="262" t="s">
        <v>82</v>
      </c>
      <c r="AV1377" s="14" t="s">
        <v>181</v>
      </c>
      <c r="AW1377" s="14" t="s">
        <v>36</v>
      </c>
      <c r="AX1377" s="14" t="s">
        <v>80</v>
      </c>
      <c r="AY1377" s="262" t="s">
        <v>175</v>
      </c>
    </row>
    <row r="1378" s="2" customFormat="1" ht="16.5" customHeight="1">
      <c r="A1378" s="42"/>
      <c r="B1378" s="43"/>
      <c r="C1378" s="287" t="s">
        <v>2127</v>
      </c>
      <c r="D1378" s="287" t="s">
        <v>770</v>
      </c>
      <c r="E1378" s="288" t="s">
        <v>2128</v>
      </c>
      <c r="F1378" s="289" t="s">
        <v>2129</v>
      </c>
      <c r="G1378" s="290" t="s">
        <v>179</v>
      </c>
      <c r="H1378" s="291">
        <v>5.302</v>
      </c>
      <c r="I1378" s="292"/>
      <c r="J1378" s="293">
        <f>ROUND(I1378*H1378,2)</f>
        <v>0</v>
      </c>
      <c r="K1378" s="289" t="s">
        <v>180</v>
      </c>
      <c r="L1378" s="294"/>
      <c r="M1378" s="295" t="s">
        <v>30</v>
      </c>
      <c r="N1378" s="296" t="s">
        <v>44</v>
      </c>
      <c r="O1378" s="88"/>
      <c r="P1378" s="220">
        <f>O1378*H1378</f>
        <v>0</v>
      </c>
      <c r="Q1378" s="220">
        <v>0.0015</v>
      </c>
      <c r="R1378" s="220">
        <f>Q1378*H1378</f>
        <v>0.007953</v>
      </c>
      <c r="S1378" s="220">
        <v>0</v>
      </c>
      <c r="T1378" s="221">
        <f>S1378*H1378</f>
        <v>0</v>
      </c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R1378" s="222" t="s">
        <v>462</v>
      </c>
      <c r="AT1378" s="222" t="s">
        <v>770</v>
      </c>
      <c r="AU1378" s="222" t="s">
        <v>82</v>
      </c>
      <c r="AY1378" s="20" t="s">
        <v>175</v>
      </c>
      <c r="BE1378" s="223">
        <f>IF(N1378="základní",J1378,0)</f>
        <v>0</v>
      </c>
      <c r="BF1378" s="223">
        <f>IF(N1378="snížená",J1378,0)</f>
        <v>0</v>
      </c>
      <c r="BG1378" s="223">
        <f>IF(N1378="zákl. přenesená",J1378,0)</f>
        <v>0</v>
      </c>
      <c r="BH1378" s="223">
        <f>IF(N1378="sníž. přenesená",J1378,0)</f>
        <v>0</v>
      </c>
      <c r="BI1378" s="223">
        <f>IF(N1378="nulová",J1378,0)</f>
        <v>0</v>
      </c>
      <c r="BJ1378" s="20" t="s">
        <v>80</v>
      </c>
      <c r="BK1378" s="223">
        <f>ROUND(I1378*H1378,2)</f>
        <v>0</v>
      </c>
      <c r="BL1378" s="20" t="s">
        <v>305</v>
      </c>
      <c r="BM1378" s="222" t="s">
        <v>2130</v>
      </c>
    </row>
    <row r="1379" s="2" customFormat="1">
      <c r="A1379" s="42"/>
      <c r="B1379" s="43"/>
      <c r="C1379" s="44"/>
      <c r="D1379" s="224" t="s">
        <v>183</v>
      </c>
      <c r="E1379" s="44"/>
      <c r="F1379" s="225" t="s">
        <v>2129</v>
      </c>
      <c r="G1379" s="44"/>
      <c r="H1379" s="44"/>
      <c r="I1379" s="226"/>
      <c r="J1379" s="44"/>
      <c r="K1379" s="44"/>
      <c r="L1379" s="48"/>
      <c r="M1379" s="227"/>
      <c r="N1379" s="228"/>
      <c r="O1379" s="88"/>
      <c r="P1379" s="88"/>
      <c r="Q1379" s="88"/>
      <c r="R1379" s="88"/>
      <c r="S1379" s="88"/>
      <c r="T1379" s="89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2"/>
      <c r="AE1379" s="42"/>
      <c r="AT1379" s="20" t="s">
        <v>183</v>
      </c>
      <c r="AU1379" s="20" t="s">
        <v>82</v>
      </c>
    </row>
    <row r="1380" s="13" customFormat="1">
      <c r="A1380" s="13"/>
      <c r="B1380" s="241"/>
      <c r="C1380" s="242"/>
      <c r="D1380" s="224" t="s">
        <v>187</v>
      </c>
      <c r="E1380" s="243" t="s">
        <v>30</v>
      </c>
      <c r="F1380" s="244" t="s">
        <v>2131</v>
      </c>
      <c r="G1380" s="242"/>
      <c r="H1380" s="245">
        <v>5.302</v>
      </c>
      <c r="I1380" s="246"/>
      <c r="J1380" s="242"/>
      <c r="K1380" s="242"/>
      <c r="L1380" s="247"/>
      <c r="M1380" s="248"/>
      <c r="N1380" s="249"/>
      <c r="O1380" s="249"/>
      <c r="P1380" s="249"/>
      <c r="Q1380" s="249"/>
      <c r="R1380" s="249"/>
      <c r="S1380" s="249"/>
      <c r="T1380" s="250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1" t="s">
        <v>187</v>
      </c>
      <c r="AU1380" s="251" t="s">
        <v>82</v>
      </c>
      <c r="AV1380" s="13" t="s">
        <v>82</v>
      </c>
      <c r="AW1380" s="13" t="s">
        <v>36</v>
      </c>
      <c r="AX1380" s="13" t="s">
        <v>73</v>
      </c>
      <c r="AY1380" s="251" t="s">
        <v>175</v>
      </c>
    </row>
    <row r="1381" s="14" customFormat="1">
      <c r="A1381" s="14"/>
      <c r="B1381" s="252"/>
      <c r="C1381" s="253"/>
      <c r="D1381" s="224" t="s">
        <v>187</v>
      </c>
      <c r="E1381" s="254" t="s">
        <v>30</v>
      </c>
      <c r="F1381" s="255" t="s">
        <v>190</v>
      </c>
      <c r="G1381" s="253"/>
      <c r="H1381" s="256">
        <v>5.302</v>
      </c>
      <c r="I1381" s="257"/>
      <c r="J1381" s="253"/>
      <c r="K1381" s="253"/>
      <c r="L1381" s="258"/>
      <c r="M1381" s="259"/>
      <c r="N1381" s="260"/>
      <c r="O1381" s="260"/>
      <c r="P1381" s="260"/>
      <c r="Q1381" s="260"/>
      <c r="R1381" s="260"/>
      <c r="S1381" s="260"/>
      <c r="T1381" s="261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62" t="s">
        <v>187</v>
      </c>
      <c r="AU1381" s="262" t="s">
        <v>82</v>
      </c>
      <c r="AV1381" s="14" t="s">
        <v>181</v>
      </c>
      <c r="AW1381" s="14" t="s">
        <v>36</v>
      </c>
      <c r="AX1381" s="14" t="s">
        <v>80</v>
      </c>
      <c r="AY1381" s="262" t="s">
        <v>175</v>
      </c>
    </row>
    <row r="1382" s="2" customFormat="1" ht="16.5" customHeight="1">
      <c r="A1382" s="42"/>
      <c r="B1382" s="43"/>
      <c r="C1382" s="287" t="s">
        <v>2132</v>
      </c>
      <c r="D1382" s="287" t="s">
        <v>770</v>
      </c>
      <c r="E1382" s="288" t="s">
        <v>2133</v>
      </c>
      <c r="F1382" s="289" t="s">
        <v>2134</v>
      </c>
      <c r="G1382" s="290" t="s">
        <v>179</v>
      </c>
      <c r="H1382" s="291">
        <v>493.508</v>
      </c>
      <c r="I1382" s="292"/>
      <c r="J1382" s="293">
        <f>ROUND(I1382*H1382,2)</f>
        <v>0</v>
      </c>
      <c r="K1382" s="289" t="s">
        <v>180</v>
      </c>
      <c r="L1382" s="294"/>
      <c r="M1382" s="295" t="s">
        <v>30</v>
      </c>
      <c r="N1382" s="296" t="s">
        <v>44</v>
      </c>
      <c r="O1382" s="88"/>
      <c r="P1382" s="220">
        <f>O1382*H1382</f>
        <v>0</v>
      </c>
      <c r="Q1382" s="220">
        <v>0.0024</v>
      </c>
      <c r="R1382" s="220">
        <f>Q1382*H1382</f>
        <v>1.1844191999999998</v>
      </c>
      <c r="S1382" s="220">
        <v>0</v>
      </c>
      <c r="T1382" s="221">
        <f>S1382*H1382</f>
        <v>0</v>
      </c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R1382" s="222" t="s">
        <v>462</v>
      </c>
      <c r="AT1382" s="222" t="s">
        <v>770</v>
      </c>
      <c r="AU1382" s="222" t="s">
        <v>82</v>
      </c>
      <c r="AY1382" s="20" t="s">
        <v>175</v>
      </c>
      <c r="BE1382" s="223">
        <f>IF(N1382="základní",J1382,0)</f>
        <v>0</v>
      </c>
      <c r="BF1382" s="223">
        <f>IF(N1382="snížená",J1382,0)</f>
        <v>0</v>
      </c>
      <c r="BG1382" s="223">
        <f>IF(N1382="zákl. přenesená",J1382,0)</f>
        <v>0</v>
      </c>
      <c r="BH1382" s="223">
        <f>IF(N1382="sníž. přenesená",J1382,0)</f>
        <v>0</v>
      </c>
      <c r="BI1382" s="223">
        <f>IF(N1382="nulová",J1382,0)</f>
        <v>0</v>
      </c>
      <c r="BJ1382" s="20" t="s">
        <v>80</v>
      </c>
      <c r="BK1382" s="223">
        <f>ROUND(I1382*H1382,2)</f>
        <v>0</v>
      </c>
      <c r="BL1382" s="20" t="s">
        <v>305</v>
      </c>
      <c r="BM1382" s="222" t="s">
        <v>2135</v>
      </c>
    </row>
    <row r="1383" s="2" customFormat="1">
      <c r="A1383" s="42"/>
      <c r="B1383" s="43"/>
      <c r="C1383" s="44"/>
      <c r="D1383" s="224" t="s">
        <v>183</v>
      </c>
      <c r="E1383" s="44"/>
      <c r="F1383" s="225" t="s">
        <v>2134</v>
      </c>
      <c r="G1383" s="44"/>
      <c r="H1383" s="44"/>
      <c r="I1383" s="226"/>
      <c r="J1383" s="44"/>
      <c r="K1383" s="44"/>
      <c r="L1383" s="48"/>
      <c r="M1383" s="227"/>
      <c r="N1383" s="228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T1383" s="20" t="s">
        <v>183</v>
      </c>
      <c r="AU1383" s="20" t="s">
        <v>82</v>
      </c>
    </row>
    <row r="1384" s="13" customFormat="1">
      <c r="A1384" s="13"/>
      <c r="B1384" s="241"/>
      <c r="C1384" s="242"/>
      <c r="D1384" s="224" t="s">
        <v>187</v>
      </c>
      <c r="E1384" s="242"/>
      <c r="F1384" s="244" t="s">
        <v>2136</v>
      </c>
      <c r="G1384" s="242"/>
      <c r="H1384" s="245">
        <v>493.508</v>
      </c>
      <c r="I1384" s="246"/>
      <c r="J1384" s="242"/>
      <c r="K1384" s="242"/>
      <c r="L1384" s="247"/>
      <c r="M1384" s="248"/>
      <c r="N1384" s="249"/>
      <c r="O1384" s="249"/>
      <c r="P1384" s="249"/>
      <c r="Q1384" s="249"/>
      <c r="R1384" s="249"/>
      <c r="S1384" s="249"/>
      <c r="T1384" s="250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1" t="s">
        <v>187</v>
      </c>
      <c r="AU1384" s="251" t="s">
        <v>82</v>
      </c>
      <c r="AV1384" s="13" t="s">
        <v>82</v>
      </c>
      <c r="AW1384" s="13" t="s">
        <v>4</v>
      </c>
      <c r="AX1384" s="13" t="s">
        <v>80</v>
      </c>
      <c r="AY1384" s="251" t="s">
        <v>175</v>
      </c>
    </row>
    <row r="1385" s="2" customFormat="1" ht="16.5" customHeight="1">
      <c r="A1385" s="42"/>
      <c r="B1385" s="43"/>
      <c r="C1385" s="287" t="s">
        <v>2137</v>
      </c>
      <c r="D1385" s="287" t="s">
        <v>770</v>
      </c>
      <c r="E1385" s="288" t="s">
        <v>1438</v>
      </c>
      <c r="F1385" s="289" t="s">
        <v>1439</v>
      </c>
      <c r="G1385" s="290" t="s">
        <v>179</v>
      </c>
      <c r="H1385" s="291">
        <v>493.508</v>
      </c>
      <c r="I1385" s="292"/>
      <c r="J1385" s="293">
        <f>ROUND(I1385*H1385,2)</f>
        <v>0</v>
      </c>
      <c r="K1385" s="289" t="s">
        <v>180</v>
      </c>
      <c r="L1385" s="294"/>
      <c r="M1385" s="295" t="s">
        <v>30</v>
      </c>
      <c r="N1385" s="296" t="s">
        <v>44</v>
      </c>
      <c r="O1385" s="88"/>
      <c r="P1385" s="220">
        <f>O1385*H1385</f>
        <v>0</v>
      </c>
      <c r="Q1385" s="220">
        <v>0.0029</v>
      </c>
      <c r="R1385" s="220">
        <f>Q1385*H1385</f>
        <v>1.4311732</v>
      </c>
      <c r="S1385" s="220">
        <v>0</v>
      </c>
      <c r="T1385" s="221">
        <f>S1385*H1385</f>
        <v>0</v>
      </c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2"/>
      <c r="AE1385" s="42"/>
      <c r="AR1385" s="222" t="s">
        <v>462</v>
      </c>
      <c r="AT1385" s="222" t="s">
        <v>770</v>
      </c>
      <c r="AU1385" s="222" t="s">
        <v>82</v>
      </c>
      <c r="AY1385" s="20" t="s">
        <v>175</v>
      </c>
      <c r="BE1385" s="223">
        <f>IF(N1385="základní",J1385,0)</f>
        <v>0</v>
      </c>
      <c r="BF1385" s="223">
        <f>IF(N1385="snížená",J1385,0)</f>
        <v>0</v>
      </c>
      <c r="BG1385" s="223">
        <f>IF(N1385="zákl. přenesená",J1385,0)</f>
        <v>0</v>
      </c>
      <c r="BH1385" s="223">
        <f>IF(N1385="sníž. přenesená",J1385,0)</f>
        <v>0</v>
      </c>
      <c r="BI1385" s="223">
        <f>IF(N1385="nulová",J1385,0)</f>
        <v>0</v>
      </c>
      <c r="BJ1385" s="20" t="s">
        <v>80</v>
      </c>
      <c r="BK1385" s="223">
        <f>ROUND(I1385*H1385,2)</f>
        <v>0</v>
      </c>
      <c r="BL1385" s="20" t="s">
        <v>305</v>
      </c>
      <c r="BM1385" s="222" t="s">
        <v>2138</v>
      </c>
    </row>
    <row r="1386" s="2" customFormat="1">
      <c r="A1386" s="42"/>
      <c r="B1386" s="43"/>
      <c r="C1386" s="44"/>
      <c r="D1386" s="224" t="s">
        <v>183</v>
      </c>
      <c r="E1386" s="44"/>
      <c r="F1386" s="225" t="s">
        <v>1439</v>
      </c>
      <c r="G1386" s="44"/>
      <c r="H1386" s="44"/>
      <c r="I1386" s="226"/>
      <c r="J1386" s="44"/>
      <c r="K1386" s="44"/>
      <c r="L1386" s="48"/>
      <c r="M1386" s="227"/>
      <c r="N1386" s="228"/>
      <c r="O1386" s="88"/>
      <c r="P1386" s="88"/>
      <c r="Q1386" s="88"/>
      <c r="R1386" s="88"/>
      <c r="S1386" s="88"/>
      <c r="T1386" s="89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2"/>
      <c r="AE1386" s="42"/>
      <c r="AT1386" s="20" t="s">
        <v>183</v>
      </c>
      <c r="AU1386" s="20" t="s">
        <v>82</v>
      </c>
    </row>
    <row r="1387" s="13" customFormat="1">
      <c r="A1387" s="13"/>
      <c r="B1387" s="241"/>
      <c r="C1387" s="242"/>
      <c r="D1387" s="224" t="s">
        <v>187</v>
      </c>
      <c r="E1387" s="243" t="s">
        <v>30</v>
      </c>
      <c r="F1387" s="244" t="s">
        <v>2124</v>
      </c>
      <c r="G1387" s="242"/>
      <c r="H1387" s="245">
        <v>470.008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1" t="s">
        <v>187</v>
      </c>
      <c r="AU1387" s="251" t="s">
        <v>82</v>
      </c>
      <c r="AV1387" s="13" t="s">
        <v>82</v>
      </c>
      <c r="AW1387" s="13" t="s">
        <v>36</v>
      </c>
      <c r="AX1387" s="13" t="s">
        <v>73</v>
      </c>
      <c r="AY1387" s="251" t="s">
        <v>175</v>
      </c>
    </row>
    <row r="1388" s="14" customFormat="1">
      <c r="A1388" s="14"/>
      <c r="B1388" s="252"/>
      <c r="C1388" s="253"/>
      <c r="D1388" s="224" t="s">
        <v>187</v>
      </c>
      <c r="E1388" s="254" t="s">
        <v>30</v>
      </c>
      <c r="F1388" s="255" t="s">
        <v>190</v>
      </c>
      <c r="G1388" s="253"/>
      <c r="H1388" s="256">
        <v>470.008</v>
      </c>
      <c r="I1388" s="257"/>
      <c r="J1388" s="253"/>
      <c r="K1388" s="253"/>
      <c r="L1388" s="258"/>
      <c r="M1388" s="259"/>
      <c r="N1388" s="260"/>
      <c r="O1388" s="260"/>
      <c r="P1388" s="260"/>
      <c r="Q1388" s="260"/>
      <c r="R1388" s="260"/>
      <c r="S1388" s="260"/>
      <c r="T1388" s="261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2" t="s">
        <v>187</v>
      </c>
      <c r="AU1388" s="262" t="s">
        <v>82</v>
      </c>
      <c r="AV1388" s="14" t="s">
        <v>181</v>
      </c>
      <c r="AW1388" s="14" t="s">
        <v>36</v>
      </c>
      <c r="AX1388" s="14" t="s">
        <v>80</v>
      </c>
      <c r="AY1388" s="262" t="s">
        <v>175</v>
      </c>
    </row>
    <row r="1389" s="13" customFormat="1">
      <c r="A1389" s="13"/>
      <c r="B1389" s="241"/>
      <c r="C1389" s="242"/>
      <c r="D1389" s="224" t="s">
        <v>187</v>
      </c>
      <c r="E1389" s="242"/>
      <c r="F1389" s="244" t="s">
        <v>2136</v>
      </c>
      <c r="G1389" s="242"/>
      <c r="H1389" s="245">
        <v>493.508</v>
      </c>
      <c r="I1389" s="246"/>
      <c r="J1389" s="242"/>
      <c r="K1389" s="242"/>
      <c r="L1389" s="247"/>
      <c r="M1389" s="248"/>
      <c r="N1389" s="249"/>
      <c r="O1389" s="249"/>
      <c r="P1389" s="249"/>
      <c r="Q1389" s="249"/>
      <c r="R1389" s="249"/>
      <c r="S1389" s="249"/>
      <c r="T1389" s="250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1" t="s">
        <v>187</v>
      </c>
      <c r="AU1389" s="251" t="s">
        <v>82</v>
      </c>
      <c r="AV1389" s="13" t="s">
        <v>82</v>
      </c>
      <c r="AW1389" s="13" t="s">
        <v>4</v>
      </c>
      <c r="AX1389" s="13" t="s">
        <v>80</v>
      </c>
      <c r="AY1389" s="251" t="s">
        <v>175</v>
      </c>
    </row>
    <row r="1390" s="2" customFormat="1" ht="16.5" customHeight="1">
      <c r="A1390" s="42"/>
      <c r="B1390" s="43"/>
      <c r="C1390" s="287" t="s">
        <v>2139</v>
      </c>
      <c r="D1390" s="287" t="s">
        <v>770</v>
      </c>
      <c r="E1390" s="288" t="s">
        <v>2140</v>
      </c>
      <c r="F1390" s="289" t="s">
        <v>2141</v>
      </c>
      <c r="G1390" s="290" t="s">
        <v>179</v>
      </c>
      <c r="H1390" s="291">
        <v>5.267</v>
      </c>
      <c r="I1390" s="292"/>
      <c r="J1390" s="293">
        <f>ROUND(I1390*H1390,2)</f>
        <v>0</v>
      </c>
      <c r="K1390" s="289" t="s">
        <v>180</v>
      </c>
      <c r="L1390" s="294"/>
      <c r="M1390" s="295" t="s">
        <v>30</v>
      </c>
      <c r="N1390" s="296" t="s">
        <v>44</v>
      </c>
      <c r="O1390" s="88"/>
      <c r="P1390" s="220">
        <f>O1390*H1390</f>
        <v>0</v>
      </c>
      <c r="Q1390" s="220">
        <v>0.006</v>
      </c>
      <c r="R1390" s="220">
        <f>Q1390*H1390</f>
        <v>0.031602000000000004</v>
      </c>
      <c r="S1390" s="220">
        <v>0</v>
      </c>
      <c r="T1390" s="221">
        <f>S1390*H1390</f>
        <v>0</v>
      </c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R1390" s="222" t="s">
        <v>462</v>
      </c>
      <c r="AT1390" s="222" t="s">
        <v>770</v>
      </c>
      <c r="AU1390" s="222" t="s">
        <v>82</v>
      </c>
      <c r="AY1390" s="20" t="s">
        <v>175</v>
      </c>
      <c r="BE1390" s="223">
        <f>IF(N1390="základní",J1390,0)</f>
        <v>0</v>
      </c>
      <c r="BF1390" s="223">
        <f>IF(N1390="snížená",J1390,0)</f>
        <v>0</v>
      </c>
      <c r="BG1390" s="223">
        <f>IF(N1390="zákl. přenesená",J1390,0)</f>
        <v>0</v>
      </c>
      <c r="BH1390" s="223">
        <f>IF(N1390="sníž. přenesená",J1390,0)</f>
        <v>0</v>
      </c>
      <c r="BI1390" s="223">
        <f>IF(N1390="nulová",J1390,0)</f>
        <v>0</v>
      </c>
      <c r="BJ1390" s="20" t="s">
        <v>80</v>
      </c>
      <c r="BK1390" s="223">
        <f>ROUND(I1390*H1390,2)</f>
        <v>0</v>
      </c>
      <c r="BL1390" s="20" t="s">
        <v>305</v>
      </c>
      <c r="BM1390" s="222" t="s">
        <v>2142</v>
      </c>
    </row>
    <row r="1391" s="2" customFormat="1">
      <c r="A1391" s="42"/>
      <c r="B1391" s="43"/>
      <c r="C1391" s="44"/>
      <c r="D1391" s="224" t="s">
        <v>183</v>
      </c>
      <c r="E1391" s="44"/>
      <c r="F1391" s="225" t="s">
        <v>2141</v>
      </c>
      <c r="G1391" s="44"/>
      <c r="H1391" s="44"/>
      <c r="I1391" s="226"/>
      <c r="J1391" s="44"/>
      <c r="K1391" s="44"/>
      <c r="L1391" s="48"/>
      <c r="M1391" s="227"/>
      <c r="N1391" s="228"/>
      <c r="O1391" s="88"/>
      <c r="P1391" s="88"/>
      <c r="Q1391" s="88"/>
      <c r="R1391" s="88"/>
      <c r="S1391" s="88"/>
      <c r="T1391" s="89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2"/>
      <c r="AE1391" s="42"/>
      <c r="AT1391" s="20" t="s">
        <v>183</v>
      </c>
      <c r="AU1391" s="20" t="s">
        <v>82</v>
      </c>
    </row>
    <row r="1392" s="13" customFormat="1">
      <c r="A1392" s="13"/>
      <c r="B1392" s="241"/>
      <c r="C1392" s="242"/>
      <c r="D1392" s="224" t="s">
        <v>187</v>
      </c>
      <c r="E1392" s="243" t="s">
        <v>30</v>
      </c>
      <c r="F1392" s="244" t="s">
        <v>1690</v>
      </c>
      <c r="G1392" s="242"/>
      <c r="H1392" s="245">
        <v>5.016</v>
      </c>
      <c r="I1392" s="246"/>
      <c r="J1392" s="242"/>
      <c r="K1392" s="242"/>
      <c r="L1392" s="247"/>
      <c r="M1392" s="248"/>
      <c r="N1392" s="249"/>
      <c r="O1392" s="249"/>
      <c r="P1392" s="249"/>
      <c r="Q1392" s="249"/>
      <c r="R1392" s="249"/>
      <c r="S1392" s="249"/>
      <c r="T1392" s="250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1" t="s">
        <v>187</v>
      </c>
      <c r="AU1392" s="251" t="s">
        <v>82</v>
      </c>
      <c r="AV1392" s="13" t="s">
        <v>82</v>
      </c>
      <c r="AW1392" s="13" t="s">
        <v>36</v>
      </c>
      <c r="AX1392" s="13" t="s">
        <v>73</v>
      </c>
      <c r="AY1392" s="251" t="s">
        <v>175</v>
      </c>
    </row>
    <row r="1393" s="14" customFormat="1">
      <c r="A1393" s="14"/>
      <c r="B1393" s="252"/>
      <c r="C1393" s="253"/>
      <c r="D1393" s="224" t="s">
        <v>187</v>
      </c>
      <c r="E1393" s="254" t="s">
        <v>30</v>
      </c>
      <c r="F1393" s="255" t="s">
        <v>190</v>
      </c>
      <c r="G1393" s="253"/>
      <c r="H1393" s="256">
        <v>5.016</v>
      </c>
      <c r="I1393" s="257"/>
      <c r="J1393" s="253"/>
      <c r="K1393" s="253"/>
      <c r="L1393" s="258"/>
      <c r="M1393" s="259"/>
      <c r="N1393" s="260"/>
      <c r="O1393" s="260"/>
      <c r="P1393" s="260"/>
      <c r="Q1393" s="260"/>
      <c r="R1393" s="260"/>
      <c r="S1393" s="260"/>
      <c r="T1393" s="261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2" t="s">
        <v>187</v>
      </c>
      <c r="AU1393" s="262" t="s">
        <v>82</v>
      </c>
      <c r="AV1393" s="14" t="s">
        <v>181</v>
      </c>
      <c r="AW1393" s="14" t="s">
        <v>36</v>
      </c>
      <c r="AX1393" s="14" t="s">
        <v>80</v>
      </c>
      <c r="AY1393" s="262" t="s">
        <v>175</v>
      </c>
    </row>
    <row r="1394" s="13" customFormat="1">
      <c r="A1394" s="13"/>
      <c r="B1394" s="241"/>
      <c r="C1394" s="242"/>
      <c r="D1394" s="224" t="s">
        <v>187</v>
      </c>
      <c r="E1394" s="242"/>
      <c r="F1394" s="244" t="s">
        <v>2143</v>
      </c>
      <c r="G1394" s="242"/>
      <c r="H1394" s="245">
        <v>5.267</v>
      </c>
      <c r="I1394" s="246"/>
      <c r="J1394" s="242"/>
      <c r="K1394" s="242"/>
      <c r="L1394" s="247"/>
      <c r="M1394" s="248"/>
      <c r="N1394" s="249"/>
      <c r="O1394" s="249"/>
      <c r="P1394" s="249"/>
      <c r="Q1394" s="249"/>
      <c r="R1394" s="249"/>
      <c r="S1394" s="249"/>
      <c r="T1394" s="250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1" t="s">
        <v>187</v>
      </c>
      <c r="AU1394" s="251" t="s">
        <v>82</v>
      </c>
      <c r="AV1394" s="13" t="s">
        <v>82</v>
      </c>
      <c r="AW1394" s="13" t="s">
        <v>4</v>
      </c>
      <c r="AX1394" s="13" t="s">
        <v>80</v>
      </c>
      <c r="AY1394" s="251" t="s">
        <v>175</v>
      </c>
    </row>
    <row r="1395" s="2" customFormat="1" ht="21.75" customHeight="1">
      <c r="A1395" s="42"/>
      <c r="B1395" s="43"/>
      <c r="C1395" s="211" t="s">
        <v>2144</v>
      </c>
      <c r="D1395" s="211" t="s">
        <v>176</v>
      </c>
      <c r="E1395" s="212" t="s">
        <v>2145</v>
      </c>
      <c r="F1395" s="213" t="s">
        <v>2146</v>
      </c>
      <c r="G1395" s="214" t="s">
        <v>179</v>
      </c>
      <c r="H1395" s="215">
        <v>473.902</v>
      </c>
      <c r="I1395" s="216"/>
      <c r="J1395" s="217">
        <f>ROUND(I1395*H1395,2)</f>
        <v>0</v>
      </c>
      <c r="K1395" s="213" t="s">
        <v>180</v>
      </c>
      <c r="L1395" s="48"/>
      <c r="M1395" s="218" t="s">
        <v>30</v>
      </c>
      <c r="N1395" s="219" t="s">
        <v>44</v>
      </c>
      <c r="O1395" s="88"/>
      <c r="P1395" s="220">
        <f>O1395*H1395</f>
        <v>0</v>
      </c>
      <c r="Q1395" s="220">
        <v>0.00012</v>
      </c>
      <c r="R1395" s="220">
        <f>Q1395*H1395</f>
        <v>0.05686824</v>
      </c>
      <c r="S1395" s="220">
        <v>0</v>
      </c>
      <c r="T1395" s="221">
        <f>S1395*H1395</f>
        <v>0</v>
      </c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R1395" s="222" t="s">
        <v>305</v>
      </c>
      <c r="AT1395" s="222" t="s">
        <v>176</v>
      </c>
      <c r="AU1395" s="222" t="s">
        <v>82</v>
      </c>
      <c r="AY1395" s="20" t="s">
        <v>175</v>
      </c>
      <c r="BE1395" s="223">
        <f>IF(N1395="základní",J1395,0)</f>
        <v>0</v>
      </c>
      <c r="BF1395" s="223">
        <f>IF(N1395="snížená",J1395,0)</f>
        <v>0</v>
      </c>
      <c r="BG1395" s="223">
        <f>IF(N1395="zákl. přenesená",J1395,0)</f>
        <v>0</v>
      </c>
      <c r="BH1395" s="223">
        <f>IF(N1395="sníž. přenesená",J1395,0)</f>
        <v>0</v>
      </c>
      <c r="BI1395" s="223">
        <f>IF(N1395="nulová",J1395,0)</f>
        <v>0</v>
      </c>
      <c r="BJ1395" s="20" t="s">
        <v>80</v>
      </c>
      <c r="BK1395" s="223">
        <f>ROUND(I1395*H1395,2)</f>
        <v>0</v>
      </c>
      <c r="BL1395" s="20" t="s">
        <v>305</v>
      </c>
      <c r="BM1395" s="222" t="s">
        <v>2147</v>
      </c>
    </row>
    <row r="1396" s="2" customFormat="1">
      <c r="A1396" s="42"/>
      <c r="B1396" s="43"/>
      <c r="C1396" s="44"/>
      <c r="D1396" s="224" t="s">
        <v>183</v>
      </c>
      <c r="E1396" s="44"/>
      <c r="F1396" s="225" t="s">
        <v>2148</v>
      </c>
      <c r="G1396" s="44"/>
      <c r="H1396" s="44"/>
      <c r="I1396" s="226"/>
      <c r="J1396" s="44"/>
      <c r="K1396" s="44"/>
      <c r="L1396" s="48"/>
      <c r="M1396" s="227"/>
      <c r="N1396" s="228"/>
      <c r="O1396" s="88"/>
      <c r="P1396" s="88"/>
      <c r="Q1396" s="88"/>
      <c r="R1396" s="88"/>
      <c r="S1396" s="88"/>
      <c r="T1396" s="89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T1396" s="20" t="s">
        <v>183</v>
      </c>
      <c r="AU1396" s="20" t="s">
        <v>82</v>
      </c>
    </row>
    <row r="1397" s="2" customFormat="1">
      <c r="A1397" s="42"/>
      <c r="B1397" s="43"/>
      <c r="C1397" s="44"/>
      <c r="D1397" s="229" t="s">
        <v>185</v>
      </c>
      <c r="E1397" s="44"/>
      <c r="F1397" s="230" t="s">
        <v>2149</v>
      </c>
      <c r="G1397" s="44"/>
      <c r="H1397" s="44"/>
      <c r="I1397" s="226"/>
      <c r="J1397" s="44"/>
      <c r="K1397" s="44"/>
      <c r="L1397" s="48"/>
      <c r="M1397" s="227"/>
      <c r="N1397" s="228"/>
      <c r="O1397" s="88"/>
      <c r="P1397" s="88"/>
      <c r="Q1397" s="88"/>
      <c r="R1397" s="88"/>
      <c r="S1397" s="88"/>
      <c r="T1397" s="89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T1397" s="20" t="s">
        <v>185</v>
      </c>
      <c r="AU1397" s="20" t="s">
        <v>82</v>
      </c>
    </row>
    <row r="1398" s="2" customFormat="1" ht="16.5" customHeight="1">
      <c r="A1398" s="42"/>
      <c r="B1398" s="43"/>
      <c r="C1398" s="287" t="s">
        <v>2150</v>
      </c>
      <c r="D1398" s="287" t="s">
        <v>770</v>
      </c>
      <c r="E1398" s="288" t="s">
        <v>2151</v>
      </c>
      <c r="F1398" s="289" t="s">
        <v>2152</v>
      </c>
      <c r="G1398" s="290" t="s">
        <v>199</v>
      </c>
      <c r="H1398" s="291">
        <v>79.068</v>
      </c>
      <c r="I1398" s="292"/>
      <c r="J1398" s="293">
        <f>ROUND(I1398*H1398,2)</f>
        <v>0</v>
      </c>
      <c r="K1398" s="289" t="s">
        <v>180</v>
      </c>
      <c r="L1398" s="294"/>
      <c r="M1398" s="295" t="s">
        <v>30</v>
      </c>
      <c r="N1398" s="296" t="s">
        <v>44</v>
      </c>
      <c r="O1398" s="88"/>
      <c r="P1398" s="220">
        <f>O1398*H1398</f>
        <v>0</v>
      </c>
      <c r="Q1398" s="220">
        <v>0.025</v>
      </c>
      <c r="R1398" s="220">
        <f>Q1398*H1398</f>
        <v>1.9767000000000003</v>
      </c>
      <c r="S1398" s="220">
        <v>0</v>
      </c>
      <c r="T1398" s="221">
        <f>S1398*H1398</f>
        <v>0</v>
      </c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2"/>
      <c r="AE1398" s="42"/>
      <c r="AR1398" s="222" t="s">
        <v>462</v>
      </c>
      <c r="AT1398" s="222" t="s">
        <v>770</v>
      </c>
      <c r="AU1398" s="222" t="s">
        <v>82</v>
      </c>
      <c r="AY1398" s="20" t="s">
        <v>175</v>
      </c>
      <c r="BE1398" s="223">
        <f>IF(N1398="základní",J1398,0)</f>
        <v>0</v>
      </c>
      <c r="BF1398" s="223">
        <f>IF(N1398="snížená",J1398,0)</f>
        <v>0</v>
      </c>
      <c r="BG1398" s="223">
        <f>IF(N1398="zákl. přenesená",J1398,0)</f>
        <v>0</v>
      </c>
      <c r="BH1398" s="223">
        <f>IF(N1398="sníž. přenesená",J1398,0)</f>
        <v>0</v>
      </c>
      <c r="BI1398" s="223">
        <f>IF(N1398="nulová",J1398,0)</f>
        <v>0</v>
      </c>
      <c r="BJ1398" s="20" t="s">
        <v>80</v>
      </c>
      <c r="BK1398" s="223">
        <f>ROUND(I1398*H1398,2)</f>
        <v>0</v>
      </c>
      <c r="BL1398" s="20" t="s">
        <v>305</v>
      </c>
      <c r="BM1398" s="222" t="s">
        <v>2153</v>
      </c>
    </row>
    <row r="1399" s="2" customFormat="1">
      <c r="A1399" s="42"/>
      <c r="B1399" s="43"/>
      <c r="C1399" s="44"/>
      <c r="D1399" s="224" t="s">
        <v>183</v>
      </c>
      <c r="E1399" s="44"/>
      <c r="F1399" s="225" t="s">
        <v>2152</v>
      </c>
      <c r="G1399" s="44"/>
      <c r="H1399" s="44"/>
      <c r="I1399" s="226"/>
      <c r="J1399" s="44"/>
      <c r="K1399" s="44"/>
      <c r="L1399" s="48"/>
      <c r="M1399" s="227"/>
      <c r="N1399" s="228"/>
      <c r="O1399" s="88"/>
      <c r="P1399" s="88"/>
      <c r="Q1399" s="88"/>
      <c r="R1399" s="88"/>
      <c r="S1399" s="88"/>
      <c r="T1399" s="89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2"/>
      <c r="AE1399" s="42"/>
      <c r="AT1399" s="20" t="s">
        <v>183</v>
      </c>
      <c r="AU1399" s="20" t="s">
        <v>82</v>
      </c>
    </row>
    <row r="1400" s="13" customFormat="1">
      <c r="A1400" s="13"/>
      <c r="B1400" s="241"/>
      <c r="C1400" s="242"/>
      <c r="D1400" s="224" t="s">
        <v>187</v>
      </c>
      <c r="E1400" s="243" t="s">
        <v>30</v>
      </c>
      <c r="F1400" s="244" t="s">
        <v>2154</v>
      </c>
      <c r="G1400" s="242"/>
      <c r="H1400" s="245">
        <v>78.265</v>
      </c>
      <c r="I1400" s="246"/>
      <c r="J1400" s="242"/>
      <c r="K1400" s="242"/>
      <c r="L1400" s="247"/>
      <c r="M1400" s="248"/>
      <c r="N1400" s="249"/>
      <c r="O1400" s="249"/>
      <c r="P1400" s="249"/>
      <c r="Q1400" s="249"/>
      <c r="R1400" s="249"/>
      <c r="S1400" s="249"/>
      <c r="T1400" s="250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1" t="s">
        <v>187</v>
      </c>
      <c r="AU1400" s="251" t="s">
        <v>82</v>
      </c>
      <c r="AV1400" s="13" t="s">
        <v>82</v>
      </c>
      <c r="AW1400" s="13" t="s">
        <v>36</v>
      </c>
      <c r="AX1400" s="13" t="s">
        <v>73</v>
      </c>
      <c r="AY1400" s="251" t="s">
        <v>175</v>
      </c>
    </row>
    <row r="1401" s="13" customFormat="1">
      <c r="A1401" s="13"/>
      <c r="B1401" s="241"/>
      <c r="C1401" s="242"/>
      <c r="D1401" s="224" t="s">
        <v>187</v>
      </c>
      <c r="E1401" s="243" t="s">
        <v>30</v>
      </c>
      <c r="F1401" s="244" t="s">
        <v>2155</v>
      </c>
      <c r="G1401" s="242"/>
      <c r="H1401" s="245">
        <v>0.80300000000000016</v>
      </c>
      <c r="I1401" s="246"/>
      <c r="J1401" s="242"/>
      <c r="K1401" s="242"/>
      <c r="L1401" s="247"/>
      <c r="M1401" s="248"/>
      <c r="N1401" s="249"/>
      <c r="O1401" s="249"/>
      <c r="P1401" s="249"/>
      <c r="Q1401" s="249"/>
      <c r="R1401" s="249"/>
      <c r="S1401" s="249"/>
      <c r="T1401" s="250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1" t="s">
        <v>187</v>
      </c>
      <c r="AU1401" s="251" t="s">
        <v>82</v>
      </c>
      <c r="AV1401" s="13" t="s">
        <v>82</v>
      </c>
      <c r="AW1401" s="13" t="s">
        <v>36</v>
      </c>
      <c r="AX1401" s="13" t="s">
        <v>73</v>
      </c>
      <c r="AY1401" s="251" t="s">
        <v>175</v>
      </c>
    </row>
    <row r="1402" s="14" customFormat="1">
      <c r="A1402" s="14"/>
      <c r="B1402" s="252"/>
      <c r="C1402" s="253"/>
      <c r="D1402" s="224" t="s">
        <v>187</v>
      </c>
      <c r="E1402" s="254" t="s">
        <v>30</v>
      </c>
      <c r="F1402" s="255" t="s">
        <v>190</v>
      </c>
      <c r="G1402" s="253"/>
      <c r="H1402" s="256">
        <v>79.068</v>
      </c>
      <c r="I1402" s="257"/>
      <c r="J1402" s="253"/>
      <c r="K1402" s="253"/>
      <c r="L1402" s="258"/>
      <c r="M1402" s="259"/>
      <c r="N1402" s="260"/>
      <c r="O1402" s="260"/>
      <c r="P1402" s="260"/>
      <c r="Q1402" s="260"/>
      <c r="R1402" s="260"/>
      <c r="S1402" s="260"/>
      <c r="T1402" s="261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62" t="s">
        <v>187</v>
      </c>
      <c r="AU1402" s="262" t="s">
        <v>82</v>
      </c>
      <c r="AV1402" s="14" t="s">
        <v>181</v>
      </c>
      <c r="AW1402" s="14" t="s">
        <v>36</v>
      </c>
      <c r="AX1402" s="14" t="s">
        <v>80</v>
      </c>
      <c r="AY1402" s="262" t="s">
        <v>175</v>
      </c>
    </row>
    <row r="1403" s="2" customFormat="1" ht="16.5" customHeight="1">
      <c r="A1403" s="42"/>
      <c r="B1403" s="43"/>
      <c r="C1403" s="211" t="s">
        <v>2156</v>
      </c>
      <c r="D1403" s="211" t="s">
        <v>176</v>
      </c>
      <c r="E1403" s="212" t="s">
        <v>2157</v>
      </c>
      <c r="F1403" s="213" t="s">
        <v>2158</v>
      </c>
      <c r="G1403" s="214" t="s">
        <v>247</v>
      </c>
      <c r="H1403" s="215">
        <v>99.528</v>
      </c>
      <c r="I1403" s="216"/>
      <c r="J1403" s="217">
        <f>ROUND(I1403*H1403,2)</f>
        <v>0</v>
      </c>
      <c r="K1403" s="213" t="s">
        <v>180</v>
      </c>
      <c r="L1403" s="48"/>
      <c r="M1403" s="218" t="s">
        <v>30</v>
      </c>
      <c r="N1403" s="219" t="s">
        <v>44</v>
      </c>
      <c r="O1403" s="88"/>
      <c r="P1403" s="220">
        <f>O1403*H1403</f>
        <v>0</v>
      </c>
      <c r="Q1403" s="220">
        <v>0.0001</v>
      </c>
      <c r="R1403" s="220">
        <f>Q1403*H1403</f>
        <v>0.0099528000000000016</v>
      </c>
      <c r="S1403" s="220">
        <v>0</v>
      </c>
      <c r="T1403" s="221">
        <f>S1403*H1403</f>
        <v>0</v>
      </c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R1403" s="222" t="s">
        <v>305</v>
      </c>
      <c r="AT1403" s="222" t="s">
        <v>176</v>
      </c>
      <c r="AU1403" s="222" t="s">
        <v>82</v>
      </c>
      <c r="AY1403" s="20" t="s">
        <v>175</v>
      </c>
      <c r="BE1403" s="223">
        <f>IF(N1403="základní",J1403,0)</f>
        <v>0</v>
      </c>
      <c r="BF1403" s="223">
        <f>IF(N1403="snížená",J1403,0)</f>
        <v>0</v>
      </c>
      <c r="BG1403" s="223">
        <f>IF(N1403="zákl. přenesená",J1403,0)</f>
        <v>0</v>
      </c>
      <c r="BH1403" s="223">
        <f>IF(N1403="sníž. přenesená",J1403,0)</f>
        <v>0</v>
      </c>
      <c r="BI1403" s="223">
        <f>IF(N1403="nulová",J1403,0)</f>
        <v>0</v>
      </c>
      <c r="BJ1403" s="20" t="s">
        <v>80</v>
      </c>
      <c r="BK1403" s="223">
        <f>ROUND(I1403*H1403,2)</f>
        <v>0</v>
      </c>
      <c r="BL1403" s="20" t="s">
        <v>305</v>
      </c>
      <c r="BM1403" s="222" t="s">
        <v>2159</v>
      </c>
    </row>
    <row r="1404" s="2" customFormat="1">
      <c r="A1404" s="42"/>
      <c r="B1404" s="43"/>
      <c r="C1404" s="44"/>
      <c r="D1404" s="224" t="s">
        <v>183</v>
      </c>
      <c r="E1404" s="44"/>
      <c r="F1404" s="225" t="s">
        <v>2160</v>
      </c>
      <c r="G1404" s="44"/>
      <c r="H1404" s="44"/>
      <c r="I1404" s="226"/>
      <c r="J1404" s="44"/>
      <c r="K1404" s="44"/>
      <c r="L1404" s="48"/>
      <c r="M1404" s="227"/>
      <c r="N1404" s="228"/>
      <c r="O1404" s="88"/>
      <c r="P1404" s="88"/>
      <c r="Q1404" s="88"/>
      <c r="R1404" s="88"/>
      <c r="S1404" s="88"/>
      <c r="T1404" s="89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T1404" s="20" t="s">
        <v>183</v>
      </c>
      <c r="AU1404" s="20" t="s">
        <v>82</v>
      </c>
    </row>
    <row r="1405" s="2" customFormat="1">
      <c r="A1405" s="42"/>
      <c r="B1405" s="43"/>
      <c r="C1405" s="44"/>
      <c r="D1405" s="229" t="s">
        <v>185</v>
      </c>
      <c r="E1405" s="44"/>
      <c r="F1405" s="230" t="s">
        <v>2161</v>
      </c>
      <c r="G1405" s="44"/>
      <c r="H1405" s="44"/>
      <c r="I1405" s="226"/>
      <c r="J1405" s="44"/>
      <c r="K1405" s="44"/>
      <c r="L1405" s="48"/>
      <c r="M1405" s="227"/>
      <c r="N1405" s="228"/>
      <c r="O1405" s="88"/>
      <c r="P1405" s="88"/>
      <c r="Q1405" s="88"/>
      <c r="R1405" s="88"/>
      <c r="S1405" s="88"/>
      <c r="T1405" s="89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T1405" s="20" t="s">
        <v>185</v>
      </c>
      <c r="AU1405" s="20" t="s">
        <v>82</v>
      </c>
    </row>
    <row r="1406" s="12" customFormat="1">
      <c r="A1406" s="12"/>
      <c r="B1406" s="231"/>
      <c r="C1406" s="232"/>
      <c r="D1406" s="224" t="s">
        <v>187</v>
      </c>
      <c r="E1406" s="233" t="s">
        <v>30</v>
      </c>
      <c r="F1406" s="234" t="s">
        <v>2050</v>
      </c>
      <c r="G1406" s="232"/>
      <c r="H1406" s="233" t="s">
        <v>30</v>
      </c>
      <c r="I1406" s="235"/>
      <c r="J1406" s="232"/>
      <c r="K1406" s="232"/>
      <c r="L1406" s="236"/>
      <c r="M1406" s="237"/>
      <c r="N1406" s="238"/>
      <c r="O1406" s="238"/>
      <c r="P1406" s="238"/>
      <c r="Q1406" s="238"/>
      <c r="R1406" s="238"/>
      <c r="S1406" s="238"/>
      <c r="T1406" s="239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T1406" s="240" t="s">
        <v>187</v>
      </c>
      <c r="AU1406" s="240" t="s">
        <v>82</v>
      </c>
      <c r="AV1406" s="12" t="s">
        <v>80</v>
      </c>
      <c r="AW1406" s="12" t="s">
        <v>36</v>
      </c>
      <c r="AX1406" s="12" t="s">
        <v>73</v>
      </c>
      <c r="AY1406" s="240" t="s">
        <v>175</v>
      </c>
    </row>
    <row r="1407" s="13" customFormat="1">
      <c r="A1407" s="13"/>
      <c r="B1407" s="241"/>
      <c r="C1407" s="242"/>
      <c r="D1407" s="224" t="s">
        <v>187</v>
      </c>
      <c r="E1407" s="243" t="s">
        <v>30</v>
      </c>
      <c r="F1407" s="244" t="s">
        <v>2051</v>
      </c>
      <c r="G1407" s="242"/>
      <c r="H1407" s="245">
        <v>99.528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1" t="s">
        <v>187</v>
      </c>
      <c r="AU1407" s="251" t="s">
        <v>82</v>
      </c>
      <c r="AV1407" s="13" t="s">
        <v>82</v>
      </c>
      <c r="AW1407" s="13" t="s">
        <v>36</v>
      </c>
      <c r="AX1407" s="13" t="s">
        <v>73</v>
      </c>
      <c r="AY1407" s="251" t="s">
        <v>175</v>
      </c>
    </row>
    <row r="1408" s="14" customFormat="1">
      <c r="A1408" s="14"/>
      <c r="B1408" s="252"/>
      <c r="C1408" s="253"/>
      <c r="D1408" s="224" t="s">
        <v>187</v>
      </c>
      <c r="E1408" s="254" t="s">
        <v>30</v>
      </c>
      <c r="F1408" s="255" t="s">
        <v>190</v>
      </c>
      <c r="G1408" s="253"/>
      <c r="H1408" s="256">
        <v>99.528</v>
      </c>
      <c r="I1408" s="257"/>
      <c r="J1408" s="253"/>
      <c r="K1408" s="253"/>
      <c r="L1408" s="258"/>
      <c r="M1408" s="259"/>
      <c r="N1408" s="260"/>
      <c r="O1408" s="260"/>
      <c r="P1408" s="260"/>
      <c r="Q1408" s="260"/>
      <c r="R1408" s="260"/>
      <c r="S1408" s="260"/>
      <c r="T1408" s="261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62" t="s">
        <v>187</v>
      </c>
      <c r="AU1408" s="262" t="s">
        <v>82</v>
      </c>
      <c r="AV1408" s="14" t="s">
        <v>181</v>
      </c>
      <c r="AW1408" s="14" t="s">
        <v>36</v>
      </c>
      <c r="AX1408" s="14" t="s">
        <v>80</v>
      </c>
      <c r="AY1408" s="262" t="s">
        <v>175</v>
      </c>
    </row>
    <row r="1409" s="2" customFormat="1" ht="16.5" customHeight="1">
      <c r="A1409" s="42"/>
      <c r="B1409" s="43"/>
      <c r="C1409" s="287" t="s">
        <v>2162</v>
      </c>
      <c r="D1409" s="287" t="s">
        <v>770</v>
      </c>
      <c r="E1409" s="288" t="s">
        <v>2151</v>
      </c>
      <c r="F1409" s="289" t="s">
        <v>2152</v>
      </c>
      <c r="G1409" s="290" t="s">
        <v>199</v>
      </c>
      <c r="H1409" s="291">
        <v>2.266</v>
      </c>
      <c r="I1409" s="292"/>
      <c r="J1409" s="293">
        <f>ROUND(I1409*H1409,2)</f>
        <v>0</v>
      </c>
      <c r="K1409" s="289" t="s">
        <v>180</v>
      </c>
      <c r="L1409" s="294"/>
      <c r="M1409" s="295" t="s">
        <v>30</v>
      </c>
      <c r="N1409" s="296" t="s">
        <v>44</v>
      </c>
      <c r="O1409" s="88"/>
      <c r="P1409" s="220">
        <f>O1409*H1409</f>
        <v>0</v>
      </c>
      <c r="Q1409" s="220">
        <v>0.025</v>
      </c>
      <c r="R1409" s="220">
        <f>Q1409*H1409</f>
        <v>0.056650000000000008</v>
      </c>
      <c r="S1409" s="220">
        <v>0</v>
      </c>
      <c r="T1409" s="221">
        <f>S1409*H1409</f>
        <v>0</v>
      </c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2"/>
      <c r="AE1409" s="42"/>
      <c r="AR1409" s="222" t="s">
        <v>462</v>
      </c>
      <c r="AT1409" s="222" t="s">
        <v>770</v>
      </c>
      <c r="AU1409" s="222" t="s">
        <v>82</v>
      </c>
      <c r="AY1409" s="20" t="s">
        <v>175</v>
      </c>
      <c r="BE1409" s="223">
        <f>IF(N1409="základní",J1409,0)</f>
        <v>0</v>
      </c>
      <c r="BF1409" s="223">
        <f>IF(N1409="snížená",J1409,0)</f>
        <v>0</v>
      </c>
      <c r="BG1409" s="223">
        <f>IF(N1409="zákl. přenesená",J1409,0)</f>
        <v>0</v>
      </c>
      <c r="BH1409" s="223">
        <f>IF(N1409="sníž. přenesená",J1409,0)</f>
        <v>0</v>
      </c>
      <c r="BI1409" s="223">
        <f>IF(N1409="nulová",J1409,0)</f>
        <v>0</v>
      </c>
      <c r="BJ1409" s="20" t="s">
        <v>80</v>
      </c>
      <c r="BK1409" s="223">
        <f>ROUND(I1409*H1409,2)</f>
        <v>0</v>
      </c>
      <c r="BL1409" s="20" t="s">
        <v>305</v>
      </c>
      <c r="BM1409" s="222" t="s">
        <v>2163</v>
      </c>
    </row>
    <row r="1410" s="2" customFormat="1">
      <c r="A1410" s="42"/>
      <c r="B1410" s="43"/>
      <c r="C1410" s="44"/>
      <c r="D1410" s="224" t="s">
        <v>183</v>
      </c>
      <c r="E1410" s="44"/>
      <c r="F1410" s="225" t="s">
        <v>2152</v>
      </c>
      <c r="G1410" s="44"/>
      <c r="H1410" s="44"/>
      <c r="I1410" s="226"/>
      <c r="J1410" s="44"/>
      <c r="K1410" s="44"/>
      <c r="L1410" s="48"/>
      <c r="M1410" s="227"/>
      <c r="N1410" s="228"/>
      <c r="O1410" s="88"/>
      <c r="P1410" s="88"/>
      <c r="Q1410" s="88"/>
      <c r="R1410" s="88"/>
      <c r="S1410" s="88"/>
      <c r="T1410" s="89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T1410" s="20" t="s">
        <v>183</v>
      </c>
      <c r="AU1410" s="20" t="s">
        <v>82</v>
      </c>
    </row>
    <row r="1411" s="12" customFormat="1">
      <c r="A1411" s="12"/>
      <c r="B1411" s="231"/>
      <c r="C1411" s="232"/>
      <c r="D1411" s="224" t="s">
        <v>187</v>
      </c>
      <c r="E1411" s="233" t="s">
        <v>30</v>
      </c>
      <c r="F1411" s="234" t="s">
        <v>2050</v>
      </c>
      <c r="G1411" s="232"/>
      <c r="H1411" s="233" t="s">
        <v>30</v>
      </c>
      <c r="I1411" s="235"/>
      <c r="J1411" s="232"/>
      <c r="K1411" s="232"/>
      <c r="L1411" s="236"/>
      <c r="M1411" s="237"/>
      <c r="N1411" s="238"/>
      <c r="O1411" s="238"/>
      <c r="P1411" s="238"/>
      <c r="Q1411" s="238"/>
      <c r="R1411" s="238"/>
      <c r="S1411" s="238"/>
      <c r="T1411" s="239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T1411" s="240" t="s">
        <v>187</v>
      </c>
      <c r="AU1411" s="240" t="s">
        <v>82</v>
      </c>
      <c r="AV1411" s="12" t="s">
        <v>80</v>
      </c>
      <c r="AW1411" s="12" t="s">
        <v>36</v>
      </c>
      <c r="AX1411" s="12" t="s">
        <v>73</v>
      </c>
      <c r="AY1411" s="240" t="s">
        <v>175</v>
      </c>
    </row>
    <row r="1412" s="13" customFormat="1">
      <c r="A1412" s="13"/>
      <c r="B1412" s="241"/>
      <c r="C1412" s="242"/>
      <c r="D1412" s="224" t="s">
        <v>187</v>
      </c>
      <c r="E1412" s="243" t="s">
        <v>30</v>
      </c>
      <c r="F1412" s="244" t="s">
        <v>2164</v>
      </c>
      <c r="G1412" s="242"/>
      <c r="H1412" s="245">
        <v>2.266</v>
      </c>
      <c r="I1412" s="246"/>
      <c r="J1412" s="242"/>
      <c r="K1412" s="242"/>
      <c r="L1412" s="247"/>
      <c r="M1412" s="248"/>
      <c r="N1412" s="249"/>
      <c r="O1412" s="249"/>
      <c r="P1412" s="249"/>
      <c r="Q1412" s="249"/>
      <c r="R1412" s="249"/>
      <c r="S1412" s="249"/>
      <c r="T1412" s="250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1" t="s">
        <v>187</v>
      </c>
      <c r="AU1412" s="251" t="s">
        <v>82</v>
      </c>
      <c r="AV1412" s="13" t="s">
        <v>82</v>
      </c>
      <c r="AW1412" s="13" t="s">
        <v>36</v>
      </c>
      <c r="AX1412" s="13" t="s">
        <v>73</v>
      </c>
      <c r="AY1412" s="251" t="s">
        <v>175</v>
      </c>
    </row>
    <row r="1413" s="14" customFormat="1">
      <c r="A1413" s="14"/>
      <c r="B1413" s="252"/>
      <c r="C1413" s="253"/>
      <c r="D1413" s="224" t="s">
        <v>187</v>
      </c>
      <c r="E1413" s="254" t="s">
        <v>30</v>
      </c>
      <c r="F1413" s="255" t="s">
        <v>190</v>
      </c>
      <c r="G1413" s="253"/>
      <c r="H1413" s="256">
        <v>2.266</v>
      </c>
      <c r="I1413" s="257"/>
      <c r="J1413" s="253"/>
      <c r="K1413" s="253"/>
      <c r="L1413" s="258"/>
      <c r="M1413" s="259"/>
      <c r="N1413" s="260"/>
      <c r="O1413" s="260"/>
      <c r="P1413" s="260"/>
      <c r="Q1413" s="260"/>
      <c r="R1413" s="260"/>
      <c r="S1413" s="260"/>
      <c r="T1413" s="261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2" t="s">
        <v>187</v>
      </c>
      <c r="AU1413" s="262" t="s">
        <v>82</v>
      </c>
      <c r="AV1413" s="14" t="s">
        <v>181</v>
      </c>
      <c r="AW1413" s="14" t="s">
        <v>36</v>
      </c>
      <c r="AX1413" s="14" t="s">
        <v>80</v>
      </c>
      <c r="AY1413" s="262" t="s">
        <v>175</v>
      </c>
    </row>
    <row r="1414" s="2" customFormat="1" ht="16.5" customHeight="1">
      <c r="A1414" s="42"/>
      <c r="B1414" s="43"/>
      <c r="C1414" s="287" t="s">
        <v>2165</v>
      </c>
      <c r="D1414" s="287" t="s">
        <v>770</v>
      </c>
      <c r="E1414" s="288" t="s">
        <v>2166</v>
      </c>
      <c r="F1414" s="289" t="s">
        <v>2167</v>
      </c>
      <c r="G1414" s="290" t="s">
        <v>788</v>
      </c>
      <c r="H1414" s="291">
        <v>905.2</v>
      </c>
      <c r="I1414" s="292"/>
      <c r="J1414" s="293">
        <f>ROUND(I1414*H1414,2)</f>
        <v>0</v>
      </c>
      <c r="K1414" s="289" t="s">
        <v>180</v>
      </c>
      <c r="L1414" s="294"/>
      <c r="M1414" s="295" t="s">
        <v>30</v>
      </c>
      <c r="N1414" s="296" t="s">
        <v>44</v>
      </c>
      <c r="O1414" s="88"/>
      <c r="P1414" s="220">
        <f>O1414*H1414</f>
        <v>0</v>
      </c>
      <c r="Q1414" s="220">
        <v>0.001</v>
      </c>
      <c r="R1414" s="220">
        <f>Q1414*H1414</f>
        <v>0.90520000000000016</v>
      </c>
      <c r="S1414" s="220">
        <v>0</v>
      </c>
      <c r="T1414" s="221">
        <f>S1414*H1414</f>
        <v>0</v>
      </c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2"/>
      <c r="AE1414" s="42"/>
      <c r="AR1414" s="222" t="s">
        <v>462</v>
      </c>
      <c r="AT1414" s="222" t="s">
        <v>770</v>
      </c>
      <c r="AU1414" s="222" t="s">
        <v>82</v>
      </c>
      <c r="AY1414" s="20" t="s">
        <v>175</v>
      </c>
      <c r="BE1414" s="223">
        <f>IF(N1414="základní",J1414,0)</f>
        <v>0</v>
      </c>
      <c r="BF1414" s="223">
        <f>IF(N1414="snížená",J1414,0)</f>
        <v>0</v>
      </c>
      <c r="BG1414" s="223">
        <f>IF(N1414="zákl. přenesená",J1414,0)</f>
        <v>0</v>
      </c>
      <c r="BH1414" s="223">
        <f>IF(N1414="sníž. přenesená",J1414,0)</f>
        <v>0</v>
      </c>
      <c r="BI1414" s="223">
        <f>IF(N1414="nulová",J1414,0)</f>
        <v>0</v>
      </c>
      <c r="BJ1414" s="20" t="s">
        <v>80</v>
      </c>
      <c r="BK1414" s="223">
        <f>ROUND(I1414*H1414,2)</f>
        <v>0</v>
      </c>
      <c r="BL1414" s="20" t="s">
        <v>305</v>
      </c>
      <c r="BM1414" s="222" t="s">
        <v>2168</v>
      </c>
    </row>
    <row r="1415" s="2" customFormat="1">
      <c r="A1415" s="42"/>
      <c r="B1415" s="43"/>
      <c r="C1415" s="44"/>
      <c r="D1415" s="224" t="s">
        <v>183</v>
      </c>
      <c r="E1415" s="44"/>
      <c r="F1415" s="225" t="s">
        <v>2167</v>
      </c>
      <c r="G1415" s="44"/>
      <c r="H1415" s="44"/>
      <c r="I1415" s="226"/>
      <c r="J1415" s="44"/>
      <c r="K1415" s="44"/>
      <c r="L1415" s="48"/>
      <c r="M1415" s="227"/>
      <c r="N1415" s="228"/>
      <c r="O1415" s="88"/>
      <c r="P1415" s="88"/>
      <c r="Q1415" s="88"/>
      <c r="R1415" s="88"/>
      <c r="S1415" s="88"/>
      <c r="T1415" s="89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2"/>
      <c r="AE1415" s="42"/>
      <c r="AT1415" s="20" t="s">
        <v>183</v>
      </c>
      <c r="AU1415" s="20" t="s">
        <v>82</v>
      </c>
    </row>
    <row r="1416" s="2" customFormat="1">
      <c r="A1416" s="42"/>
      <c r="B1416" s="43"/>
      <c r="C1416" s="44"/>
      <c r="D1416" s="224" t="s">
        <v>311</v>
      </c>
      <c r="E1416" s="44"/>
      <c r="F1416" s="274" t="s">
        <v>2169</v>
      </c>
      <c r="G1416" s="44"/>
      <c r="H1416" s="44"/>
      <c r="I1416" s="226"/>
      <c r="J1416" s="44"/>
      <c r="K1416" s="44"/>
      <c r="L1416" s="48"/>
      <c r="M1416" s="227"/>
      <c r="N1416" s="228"/>
      <c r="O1416" s="88"/>
      <c r="P1416" s="88"/>
      <c r="Q1416" s="88"/>
      <c r="R1416" s="88"/>
      <c r="S1416" s="88"/>
      <c r="T1416" s="89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2"/>
      <c r="AE1416" s="42"/>
      <c r="AT1416" s="20" t="s">
        <v>311</v>
      </c>
      <c r="AU1416" s="20" t="s">
        <v>82</v>
      </c>
    </row>
    <row r="1417" s="12" customFormat="1">
      <c r="A1417" s="12"/>
      <c r="B1417" s="231"/>
      <c r="C1417" s="232"/>
      <c r="D1417" s="224" t="s">
        <v>187</v>
      </c>
      <c r="E1417" s="233" t="s">
        <v>30</v>
      </c>
      <c r="F1417" s="234" t="s">
        <v>2170</v>
      </c>
      <c r="G1417" s="232"/>
      <c r="H1417" s="233" t="s">
        <v>30</v>
      </c>
      <c r="I1417" s="235"/>
      <c r="J1417" s="232"/>
      <c r="K1417" s="232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T1417" s="240" t="s">
        <v>187</v>
      </c>
      <c r="AU1417" s="240" t="s">
        <v>82</v>
      </c>
      <c r="AV1417" s="12" t="s">
        <v>80</v>
      </c>
      <c r="AW1417" s="12" t="s">
        <v>36</v>
      </c>
      <c r="AX1417" s="12" t="s">
        <v>73</v>
      </c>
      <c r="AY1417" s="240" t="s">
        <v>175</v>
      </c>
    </row>
    <row r="1418" s="13" customFormat="1">
      <c r="A1418" s="13"/>
      <c r="B1418" s="241"/>
      <c r="C1418" s="242"/>
      <c r="D1418" s="224" t="s">
        <v>187</v>
      </c>
      <c r="E1418" s="243" t="s">
        <v>30</v>
      </c>
      <c r="F1418" s="244" t="s">
        <v>2171</v>
      </c>
      <c r="G1418" s="242"/>
      <c r="H1418" s="245">
        <v>905.2</v>
      </c>
      <c r="I1418" s="246"/>
      <c r="J1418" s="242"/>
      <c r="K1418" s="242"/>
      <c r="L1418" s="247"/>
      <c r="M1418" s="248"/>
      <c r="N1418" s="249"/>
      <c r="O1418" s="249"/>
      <c r="P1418" s="249"/>
      <c r="Q1418" s="249"/>
      <c r="R1418" s="249"/>
      <c r="S1418" s="249"/>
      <c r="T1418" s="250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1" t="s">
        <v>187</v>
      </c>
      <c r="AU1418" s="251" t="s">
        <v>82</v>
      </c>
      <c r="AV1418" s="13" t="s">
        <v>82</v>
      </c>
      <c r="AW1418" s="13" t="s">
        <v>36</v>
      </c>
      <c r="AX1418" s="13" t="s">
        <v>73</v>
      </c>
      <c r="AY1418" s="251" t="s">
        <v>175</v>
      </c>
    </row>
    <row r="1419" s="14" customFormat="1">
      <c r="A1419" s="14"/>
      <c r="B1419" s="252"/>
      <c r="C1419" s="253"/>
      <c r="D1419" s="224" t="s">
        <v>187</v>
      </c>
      <c r="E1419" s="254" t="s">
        <v>30</v>
      </c>
      <c r="F1419" s="255" t="s">
        <v>190</v>
      </c>
      <c r="G1419" s="253"/>
      <c r="H1419" s="256">
        <v>905.2</v>
      </c>
      <c r="I1419" s="257"/>
      <c r="J1419" s="253"/>
      <c r="K1419" s="253"/>
      <c r="L1419" s="258"/>
      <c r="M1419" s="259"/>
      <c r="N1419" s="260"/>
      <c r="O1419" s="260"/>
      <c r="P1419" s="260"/>
      <c r="Q1419" s="260"/>
      <c r="R1419" s="260"/>
      <c r="S1419" s="260"/>
      <c r="T1419" s="261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2" t="s">
        <v>187</v>
      </c>
      <c r="AU1419" s="262" t="s">
        <v>82</v>
      </c>
      <c r="AV1419" s="14" t="s">
        <v>181</v>
      </c>
      <c r="AW1419" s="14" t="s">
        <v>36</v>
      </c>
      <c r="AX1419" s="14" t="s">
        <v>80</v>
      </c>
      <c r="AY1419" s="262" t="s">
        <v>175</v>
      </c>
    </row>
    <row r="1420" s="2" customFormat="1" ht="16.5" customHeight="1">
      <c r="A1420" s="42"/>
      <c r="B1420" s="43"/>
      <c r="C1420" s="211" t="s">
        <v>2172</v>
      </c>
      <c r="D1420" s="211" t="s">
        <v>176</v>
      </c>
      <c r="E1420" s="212" t="s">
        <v>2173</v>
      </c>
      <c r="F1420" s="213" t="s">
        <v>2174</v>
      </c>
      <c r="G1420" s="214" t="s">
        <v>295</v>
      </c>
      <c r="H1420" s="215">
        <v>7.605</v>
      </c>
      <c r="I1420" s="216"/>
      <c r="J1420" s="217">
        <f>ROUND(I1420*H1420,2)</f>
        <v>0</v>
      </c>
      <c r="K1420" s="213" t="s">
        <v>180</v>
      </c>
      <c r="L1420" s="48"/>
      <c r="M1420" s="218" t="s">
        <v>30</v>
      </c>
      <c r="N1420" s="219" t="s">
        <v>44</v>
      </c>
      <c r="O1420" s="88"/>
      <c r="P1420" s="220">
        <f>O1420*H1420</f>
        <v>0</v>
      </c>
      <c r="Q1420" s="220">
        <v>0</v>
      </c>
      <c r="R1420" s="220">
        <f>Q1420*H1420</f>
        <v>0</v>
      </c>
      <c r="S1420" s="220">
        <v>0</v>
      </c>
      <c r="T1420" s="221">
        <f>S1420*H1420</f>
        <v>0</v>
      </c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2"/>
      <c r="AE1420" s="42"/>
      <c r="AR1420" s="222" t="s">
        <v>305</v>
      </c>
      <c r="AT1420" s="222" t="s">
        <v>176</v>
      </c>
      <c r="AU1420" s="222" t="s">
        <v>82</v>
      </c>
      <c r="AY1420" s="20" t="s">
        <v>175</v>
      </c>
      <c r="BE1420" s="223">
        <f>IF(N1420="základní",J1420,0)</f>
        <v>0</v>
      </c>
      <c r="BF1420" s="223">
        <f>IF(N1420="snížená",J1420,0)</f>
        <v>0</v>
      </c>
      <c r="BG1420" s="223">
        <f>IF(N1420="zákl. přenesená",J1420,0)</f>
        <v>0</v>
      </c>
      <c r="BH1420" s="223">
        <f>IF(N1420="sníž. přenesená",J1420,0)</f>
        <v>0</v>
      </c>
      <c r="BI1420" s="223">
        <f>IF(N1420="nulová",J1420,0)</f>
        <v>0</v>
      </c>
      <c r="BJ1420" s="20" t="s">
        <v>80</v>
      </c>
      <c r="BK1420" s="223">
        <f>ROUND(I1420*H1420,2)</f>
        <v>0</v>
      </c>
      <c r="BL1420" s="20" t="s">
        <v>305</v>
      </c>
      <c r="BM1420" s="222" t="s">
        <v>2175</v>
      </c>
    </row>
    <row r="1421" s="2" customFormat="1">
      <c r="A1421" s="42"/>
      <c r="B1421" s="43"/>
      <c r="C1421" s="44"/>
      <c r="D1421" s="224" t="s">
        <v>183</v>
      </c>
      <c r="E1421" s="44"/>
      <c r="F1421" s="225" t="s">
        <v>2176</v>
      </c>
      <c r="G1421" s="44"/>
      <c r="H1421" s="44"/>
      <c r="I1421" s="226"/>
      <c r="J1421" s="44"/>
      <c r="K1421" s="44"/>
      <c r="L1421" s="48"/>
      <c r="M1421" s="227"/>
      <c r="N1421" s="228"/>
      <c r="O1421" s="88"/>
      <c r="P1421" s="88"/>
      <c r="Q1421" s="88"/>
      <c r="R1421" s="88"/>
      <c r="S1421" s="88"/>
      <c r="T1421" s="89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2"/>
      <c r="AE1421" s="42"/>
      <c r="AT1421" s="20" t="s">
        <v>183</v>
      </c>
      <c r="AU1421" s="20" t="s">
        <v>82</v>
      </c>
    </row>
    <row r="1422" s="2" customFormat="1">
      <c r="A1422" s="42"/>
      <c r="B1422" s="43"/>
      <c r="C1422" s="44"/>
      <c r="D1422" s="229" t="s">
        <v>185</v>
      </c>
      <c r="E1422" s="44"/>
      <c r="F1422" s="230" t="s">
        <v>2177</v>
      </c>
      <c r="G1422" s="44"/>
      <c r="H1422" s="44"/>
      <c r="I1422" s="226"/>
      <c r="J1422" s="44"/>
      <c r="K1422" s="44"/>
      <c r="L1422" s="48"/>
      <c r="M1422" s="227"/>
      <c r="N1422" s="228"/>
      <c r="O1422" s="88"/>
      <c r="P1422" s="88"/>
      <c r="Q1422" s="88"/>
      <c r="R1422" s="88"/>
      <c r="S1422" s="88"/>
      <c r="T1422" s="89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2"/>
      <c r="AE1422" s="42"/>
      <c r="AT1422" s="20" t="s">
        <v>185</v>
      </c>
      <c r="AU1422" s="20" t="s">
        <v>82</v>
      </c>
    </row>
    <row r="1423" s="11" customFormat="1" ht="22.8" customHeight="1">
      <c r="A1423" s="11"/>
      <c r="B1423" s="197"/>
      <c r="C1423" s="198"/>
      <c r="D1423" s="199" t="s">
        <v>72</v>
      </c>
      <c r="E1423" s="285" t="s">
        <v>477</v>
      </c>
      <c r="F1423" s="285" t="s">
        <v>478</v>
      </c>
      <c r="G1423" s="198"/>
      <c r="H1423" s="198"/>
      <c r="I1423" s="201"/>
      <c r="J1423" s="286">
        <f>BK1423</f>
        <v>0</v>
      </c>
      <c r="K1423" s="198"/>
      <c r="L1423" s="203"/>
      <c r="M1423" s="204"/>
      <c r="N1423" s="205"/>
      <c r="O1423" s="205"/>
      <c r="P1423" s="206">
        <f>SUM(P1424:P1432)</f>
        <v>0</v>
      </c>
      <c r="Q1423" s="205"/>
      <c r="R1423" s="206">
        <f>SUM(R1424:R1432)</f>
        <v>2.52527418</v>
      </c>
      <c r="S1423" s="205"/>
      <c r="T1423" s="207">
        <f>SUM(T1424:T1432)</f>
        <v>0</v>
      </c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R1423" s="208" t="s">
        <v>82</v>
      </c>
      <c r="AT1423" s="209" t="s">
        <v>72</v>
      </c>
      <c r="AU1423" s="209" t="s">
        <v>80</v>
      </c>
      <c r="AY1423" s="208" t="s">
        <v>175</v>
      </c>
      <c r="BK1423" s="210">
        <f>SUM(BK1424:BK1432)</f>
        <v>0</v>
      </c>
    </row>
    <row r="1424" s="2" customFormat="1" ht="16.5" customHeight="1">
      <c r="A1424" s="42"/>
      <c r="B1424" s="43"/>
      <c r="C1424" s="211" t="s">
        <v>2178</v>
      </c>
      <c r="D1424" s="211" t="s">
        <v>176</v>
      </c>
      <c r="E1424" s="212" t="s">
        <v>2179</v>
      </c>
      <c r="F1424" s="213" t="s">
        <v>2180</v>
      </c>
      <c r="G1424" s="214" t="s">
        <v>179</v>
      </c>
      <c r="H1424" s="215">
        <v>74.646</v>
      </c>
      <c r="I1424" s="216"/>
      <c r="J1424" s="217">
        <f>ROUND(I1424*H1424,2)</f>
        <v>0</v>
      </c>
      <c r="K1424" s="213" t="s">
        <v>180</v>
      </c>
      <c r="L1424" s="48"/>
      <c r="M1424" s="218" t="s">
        <v>30</v>
      </c>
      <c r="N1424" s="219" t="s">
        <v>44</v>
      </c>
      <c r="O1424" s="88"/>
      <c r="P1424" s="220">
        <f>O1424*H1424</f>
        <v>0</v>
      </c>
      <c r="Q1424" s="220">
        <v>0.03383</v>
      </c>
      <c r="R1424" s="220">
        <f>Q1424*H1424</f>
        <v>2.52527418</v>
      </c>
      <c r="S1424" s="220">
        <v>0</v>
      </c>
      <c r="T1424" s="221">
        <f>S1424*H1424</f>
        <v>0</v>
      </c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2"/>
      <c r="AE1424" s="42"/>
      <c r="AR1424" s="222" t="s">
        <v>305</v>
      </c>
      <c r="AT1424" s="222" t="s">
        <v>176</v>
      </c>
      <c r="AU1424" s="222" t="s">
        <v>82</v>
      </c>
      <c r="AY1424" s="20" t="s">
        <v>175</v>
      </c>
      <c r="BE1424" s="223">
        <f>IF(N1424="základní",J1424,0)</f>
        <v>0</v>
      </c>
      <c r="BF1424" s="223">
        <f>IF(N1424="snížená",J1424,0)</f>
        <v>0</v>
      </c>
      <c r="BG1424" s="223">
        <f>IF(N1424="zákl. přenesená",J1424,0)</f>
        <v>0</v>
      </c>
      <c r="BH1424" s="223">
        <f>IF(N1424="sníž. přenesená",J1424,0)</f>
        <v>0</v>
      </c>
      <c r="BI1424" s="223">
        <f>IF(N1424="nulová",J1424,0)</f>
        <v>0</v>
      </c>
      <c r="BJ1424" s="20" t="s">
        <v>80</v>
      </c>
      <c r="BK1424" s="223">
        <f>ROUND(I1424*H1424,2)</f>
        <v>0</v>
      </c>
      <c r="BL1424" s="20" t="s">
        <v>305</v>
      </c>
      <c r="BM1424" s="222" t="s">
        <v>2181</v>
      </c>
    </row>
    <row r="1425" s="2" customFormat="1">
      <c r="A1425" s="42"/>
      <c r="B1425" s="43"/>
      <c r="C1425" s="44"/>
      <c r="D1425" s="224" t="s">
        <v>183</v>
      </c>
      <c r="E1425" s="44"/>
      <c r="F1425" s="225" t="s">
        <v>2182</v>
      </c>
      <c r="G1425" s="44"/>
      <c r="H1425" s="44"/>
      <c r="I1425" s="226"/>
      <c r="J1425" s="44"/>
      <c r="K1425" s="44"/>
      <c r="L1425" s="48"/>
      <c r="M1425" s="227"/>
      <c r="N1425" s="228"/>
      <c r="O1425" s="88"/>
      <c r="P1425" s="88"/>
      <c r="Q1425" s="88"/>
      <c r="R1425" s="88"/>
      <c r="S1425" s="88"/>
      <c r="T1425" s="89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2"/>
      <c r="AE1425" s="42"/>
      <c r="AT1425" s="20" t="s">
        <v>183</v>
      </c>
      <c r="AU1425" s="20" t="s">
        <v>82</v>
      </c>
    </row>
    <row r="1426" s="2" customFormat="1">
      <c r="A1426" s="42"/>
      <c r="B1426" s="43"/>
      <c r="C1426" s="44"/>
      <c r="D1426" s="229" t="s">
        <v>185</v>
      </c>
      <c r="E1426" s="44"/>
      <c r="F1426" s="230" t="s">
        <v>2183</v>
      </c>
      <c r="G1426" s="44"/>
      <c r="H1426" s="44"/>
      <c r="I1426" s="226"/>
      <c r="J1426" s="44"/>
      <c r="K1426" s="44"/>
      <c r="L1426" s="48"/>
      <c r="M1426" s="227"/>
      <c r="N1426" s="228"/>
      <c r="O1426" s="88"/>
      <c r="P1426" s="88"/>
      <c r="Q1426" s="88"/>
      <c r="R1426" s="88"/>
      <c r="S1426" s="88"/>
      <c r="T1426" s="89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2"/>
      <c r="AE1426" s="42"/>
      <c r="AT1426" s="20" t="s">
        <v>185</v>
      </c>
      <c r="AU1426" s="20" t="s">
        <v>82</v>
      </c>
    </row>
    <row r="1427" s="12" customFormat="1">
      <c r="A1427" s="12"/>
      <c r="B1427" s="231"/>
      <c r="C1427" s="232"/>
      <c r="D1427" s="224" t="s">
        <v>187</v>
      </c>
      <c r="E1427" s="233" t="s">
        <v>30</v>
      </c>
      <c r="F1427" s="234" t="s">
        <v>2050</v>
      </c>
      <c r="G1427" s="232"/>
      <c r="H1427" s="233" t="s">
        <v>30</v>
      </c>
      <c r="I1427" s="235"/>
      <c r="J1427" s="232"/>
      <c r="K1427" s="232"/>
      <c r="L1427" s="236"/>
      <c r="M1427" s="237"/>
      <c r="N1427" s="238"/>
      <c r="O1427" s="238"/>
      <c r="P1427" s="238"/>
      <c r="Q1427" s="238"/>
      <c r="R1427" s="238"/>
      <c r="S1427" s="238"/>
      <c r="T1427" s="239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T1427" s="240" t="s">
        <v>187</v>
      </c>
      <c r="AU1427" s="240" t="s">
        <v>82</v>
      </c>
      <c r="AV1427" s="12" t="s">
        <v>80</v>
      </c>
      <c r="AW1427" s="12" t="s">
        <v>36</v>
      </c>
      <c r="AX1427" s="12" t="s">
        <v>73</v>
      </c>
      <c r="AY1427" s="240" t="s">
        <v>175</v>
      </c>
    </row>
    <row r="1428" s="13" customFormat="1">
      <c r="A1428" s="13"/>
      <c r="B1428" s="241"/>
      <c r="C1428" s="242"/>
      <c r="D1428" s="224" t="s">
        <v>187</v>
      </c>
      <c r="E1428" s="243" t="s">
        <v>30</v>
      </c>
      <c r="F1428" s="244" t="s">
        <v>2184</v>
      </c>
      <c r="G1428" s="242"/>
      <c r="H1428" s="245">
        <v>74.646</v>
      </c>
      <c r="I1428" s="246"/>
      <c r="J1428" s="242"/>
      <c r="K1428" s="242"/>
      <c r="L1428" s="247"/>
      <c r="M1428" s="248"/>
      <c r="N1428" s="249"/>
      <c r="O1428" s="249"/>
      <c r="P1428" s="249"/>
      <c r="Q1428" s="249"/>
      <c r="R1428" s="249"/>
      <c r="S1428" s="249"/>
      <c r="T1428" s="250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1" t="s">
        <v>187</v>
      </c>
      <c r="AU1428" s="251" t="s">
        <v>82</v>
      </c>
      <c r="AV1428" s="13" t="s">
        <v>82</v>
      </c>
      <c r="AW1428" s="13" t="s">
        <v>36</v>
      </c>
      <c r="AX1428" s="13" t="s">
        <v>73</v>
      </c>
      <c r="AY1428" s="251" t="s">
        <v>175</v>
      </c>
    </row>
    <row r="1429" s="14" customFormat="1">
      <c r="A1429" s="14"/>
      <c r="B1429" s="252"/>
      <c r="C1429" s="253"/>
      <c r="D1429" s="224" t="s">
        <v>187</v>
      </c>
      <c r="E1429" s="254" t="s">
        <v>30</v>
      </c>
      <c r="F1429" s="255" t="s">
        <v>190</v>
      </c>
      <c r="G1429" s="253"/>
      <c r="H1429" s="256">
        <v>74.646</v>
      </c>
      <c r="I1429" s="257"/>
      <c r="J1429" s="253"/>
      <c r="K1429" s="253"/>
      <c r="L1429" s="258"/>
      <c r="M1429" s="259"/>
      <c r="N1429" s="260"/>
      <c r="O1429" s="260"/>
      <c r="P1429" s="260"/>
      <c r="Q1429" s="260"/>
      <c r="R1429" s="260"/>
      <c r="S1429" s="260"/>
      <c r="T1429" s="261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2" t="s">
        <v>187</v>
      </c>
      <c r="AU1429" s="262" t="s">
        <v>82</v>
      </c>
      <c r="AV1429" s="14" t="s">
        <v>181</v>
      </c>
      <c r="AW1429" s="14" t="s">
        <v>36</v>
      </c>
      <c r="AX1429" s="14" t="s">
        <v>80</v>
      </c>
      <c r="AY1429" s="262" t="s">
        <v>175</v>
      </c>
    </row>
    <row r="1430" s="2" customFormat="1" ht="16.5" customHeight="1">
      <c r="A1430" s="42"/>
      <c r="B1430" s="43"/>
      <c r="C1430" s="211" t="s">
        <v>2185</v>
      </c>
      <c r="D1430" s="211" t="s">
        <v>176</v>
      </c>
      <c r="E1430" s="212" t="s">
        <v>2186</v>
      </c>
      <c r="F1430" s="213" t="s">
        <v>2187</v>
      </c>
      <c r="G1430" s="214" t="s">
        <v>295</v>
      </c>
      <c r="H1430" s="215">
        <v>2.525</v>
      </c>
      <c r="I1430" s="216"/>
      <c r="J1430" s="217">
        <f>ROUND(I1430*H1430,2)</f>
        <v>0</v>
      </c>
      <c r="K1430" s="213" t="s">
        <v>180</v>
      </c>
      <c r="L1430" s="48"/>
      <c r="M1430" s="218" t="s">
        <v>30</v>
      </c>
      <c r="N1430" s="219" t="s">
        <v>44</v>
      </c>
      <c r="O1430" s="88"/>
      <c r="P1430" s="220">
        <f>O1430*H1430</f>
        <v>0</v>
      </c>
      <c r="Q1430" s="220">
        <v>0</v>
      </c>
      <c r="R1430" s="220">
        <f>Q1430*H1430</f>
        <v>0</v>
      </c>
      <c r="S1430" s="220">
        <v>0</v>
      </c>
      <c r="T1430" s="221">
        <f>S1430*H1430</f>
        <v>0</v>
      </c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R1430" s="222" t="s">
        <v>305</v>
      </c>
      <c r="AT1430" s="222" t="s">
        <v>176</v>
      </c>
      <c r="AU1430" s="222" t="s">
        <v>82</v>
      </c>
      <c r="AY1430" s="20" t="s">
        <v>175</v>
      </c>
      <c r="BE1430" s="223">
        <f>IF(N1430="základní",J1430,0)</f>
        <v>0</v>
      </c>
      <c r="BF1430" s="223">
        <f>IF(N1430="snížená",J1430,0)</f>
        <v>0</v>
      </c>
      <c r="BG1430" s="223">
        <f>IF(N1430="zákl. přenesená",J1430,0)</f>
        <v>0</v>
      </c>
      <c r="BH1430" s="223">
        <f>IF(N1430="sníž. přenesená",J1430,0)</f>
        <v>0</v>
      </c>
      <c r="BI1430" s="223">
        <f>IF(N1430="nulová",J1430,0)</f>
        <v>0</v>
      </c>
      <c r="BJ1430" s="20" t="s">
        <v>80</v>
      </c>
      <c r="BK1430" s="223">
        <f>ROUND(I1430*H1430,2)</f>
        <v>0</v>
      </c>
      <c r="BL1430" s="20" t="s">
        <v>305</v>
      </c>
      <c r="BM1430" s="222" t="s">
        <v>2188</v>
      </c>
    </row>
    <row r="1431" s="2" customFormat="1">
      <c r="A1431" s="42"/>
      <c r="B1431" s="43"/>
      <c r="C1431" s="44"/>
      <c r="D1431" s="224" t="s">
        <v>183</v>
      </c>
      <c r="E1431" s="44"/>
      <c r="F1431" s="225" t="s">
        <v>2189</v>
      </c>
      <c r="G1431" s="44"/>
      <c r="H1431" s="44"/>
      <c r="I1431" s="226"/>
      <c r="J1431" s="44"/>
      <c r="K1431" s="44"/>
      <c r="L1431" s="48"/>
      <c r="M1431" s="227"/>
      <c r="N1431" s="228"/>
      <c r="O1431" s="88"/>
      <c r="P1431" s="88"/>
      <c r="Q1431" s="88"/>
      <c r="R1431" s="88"/>
      <c r="S1431" s="88"/>
      <c r="T1431" s="89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2"/>
      <c r="AE1431" s="42"/>
      <c r="AT1431" s="20" t="s">
        <v>183</v>
      </c>
      <c r="AU1431" s="20" t="s">
        <v>82</v>
      </c>
    </row>
    <row r="1432" s="2" customFormat="1">
      <c r="A1432" s="42"/>
      <c r="B1432" s="43"/>
      <c r="C1432" s="44"/>
      <c r="D1432" s="229" t="s">
        <v>185</v>
      </c>
      <c r="E1432" s="44"/>
      <c r="F1432" s="230" t="s">
        <v>2190</v>
      </c>
      <c r="G1432" s="44"/>
      <c r="H1432" s="44"/>
      <c r="I1432" s="226"/>
      <c r="J1432" s="44"/>
      <c r="K1432" s="44"/>
      <c r="L1432" s="48"/>
      <c r="M1432" s="227"/>
      <c r="N1432" s="228"/>
      <c r="O1432" s="88"/>
      <c r="P1432" s="88"/>
      <c r="Q1432" s="88"/>
      <c r="R1432" s="88"/>
      <c r="S1432" s="88"/>
      <c r="T1432" s="89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2"/>
      <c r="AE1432" s="42"/>
      <c r="AT1432" s="20" t="s">
        <v>185</v>
      </c>
      <c r="AU1432" s="20" t="s">
        <v>82</v>
      </c>
    </row>
    <row r="1433" s="11" customFormat="1" ht="22.8" customHeight="1">
      <c r="A1433" s="11"/>
      <c r="B1433" s="197"/>
      <c r="C1433" s="198"/>
      <c r="D1433" s="199" t="s">
        <v>72</v>
      </c>
      <c r="E1433" s="285" t="s">
        <v>503</v>
      </c>
      <c r="F1433" s="285" t="s">
        <v>504</v>
      </c>
      <c r="G1433" s="198"/>
      <c r="H1433" s="198"/>
      <c r="I1433" s="201"/>
      <c r="J1433" s="286">
        <f>BK1433</f>
        <v>0</v>
      </c>
      <c r="K1433" s="198"/>
      <c r="L1433" s="203"/>
      <c r="M1433" s="204"/>
      <c r="N1433" s="205"/>
      <c r="O1433" s="205"/>
      <c r="P1433" s="206">
        <f>SUM(P1434:P1522)</f>
        <v>0</v>
      </c>
      <c r="Q1433" s="205"/>
      <c r="R1433" s="206">
        <f>SUM(R1434:R1522)</f>
        <v>1.99538886</v>
      </c>
      <c r="S1433" s="205"/>
      <c r="T1433" s="207">
        <f>SUM(T1434:T1522)</f>
        <v>0</v>
      </c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R1433" s="208" t="s">
        <v>82</v>
      </c>
      <c r="AT1433" s="209" t="s">
        <v>72</v>
      </c>
      <c r="AU1433" s="209" t="s">
        <v>80</v>
      </c>
      <c r="AY1433" s="208" t="s">
        <v>175</v>
      </c>
      <c r="BK1433" s="210">
        <f>SUM(BK1434:BK1522)</f>
        <v>0</v>
      </c>
    </row>
    <row r="1434" s="2" customFormat="1" ht="16.5" customHeight="1">
      <c r="A1434" s="42"/>
      <c r="B1434" s="43"/>
      <c r="C1434" s="211" t="s">
        <v>2191</v>
      </c>
      <c r="D1434" s="275" t="s">
        <v>176</v>
      </c>
      <c r="E1434" s="212" t="s">
        <v>2192</v>
      </c>
      <c r="F1434" s="213" t="s">
        <v>2193</v>
      </c>
      <c r="G1434" s="214" t="s">
        <v>630</v>
      </c>
      <c r="H1434" s="215">
        <v>1</v>
      </c>
      <c r="I1434" s="216"/>
      <c r="J1434" s="217">
        <f>ROUND(I1434*H1434,2)</f>
        <v>0</v>
      </c>
      <c r="K1434" s="213" t="s">
        <v>30</v>
      </c>
      <c r="L1434" s="48"/>
      <c r="M1434" s="218" t="s">
        <v>30</v>
      </c>
      <c r="N1434" s="219" t="s">
        <v>44</v>
      </c>
      <c r="O1434" s="88"/>
      <c r="P1434" s="220">
        <f>O1434*H1434</f>
        <v>0</v>
      </c>
      <c r="Q1434" s="220">
        <v>0</v>
      </c>
      <c r="R1434" s="220">
        <f>Q1434*H1434</f>
        <v>0</v>
      </c>
      <c r="S1434" s="220">
        <v>0</v>
      </c>
      <c r="T1434" s="221">
        <f>S1434*H1434</f>
        <v>0</v>
      </c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2"/>
      <c r="AE1434" s="42"/>
      <c r="AR1434" s="222" t="s">
        <v>305</v>
      </c>
      <c r="AT1434" s="222" t="s">
        <v>176</v>
      </c>
      <c r="AU1434" s="222" t="s">
        <v>82</v>
      </c>
      <c r="AY1434" s="20" t="s">
        <v>175</v>
      </c>
      <c r="BE1434" s="223">
        <f>IF(N1434="základní",J1434,0)</f>
        <v>0</v>
      </c>
      <c r="BF1434" s="223">
        <f>IF(N1434="snížená",J1434,0)</f>
        <v>0</v>
      </c>
      <c r="BG1434" s="223">
        <f>IF(N1434="zákl. přenesená",J1434,0)</f>
        <v>0</v>
      </c>
      <c r="BH1434" s="223">
        <f>IF(N1434="sníž. přenesená",J1434,0)</f>
        <v>0</v>
      </c>
      <c r="BI1434" s="223">
        <f>IF(N1434="nulová",J1434,0)</f>
        <v>0</v>
      </c>
      <c r="BJ1434" s="20" t="s">
        <v>80</v>
      </c>
      <c r="BK1434" s="223">
        <f>ROUND(I1434*H1434,2)</f>
        <v>0</v>
      </c>
      <c r="BL1434" s="20" t="s">
        <v>305</v>
      </c>
      <c r="BM1434" s="222" t="s">
        <v>2194</v>
      </c>
    </row>
    <row r="1435" s="2" customFormat="1">
      <c r="A1435" s="42"/>
      <c r="B1435" s="43"/>
      <c r="C1435" s="44"/>
      <c r="D1435" s="224" t="s">
        <v>183</v>
      </c>
      <c r="E1435" s="44"/>
      <c r="F1435" s="225" t="s">
        <v>2193</v>
      </c>
      <c r="G1435" s="44"/>
      <c r="H1435" s="44"/>
      <c r="I1435" s="226"/>
      <c r="J1435" s="44"/>
      <c r="K1435" s="44"/>
      <c r="L1435" s="48"/>
      <c r="M1435" s="227"/>
      <c r="N1435" s="228"/>
      <c r="O1435" s="88"/>
      <c r="P1435" s="88"/>
      <c r="Q1435" s="88"/>
      <c r="R1435" s="88"/>
      <c r="S1435" s="88"/>
      <c r="T1435" s="89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2"/>
      <c r="AE1435" s="42"/>
      <c r="AT1435" s="20" t="s">
        <v>183</v>
      </c>
      <c r="AU1435" s="20" t="s">
        <v>82</v>
      </c>
    </row>
    <row r="1436" s="2" customFormat="1">
      <c r="A1436" s="42"/>
      <c r="B1436" s="43"/>
      <c r="C1436" s="44"/>
      <c r="D1436" s="224" t="s">
        <v>311</v>
      </c>
      <c r="E1436" s="44"/>
      <c r="F1436" s="274" t="s">
        <v>2195</v>
      </c>
      <c r="G1436" s="44"/>
      <c r="H1436" s="44"/>
      <c r="I1436" s="226"/>
      <c r="J1436" s="44"/>
      <c r="K1436" s="44"/>
      <c r="L1436" s="48"/>
      <c r="M1436" s="227"/>
      <c r="N1436" s="228"/>
      <c r="O1436" s="88"/>
      <c r="P1436" s="88"/>
      <c r="Q1436" s="88"/>
      <c r="R1436" s="88"/>
      <c r="S1436" s="88"/>
      <c r="T1436" s="89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2"/>
      <c r="AE1436" s="42"/>
      <c r="AT1436" s="20" t="s">
        <v>311</v>
      </c>
      <c r="AU1436" s="20" t="s">
        <v>82</v>
      </c>
    </row>
    <row r="1437" s="2" customFormat="1" ht="16.5" customHeight="1">
      <c r="A1437" s="42"/>
      <c r="B1437" s="43"/>
      <c r="C1437" s="211" t="s">
        <v>2196</v>
      </c>
      <c r="D1437" s="275" t="s">
        <v>176</v>
      </c>
      <c r="E1437" s="212" t="s">
        <v>2197</v>
      </c>
      <c r="F1437" s="213" t="s">
        <v>2198</v>
      </c>
      <c r="G1437" s="214" t="s">
        <v>630</v>
      </c>
      <c r="H1437" s="215">
        <v>1</v>
      </c>
      <c r="I1437" s="216"/>
      <c r="J1437" s="217">
        <f>ROUND(I1437*H1437,2)</f>
        <v>0</v>
      </c>
      <c r="K1437" s="213" t="s">
        <v>30</v>
      </c>
      <c r="L1437" s="48"/>
      <c r="M1437" s="218" t="s">
        <v>30</v>
      </c>
      <c r="N1437" s="219" t="s">
        <v>44</v>
      </c>
      <c r="O1437" s="88"/>
      <c r="P1437" s="220">
        <f>O1437*H1437</f>
        <v>0</v>
      </c>
      <c r="Q1437" s="220">
        <v>0</v>
      </c>
      <c r="R1437" s="220">
        <f>Q1437*H1437</f>
        <v>0</v>
      </c>
      <c r="S1437" s="220">
        <v>0</v>
      </c>
      <c r="T1437" s="221">
        <f>S1437*H1437</f>
        <v>0</v>
      </c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2"/>
      <c r="AE1437" s="42"/>
      <c r="AR1437" s="222" t="s">
        <v>305</v>
      </c>
      <c r="AT1437" s="222" t="s">
        <v>176</v>
      </c>
      <c r="AU1437" s="222" t="s">
        <v>82</v>
      </c>
      <c r="AY1437" s="20" t="s">
        <v>175</v>
      </c>
      <c r="BE1437" s="223">
        <f>IF(N1437="základní",J1437,0)</f>
        <v>0</v>
      </c>
      <c r="BF1437" s="223">
        <f>IF(N1437="snížená",J1437,0)</f>
        <v>0</v>
      </c>
      <c r="BG1437" s="223">
        <f>IF(N1437="zákl. přenesená",J1437,0)</f>
        <v>0</v>
      </c>
      <c r="BH1437" s="223">
        <f>IF(N1437="sníž. přenesená",J1437,0)</f>
        <v>0</v>
      </c>
      <c r="BI1437" s="223">
        <f>IF(N1437="nulová",J1437,0)</f>
        <v>0</v>
      </c>
      <c r="BJ1437" s="20" t="s">
        <v>80</v>
      </c>
      <c r="BK1437" s="223">
        <f>ROUND(I1437*H1437,2)</f>
        <v>0</v>
      </c>
      <c r="BL1437" s="20" t="s">
        <v>305</v>
      </c>
      <c r="BM1437" s="222" t="s">
        <v>2199</v>
      </c>
    </row>
    <row r="1438" s="2" customFormat="1">
      <c r="A1438" s="42"/>
      <c r="B1438" s="43"/>
      <c r="C1438" s="44"/>
      <c r="D1438" s="224" t="s">
        <v>183</v>
      </c>
      <c r="E1438" s="44"/>
      <c r="F1438" s="225" t="s">
        <v>2198</v>
      </c>
      <c r="G1438" s="44"/>
      <c r="H1438" s="44"/>
      <c r="I1438" s="226"/>
      <c r="J1438" s="44"/>
      <c r="K1438" s="44"/>
      <c r="L1438" s="48"/>
      <c r="M1438" s="227"/>
      <c r="N1438" s="228"/>
      <c r="O1438" s="88"/>
      <c r="P1438" s="88"/>
      <c r="Q1438" s="88"/>
      <c r="R1438" s="88"/>
      <c r="S1438" s="88"/>
      <c r="T1438" s="89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2"/>
      <c r="AE1438" s="42"/>
      <c r="AT1438" s="20" t="s">
        <v>183</v>
      </c>
      <c r="AU1438" s="20" t="s">
        <v>82</v>
      </c>
    </row>
    <row r="1439" s="2" customFormat="1">
      <c r="A1439" s="42"/>
      <c r="B1439" s="43"/>
      <c r="C1439" s="44"/>
      <c r="D1439" s="224" t="s">
        <v>311</v>
      </c>
      <c r="E1439" s="44"/>
      <c r="F1439" s="274" t="s">
        <v>2200</v>
      </c>
      <c r="G1439" s="44"/>
      <c r="H1439" s="44"/>
      <c r="I1439" s="226"/>
      <c r="J1439" s="44"/>
      <c r="K1439" s="44"/>
      <c r="L1439" s="48"/>
      <c r="M1439" s="227"/>
      <c r="N1439" s="228"/>
      <c r="O1439" s="88"/>
      <c r="P1439" s="88"/>
      <c r="Q1439" s="88"/>
      <c r="R1439" s="88"/>
      <c r="S1439" s="88"/>
      <c r="T1439" s="89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2"/>
      <c r="AE1439" s="42"/>
      <c r="AT1439" s="20" t="s">
        <v>311</v>
      </c>
      <c r="AU1439" s="20" t="s">
        <v>82</v>
      </c>
    </row>
    <row r="1440" s="2" customFormat="1" ht="16.5" customHeight="1">
      <c r="A1440" s="42"/>
      <c r="B1440" s="43"/>
      <c r="C1440" s="211" t="s">
        <v>2201</v>
      </c>
      <c r="D1440" s="275" t="s">
        <v>176</v>
      </c>
      <c r="E1440" s="212" t="s">
        <v>2202</v>
      </c>
      <c r="F1440" s="213" t="s">
        <v>2203</v>
      </c>
      <c r="G1440" s="214" t="s">
        <v>630</v>
      </c>
      <c r="H1440" s="215">
        <v>1</v>
      </c>
      <c r="I1440" s="216"/>
      <c r="J1440" s="217">
        <f>ROUND(I1440*H1440,2)</f>
        <v>0</v>
      </c>
      <c r="K1440" s="213" t="s">
        <v>30</v>
      </c>
      <c r="L1440" s="48"/>
      <c r="M1440" s="218" t="s">
        <v>30</v>
      </c>
      <c r="N1440" s="219" t="s">
        <v>44</v>
      </c>
      <c r="O1440" s="88"/>
      <c r="P1440" s="220">
        <f>O1440*H1440</f>
        <v>0</v>
      </c>
      <c r="Q1440" s="220">
        <v>0</v>
      </c>
      <c r="R1440" s="220">
        <f>Q1440*H1440</f>
        <v>0</v>
      </c>
      <c r="S1440" s="220">
        <v>0</v>
      </c>
      <c r="T1440" s="221">
        <f>S1440*H1440</f>
        <v>0</v>
      </c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2"/>
      <c r="AE1440" s="42"/>
      <c r="AR1440" s="222" t="s">
        <v>305</v>
      </c>
      <c r="AT1440" s="222" t="s">
        <v>176</v>
      </c>
      <c r="AU1440" s="222" t="s">
        <v>82</v>
      </c>
      <c r="AY1440" s="20" t="s">
        <v>175</v>
      </c>
      <c r="BE1440" s="223">
        <f>IF(N1440="základní",J1440,0)</f>
        <v>0</v>
      </c>
      <c r="BF1440" s="223">
        <f>IF(N1440="snížená",J1440,0)</f>
        <v>0</v>
      </c>
      <c r="BG1440" s="223">
        <f>IF(N1440="zákl. přenesená",J1440,0)</f>
        <v>0</v>
      </c>
      <c r="BH1440" s="223">
        <f>IF(N1440="sníž. přenesená",J1440,0)</f>
        <v>0</v>
      </c>
      <c r="BI1440" s="223">
        <f>IF(N1440="nulová",J1440,0)</f>
        <v>0</v>
      </c>
      <c r="BJ1440" s="20" t="s">
        <v>80</v>
      </c>
      <c r="BK1440" s="223">
        <f>ROUND(I1440*H1440,2)</f>
        <v>0</v>
      </c>
      <c r="BL1440" s="20" t="s">
        <v>305</v>
      </c>
      <c r="BM1440" s="222" t="s">
        <v>2204</v>
      </c>
    </row>
    <row r="1441" s="2" customFormat="1">
      <c r="A1441" s="42"/>
      <c r="B1441" s="43"/>
      <c r="C1441" s="44"/>
      <c r="D1441" s="224" t="s">
        <v>183</v>
      </c>
      <c r="E1441" s="44"/>
      <c r="F1441" s="225" t="s">
        <v>2203</v>
      </c>
      <c r="G1441" s="44"/>
      <c r="H1441" s="44"/>
      <c r="I1441" s="226"/>
      <c r="J1441" s="44"/>
      <c r="K1441" s="44"/>
      <c r="L1441" s="48"/>
      <c r="M1441" s="227"/>
      <c r="N1441" s="228"/>
      <c r="O1441" s="88"/>
      <c r="P1441" s="88"/>
      <c r="Q1441" s="88"/>
      <c r="R1441" s="88"/>
      <c r="S1441" s="88"/>
      <c r="T1441" s="89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2"/>
      <c r="AE1441" s="42"/>
      <c r="AT1441" s="20" t="s">
        <v>183</v>
      </c>
      <c r="AU1441" s="20" t="s">
        <v>82</v>
      </c>
    </row>
    <row r="1442" s="2" customFormat="1">
      <c r="A1442" s="42"/>
      <c r="B1442" s="43"/>
      <c r="C1442" s="44"/>
      <c r="D1442" s="224" t="s">
        <v>311</v>
      </c>
      <c r="E1442" s="44"/>
      <c r="F1442" s="274" t="s">
        <v>2205</v>
      </c>
      <c r="G1442" s="44"/>
      <c r="H1442" s="44"/>
      <c r="I1442" s="226"/>
      <c r="J1442" s="44"/>
      <c r="K1442" s="44"/>
      <c r="L1442" s="48"/>
      <c r="M1442" s="227"/>
      <c r="N1442" s="228"/>
      <c r="O1442" s="88"/>
      <c r="P1442" s="88"/>
      <c r="Q1442" s="88"/>
      <c r="R1442" s="88"/>
      <c r="S1442" s="88"/>
      <c r="T1442" s="89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2"/>
      <c r="AE1442" s="42"/>
      <c r="AT1442" s="20" t="s">
        <v>311</v>
      </c>
      <c r="AU1442" s="20" t="s">
        <v>82</v>
      </c>
    </row>
    <row r="1443" s="2" customFormat="1" ht="21.75" customHeight="1">
      <c r="A1443" s="42"/>
      <c r="B1443" s="43"/>
      <c r="C1443" s="211" t="s">
        <v>2206</v>
      </c>
      <c r="D1443" s="211" t="s">
        <v>176</v>
      </c>
      <c r="E1443" s="212" t="s">
        <v>2207</v>
      </c>
      <c r="F1443" s="213" t="s">
        <v>2208</v>
      </c>
      <c r="G1443" s="214" t="s">
        <v>179</v>
      </c>
      <c r="H1443" s="215">
        <v>4.398</v>
      </c>
      <c r="I1443" s="216"/>
      <c r="J1443" s="217">
        <f>ROUND(I1443*H1443,2)</f>
        <v>0</v>
      </c>
      <c r="K1443" s="213" t="s">
        <v>180</v>
      </c>
      <c r="L1443" s="48"/>
      <c r="M1443" s="218" t="s">
        <v>30</v>
      </c>
      <c r="N1443" s="219" t="s">
        <v>44</v>
      </c>
      <c r="O1443" s="88"/>
      <c r="P1443" s="220">
        <f>O1443*H1443</f>
        <v>0</v>
      </c>
      <c r="Q1443" s="220">
        <v>0.00161</v>
      </c>
      <c r="R1443" s="220">
        <f>Q1443*H1443</f>
        <v>0.00708078</v>
      </c>
      <c r="S1443" s="220">
        <v>0</v>
      </c>
      <c r="T1443" s="221">
        <f>S1443*H1443</f>
        <v>0</v>
      </c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2"/>
      <c r="AE1443" s="42"/>
      <c r="AR1443" s="222" t="s">
        <v>305</v>
      </c>
      <c r="AT1443" s="222" t="s">
        <v>176</v>
      </c>
      <c r="AU1443" s="222" t="s">
        <v>82</v>
      </c>
      <c r="AY1443" s="20" t="s">
        <v>175</v>
      </c>
      <c r="BE1443" s="223">
        <f>IF(N1443="základní",J1443,0)</f>
        <v>0</v>
      </c>
      <c r="BF1443" s="223">
        <f>IF(N1443="snížená",J1443,0)</f>
        <v>0</v>
      </c>
      <c r="BG1443" s="223">
        <f>IF(N1443="zákl. přenesená",J1443,0)</f>
        <v>0</v>
      </c>
      <c r="BH1443" s="223">
        <f>IF(N1443="sníž. přenesená",J1443,0)</f>
        <v>0</v>
      </c>
      <c r="BI1443" s="223">
        <f>IF(N1443="nulová",J1443,0)</f>
        <v>0</v>
      </c>
      <c r="BJ1443" s="20" t="s">
        <v>80</v>
      </c>
      <c r="BK1443" s="223">
        <f>ROUND(I1443*H1443,2)</f>
        <v>0</v>
      </c>
      <c r="BL1443" s="20" t="s">
        <v>305</v>
      </c>
      <c r="BM1443" s="222" t="s">
        <v>2209</v>
      </c>
    </row>
    <row r="1444" s="2" customFormat="1">
      <c r="A1444" s="42"/>
      <c r="B1444" s="43"/>
      <c r="C1444" s="44"/>
      <c r="D1444" s="224" t="s">
        <v>183</v>
      </c>
      <c r="E1444" s="44"/>
      <c r="F1444" s="225" t="s">
        <v>2210</v>
      </c>
      <c r="G1444" s="44"/>
      <c r="H1444" s="44"/>
      <c r="I1444" s="226"/>
      <c r="J1444" s="44"/>
      <c r="K1444" s="44"/>
      <c r="L1444" s="48"/>
      <c r="M1444" s="227"/>
      <c r="N1444" s="228"/>
      <c r="O1444" s="88"/>
      <c r="P1444" s="88"/>
      <c r="Q1444" s="88"/>
      <c r="R1444" s="88"/>
      <c r="S1444" s="88"/>
      <c r="T1444" s="89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2"/>
      <c r="AE1444" s="42"/>
      <c r="AT1444" s="20" t="s">
        <v>183</v>
      </c>
      <c r="AU1444" s="20" t="s">
        <v>82</v>
      </c>
    </row>
    <row r="1445" s="2" customFormat="1">
      <c r="A1445" s="42"/>
      <c r="B1445" s="43"/>
      <c r="C1445" s="44"/>
      <c r="D1445" s="229" t="s">
        <v>185</v>
      </c>
      <c r="E1445" s="44"/>
      <c r="F1445" s="230" t="s">
        <v>2211</v>
      </c>
      <c r="G1445" s="44"/>
      <c r="H1445" s="44"/>
      <c r="I1445" s="226"/>
      <c r="J1445" s="44"/>
      <c r="K1445" s="44"/>
      <c r="L1445" s="48"/>
      <c r="M1445" s="227"/>
      <c r="N1445" s="228"/>
      <c r="O1445" s="88"/>
      <c r="P1445" s="88"/>
      <c r="Q1445" s="88"/>
      <c r="R1445" s="88"/>
      <c r="S1445" s="88"/>
      <c r="T1445" s="89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2"/>
      <c r="AE1445" s="42"/>
      <c r="AT1445" s="20" t="s">
        <v>185</v>
      </c>
      <c r="AU1445" s="20" t="s">
        <v>82</v>
      </c>
    </row>
    <row r="1446" s="2" customFormat="1" ht="24.15" customHeight="1">
      <c r="A1446" s="42"/>
      <c r="B1446" s="43"/>
      <c r="C1446" s="211" t="s">
        <v>2212</v>
      </c>
      <c r="D1446" s="211" t="s">
        <v>176</v>
      </c>
      <c r="E1446" s="212" t="s">
        <v>2213</v>
      </c>
      <c r="F1446" s="213" t="s">
        <v>2214</v>
      </c>
      <c r="G1446" s="214" t="s">
        <v>179</v>
      </c>
      <c r="H1446" s="215">
        <v>4.398</v>
      </c>
      <c r="I1446" s="216"/>
      <c r="J1446" s="217">
        <f>ROUND(I1446*H1446,2)</f>
        <v>0</v>
      </c>
      <c r="K1446" s="213" t="s">
        <v>180</v>
      </c>
      <c r="L1446" s="48"/>
      <c r="M1446" s="218" t="s">
        <v>30</v>
      </c>
      <c r="N1446" s="219" t="s">
        <v>44</v>
      </c>
      <c r="O1446" s="88"/>
      <c r="P1446" s="220">
        <f>O1446*H1446</f>
        <v>0</v>
      </c>
      <c r="Q1446" s="220">
        <v>0.01714</v>
      </c>
      <c r="R1446" s="220">
        <f>Q1446*H1446</f>
        <v>0.075381719999999984</v>
      </c>
      <c r="S1446" s="220">
        <v>0</v>
      </c>
      <c r="T1446" s="221">
        <f>S1446*H1446</f>
        <v>0</v>
      </c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R1446" s="222" t="s">
        <v>305</v>
      </c>
      <c r="AT1446" s="222" t="s">
        <v>176</v>
      </c>
      <c r="AU1446" s="222" t="s">
        <v>82</v>
      </c>
      <c r="AY1446" s="20" t="s">
        <v>175</v>
      </c>
      <c r="BE1446" s="223">
        <f>IF(N1446="základní",J1446,0)</f>
        <v>0</v>
      </c>
      <c r="BF1446" s="223">
        <f>IF(N1446="snížená",J1446,0)</f>
        <v>0</v>
      </c>
      <c r="BG1446" s="223">
        <f>IF(N1446="zákl. přenesená",J1446,0)</f>
        <v>0</v>
      </c>
      <c r="BH1446" s="223">
        <f>IF(N1446="sníž. přenesená",J1446,0)</f>
        <v>0</v>
      </c>
      <c r="BI1446" s="223">
        <f>IF(N1446="nulová",J1446,0)</f>
        <v>0</v>
      </c>
      <c r="BJ1446" s="20" t="s">
        <v>80</v>
      </c>
      <c r="BK1446" s="223">
        <f>ROUND(I1446*H1446,2)</f>
        <v>0</v>
      </c>
      <c r="BL1446" s="20" t="s">
        <v>305</v>
      </c>
      <c r="BM1446" s="222" t="s">
        <v>2215</v>
      </c>
    </row>
    <row r="1447" s="2" customFormat="1">
      <c r="A1447" s="42"/>
      <c r="B1447" s="43"/>
      <c r="C1447" s="44"/>
      <c r="D1447" s="224" t="s">
        <v>183</v>
      </c>
      <c r="E1447" s="44"/>
      <c r="F1447" s="225" t="s">
        <v>2216</v>
      </c>
      <c r="G1447" s="44"/>
      <c r="H1447" s="44"/>
      <c r="I1447" s="226"/>
      <c r="J1447" s="44"/>
      <c r="K1447" s="44"/>
      <c r="L1447" s="48"/>
      <c r="M1447" s="227"/>
      <c r="N1447" s="228"/>
      <c r="O1447" s="88"/>
      <c r="P1447" s="88"/>
      <c r="Q1447" s="88"/>
      <c r="R1447" s="88"/>
      <c r="S1447" s="88"/>
      <c r="T1447" s="89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T1447" s="20" t="s">
        <v>183</v>
      </c>
      <c r="AU1447" s="20" t="s">
        <v>82</v>
      </c>
    </row>
    <row r="1448" s="2" customFormat="1">
      <c r="A1448" s="42"/>
      <c r="B1448" s="43"/>
      <c r="C1448" s="44"/>
      <c r="D1448" s="229" t="s">
        <v>185</v>
      </c>
      <c r="E1448" s="44"/>
      <c r="F1448" s="230" t="s">
        <v>2217</v>
      </c>
      <c r="G1448" s="44"/>
      <c r="H1448" s="44"/>
      <c r="I1448" s="226"/>
      <c r="J1448" s="44"/>
      <c r="K1448" s="44"/>
      <c r="L1448" s="48"/>
      <c r="M1448" s="227"/>
      <c r="N1448" s="228"/>
      <c r="O1448" s="88"/>
      <c r="P1448" s="88"/>
      <c r="Q1448" s="88"/>
      <c r="R1448" s="88"/>
      <c r="S1448" s="88"/>
      <c r="T1448" s="89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T1448" s="20" t="s">
        <v>185</v>
      </c>
      <c r="AU1448" s="20" t="s">
        <v>82</v>
      </c>
    </row>
    <row r="1449" s="13" customFormat="1">
      <c r="A1449" s="13"/>
      <c r="B1449" s="241"/>
      <c r="C1449" s="242"/>
      <c r="D1449" s="224" t="s">
        <v>187</v>
      </c>
      <c r="E1449" s="243" t="s">
        <v>30</v>
      </c>
      <c r="F1449" s="244" t="s">
        <v>2218</v>
      </c>
      <c r="G1449" s="242"/>
      <c r="H1449" s="245">
        <v>2.5175</v>
      </c>
      <c r="I1449" s="246"/>
      <c r="J1449" s="242"/>
      <c r="K1449" s="242"/>
      <c r="L1449" s="247"/>
      <c r="M1449" s="248"/>
      <c r="N1449" s="249"/>
      <c r="O1449" s="249"/>
      <c r="P1449" s="249"/>
      <c r="Q1449" s="249"/>
      <c r="R1449" s="249"/>
      <c r="S1449" s="249"/>
      <c r="T1449" s="250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1" t="s">
        <v>187</v>
      </c>
      <c r="AU1449" s="251" t="s">
        <v>82</v>
      </c>
      <c r="AV1449" s="13" t="s">
        <v>82</v>
      </c>
      <c r="AW1449" s="13" t="s">
        <v>36</v>
      </c>
      <c r="AX1449" s="13" t="s">
        <v>73</v>
      </c>
      <c r="AY1449" s="251" t="s">
        <v>175</v>
      </c>
    </row>
    <row r="1450" s="13" customFormat="1">
      <c r="A1450" s="13"/>
      <c r="B1450" s="241"/>
      <c r="C1450" s="242"/>
      <c r="D1450" s="224" t="s">
        <v>187</v>
      </c>
      <c r="E1450" s="243" t="s">
        <v>30</v>
      </c>
      <c r="F1450" s="244" t="s">
        <v>2219</v>
      </c>
      <c r="G1450" s="242"/>
      <c r="H1450" s="245">
        <v>1.8799999999999997</v>
      </c>
      <c r="I1450" s="246"/>
      <c r="J1450" s="242"/>
      <c r="K1450" s="242"/>
      <c r="L1450" s="247"/>
      <c r="M1450" s="248"/>
      <c r="N1450" s="249"/>
      <c r="O1450" s="249"/>
      <c r="P1450" s="249"/>
      <c r="Q1450" s="249"/>
      <c r="R1450" s="249"/>
      <c r="S1450" s="249"/>
      <c r="T1450" s="250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1" t="s">
        <v>187</v>
      </c>
      <c r="AU1450" s="251" t="s">
        <v>82</v>
      </c>
      <c r="AV1450" s="13" t="s">
        <v>82</v>
      </c>
      <c r="AW1450" s="13" t="s">
        <v>36</v>
      </c>
      <c r="AX1450" s="13" t="s">
        <v>73</v>
      </c>
      <c r="AY1450" s="251" t="s">
        <v>175</v>
      </c>
    </row>
    <row r="1451" s="14" customFormat="1">
      <c r="A1451" s="14"/>
      <c r="B1451" s="252"/>
      <c r="C1451" s="253"/>
      <c r="D1451" s="224" t="s">
        <v>187</v>
      </c>
      <c r="E1451" s="254" t="s">
        <v>30</v>
      </c>
      <c r="F1451" s="255" t="s">
        <v>190</v>
      </c>
      <c r="G1451" s="253"/>
      <c r="H1451" s="256">
        <v>4.3975</v>
      </c>
      <c r="I1451" s="257"/>
      <c r="J1451" s="253"/>
      <c r="K1451" s="253"/>
      <c r="L1451" s="258"/>
      <c r="M1451" s="259"/>
      <c r="N1451" s="260"/>
      <c r="O1451" s="260"/>
      <c r="P1451" s="260"/>
      <c r="Q1451" s="260"/>
      <c r="R1451" s="260"/>
      <c r="S1451" s="260"/>
      <c r="T1451" s="261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2" t="s">
        <v>187</v>
      </c>
      <c r="AU1451" s="262" t="s">
        <v>82</v>
      </c>
      <c r="AV1451" s="14" t="s">
        <v>181</v>
      </c>
      <c r="AW1451" s="14" t="s">
        <v>36</v>
      </c>
      <c r="AX1451" s="14" t="s">
        <v>80</v>
      </c>
      <c r="AY1451" s="262" t="s">
        <v>175</v>
      </c>
    </row>
    <row r="1452" s="2" customFormat="1" ht="16.5" customHeight="1">
      <c r="A1452" s="42"/>
      <c r="B1452" s="43"/>
      <c r="C1452" s="211" t="s">
        <v>2220</v>
      </c>
      <c r="D1452" s="211" t="s">
        <v>176</v>
      </c>
      <c r="E1452" s="212" t="s">
        <v>2221</v>
      </c>
      <c r="F1452" s="213" t="s">
        <v>2222</v>
      </c>
      <c r="G1452" s="214" t="s">
        <v>179</v>
      </c>
      <c r="H1452" s="215">
        <v>4.398</v>
      </c>
      <c r="I1452" s="216"/>
      <c r="J1452" s="217">
        <f>ROUND(I1452*H1452,2)</f>
        <v>0</v>
      </c>
      <c r="K1452" s="213" t="s">
        <v>180</v>
      </c>
      <c r="L1452" s="48"/>
      <c r="M1452" s="218" t="s">
        <v>30</v>
      </c>
      <c r="N1452" s="219" t="s">
        <v>44</v>
      </c>
      <c r="O1452" s="88"/>
      <c r="P1452" s="220">
        <f>O1452*H1452</f>
        <v>0</v>
      </c>
      <c r="Q1452" s="220">
        <v>0.0001</v>
      </c>
      <c r="R1452" s="220">
        <f>Q1452*H1452</f>
        <v>0.0004398</v>
      </c>
      <c r="S1452" s="220">
        <v>0</v>
      </c>
      <c r="T1452" s="221">
        <f>S1452*H1452</f>
        <v>0</v>
      </c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2"/>
      <c r="AE1452" s="42"/>
      <c r="AR1452" s="222" t="s">
        <v>305</v>
      </c>
      <c r="AT1452" s="222" t="s">
        <v>176</v>
      </c>
      <c r="AU1452" s="222" t="s">
        <v>82</v>
      </c>
      <c r="AY1452" s="20" t="s">
        <v>175</v>
      </c>
      <c r="BE1452" s="223">
        <f>IF(N1452="základní",J1452,0)</f>
        <v>0</v>
      </c>
      <c r="BF1452" s="223">
        <f>IF(N1452="snížená",J1452,0)</f>
        <v>0</v>
      </c>
      <c r="BG1452" s="223">
        <f>IF(N1452="zákl. přenesená",J1452,0)</f>
        <v>0</v>
      </c>
      <c r="BH1452" s="223">
        <f>IF(N1452="sníž. přenesená",J1452,0)</f>
        <v>0</v>
      </c>
      <c r="BI1452" s="223">
        <f>IF(N1452="nulová",J1452,0)</f>
        <v>0</v>
      </c>
      <c r="BJ1452" s="20" t="s">
        <v>80</v>
      </c>
      <c r="BK1452" s="223">
        <f>ROUND(I1452*H1452,2)</f>
        <v>0</v>
      </c>
      <c r="BL1452" s="20" t="s">
        <v>305</v>
      </c>
      <c r="BM1452" s="222" t="s">
        <v>2223</v>
      </c>
    </row>
    <row r="1453" s="2" customFormat="1">
      <c r="A1453" s="42"/>
      <c r="B1453" s="43"/>
      <c r="C1453" s="44"/>
      <c r="D1453" s="224" t="s">
        <v>183</v>
      </c>
      <c r="E1453" s="44"/>
      <c r="F1453" s="225" t="s">
        <v>2224</v>
      </c>
      <c r="G1453" s="44"/>
      <c r="H1453" s="44"/>
      <c r="I1453" s="226"/>
      <c r="J1453" s="44"/>
      <c r="K1453" s="44"/>
      <c r="L1453" s="48"/>
      <c r="M1453" s="227"/>
      <c r="N1453" s="228"/>
      <c r="O1453" s="88"/>
      <c r="P1453" s="88"/>
      <c r="Q1453" s="88"/>
      <c r="R1453" s="88"/>
      <c r="S1453" s="88"/>
      <c r="T1453" s="89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2"/>
      <c r="AE1453" s="42"/>
      <c r="AT1453" s="20" t="s">
        <v>183</v>
      </c>
      <c r="AU1453" s="20" t="s">
        <v>82</v>
      </c>
    </row>
    <row r="1454" s="2" customFormat="1">
      <c r="A1454" s="42"/>
      <c r="B1454" s="43"/>
      <c r="C1454" s="44"/>
      <c r="D1454" s="229" t="s">
        <v>185</v>
      </c>
      <c r="E1454" s="44"/>
      <c r="F1454" s="230" t="s">
        <v>2225</v>
      </c>
      <c r="G1454" s="44"/>
      <c r="H1454" s="44"/>
      <c r="I1454" s="226"/>
      <c r="J1454" s="44"/>
      <c r="K1454" s="44"/>
      <c r="L1454" s="48"/>
      <c r="M1454" s="227"/>
      <c r="N1454" s="228"/>
      <c r="O1454" s="88"/>
      <c r="P1454" s="88"/>
      <c r="Q1454" s="88"/>
      <c r="R1454" s="88"/>
      <c r="S1454" s="88"/>
      <c r="T1454" s="89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2"/>
      <c r="AE1454" s="42"/>
      <c r="AT1454" s="20" t="s">
        <v>185</v>
      </c>
      <c r="AU1454" s="20" t="s">
        <v>82</v>
      </c>
    </row>
    <row r="1455" s="2" customFormat="1" ht="16.5" customHeight="1">
      <c r="A1455" s="42"/>
      <c r="B1455" s="43"/>
      <c r="C1455" s="211" t="s">
        <v>2226</v>
      </c>
      <c r="D1455" s="211" t="s">
        <v>176</v>
      </c>
      <c r="E1455" s="212" t="s">
        <v>2227</v>
      </c>
      <c r="F1455" s="213" t="s">
        <v>2228</v>
      </c>
      <c r="G1455" s="214" t="s">
        <v>247</v>
      </c>
      <c r="H1455" s="215">
        <v>1.75</v>
      </c>
      <c r="I1455" s="216"/>
      <c r="J1455" s="217">
        <f>ROUND(I1455*H1455,2)</f>
        <v>0</v>
      </c>
      <c r="K1455" s="213" t="s">
        <v>180</v>
      </c>
      <c r="L1455" s="48"/>
      <c r="M1455" s="218" t="s">
        <v>30</v>
      </c>
      <c r="N1455" s="219" t="s">
        <v>44</v>
      </c>
      <c r="O1455" s="88"/>
      <c r="P1455" s="220">
        <f>O1455*H1455</f>
        <v>0</v>
      </c>
      <c r="Q1455" s="220">
        <v>0.0001</v>
      </c>
      <c r="R1455" s="220">
        <f>Q1455*H1455</f>
        <v>0.000175</v>
      </c>
      <c r="S1455" s="220">
        <v>0</v>
      </c>
      <c r="T1455" s="221">
        <f>S1455*H1455</f>
        <v>0</v>
      </c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2"/>
      <c r="AE1455" s="42"/>
      <c r="AR1455" s="222" t="s">
        <v>305</v>
      </c>
      <c r="AT1455" s="222" t="s">
        <v>176</v>
      </c>
      <c r="AU1455" s="222" t="s">
        <v>82</v>
      </c>
      <c r="AY1455" s="20" t="s">
        <v>175</v>
      </c>
      <c r="BE1455" s="223">
        <f>IF(N1455="základní",J1455,0)</f>
        <v>0</v>
      </c>
      <c r="BF1455" s="223">
        <f>IF(N1455="snížená",J1455,0)</f>
        <v>0</v>
      </c>
      <c r="BG1455" s="223">
        <f>IF(N1455="zákl. přenesená",J1455,0)</f>
        <v>0</v>
      </c>
      <c r="BH1455" s="223">
        <f>IF(N1455="sníž. přenesená",J1455,0)</f>
        <v>0</v>
      </c>
      <c r="BI1455" s="223">
        <f>IF(N1455="nulová",J1455,0)</f>
        <v>0</v>
      </c>
      <c r="BJ1455" s="20" t="s">
        <v>80</v>
      </c>
      <c r="BK1455" s="223">
        <f>ROUND(I1455*H1455,2)</f>
        <v>0</v>
      </c>
      <c r="BL1455" s="20" t="s">
        <v>305</v>
      </c>
      <c r="BM1455" s="222" t="s">
        <v>2229</v>
      </c>
    </row>
    <row r="1456" s="2" customFormat="1">
      <c r="A1456" s="42"/>
      <c r="B1456" s="43"/>
      <c r="C1456" s="44"/>
      <c r="D1456" s="224" t="s">
        <v>183</v>
      </c>
      <c r="E1456" s="44"/>
      <c r="F1456" s="225" t="s">
        <v>2230</v>
      </c>
      <c r="G1456" s="44"/>
      <c r="H1456" s="44"/>
      <c r="I1456" s="226"/>
      <c r="J1456" s="44"/>
      <c r="K1456" s="44"/>
      <c r="L1456" s="48"/>
      <c r="M1456" s="227"/>
      <c r="N1456" s="228"/>
      <c r="O1456" s="88"/>
      <c r="P1456" s="88"/>
      <c r="Q1456" s="88"/>
      <c r="R1456" s="88"/>
      <c r="S1456" s="88"/>
      <c r="T1456" s="89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2"/>
      <c r="AE1456" s="42"/>
      <c r="AT1456" s="20" t="s">
        <v>183</v>
      </c>
      <c r="AU1456" s="20" t="s">
        <v>82</v>
      </c>
    </row>
    <row r="1457" s="2" customFormat="1">
      <c r="A1457" s="42"/>
      <c r="B1457" s="43"/>
      <c r="C1457" s="44"/>
      <c r="D1457" s="229" t="s">
        <v>185</v>
      </c>
      <c r="E1457" s="44"/>
      <c r="F1457" s="230" t="s">
        <v>2231</v>
      </c>
      <c r="G1457" s="44"/>
      <c r="H1457" s="44"/>
      <c r="I1457" s="226"/>
      <c r="J1457" s="44"/>
      <c r="K1457" s="44"/>
      <c r="L1457" s="48"/>
      <c r="M1457" s="227"/>
      <c r="N1457" s="228"/>
      <c r="O1457" s="88"/>
      <c r="P1457" s="88"/>
      <c r="Q1457" s="88"/>
      <c r="R1457" s="88"/>
      <c r="S1457" s="88"/>
      <c r="T1457" s="89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T1457" s="20" t="s">
        <v>185</v>
      </c>
      <c r="AU1457" s="20" t="s">
        <v>82</v>
      </c>
    </row>
    <row r="1458" s="13" customFormat="1">
      <c r="A1458" s="13"/>
      <c r="B1458" s="241"/>
      <c r="C1458" s="242"/>
      <c r="D1458" s="224" t="s">
        <v>187</v>
      </c>
      <c r="E1458" s="243" t="s">
        <v>30</v>
      </c>
      <c r="F1458" s="244" t="s">
        <v>2232</v>
      </c>
      <c r="G1458" s="242"/>
      <c r="H1458" s="245">
        <v>0.95</v>
      </c>
      <c r="I1458" s="246"/>
      <c r="J1458" s="242"/>
      <c r="K1458" s="242"/>
      <c r="L1458" s="247"/>
      <c r="M1458" s="248"/>
      <c r="N1458" s="249"/>
      <c r="O1458" s="249"/>
      <c r="P1458" s="249"/>
      <c r="Q1458" s="249"/>
      <c r="R1458" s="249"/>
      <c r="S1458" s="249"/>
      <c r="T1458" s="250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1" t="s">
        <v>187</v>
      </c>
      <c r="AU1458" s="251" t="s">
        <v>82</v>
      </c>
      <c r="AV1458" s="13" t="s">
        <v>82</v>
      </c>
      <c r="AW1458" s="13" t="s">
        <v>36</v>
      </c>
      <c r="AX1458" s="13" t="s">
        <v>73</v>
      </c>
      <c r="AY1458" s="251" t="s">
        <v>175</v>
      </c>
    </row>
    <row r="1459" s="13" customFormat="1">
      <c r="A1459" s="13"/>
      <c r="B1459" s="241"/>
      <c r="C1459" s="242"/>
      <c r="D1459" s="224" t="s">
        <v>187</v>
      </c>
      <c r="E1459" s="243" t="s">
        <v>30</v>
      </c>
      <c r="F1459" s="244" t="s">
        <v>2233</v>
      </c>
      <c r="G1459" s="242"/>
      <c r="H1459" s="245">
        <v>0.8</v>
      </c>
      <c r="I1459" s="246"/>
      <c r="J1459" s="242"/>
      <c r="K1459" s="242"/>
      <c r="L1459" s="247"/>
      <c r="M1459" s="248"/>
      <c r="N1459" s="249"/>
      <c r="O1459" s="249"/>
      <c r="P1459" s="249"/>
      <c r="Q1459" s="249"/>
      <c r="R1459" s="249"/>
      <c r="S1459" s="249"/>
      <c r="T1459" s="250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1" t="s">
        <v>187</v>
      </c>
      <c r="AU1459" s="251" t="s">
        <v>82</v>
      </c>
      <c r="AV1459" s="13" t="s">
        <v>82</v>
      </c>
      <c r="AW1459" s="13" t="s">
        <v>36</v>
      </c>
      <c r="AX1459" s="13" t="s">
        <v>73</v>
      </c>
      <c r="AY1459" s="251" t="s">
        <v>175</v>
      </c>
    </row>
    <row r="1460" s="14" customFormat="1">
      <c r="A1460" s="14"/>
      <c r="B1460" s="252"/>
      <c r="C1460" s="253"/>
      <c r="D1460" s="224" t="s">
        <v>187</v>
      </c>
      <c r="E1460" s="254" t="s">
        <v>30</v>
      </c>
      <c r="F1460" s="255" t="s">
        <v>190</v>
      </c>
      <c r="G1460" s="253"/>
      <c r="H1460" s="256">
        <v>1.75</v>
      </c>
      <c r="I1460" s="257"/>
      <c r="J1460" s="253"/>
      <c r="K1460" s="253"/>
      <c r="L1460" s="258"/>
      <c r="M1460" s="259"/>
      <c r="N1460" s="260"/>
      <c r="O1460" s="260"/>
      <c r="P1460" s="260"/>
      <c r="Q1460" s="260"/>
      <c r="R1460" s="260"/>
      <c r="S1460" s="260"/>
      <c r="T1460" s="261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2" t="s">
        <v>187</v>
      </c>
      <c r="AU1460" s="262" t="s">
        <v>82</v>
      </c>
      <c r="AV1460" s="14" t="s">
        <v>181</v>
      </c>
      <c r="AW1460" s="14" t="s">
        <v>36</v>
      </c>
      <c r="AX1460" s="14" t="s">
        <v>80</v>
      </c>
      <c r="AY1460" s="262" t="s">
        <v>175</v>
      </c>
    </row>
    <row r="1461" s="2" customFormat="1" ht="16.5" customHeight="1">
      <c r="A1461" s="42"/>
      <c r="B1461" s="43"/>
      <c r="C1461" s="211" t="s">
        <v>2234</v>
      </c>
      <c r="D1461" s="211" t="s">
        <v>176</v>
      </c>
      <c r="E1461" s="212" t="s">
        <v>2235</v>
      </c>
      <c r="F1461" s="213" t="s">
        <v>2236</v>
      </c>
      <c r="G1461" s="214" t="s">
        <v>179</v>
      </c>
      <c r="H1461" s="215">
        <v>4.398</v>
      </c>
      <c r="I1461" s="216"/>
      <c r="J1461" s="217">
        <f>ROUND(I1461*H1461,2)</f>
        <v>0</v>
      </c>
      <c r="K1461" s="213" t="s">
        <v>180</v>
      </c>
      <c r="L1461" s="48"/>
      <c r="M1461" s="218" t="s">
        <v>30</v>
      </c>
      <c r="N1461" s="219" t="s">
        <v>44</v>
      </c>
      <c r="O1461" s="88"/>
      <c r="P1461" s="220">
        <f>O1461*H1461</f>
        <v>0</v>
      </c>
      <c r="Q1461" s="220">
        <v>0</v>
      </c>
      <c r="R1461" s="220">
        <f>Q1461*H1461</f>
        <v>0</v>
      </c>
      <c r="S1461" s="220">
        <v>0</v>
      </c>
      <c r="T1461" s="221">
        <f>S1461*H1461</f>
        <v>0</v>
      </c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2"/>
      <c r="AE1461" s="42"/>
      <c r="AR1461" s="222" t="s">
        <v>305</v>
      </c>
      <c r="AT1461" s="222" t="s">
        <v>176</v>
      </c>
      <c r="AU1461" s="222" t="s">
        <v>82</v>
      </c>
      <c r="AY1461" s="20" t="s">
        <v>175</v>
      </c>
      <c r="BE1461" s="223">
        <f>IF(N1461="základní",J1461,0)</f>
        <v>0</v>
      </c>
      <c r="BF1461" s="223">
        <f>IF(N1461="snížená",J1461,0)</f>
        <v>0</v>
      </c>
      <c r="BG1461" s="223">
        <f>IF(N1461="zákl. přenesená",J1461,0)</f>
        <v>0</v>
      </c>
      <c r="BH1461" s="223">
        <f>IF(N1461="sníž. přenesená",J1461,0)</f>
        <v>0</v>
      </c>
      <c r="BI1461" s="223">
        <f>IF(N1461="nulová",J1461,0)</f>
        <v>0</v>
      </c>
      <c r="BJ1461" s="20" t="s">
        <v>80</v>
      </c>
      <c r="BK1461" s="223">
        <f>ROUND(I1461*H1461,2)</f>
        <v>0</v>
      </c>
      <c r="BL1461" s="20" t="s">
        <v>305</v>
      </c>
      <c r="BM1461" s="222" t="s">
        <v>2237</v>
      </c>
    </row>
    <row r="1462" s="2" customFormat="1">
      <c r="A1462" s="42"/>
      <c r="B1462" s="43"/>
      <c r="C1462" s="44"/>
      <c r="D1462" s="224" t="s">
        <v>183</v>
      </c>
      <c r="E1462" s="44"/>
      <c r="F1462" s="225" t="s">
        <v>2238</v>
      </c>
      <c r="G1462" s="44"/>
      <c r="H1462" s="44"/>
      <c r="I1462" s="226"/>
      <c r="J1462" s="44"/>
      <c r="K1462" s="44"/>
      <c r="L1462" s="48"/>
      <c r="M1462" s="227"/>
      <c r="N1462" s="228"/>
      <c r="O1462" s="88"/>
      <c r="P1462" s="88"/>
      <c r="Q1462" s="88"/>
      <c r="R1462" s="88"/>
      <c r="S1462" s="88"/>
      <c r="T1462" s="89"/>
      <c r="U1462" s="42"/>
      <c r="V1462" s="42"/>
      <c r="W1462" s="42"/>
      <c r="X1462" s="42"/>
      <c r="Y1462" s="42"/>
      <c r="Z1462" s="42"/>
      <c r="AA1462" s="42"/>
      <c r="AB1462" s="42"/>
      <c r="AC1462" s="42"/>
      <c r="AD1462" s="42"/>
      <c r="AE1462" s="42"/>
      <c r="AT1462" s="20" t="s">
        <v>183</v>
      </c>
      <c r="AU1462" s="20" t="s">
        <v>82</v>
      </c>
    </row>
    <row r="1463" s="2" customFormat="1">
      <c r="A1463" s="42"/>
      <c r="B1463" s="43"/>
      <c r="C1463" s="44"/>
      <c r="D1463" s="229" t="s">
        <v>185</v>
      </c>
      <c r="E1463" s="44"/>
      <c r="F1463" s="230" t="s">
        <v>2239</v>
      </c>
      <c r="G1463" s="44"/>
      <c r="H1463" s="44"/>
      <c r="I1463" s="226"/>
      <c r="J1463" s="44"/>
      <c r="K1463" s="44"/>
      <c r="L1463" s="48"/>
      <c r="M1463" s="227"/>
      <c r="N1463" s="228"/>
      <c r="O1463" s="88"/>
      <c r="P1463" s="88"/>
      <c r="Q1463" s="88"/>
      <c r="R1463" s="88"/>
      <c r="S1463" s="88"/>
      <c r="T1463" s="89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2"/>
      <c r="AE1463" s="42"/>
      <c r="AT1463" s="20" t="s">
        <v>185</v>
      </c>
      <c r="AU1463" s="20" t="s">
        <v>82</v>
      </c>
    </row>
    <row r="1464" s="2" customFormat="1" ht="24.15" customHeight="1">
      <c r="A1464" s="42"/>
      <c r="B1464" s="43"/>
      <c r="C1464" s="211" t="s">
        <v>2240</v>
      </c>
      <c r="D1464" s="211" t="s">
        <v>176</v>
      </c>
      <c r="E1464" s="212" t="s">
        <v>2241</v>
      </c>
      <c r="F1464" s="213" t="s">
        <v>2242</v>
      </c>
      <c r="G1464" s="214" t="s">
        <v>179</v>
      </c>
      <c r="H1464" s="215">
        <v>2.722</v>
      </c>
      <c r="I1464" s="216"/>
      <c r="J1464" s="217">
        <f>ROUND(I1464*H1464,2)</f>
        <v>0</v>
      </c>
      <c r="K1464" s="213" t="s">
        <v>180</v>
      </c>
      <c r="L1464" s="48"/>
      <c r="M1464" s="218" t="s">
        <v>30</v>
      </c>
      <c r="N1464" s="219" t="s">
        <v>44</v>
      </c>
      <c r="O1464" s="88"/>
      <c r="P1464" s="220">
        <f>O1464*H1464</f>
        <v>0</v>
      </c>
      <c r="Q1464" s="220">
        <v>0.01548</v>
      </c>
      <c r="R1464" s="220">
        <f>Q1464*H1464</f>
        <v>0.04213656</v>
      </c>
      <c r="S1464" s="220">
        <v>0</v>
      </c>
      <c r="T1464" s="221">
        <f>S1464*H1464</f>
        <v>0</v>
      </c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2"/>
      <c r="AE1464" s="42"/>
      <c r="AR1464" s="222" t="s">
        <v>305</v>
      </c>
      <c r="AT1464" s="222" t="s">
        <v>176</v>
      </c>
      <c r="AU1464" s="222" t="s">
        <v>82</v>
      </c>
      <c r="AY1464" s="20" t="s">
        <v>175</v>
      </c>
      <c r="BE1464" s="223">
        <f>IF(N1464="základní",J1464,0)</f>
        <v>0</v>
      </c>
      <c r="BF1464" s="223">
        <f>IF(N1464="snížená",J1464,0)</f>
        <v>0</v>
      </c>
      <c r="BG1464" s="223">
        <f>IF(N1464="zákl. přenesená",J1464,0)</f>
        <v>0</v>
      </c>
      <c r="BH1464" s="223">
        <f>IF(N1464="sníž. přenesená",J1464,0)</f>
        <v>0</v>
      </c>
      <c r="BI1464" s="223">
        <f>IF(N1464="nulová",J1464,0)</f>
        <v>0</v>
      </c>
      <c r="BJ1464" s="20" t="s">
        <v>80</v>
      </c>
      <c r="BK1464" s="223">
        <f>ROUND(I1464*H1464,2)</f>
        <v>0</v>
      </c>
      <c r="BL1464" s="20" t="s">
        <v>305</v>
      </c>
      <c r="BM1464" s="222" t="s">
        <v>2243</v>
      </c>
    </row>
    <row r="1465" s="2" customFormat="1">
      <c r="A1465" s="42"/>
      <c r="B1465" s="43"/>
      <c r="C1465" s="44"/>
      <c r="D1465" s="224" t="s">
        <v>183</v>
      </c>
      <c r="E1465" s="44"/>
      <c r="F1465" s="225" t="s">
        <v>2244</v>
      </c>
      <c r="G1465" s="44"/>
      <c r="H1465" s="44"/>
      <c r="I1465" s="226"/>
      <c r="J1465" s="44"/>
      <c r="K1465" s="44"/>
      <c r="L1465" s="48"/>
      <c r="M1465" s="227"/>
      <c r="N1465" s="228"/>
      <c r="O1465" s="88"/>
      <c r="P1465" s="88"/>
      <c r="Q1465" s="88"/>
      <c r="R1465" s="88"/>
      <c r="S1465" s="88"/>
      <c r="T1465" s="89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2"/>
      <c r="AE1465" s="42"/>
      <c r="AT1465" s="20" t="s">
        <v>183</v>
      </c>
      <c r="AU1465" s="20" t="s">
        <v>82</v>
      </c>
    </row>
    <row r="1466" s="2" customFormat="1">
      <c r="A1466" s="42"/>
      <c r="B1466" s="43"/>
      <c r="C1466" s="44"/>
      <c r="D1466" s="229" t="s">
        <v>185</v>
      </c>
      <c r="E1466" s="44"/>
      <c r="F1466" s="230" t="s">
        <v>2245</v>
      </c>
      <c r="G1466" s="44"/>
      <c r="H1466" s="44"/>
      <c r="I1466" s="226"/>
      <c r="J1466" s="44"/>
      <c r="K1466" s="44"/>
      <c r="L1466" s="48"/>
      <c r="M1466" s="227"/>
      <c r="N1466" s="228"/>
      <c r="O1466" s="88"/>
      <c r="P1466" s="88"/>
      <c r="Q1466" s="88"/>
      <c r="R1466" s="88"/>
      <c r="S1466" s="88"/>
      <c r="T1466" s="89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2"/>
      <c r="AE1466" s="42"/>
      <c r="AT1466" s="20" t="s">
        <v>185</v>
      </c>
      <c r="AU1466" s="20" t="s">
        <v>82</v>
      </c>
    </row>
    <row r="1467" s="13" customFormat="1">
      <c r="A1467" s="13"/>
      <c r="B1467" s="241"/>
      <c r="C1467" s="242"/>
      <c r="D1467" s="224" t="s">
        <v>187</v>
      </c>
      <c r="E1467" s="243" t="s">
        <v>30</v>
      </c>
      <c r="F1467" s="244" t="s">
        <v>2246</v>
      </c>
      <c r="G1467" s="242"/>
      <c r="H1467" s="245">
        <v>2.0099999999999996</v>
      </c>
      <c r="I1467" s="246"/>
      <c r="J1467" s="242"/>
      <c r="K1467" s="242"/>
      <c r="L1467" s="247"/>
      <c r="M1467" s="248"/>
      <c r="N1467" s="249"/>
      <c r="O1467" s="249"/>
      <c r="P1467" s="249"/>
      <c r="Q1467" s="249"/>
      <c r="R1467" s="249"/>
      <c r="S1467" s="249"/>
      <c r="T1467" s="250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1" t="s">
        <v>187</v>
      </c>
      <c r="AU1467" s="251" t="s">
        <v>82</v>
      </c>
      <c r="AV1467" s="13" t="s">
        <v>82</v>
      </c>
      <c r="AW1467" s="13" t="s">
        <v>36</v>
      </c>
      <c r="AX1467" s="13" t="s">
        <v>73</v>
      </c>
      <c r="AY1467" s="251" t="s">
        <v>175</v>
      </c>
    </row>
    <row r="1468" s="13" customFormat="1">
      <c r="A1468" s="13"/>
      <c r="B1468" s="241"/>
      <c r="C1468" s="242"/>
      <c r="D1468" s="224" t="s">
        <v>187</v>
      </c>
      <c r="E1468" s="243" t="s">
        <v>30</v>
      </c>
      <c r="F1468" s="244" t="s">
        <v>2247</v>
      </c>
      <c r="G1468" s="242"/>
      <c r="H1468" s="245">
        <v>0.71199999999999992</v>
      </c>
      <c r="I1468" s="246"/>
      <c r="J1468" s="242"/>
      <c r="K1468" s="242"/>
      <c r="L1468" s="247"/>
      <c r="M1468" s="248"/>
      <c r="N1468" s="249"/>
      <c r="O1468" s="249"/>
      <c r="P1468" s="249"/>
      <c r="Q1468" s="249"/>
      <c r="R1468" s="249"/>
      <c r="S1468" s="249"/>
      <c r="T1468" s="250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1" t="s">
        <v>187</v>
      </c>
      <c r="AU1468" s="251" t="s">
        <v>82</v>
      </c>
      <c r="AV1468" s="13" t="s">
        <v>82</v>
      </c>
      <c r="AW1468" s="13" t="s">
        <v>36</v>
      </c>
      <c r="AX1468" s="13" t="s">
        <v>73</v>
      </c>
      <c r="AY1468" s="251" t="s">
        <v>175</v>
      </c>
    </row>
    <row r="1469" s="14" customFormat="1">
      <c r="A1469" s="14"/>
      <c r="B1469" s="252"/>
      <c r="C1469" s="253"/>
      <c r="D1469" s="224" t="s">
        <v>187</v>
      </c>
      <c r="E1469" s="254" t="s">
        <v>30</v>
      </c>
      <c r="F1469" s="255" t="s">
        <v>190</v>
      </c>
      <c r="G1469" s="253"/>
      <c r="H1469" s="256">
        <v>2.722</v>
      </c>
      <c r="I1469" s="257"/>
      <c r="J1469" s="253"/>
      <c r="K1469" s="253"/>
      <c r="L1469" s="258"/>
      <c r="M1469" s="259"/>
      <c r="N1469" s="260"/>
      <c r="O1469" s="260"/>
      <c r="P1469" s="260"/>
      <c r="Q1469" s="260"/>
      <c r="R1469" s="260"/>
      <c r="S1469" s="260"/>
      <c r="T1469" s="261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2" t="s">
        <v>187</v>
      </c>
      <c r="AU1469" s="262" t="s">
        <v>82</v>
      </c>
      <c r="AV1469" s="14" t="s">
        <v>181</v>
      </c>
      <c r="AW1469" s="14" t="s">
        <v>36</v>
      </c>
      <c r="AX1469" s="14" t="s">
        <v>80</v>
      </c>
      <c r="AY1469" s="262" t="s">
        <v>175</v>
      </c>
    </row>
    <row r="1470" s="2" customFormat="1" ht="16.5" customHeight="1">
      <c r="A1470" s="42"/>
      <c r="B1470" s="43"/>
      <c r="C1470" s="211" t="s">
        <v>2248</v>
      </c>
      <c r="D1470" s="211" t="s">
        <v>176</v>
      </c>
      <c r="E1470" s="212" t="s">
        <v>2249</v>
      </c>
      <c r="F1470" s="213" t="s">
        <v>2250</v>
      </c>
      <c r="G1470" s="214" t="s">
        <v>179</v>
      </c>
      <c r="H1470" s="215">
        <v>2.722</v>
      </c>
      <c r="I1470" s="216"/>
      <c r="J1470" s="217">
        <f>ROUND(I1470*H1470,2)</f>
        <v>0</v>
      </c>
      <c r="K1470" s="213" t="s">
        <v>180</v>
      </c>
      <c r="L1470" s="48"/>
      <c r="M1470" s="218" t="s">
        <v>30</v>
      </c>
      <c r="N1470" s="219" t="s">
        <v>44</v>
      </c>
      <c r="O1470" s="88"/>
      <c r="P1470" s="220">
        <f>O1470*H1470</f>
        <v>0</v>
      </c>
      <c r="Q1470" s="220">
        <v>0</v>
      </c>
      <c r="R1470" s="220">
        <f>Q1470*H1470</f>
        <v>0</v>
      </c>
      <c r="S1470" s="220">
        <v>0</v>
      </c>
      <c r="T1470" s="221">
        <f>S1470*H1470</f>
        <v>0</v>
      </c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2"/>
      <c r="AE1470" s="42"/>
      <c r="AR1470" s="222" t="s">
        <v>305</v>
      </c>
      <c r="AT1470" s="222" t="s">
        <v>176</v>
      </c>
      <c r="AU1470" s="222" t="s">
        <v>82</v>
      </c>
      <c r="AY1470" s="20" t="s">
        <v>175</v>
      </c>
      <c r="BE1470" s="223">
        <f>IF(N1470="základní",J1470,0)</f>
        <v>0</v>
      </c>
      <c r="BF1470" s="223">
        <f>IF(N1470="snížená",J1470,0)</f>
        <v>0</v>
      </c>
      <c r="BG1470" s="223">
        <f>IF(N1470="zákl. přenesená",J1470,0)</f>
        <v>0</v>
      </c>
      <c r="BH1470" s="223">
        <f>IF(N1470="sníž. přenesená",J1470,0)</f>
        <v>0</v>
      </c>
      <c r="BI1470" s="223">
        <f>IF(N1470="nulová",J1470,0)</f>
        <v>0</v>
      </c>
      <c r="BJ1470" s="20" t="s">
        <v>80</v>
      </c>
      <c r="BK1470" s="223">
        <f>ROUND(I1470*H1470,2)</f>
        <v>0</v>
      </c>
      <c r="BL1470" s="20" t="s">
        <v>305</v>
      </c>
      <c r="BM1470" s="222" t="s">
        <v>2251</v>
      </c>
    </row>
    <row r="1471" s="2" customFormat="1">
      <c r="A1471" s="42"/>
      <c r="B1471" s="43"/>
      <c r="C1471" s="44"/>
      <c r="D1471" s="224" t="s">
        <v>183</v>
      </c>
      <c r="E1471" s="44"/>
      <c r="F1471" s="225" t="s">
        <v>2252</v>
      </c>
      <c r="G1471" s="44"/>
      <c r="H1471" s="44"/>
      <c r="I1471" s="226"/>
      <c r="J1471" s="44"/>
      <c r="K1471" s="44"/>
      <c r="L1471" s="48"/>
      <c r="M1471" s="227"/>
      <c r="N1471" s="228"/>
      <c r="O1471" s="88"/>
      <c r="P1471" s="88"/>
      <c r="Q1471" s="88"/>
      <c r="R1471" s="88"/>
      <c r="S1471" s="88"/>
      <c r="T1471" s="89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2"/>
      <c r="AE1471" s="42"/>
      <c r="AT1471" s="20" t="s">
        <v>183</v>
      </c>
      <c r="AU1471" s="20" t="s">
        <v>82</v>
      </c>
    </row>
    <row r="1472" s="2" customFormat="1">
      <c r="A1472" s="42"/>
      <c r="B1472" s="43"/>
      <c r="C1472" s="44"/>
      <c r="D1472" s="229" t="s">
        <v>185</v>
      </c>
      <c r="E1472" s="44"/>
      <c r="F1472" s="230" t="s">
        <v>2253</v>
      </c>
      <c r="G1472" s="44"/>
      <c r="H1472" s="44"/>
      <c r="I1472" s="226"/>
      <c r="J1472" s="44"/>
      <c r="K1472" s="44"/>
      <c r="L1472" s="48"/>
      <c r="M1472" s="227"/>
      <c r="N1472" s="228"/>
      <c r="O1472" s="88"/>
      <c r="P1472" s="88"/>
      <c r="Q1472" s="88"/>
      <c r="R1472" s="88"/>
      <c r="S1472" s="88"/>
      <c r="T1472" s="89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2"/>
      <c r="AE1472" s="42"/>
      <c r="AT1472" s="20" t="s">
        <v>185</v>
      </c>
      <c r="AU1472" s="20" t="s">
        <v>82</v>
      </c>
    </row>
    <row r="1473" s="2" customFormat="1" ht="21.75" customHeight="1">
      <c r="A1473" s="42"/>
      <c r="B1473" s="43"/>
      <c r="C1473" s="211" t="s">
        <v>2254</v>
      </c>
      <c r="D1473" s="275" t="s">
        <v>176</v>
      </c>
      <c r="E1473" s="212" t="s">
        <v>2255</v>
      </c>
      <c r="F1473" s="213" t="s">
        <v>2256</v>
      </c>
      <c r="G1473" s="214" t="s">
        <v>247</v>
      </c>
      <c r="H1473" s="215">
        <v>59.5</v>
      </c>
      <c r="I1473" s="216"/>
      <c r="J1473" s="217">
        <f>ROUND(I1473*H1473,2)</f>
        <v>0</v>
      </c>
      <c r="K1473" s="213" t="s">
        <v>30</v>
      </c>
      <c r="L1473" s="48"/>
      <c r="M1473" s="218" t="s">
        <v>30</v>
      </c>
      <c r="N1473" s="219" t="s">
        <v>44</v>
      </c>
      <c r="O1473" s="88"/>
      <c r="P1473" s="220">
        <f>O1473*H1473</f>
        <v>0</v>
      </c>
      <c r="Q1473" s="220">
        <v>0.02117</v>
      </c>
      <c r="R1473" s="220">
        <f>Q1473*H1473</f>
        <v>1.2596150000000002</v>
      </c>
      <c r="S1473" s="220">
        <v>0</v>
      </c>
      <c r="T1473" s="221">
        <f>S1473*H1473</f>
        <v>0</v>
      </c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2"/>
      <c r="AE1473" s="42"/>
      <c r="AR1473" s="222" t="s">
        <v>305</v>
      </c>
      <c r="AT1473" s="222" t="s">
        <v>176</v>
      </c>
      <c r="AU1473" s="222" t="s">
        <v>82</v>
      </c>
      <c r="AY1473" s="20" t="s">
        <v>175</v>
      </c>
      <c r="BE1473" s="223">
        <f>IF(N1473="základní",J1473,0)</f>
        <v>0</v>
      </c>
      <c r="BF1473" s="223">
        <f>IF(N1473="snížená",J1473,0)</f>
        <v>0</v>
      </c>
      <c r="BG1473" s="223">
        <f>IF(N1473="zákl. přenesená",J1473,0)</f>
        <v>0</v>
      </c>
      <c r="BH1473" s="223">
        <f>IF(N1473="sníž. přenesená",J1473,0)</f>
        <v>0</v>
      </c>
      <c r="BI1473" s="223">
        <f>IF(N1473="nulová",J1473,0)</f>
        <v>0</v>
      </c>
      <c r="BJ1473" s="20" t="s">
        <v>80</v>
      </c>
      <c r="BK1473" s="223">
        <f>ROUND(I1473*H1473,2)</f>
        <v>0</v>
      </c>
      <c r="BL1473" s="20" t="s">
        <v>305</v>
      </c>
      <c r="BM1473" s="222" t="s">
        <v>2257</v>
      </c>
    </row>
    <row r="1474" s="2" customFormat="1">
      <c r="A1474" s="42"/>
      <c r="B1474" s="43"/>
      <c r="C1474" s="44"/>
      <c r="D1474" s="224" t="s">
        <v>183</v>
      </c>
      <c r="E1474" s="44"/>
      <c r="F1474" s="225" t="s">
        <v>2258</v>
      </c>
      <c r="G1474" s="44"/>
      <c r="H1474" s="44"/>
      <c r="I1474" s="226"/>
      <c r="J1474" s="44"/>
      <c r="K1474" s="44"/>
      <c r="L1474" s="48"/>
      <c r="M1474" s="227"/>
      <c r="N1474" s="228"/>
      <c r="O1474" s="88"/>
      <c r="P1474" s="88"/>
      <c r="Q1474" s="88"/>
      <c r="R1474" s="88"/>
      <c r="S1474" s="88"/>
      <c r="T1474" s="89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2"/>
      <c r="AE1474" s="42"/>
      <c r="AT1474" s="20" t="s">
        <v>183</v>
      </c>
      <c r="AU1474" s="20" t="s">
        <v>82</v>
      </c>
    </row>
    <row r="1475" s="13" customFormat="1">
      <c r="A1475" s="13"/>
      <c r="B1475" s="241"/>
      <c r="C1475" s="242"/>
      <c r="D1475" s="224" t="s">
        <v>187</v>
      </c>
      <c r="E1475" s="243" t="s">
        <v>30</v>
      </c>
      <c r="F1475" s="244" t="s">
        <v>2259</v>
      </c>
      <c r="G1475" s="242"/>
      <c r="H1475" s="245">
        <v>1.5</v>
      </c>
      <c r="I1475" s="246"/>
      <c r="J1475" s="242"/>
      <c r="K1475" s="242"/>
      <c r="L1475" s="247"/>
      <c r="M1475" s="248"/>
      <c r="N1475" s="249"/>
      <c r="O1475" s="249"/>
      <c r="P1475" s="249"/>
      <c r="Q1475" s="249"/>
      <c r="R1475" s="249"/>
      <c r="S1475" s="249"/>
      <c r="T1475" s="250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1" t="s">
        <v>187</v>
      </c>
      <c r="AU1475" s="251" t="s">
        <v>82</v>
      </c>
      <c r="AV1475" s="13" t="s">
        <v>82</v>
      </c>
      <c r="AW1475" s="13" t="s">
        <v>36</v>
      </c>
      <c r="AX1475" s="13" t="s">
        <v>73</v>
      </c>
      <c r="AY1475" s="251" t="s">
        <v>175</v>
      </c>
    </row>
    <row r="1476" s="13" customFormat="1">
      <c r="A1476" s="13"/>
      <c r="B1476" s="241"/>
      <c r="C1476" s="242"/>
      <c r="D1476" s="224" t="s">
        <v>187</v>
      </c>
      <c r="E1476" s="243" t="s">
        <v>30</v>
      </c>
      <c r="F1476" s="244" t="s">
        <v>2260</v>
      </c>
      <c r="G1476" s="242"/>
      <c r="H1476" s="245">
        <v>1.5</v>
      </c>
      <c r="I1476" s="246"/>
      <c r="J1476" s="242"/>
      <c r="K1476" s="242"/>
      <c r="L1476" s="247"/>
      <c r="M1476" s="248"/>
      <c r="N1476" s="249"/>
      <c r="O1476" s="249"/>
      <c r="P1476" s="249"/>
      <c r="Q1476" s="249"/>
      <c r="R1476" s="249"/>
      <c r="S1476" s="249"/>
      <c r="T1476" s="250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1" t="s">
        <v>187</v>
      </c>
      <c r="AU1476" s="251" t="s">
        <v>82</v>
      </c>
      <c r="AV1476" s="13" t="s">
        <v>82</v>
      </c>
      <c r="AW1476" s="13" t="s">
        <v>36</v>
      </c>
      <c r="AX1476" s="13" t="s">
        <v>73</v>
      </c>
      <c r="AY1476" s="251" t="s">
        <v>175</v>
      </c>
    </row>
    <row r="1477" s="13" customFormat="1">
      <c r="A1477" s="13"/>
      <c r="B1477" s="241"/>
      <c r="C1477" s="242"/>
      <c r="D1477" s="224" t="s">
        <v>187</v>
      </c>
      <c r="E1477" s="243" t="s">
        <v>30</v>
      </c>
      <c r="F1477" s="244" t="s">
        <v>2261</v>
      </c>
      <c r="G1477" s="242"/>
      <c r="H1477" s="245">
        <v>2</v>
      </c>
      <c r="I1477" s="246"/>
      <c r="J1477" s="242"/>
      <c r="K1477" s="242"/>
      <c r="L1477" s="247"/>
      <c r="M1477" s="248"/>
      <c r="N1477" s="249"/>
      <c r="O1477" s="249"/>
      <c r="P1477" s="249"/>
      <c r="Q1477" s="249"/>
      <c r="R1477" s="249"/>
      <c r="S1477" s="249"/>
      <c r="T1477" s="250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1" t="s">
        <v>187</v>
      </c>
      <c r="AU1477" s="251" t="s">
        <v>82</v>
      </c>
      <c r="AV1477" s="13" t="s">
        <v>82</v>
      </c>
      <c r="AW1477" s="13" t="s">
        <v>36</v>
      </c>
      <c r="AX1477" s="13" t="s">
        <v>73</v>
      </c>
      <c r="AY1477" s="251" t="s">
        <v>175</v>
      </c>
    </row>
    <row r="1478" s="13" customFormat="1">
      <c r="A1478" s="13"/>
      <c r="B1478" s="241"/>
      <c r="C1478" s="242"/>
      <c r="D1478" s="224" t="s">
        <v>187</v>
      </c>
      <c r="E1478" s="243" t="s">
        <v>30</v>
      </c>
      <c r="F1478" s="244" t="s">
        <v>2262</v>
      </c>
      <c r="G1478" s="242"/>
      <c r="H1478" s="245">
        <v>1.75</v>
      </c>
      <c r="I1478" s="246"/>
      <c r="J1478" s="242"/>
      <c r="K1478" s="242"/>
      <c r="L1478" s="247"/>
      <c r="M1478" s="248"/>
      <c r="N1478" s="249"/>
      <c r="O1478" s="249"/>
      <c r="P1478" s="249"/>
      <c r="Q1478" s="249"/>
      <c r="R1478" s="249"/>
      <c r="S1478" s="249"/>
      <c r="T1478" s="250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1" t="s">
        <v>187</v>
      </c>
      <c r="AU1478" s="251" t="s">
        <v>82</v>
      </c>
      <c r="AV1478" s="13" t="s">
        <v>82</v>
      </c>
      <c r="AW1478" s="13" t="s">
        <v>36</v>
      </c>
      <c r="AX1478" s="13" t="s">
        <v>73</v>
      </c>
      <c r="AY1478" s="251" t="s">
        <v>175</v>
      </c>
    </row>
    <row r="1479" s="13" customFormat="1">
      <c r="A1479" s="13"/>
      <c r="B1479" s="241"/>
      <c r="C1479" s="242"/>
      <c r="D1479" s="224" t="s">
        <v>187</v>
      </c>
      <c r="E1479" s="243" t="s">
        <v>30</v>
      </c>
      <c r="F1479" s="244" t="s">
        <v>2263</v>
      </c>
      <c r="G1479" s="242"/>
      <c r="H1479" s="245">
        <v>1.75</v>
      </c>
      <c r="I1479" s="246"/>
      <c r="J1479" s="242"/>
      <c r="K1479" s="242"/>
      <c r="L1479" s="247"/>
      <c r="M1479" s="248"/>
      <c r="N1479" s="249"/>
      <c r="O1479" s="249"/>
      <c r="P1479" s="249"/>
      <c r="Q1479" s="249"/>
      <c r="R1479" s="249"/>
      <c r="S1479" s="249"/>
      <c r="T1479" s="250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1" t="s">
        <v>187</v>
      </c>
      <c r="AU1479" s="251" t="s">
        <v>82</v>
      </c>
      <c r="AV1479" s="13" t="s">
        <v>82</v>
      </c>
      <c r="AW1479" s="13" t="s">
        <v>36</v>
      </c>
      <c r="AX1479" s="13" t="s">
        <v>73</v>
      </c>
      <c r="AY1479" s="251" t="s">
        <v>175</v>
      </c>
    </row>
    <row r="1480" s="13" customFormat="1">
      <c r="A1480" s="13"/>
      <c r="B1480" s="241"/>
      <c r="C1480" s="242"/>
      <c r="D1480" s="224" t="s">
        <v>187</v>
      </c>
      <c r="E1480" s="243" t="s">
        <v>30</v>
      </c>
      <c r="F1480" s="244" t="s">
        <v>2264</v>
      </c>
      <c r="G1480" s="242"/>
      <c r="H1480" s="245">
        <v>2</v>
      </c>
      <c r="I1480" s="246"/>
      <c r="J1480" s="242"/>
      <c r="K1480" s="242"/>
      <c r="L1480" s="247"/>
      <c r="M1480" s="248"/>
      <c r="N1480" s="249"/>
      <c r="O1480" s="249"/>
      <c r="P1480" s="249"/>
      <c r="Q1480" s="249"/>
      <c r="R1480" s="249"/>
      <c r="S1480" s="249"/>
      <c r="T1480" s="250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1" t="s">
        <v>187</v>
      </c>
      <c r="AU1480" s="251" t="s">
        <v>82</v>
      </c>
      <c r="AV1480" s="13" t="s">
        <v>82</v>
      </c>
      <c r="AW1480" s="13" t="s">
        <v>36</v>
      </c>
      <c r="AX1480" s="13" t="s">
        <v>73</v>
      </c>
      <c r="AY1480" s="251" t="s">
        <v>175</v>
      </c>
    </row>
    <row r="1481" s="13" customFormat="1">
      <c r="A1481" s="13"/>
      <c r="B1481" s="241"/>
      <c r="C1481" s="242"/>
      <c r="D1481" s="224" t="s">
        <v>187</v>
      </c>
      <c r="E1481" s="243" t="s">
        <v>30</v>
      </c>
      <c r="F1481" s="244" t="s">
        <v>2265</v>
      </c>
      <c r="G1481" s="242"/>
      <c r="H1481" s="245">
        <v>2</v>
      </c>
      <c r="I1481" s="246"/>
      <c r="J1481" s="242"/>
      <c r="K1481" s="242"/>
      <c r="L1481" s="247"/>
      <c r="M1481" s="248"/>
      <c r="N1481" s="249"/>
      <c r="O1481" s="249"/>
      <c r="P1481" s="249"/>
      <c r="Q1481" s="249"/>
      <c r="R1481" s="249"/>
      <c r="S1481" s="249"/>
      <c r="T1481" s="250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1" t="s">
        <v>187</v>
      </c>
      <c r="AU1481" s="251" t="s">
        <v>82</v>
      </c>
      <c r="AV1481" s="13" t="s">
        <v>82</v>
      </c>
      <c r="AW1481" s="13" t="s">
        <v>36</v>
      </c>
      <c r="AX1481" s="13" t="s">
        <v>73</v>
      </c>
      <c r="AY1481" s="251" t="s">
        <v>175</v>
      </c>
    </row>
    <row r="1482" s="13" customFormat="1">
      <c r="A1482" s="13"/>
      <c r="B1482" s="241"/>
      <c r="C1482" s="242"/>
      <c r="D1482" s="224" t="s">
        <v>187</v>
      </c>
      <c r="E1482" s="243" t="s">
        <v>30</v>
      </c>
      <c r="F1482" s="244" t="s">
        <v>2266</v>
      </c>
      <c r="G1482" s="242"/>
      <c r="H1482" s="245">
        <v>3.5</v>
      </c>
      <c r="I1482" s="246"/>
      <c r="J1482" s="242"/>
      <c r="K1482" s="242"/>
      <c r="L1482" s="247"/>
      <c r="M1482" s="248"/>
      <c r="N1482" s="249"/>
      <c r="O1482" s="249"/>
      <c r="P1482" s="249"/>
      <c r="Q1482" s="249"/>
      <c r="R1482" s="249"/>
      <c r="S1482" s="249"/>
      <c r="T1482" s="250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1" t="s">
        <v>187</v>
      </c>
      <c r="AU1482" s="251" t="s">
        <v>82</v>
      </c>
      <c r="AV1482" s="13" t="s">
        <v>82</v>
      </c>
      <c r="AW1482" s="13" t="s">
        <v>36</v>
      </c>
      <c r="AX1482" s="13" t="s">
        <v>73</v>
      </c>
      <c r="AY1482" s="251" t="s">
        <v>175</v>
      </c>
    </row>
    <row r="1483" s="13" customFormat="1">
      <c r="A1483" s="13"/>
      <c r="B1483" s="241"/>
      <c r="C1483" s="242"/>
      <c r="D1483" s="224" t="s">
        <v>187</v>
      </c>
      <c r="E1483" s="243" t="s">
        <v>30</v>
      </c>
      <c r="F1483" s="244" t="s">
        <v>2267</v>
      </c>
      <c r="G1483" s="242"/>
      <c r="H1483" s="245">
        <v>3.5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1" t="s">
        <v>187</v>
      </c>
      <c r="AU1483" s="251" t="s">
        <v>82</v>
      </c>
      <c r="AV1483" s="13" t="s">
        <v>82</v>
      </c>
      <c r="AW1483" s="13" t="s">
        <v>36</v>
      </c>
      <c r="AX1483" s="13" t="s">
        <v>73</v>
      </c>
      <c r="AY1483" s="251" t="s">
        <v>175</v>
      </c>
    </row>
    <row r="1484" s="13" customFormat="1">
      <c r="A1484" s="13"/>
      <c r="B1484" s="241"/>
      <c r="C1484" s="242"/>
      <c r="D1484" s="224" t="s">
        <v>187</v>
      </c>
      <c r="E1484" s="243" t="s">
        <v>30</v>
      </c>
      <c r="F1484" s="244" t="s">
        <v>2268</v>
      </c>
      <c r="G1484" s="242"/>
      <c r="H1484" s="245">
        <v>2.75</v>
      </c>
      <c r="I1484" s="246"/>
      <c r="J1484" s="242"/>
      <c r="K1484" s="242"/>
      <c r="L1484" s="247"/>
      <c r="M1484" s="248"/>
      <c r="N1484" s="249"/>
      <c r="O1484" s="249"/>
      <c r="P1484" s="249"/>
      <c r="Q1484" s="249"/>
      <c r="R1484" s="249"/>
      <c r="S1484" s="249"/>
      <c r="T1484" s="250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1" t="s">
        <v>187</v>
      </c>
      <c r="AU1484" s="251" t="s">
        <v>82</v>
      </c>
      <c r="AV1484" s="13" t="s">
        <v>82</v>
      </c>
      <c r="AW1484" s="13" t="s">
        <v>36</v>
      </c>
      <c r="AX1484" s="13" t="s">
        <v>73</v>
      </c>
      <c r="AY1484" s="251" t="s">
        <v>175</v>
      </c>
    </row>
    <row r="1485" s="13" customFormat="1">
      <c r="A1485" s="13"/>
      <c r="B1485" s="241"/>
      <c r="C1485" s="242"/>
      <c r="D1485" s="224" t="s">
        <v>187</v>
      </c>
      <c r="E1485" s="243" t="s">
        <v>30</v>
      </c>
      <c r="F1485" s="244" t="s">
        <v>2269</v>
      </c>
      <c r="G1485" s="242"/>
      <c r="H1485" s="245">
        <v>2.75</v>
      </c>
      <c r="I1485" s="246"/>
      <c r="J1485" s="242"/>
      <c r="K1485" s="242"/>
      <c r="L1485" s="247"/>
      <c r="M1485" s="248"/>
      <c r="N1485" s="249"/>
      <c r="O1485" s="249"/>
      <c r="P1485" s="249"/>
      <c r="Q1485" s="249"/>
      <c r="R1485" s="249"/>
      <c r="S1485" s="249"/>
      <c r="T1485" s="250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1" t="s">
        <v>187</v>
      </c>
      <c r="AU1485" s="251" t="s">
        <v>82</v>
      </c>
      <c r="AV1485" s="13" t="s">
        <v>82</v>
      </c>
      <c r="AW1485" s="13" t="s">
        <v>36</v>
      </c>
      <c r="AX1485" s="13" t="s">
        <v>73</v>
      </c>
      <c r="AY1485" s="251" t="s">
        <v>175</v>
      </c>
    </row>
    <row r="1486" s="13" customFormat="1">
      <c r="A1486" s="13"/>
      <c r="B1486" s="241"/>
      <c r="C1486" s="242"/>
      <c r="D1486" s="224" t="s">
        <v>187</v>
      </c>
      <c r="E1486" s="243" t="s">
        <v>30</v>
      </c>
      <c r="F1486" s="244" t="s">
        <v>2270</v>
      </c>
      <c r="G1486" s="242"/>
      <c r="H1486" s="245">
        <v>2.75</v>
      </c>
      <c r="I1486" s="246"/>
      <c r="J1486" s="242"/>
      <c r="K1486" s="242"/>
      <c r="L1486" s="247"/>
      <c r="M1486" s="248"/>
      <c r="N1486" s="249"/>
      <c r="O1486" s="249"/>
      <c r="P1486" s="249"/>
      <c r="Q1486" s="249"/>
      <c r="R1486" s="249"/>
      <c r="S1486" s="249"/>
      <c r="T1486" s="250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1" t="s">
        <v>187</v>
      </c>
      <c r="AU1486" s="251" t="s">
        <v>82</v>
      </c>
      <c r="AV1486" s="13" t="s">
        <v>82</v>
      </c>
      <c r="AW1486" s="13" t="s">
        <v>36</v>
      </c>
      <c r="AX1486" s="13" t="s">
        <v>73</v>
      </c>
      <c r="AY1486" s="251" t="s">
        <v>175</v>
      </c>
    </row>
    <row r="1487" s="13" customFormat="1">
      <c r="A1487" s="13"/>
      <c r="B1487" s="241"/>
      <c r="C1487" s="242"/>
      <c r="D1487" s="224" t="s">
        <v>187</v>
      </c>
      <c r="E1487" s="243" t="s">
        <v>30</v>
      </c>
      <c r="F1487" s="244" t="s">
        <v>2271</v>
      </c>
      <c r="G1487" s="242"/>
      <c r="H1487" s="245">
        <v>2.75</v>
      </c>
      <c r="I1487" s="246"/>
      <c r="J1487" s="242"/>
      <c r="K1487" s="242"/>
      <c r="L1487" s="247"/>
      <c r="M1487" s="248"/>
      <c r="N1487" s="249"/>
      <c r="O1487" s="249"/>
      <c r="P1487" s="249"/>
      <c r="Q1487" s="249"/>
      <c r="R1487" s="249"/>
      <c r="S1487" s="249"/>
      <c r="T1487" s="250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1" t="s">
        <v>187</v>
      </c>
      <c r="AU1487" s="251" t="s">
        <v>82</v>
      </c>
      <c r="AV1487" s="13" t="s">
        <v>82</v>
      </c>
      <c r="AW1487" s="13" t="s">
        <v>36</v>
      </c>
      <c r="AX1487" s="13" t="s">
        <v>73</v>
      </c>
      <c r="AY1487" s="251" t="s">
        <v>175</v>
      </c>
    </row>
    <row r="1488" s="13" customFormat="1">
      <c r="A1488" s="13"/>
      <c r="B1488" s="241"/>
      <c r="C1488" s="242"/>
      <c r="D1488" s="224" t="s">
        <v>187</v>
      </c>
      <c r="E1488" s="243" t="s">
        <v>30</v>
      </c>
      <c r="F1488" s="244" t="s">
        <v>2272</v>
      </c>
      <c r="G1488" s="242"/>
      <c r="H1488" s="245">
        <v>3.5</v>
      </c>
      <c r="I1488" s="246"/>
      <c r="J1488" s="242"/>
      <c r="K1488" s="242"/>
      <c r="L1488" s="247"/>
      <c r="M1488" s="248"/>
      <c r="N1488" s="249"/>
      <c r="O1488" s="249"/>
      <c r="P1488" s="249"/>
      <c r="Q1488" s="249"/>
      <c r="R1488" s="249"/>
      <c r="S1488" s="249"/>
      <c r="T1488" s="250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1" t="s">
        <v>187</v>
      </c>
      <c r="AU1488" s="251" t="s">
        <v>82</v>
      </c>
      <c r="AV1488" s="13" t="s">
        <v>82</v>
      </c>
      <c r="AW1488" s="13" t="s">
        <v>36</v>
      </c>
      <c r="AX1488" s="13" t="s">
        <v>73</v>
      </c>
      <c r="AY1488" s="251" t="s">
        <v>175</v>
      </c>
    </row>
    <row r="1489" s="13" customFormat="1">
      <c r="A1489" s="13"/>
      <c r="B1489" s="241"/>
      <c r="C1489" s="242"/>
      <c r="D1489" s="224" t="s">
        <v>187</v>
      </c>
      <c r="E1489" s="243" t="s">
        <v>30</v>
      </c>
      <c r="F1489" s="244" t="s">
        <v>2273</v>
      </c>
      <c r="G1489" s="242"/>
      <c r="H1489" s="245">
        <v>4.25</v>
      </c>
      <c r="I1489" s="246"/>
      <c r="J1489" s="242"/>
      <c r="K1489" s="242"/>
      <c r="L1489" s="247"/>
      <c r="M1489" s="248"/>
      <c r="N1489" s="249"/>
      <c r="O1489" s="249"/>
      <c r="P1489" s="249"/>
      <c r="Q1489" s="249"/>
      <c r="R1489" s="249"/>
      <c r="S1489" s="249"/>
      <c r="T1489" s="250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1" t="s">
        <v>187</v>
      </c>
      <c r="AU1489" s="251" t="s">
        <v>82</v>
      </c>
      <c r="AV1489" s="13" t="s">
        <v>82</v>
      </c>
      <c r="AW1489" s="13" t="s">
        <v>36</v>
      </c>
      <c r="AX1489" s="13" t="s">
        <v>73</v>
      </c>
      <c r="AY1489" s="251" t="s">
        <v>175</v>
      </c>
    </row>
    <row r="1490" s="13" customFormat="1">
      <c r="A1490" s="13"/>
      <c r="B1490" s="241"/>
      <c r="C1490" s="242"/>
      <c r="D1490" s="224" t="s">
        <v>187</v>
      </c>
      <c r="E1490" s="243" t="s">
        <v>30</v>
      </c>
      <c r="F1490" s="244" t="s">
        <v>2274</v>
      </c>
      <c r="G1490" s="242"/>
      <c r="H1490" s="245">
        <v>4.25</v>
      </c>
      <c r="I1490" s="246"/>
      <c r="J1490" s="242"/>
      <c r="K1490" s="242"/>
      <c r="L1490" s="247"/>
      <c r="M1490" s="248"/>
      <c r="N1490" s="249"/>
      <c r="O1490" s="249"/>
      <c r="P1490" s="249"/>
      <c r="Q1490" s="249"/>
      <c r="R1490" s="249"/>
      <c r="S1490" s="249"/>
      <c r="T1490" s="250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1" t="s">
        <v>187</v>
      </c>
      <c r="AU1490" s="251" t="s">
        <v>82</v>
      </c>
      <c r="AV1490" s="13" t="s">
        <v>82</v>
      </c>
      <c r="AW1490" s="13" t="s">
        <v>36</v>
      </c>
      <c r="AX1490" s="13" t="s">
        <v>73</v>
      </c>
      <c r="AY1490" s="251" t="s">
        <v>175</v>
      </c>
    </row>
    <row r="1491" s="13" customFormat="1">
      <c r="A1491" s="13"/>
      <c r="B1491" s="241"/>
      <c r="C1491" s="242"/>
      <c r="D1491" s="224" t="s">
        <v>187</v>
      </c>
      <c r="E1491" s="243" t="s">
        <v>30</v>
      </c>
      <c r="F1491" s="244" t="s">
        <v>2275</v>
      </c>
      <c r="G1491" s="242"/>
      <c r="H1491" s="245">
        <v>4.25</v>
      </c>
      <c r="I1491" s="246"/>
      <c r="J1491" s="242"/>
      <c r="K1491" s="242"/>
      <c r="L1491" s="247"/>
      <c r="M1491" s="248"/>
      <c r="N1491" s="249"/>
      <c r="O1491" s="249"/>
      <c r="P1491" s="249"/>
      <c r="Q1491" s="249"/>
      <c r="R1491" s="249"/>
      <c r="S1491" s="249"/>
      <c r="T1491" s="250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1" t="s">
        <v>187</v>
      </c>
      <c r="AU1491" s="251" t="s">
        <v>82</v>
      </c>
      <c r="AV1491" s="13" t="s">
        <v>82</v>
      </c>
      <c r="AW1491" s="13" t="s">
        <v>36</v>
      </c>
      <c r="AX1491" s="13" t="s">
        <v>73</v>
      </c>
      <c r="AY1491" s="251" t="s">
        <v>175</v>
      </c>
    </row>
    <row r="1492" s="13" customFormat="1">
      <c r="A1492" s="13"/>
      <c r="B1492" s="241"/>
      <c r="C1492" s="242"/>
      <c r="D1492" s="224" t="s">
        <v>187</v>
      </c>
      <c r="E1492" s="243" t="s">
        <v>30</v>
      </c>
      <c r="F1492" s="244" t="s">
        <v>2276</v>
      </c>
      <c r="G1492" s="242"/>
      <c r="H1492" s="245">
        <v>4.25</v>
      </c>
      <c r="I1492" s="246"/>
      <c r="J1492" s="242"/>
      <c r="K1492" s="242"/>
      <c r="L1492" s="247"/>
      <c r="M1492" s="248"/>
      <c r="N1492" s="249"/>
      <c r="O1492" s="249"/>
      <c r="P1492" s="249"/>
      <c r="Q1492" s="249"/>
      <c r="R1492" s="249"/>
      <c r="S1492" s="249"/>
      <c r="T1492" s="250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1" t="s">
        <v>187</v>
      </c>
      <c r="AU1492" s="251" t="s">
        <v>82</v>
      </c>
      <c r="AV1492" s="13" t="s">
        <v>82</v>
      </c>
      <c r="AW1492" s="13" t="s">
        <v>36</v>
      </c>
      <c r="AX1492" s="13" t="s">
        <v>73</v>
      </c>
      <c r="AY1492" s="251" t="s">
        <v>175</v>
      </c>
    </row>
    <row r="1493" s="13" customFormat="1">
      <c r="A1493" s="13"/>
      <c r="B1493" s="241"/>
      <c r="C1493" s="242"/>
      <c r="D1493" s="224" t="s">
        <v>187</v>
      </c>
      <c r="E1493" s="243" t="s">
        <v>30</v>
      </c>
      <c r="F1493" s="244" t="s">
        <v>2277</v>
      </c>
      <c r="G1493" s="242"/>
      <c r="H1493" s="245">
        <v>4.25</v>
      </c>
      <c r="I1493" s="246"/>
      <c r="J1493" s="242"/>
      <c r="K1493" s="242"/>
      <c r="L1493" s="247"/>
      <c r="M1493" s="248"/>
      <c r="N1493" s="249"/>
      <c r="O1493" s="249"/>
      <c r="P1493" s="249"/>
      <c r="Q1493" s="249"/>
      <c r="R1493" s="249"/>
      <c r="S1493" s="249"/>
      <c r="T1493" s="250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1" t="s">
        <v>187</v>
      </c>
      <c r="AU1493" s="251" t="s">
        <v>82</v>
      </c>
      <c r="AV1493" s="13" t="s">
        <v>82</v>
      </c>
      <c r="AW1493" s="13" t="s">
        <v>36</v>
      </c>
      <c r="AX1493" s="13" t="s">
        <v>73</v>
      </c>
      <c r="AY1493" s="251" t="s">
        <v>175</v>
      </c>
    </row>
    <row r="1494" s="13" customFormat="1">
      <c r="A1494" s="13"/>
      <c r="B1494" s="241"/>
      <c r="C1494" s="242"/>
      <c r="D1494" s="224" t="s">
        <v>187</v>
      </c>
      <c r="E1494" s="243" t="s">
        <v>30</v>
      </c>
      <c r="F1494" s="244" t="s">
        <v>2278</v>
      </c>
      <c r="G1494" s="242"/>
      <c r="H1494" s="245">
        <v>4.25</v>
      </c>
      <c r="I1494" s="246"/>
      <c r="J1494" s="242"/>
      <c r="K1494" s="242"/>
      <c r="L1494" s="247"/>
      <c r="M1494" s="248"/>
      <c r="N1494" s="249"/>
      <c r="O1494" s="249"/>
      <c r="P1494" s="249"/>
      <c r="Q1494" s="249"/>
      <c r="R1494" s="249"/>
      <c r="S1494" s="249"/>
      <c r="T1494" s="250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1" t="s">
        <v>187</v>
      </c>
      <c r="AU1494" s="251" t="s">
        <v>82</v>
      </c>
      <c r="AV1494" s="13" t="s">
        <v>82</v>
      </c>
      <c r="AW1494" s="13" t="s">
        <v>36</v>
      </c>
      <c r="AX1494" s="13" t="s">
        <v>73</v>
      </c>
      <c r="AY1494" s="251" t="s">
        <v>175</v>
      </c>
    </row>
    <row r="1495" s="14" customFormat="1">
      <c r="A1495" s="14"/>
      <c r="B1495" s="252"/>
      <c r="C1495" s="253"/>
      <c r="D1495" s="224" t="s">
        <v>187</v>
      </c>
      <c r="E1495" s="254" t="s">
        <v>30</v>
      </c>
      <c r="F1495" s="255" t="s">
        <v>190</v>
      </c>
      <c r="G1495" s="253"/>
      <c r="H1495" s="256">
        <v>59.5</v>
      </c>
      <c r="I1495" s="257"/>
      <c r="J1495" s="253"/>
      <c r="K1495" s="253"/>
      <c r="L1495" s="258"/>
      <c r="M1495" s="259"/>
      <c r="N1495" s="260"/>
      <c r="O1495" s="260"/>
      <c r="P1495" s="260"/>
      <c r="Q1495" s="260"/>
      <c r="R1495" s="260"/>
      <c r="S1495" s="260"/>
      <c r="T1495" s="261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2" t="s">
        <v>187</v>
      </c>
      <c r="AU1495" s="262" t="s">
        <v>82</v>
      </c>
      <c r="AV1495" s="14" t="s">
        <v>181</v>
      </c>
      <c r="AW1495" s="14" t="s">
        <v>36</v>
      </c>
      <c r="AX1495" s="14" t="s">
        <v>80</v>
      </c>
      <c r="AY1495" s="262" t="s">
        <v>175</v>
      </c>
    </row>
    <row r="1496" s="2" customFormat="1" ht="16.5" customHeight="1">
      <c r="A1496" s="42"/>
      <c r="B1496" s="43"/>
      <c r="C1496" s="287" t="s">
        <v>2279</v>
      </c>
      <c r="D1496" s="297" t="s">
        <v>770</v>
      </c>
      <c r="E1496" s="288" t="s">
        <v>2280</v>
      </c>
      <c r="F1496" s="289" t="s">
        <v>2281</v>
      </c>
      <c r="G1496" s="290" t="s">
        <v>247</v>
      </c>
      <c r="H1496" s="291">
        <v>53</v>
      </c>
      <c r="I1496" s="292"/>
      <c r="J1496" s="293">
        <f>ROUND(I1496*H1496,2)</f>
        <v>0</v>
      </c>
      <c r="K1496" s="289" t="s">
        <v>30</v>
      </c>
      <c r="L1496" s="294"/>
      <c r="M1496" s="295" t="s">
        <v>30</v>
      </c>
      <c r="N1496" s="296" t="s">
        <v>44</v>
      </c>
      <c r="O1496" s="88"/>
      <c r="P1496" s="220">
        <f>O1496*H1496</f>
        <v>0</v>
      </c>
      <c r="Q1496" s="220">
        <v>0.011520000000000002</v>
      </c>
      <c r="R1496" s="220">
        <f>Q1496*H1496</f>
        <v>0.61056</v>
      </c>
      <c r="S1496" s="220">
        <v>0</v>
      </c>
      <c r="T1496" s="221">
        <f>S1496*H1496</f>
        <v>0</v>
      </c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R1496" s="222" t="s">
        <v>462</v>
      </c>
      <c r="AT1496" s="222" t="s">
        <v>770</v>
      </c>
      <c r="AU1496" s="222" t="s">
        <v>82</v>
      </c>
      <c r="AY1496" s="20" t="s">
        <v>175</v>
      </c>
      <c r="BE1496" s="223">
        <f>IF(N1496="základní",J1496,0)</f>
        <v>0</v>
      </c>
      <c r="BF1496" s="223">
        <f>IF(N1496="snížená",J1496,0)</f>
        <v>0</v>
      </c>
      <c r="BG1496" s="223">
        <f>IF(N1496="zákl. přenesená",J1496,0)</f>
        <v>0</v>
      </c>
      <c r="BH1496" s="223">
        <f>IF(N1496="sníž. přenesená",J1496,0)</f>
        <v>0</v>
      </c>
      <c r="BI1496" s="223">
        <f>IF(N1496="nulová",J1496,0)</f>
        <v>0</v>
      </c>
      <c r="BJ1496" s="20" t="s">
        <v>80</v>
      </c>
      <c r="BK1496" s="223">
        <f>ROUND(I1496*H1496,2)</f>
        <v>0</v>
      </c>
      <c r="BL1496" s="20" t="s">
        <v>305</v>
      </c>
      <c r="BM1496" s="222" t="s">
        <v>2282</v>
      </c>
    </row>
    <row r="1497" s="2" customFormat="1">
      <c r="A1497" s="42"/>
      <c r="B1497" s="43"/>
      <c r="C1497" s="44"/>
      <c r="D1497" s="224" t="s">
        <v>183</v>
      </c>
      <c r="E1497" s="44"/>
      <c r="F1497" s="225" t="s">
        <v>2281</v>
      </c>
      <c r="G1497" s="44"/>
      <c r="H1497" s="44"/>
      <c r="I1497" s="226"/>
      <c r="J1497" s="44"/>
      <c r="K1497" s="44"/>
      <c r="L1497" s="48"/>
      <c r="M1497" s="227"/>
      <c r="N1497" s="228"/>
      <c r="O1497" s="88"/>
      <c r="P1497" s="88"/>
      <c r="Q1497" s="88"/>
      <c r="R1497" s="88"/>
      <c r="S1497" s="88"/>
      <c r="T1497" s="89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T1497" s="20" t="s">
        <v>183</v>
      </c>
      <c r="AU1497" s="20" t="s">
        <v>82</v>
      </c>
    </row>
    <row r="1498" s="2" customFormat="1">
      <c r="A1498" s="42"/>
      <c r="B1498" s="43"/>
      <c r="C1498" s="44"/>
      <c r="D1498" s="224" t="s">
        <v>311</v>
      </c>
      <c r="E1498" s="44"/>
      <c r="F1498" s="274" t="s">
        <v>2283</v>
      </c>
      <c r="G1498" s="44"/>
      <c r="H1498" s="44"/>
      <c r="I1498" s="226"/>
      <c r="J1498" s="44"/>
      <c r="K1498" s="44"/>
      <c r="L1498" s="48"/>
      <c r="M1498" s="227"/>
      <c r="N1498" s="228"/>
      <c r="O1498" s="88"/>
      <c r="P1498" s="88"/>
      <c r="Q1498" s="88"/>
      <c r="R1498" s="88"/>
      <c r="S1498" s="88"/>
      <c r="T1498" s="89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T1498" s="20" t="s">
        <v>311</v>
      </c>
      <c r="AU1498" s="20" t="s">
        <v>82</v>
      </c>
    </row>
    <row r="1499" s="13" customFormat="1">
      <c r="A1499" s="13"/>
      <c r="B1499" s="241"/>
      <c r="C1499" s="242"/>
      <c r="D1499" s="224" t="s">
        <v>187</v>
      </c>
      <c r="E1499" s="243" t="s">
        <v>30</v>
      </c>
      <c r="F1499" s="244" t="s">
        <v>2284</v>
      </c>
      <c r="G1499" s="242"/>
      <c r="H1499" s="245">
        <v>0</v>
      </c>
      <c r="I1499" s="246"/>
      <c r="J1499" s="242"/>
      <c r="K1499" s="242"/>
      <c r="L1499" s="247"/>
      <c r="M1499" s="248"/>
      <c r="N1499" s="249"/>
      <c r="O1499" s="249"/>
      <c r="P1499" s="249"/>
      <c r="Q1499" s="249"/>
      <c r="R1499" s="249"/>
      <c r="S1499" s="249"/>
      <c r="T1499" s="250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1" t="s">
        <v>187</v>
      </c>
      <c r="AU1499" s="251" t="s">
        <v>82</v>
      </c>
      <c r="AV1499" s="13" t="s">
        <v>82</v>
      </c>
      <c r="AW1499" s="13" t="s">
        <v>36</v>
      </c>
      <c r="AX1499" s="13" t="s">
        <v>73</v>
      </c>
      <c r="AY1499" s="251" t="s">
        <v>175</v>
      </c>
    </row>
    <row r="1500" s="13" customFormat="1">
      <c r="A1500" s="13"/>
      <c r="B1500" s="241"/>
      <c r="C1500" s="242"/>
      <c r="D1500" s="224" t="s">
        <v>187</v>
      </c>
      <c r="E1500" s="243" t="s">
        <v>30</v>
      </c>
      <c r="F1500" s="244" t="s">
        <v>2285</v>
      </c>
      <c r="G1500" s="242"/>
      <c r="H1500" s="245">
        <v>0</v>
      </c>
      <c r="I1500" s="246"/>
      <c r="J1500" s="242"/>
      <c r="K1500" s="242"/>
      <c r="L1500" s="247"/>
      <c r="M1500" s="248"/>
      <c r="N1500" s="249"/>
      <c r="O1500" s="249"/>
      <c r="P1500" s="249"/>
      <c r="Q1500" s="249"/>
      <c r="R1500" s="249"/>
      <c r="S1500" s="249"/>
      <c r="T1500" s="250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1" t="s">
        <v>187</v>
      </c>
      <c r="AU1500" s="251" t="s">
        <v>82</v>
      </c>
      <c r="AV1500" s="13" t="s">
        <v>82</v>
      </c>
      <c r="AW1500" s="13" t="s">
        <v>36</v>
      </c>
      <c r="AX1500" s="13" t="s">
        <v>73</v>
      </c>
      <c r="AY1500" s="251" t="s">
        <v>175</v>
      </c>
    </row>
    <row r="1501" s="13" customFormat="1">
      <c r="A1501" s="13"/>
      <c r="B1501" s="241"/>
      <c r="C1501" s="242"/>
      <c r="D1501" s="224" t="s">
        <v>187</v>
      </c>
      <c r="E1501" s="243" t="s">
        <v>30</v>
      </c>
      <c r="F1501" s="244" t="s">
        <v>2261</v>
      </c>
      <c r="G1501" s="242"/>
      <c r="H1501" s="245">
        <v>2</v>
      </c>
      <c r="I1501" s="246"/>
      <c r="J1501" s="242"/>
      <c r="K1501" s="242"/>
      <c r="L1501" s="247"/>
      <c r="M1501" s="248"/>
      <c r="N1501" s="249"/>
      <c r="O1501" s="249"/>
      <c r="P1501" s="249"/>
      <c r="Q1501" s="249"/>
      <c r="R1501" s="249"/>
      <c r="S1501" s="249"/>
      <c r="T1501" s="250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1" t="s">
        <v>187</v>
      </c>
      <c r="AU1501" s="251" t="s">
        <v>82</v>
      </c>
      <c r="AV1501" s="13" t="s">
        <v>82</v>
      </c>
      <c r="AW1501" s="13" t="s">
        <v>36</v>
      </c>
      <c r="AX1501" s="13" t="s">
        <v>73</v>
      </c>
      <c r="AY1501" s="251" t="s">
        <v>175</v>
      </c>
    </row>
    <row r="1502" s="13" customFormat="1">
      <c r="A1502" s="13"/>
      <c r="B1502" s="241"/>
      <c r="C1502" s="242"/>
      <c r="D1502" s="224" t="s">
        <v>187</v>
      </c>
      <c r="E1502" s="243" t="s">
        <v>30</v>
      </c>
      <c r="F1502" s="244" t="s">
        <v>2262</v>
      </c>
      <c r="G1502" s="242"/>
      <c r="H1502" s="245">
        <v>1.75</v>
      </c>
      <c r="I1502" s="246"/>
      <c r="J1502" s="242"/>
      <c r="K1502" s="242"/>
      <c r="L1502" s="247"/>
      <c r="M1502" s="248"/>
      <c r="N1502" s="249"/>
      <c r="O1502" s="249"/>
      <c r="P1502" s="249"/>
      <c r="Q1502" s="249"/>
      <c r="R1502" s="249"/>
      <c r="S1502" s="249"/>
      <c r="T1502" s="250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1" t="s">
        <v>187</v>
      </c>
      <c r="AU1502" s="251" t="s">
        <v>82</v>
      </c>
      <c r="AV1502" s="13" t="s">
        <v>82</v>
      </c>
      <c r="AW1502" s="13" t="s">
        <v>36</v>
      </c>
      <c r="AX1502" s="13" t="s">
        <v>73</v>
      </c>
      <c r="AY1502" s="251" t="s">
        <v>175</v>
      </c>
    </row>
    <row r="1503" s="13" customFormat="1">
      <c r="A1503" s="13"/>
      <c r="B1503" s="241"/>
      <c r="C1503" s="242"/>
      <c r="D1503" s="224" t="s">
        <v>187</v>
      </c>
      <c r="E1503" s="243" t="s">
        <v>30</v>
      </c>
      <c r="F1503" s="244" t="s">
        <v>2263</v>
      </c>
      <c r="G1503" s="242"/>
      <c r="H1503" s="245">
        <v>1.75</v>
      </c>
      <c r="I1503" s="246"/>
      <c r="J1503" s="242"/>
      <c r="K1503" s="242"/>
      <c r="L1503" s="247"/>
      <c r="M1503" s="248"/>
      <c r="N1503" s="249"/>
      <c r="O1503" s="249"/>
      <c r="P1503" s="249"/>
      <c r="Q1503" s="249"/>
      <c r="R1503" s="249"/>
      <c r="S1503" s="249"/>
      <c r="T1503" s="250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1" t="s">
        <v>187</v>
      </c>
      <c r="AU1503" s="251" t="s">
        <v>82</v>
      </c>
      <c r="AV1503" s="13" t="s">
        <v>82</v>
      </c>
      <c r="AW1503" s="13" t="s">
        <v>36</v>
      </c>
      <c r="AX1503" s="13" t="s">
        <v>73</v>
      </c>
      <c r="AY1503" s="251" t="s">
        <v>175</v>
      </c>
    </row>
    <row r="1504" s="13" customFormat="1">
      <c r="A1504" s="13"/>
      <c r="B1504" s="241"/>
      <c r="C1504" s="242"/>
      <c r="D1504" s="224" t="s">
        <v>187</v>
      </c>
      <c r="E1504" s="243" t="s">
        <v>30</v>
      </c>
      <c r="F1504" s="244" t="s">
        <v>2264</v>
      </c>
      <c r="G1504" s="242"/>
      <c r="H1504" s="245">
        <v>2</v>
      </c>
      <c r="I1504" s="246"/>
      <c r="J1504" s="242"/>
      <c r="K1504" s="242"/>
      <c r="L1504" s="247"/>
      <c r="M1504" s="248"/>
      <c r="N1504" s="249"/>
      <c r="O1504" s="249"/>
      <c r="P1504" s="249"/>
      <c r="Q1504" s="249"/>
      <c r="R1504" s="249"/>
      <c r="S1504" s="249"/>
      <c r="T1504" s="250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1" t="s">
        <v>187</v>
      </c>
      <c r="AU1504" s="251" t="s">
        <v>82</v>
      </c>
      <c r="AV1504" s="13" t="s">
        <v>82</v>
      </c>
      <c r="AW1504" s="13" t="s">
        <v>36</v>
      </c>
      <c r="AX1504" s="13" t="s">
        <v>73</v>
      </c>
      <c r="AY1504" s="251" t="s">
        <v>175</v>
      </c>
    </row>
    <row r="1505" s="13" customFormat="1">
      <c r="A1505" s="13"/>
      <c r="B1505" s="241"/>
      <c r="C1505" s="242"/>
      <c r="D1505" s="224" t="s">
        <v>187</v>
      </c>
      <c r="E1505" s="243" t="s">
        <v>30</v>
      </c>
      <c r="F1505" s="244" t="s">
        <v>2265</v>
      </c>
      <c r="G1505" s="242"/>
      <c r="H1505" s="245">
        <v>2</v>
      </c>
      <c r="I1505" s="246"/>
      <c r="J1505" s="242"/>
      <c r="K1505" s="242"/>
      <c r="L1505" s="247"/>
      <c r="M1505" s="248"/>
      <c r="N1505" s="249"/>
      <c r="O1505" s="249"/>
      <c r="P1505" s="249"/>
      <c r="Q1505" s="249"/>
      <c r="R1505" s="249"/>
      <c r="S1505" s="249"/>
      <c r="T1505" s="250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1" t="s">
        <v>187</v>
      </c>
      <c r="AU1505" s="251" t="s">
        <v>82</v>
      </c>
      <c r="AV1505" s="13" t="s">
        <v>82</v>
      </c>
      <c r="AW1505" s="13" t="s">
        <v>36</v>
      </c>
      <c r="AX1505" s="13" t="s">
        <v>73</v>
      </c>
      <c r="AY1505" s="251" t="s">
        <v>175</v>
      </c>
    </row>
    <row r="1506" s="13" customFormat="1">
      <c r="A1506" s="13"/>
      <c r="B1506" s="241"/>
      <c r="C1506" s="242"/>
      <c r="D1506" s="224" t="s">
        <v>187</v>
      </c>
      <c r="E1506" s="243" t="s">
        <v>30</v>
      </c>
      <c r="F1506" s="244" t="s">
        <v>2266</v>
      </c>
      <c r="G1506" s="242"/>
      <c r="H1506" s="245">
        <v>3.5</v>
      </c>
      <c r="I1506" s="246"/>
      <c r="J1506" s="242"/>
      <c r="K1506" s="242"/>
      <c r="L1506" s="247"/>
      <c r="M1506" s="248"/>
      <c r="N1506" s="249"/>
      <c r="O1506" s="249"/>
      <c r="P1506" s="249"/>
      <c r="Q1506" s="249"/>
      <c r="R1506" s="249"/>
      <c r="S1506" s="249"/>
      <c r="T1506" s="250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1" t="s">
        <v>187</v>
      </c>
      <c r="AU1506" s="251" t="s">
        <v>82</v>
      </c>
      <c r="AV1506" s="13" t="s">
        <v>82</v>
      </c>
      <c r="AW1506" s="13" t="s">
        <v>36</v>
      </c>
      <c r="AX1506" s="13" t="s">
        <v>73</v>
      </c>
      <c r="AY1506" s="251" t="s">
        <v>175</v>
      </c>
    </row>
    <row r="1507" s="13" customFormat="1">
      <c r="A1507" s="13"/>
      <c r="B1507" s="241"/>
      <c r="C1507" s="242"/>
      <c r="D1507" s="224" t="s">
        <v>187</v>
      </c>
      <c r="E1507" s="243" t="s">
        <v>30</v>
      </c>
      <c r="F1507" s="244" t="s">
        <v>2267</v>
      </c>
      <c r="G1507" s="242"/>
      <c r="H1507" s="245">
        <v>3.5</v>
      </c>
      <c r="I1507" s="246"/>
      <c r="J1507" s="242"/>
      <c r="K1507" s="242"/>
      <c r="L1507" s="247"/>
      <c r="M1507" s="248"/>
      <c r="N1507" s="249"/>
      <c r="O1507" s="249"/>
      <c r="P1507" s="249"/>
      <c r="Q1507" s="249"/>
      <c r="R1507" s="249"/>
      <c r="S1507" s="249"/>
      <c r="T1507" s="250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1" t="s">
        <v>187</v>
      </c>
      <c r="AU1507" s="251" t="s">
        <v>82</v>
      </c>
      <c r="AV1507" s="13" t="s">
        <v>82</v>
      </c>
      <c r="AW1507" s="13" t="s">
        <v>36</v>
      </c>
      <c r="AX1507" s="13" t="s">
        <v>73</v>
      </c>
      <c r="AY1507" s="251" t="s">
        <v>175</v>
      </c>
    </row>
    <row r="1508" s="13" customFormat="1">
      <c r="A1508" s="13"/>
      <c r="B1508" s="241"/>
      <c r="C1508" s="242"/>
      <c r="D1508" s="224" t="s">
        <v>187</v>
      </c>
      <c r="E1508" s="243" t="s">
        <v>30</v>
      </c>
      <c r="F1508" s="244" t="s">
        <v>2268</v>
      </c>
      <c r="G1508" s="242"/>
      <c r="H1508" s="245">
        <v>2.75</v>
      </c>
      <c r="I1508" s="246"/>
      <c r="J1508" s="242"/>
      <c r="K1508" s="242"/>
      <c r="L1508" s="247"/>
      <c r="M1508" s="248"/>
      <c r="N1508" s="249"/>
      <c r="O1508" s="249"/>
      <c r="P1508" s="249"/>
      <c r="Q1508" s="249"/>
      <c r="R1508" s="249"/>
      <c r="S1508" s="249"/>
      <c r="T1508" s="250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1" t="s">
        <v>187</v>
      </c>
      <c r="AU1508" s="251" t="s">
        <v>82</v>
      </c>
      <c r="AV1508" s="13" t="s">
        <v>82</v>
      </c>
      <c r="AW1508" s="13" t="s">
        <v>36</v>
      </c>
      <c r="AX1508" s="13" t="s">
        <v>73</v>
      </c>
      <c r="AY1508" s="251" t="s">
        <v>175</v>
      </c>
    </row>
    <row r="1509" s="13" customFormat="1">
      <c r="A1509" s="13"/>
      <c r="B1509" s="241"/>
      <c r="C1509" s="242"/>
      <c r="D1509" s="224" t="s">
        <v>187</v>
      </c>
      <c r="E1509" s="243" t="s">
        <v>30</v>
      </c>
      <c r="F1509" s="244" t="s">
        <v>2269</v>
      </c>
      <c r="G1509" s="242"/>
      <c r="H1509" s="245">
        <v>2.75</v>
      </c>
      <c r="I1509" s="246"/>
      <c r="J1509" s="242"/>
      <c r="K1509" s="242"/>
      <c r="L1509" s="247"/>
      <c r="M1509" s="248"/>
      <c r="N1509" s="249"/>
      <c r="O1509" s="249"/>
      <c r="P1509" s="249"/>
      <c r="Q1509" s="249"/>
      <c r="R1509" s="249"/>
      <c r="S1509" s="249"/>
      <c r="T1509" s="250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1" t="s">
        <v>187</v>
      </c>
      <c r="AU1509" s="251" t="s">
        <v>82</v>
      </c>
      <c r="AV1509" s="13" t="s">
        <v>82</v>
      </c>
      <c r="AW1509" s="13" t="s">
        <v>36</v>
      </c>
      <c r="AX1509" s="13" t="s">
        <v>73</v>
      </c>
      <c r="AY1509" s="251" t="s">
        <v>175</v>
      </c>
    </row>
    <row r="1510" s="13" customFormat="1">
      <c r="A1510" s="13"/>
      <c r="B1510" s="241"/>
      <c r="C1510" s="242"/>
      <c r="D1510" s="224" t="s">
        <v>187</v>
      </c>
      <c r="E1510" s="243" t="s">
        <v>30</v>
      </c>
      <c r="F1510" s="244" t="s">
        <v>2270</v>
      </c>
      <c r="G1510" s="242"/>
      <c r="H1510" s="245">
        <v>2.75</v>
      </c>
      <c r="I1510" s="246"/>
      <c r="J1510" s="242"/>
      <c r="K1510" s="242"/>
      <c r="L1510" s="247"/>
      <c r="M1510" s="248"/>
      <c r="N1510" s="249"/>
      <c r="O1510" s="249"/>
      <c r="P1510" s="249"/>
      <c r="Q1510" s="249"/>
      <c r="R1510" s="249"/>
      <c r="S1510" s="249"/>
      <c r="T1510" s="250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1" t="s">
        <v>187</v>
      </c>
      <c r="AU1510" s="251" t="s">
        <v>82</v>
      </c>
      <c r="AV1510" s="13" t="s">
        <v>82</v>
      </c>
      <c r="AW1510" s="13" t="s">
        <v>36</v>
      </c>
      <c r="AX1510" s="13" t="s">
        <v>73</v>
      </c>
      <c r="AY1510" s="251" t="s">
        <v>175</v>
      </c>
    </row>
    <row r="1511" s="13" customFormat="1">
      <c r="A1511" s="13"/>
      <c r="B1511" s="241"/>
      <c r="C1511" s="242"/>
      <c r="D1511" s="224" t="s">
        <v>187</v>
      </c>
      <c r="E1511" s="243" t="s">
        <v>30</v>
      </c>
      <c r="F1511" s="244" t="s">
        <v>2271</v>
      </c>
      <c r="G1511" s="242"/>
      <c r="H1511" s="245">
        <v>2.75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1" t="s">
        <v>187</v>
      </c>
      <c r="AU1511" s="251" t="s">
        <v>82</v>
      </c>
      <c r="AV1511" s="13" t="s">
        <v>82</v>
      </c>
      <c r="AW1511" s="13" t="s">
        <v>36</v>
      </c>
      <c r="AX1511" s="13" t="s">
        <v>73</v>
      </c>
      <c r="AY1511" s="251" t="s">
        <v>175</v>
      </c>
    </row>
    <row r="1512" s="13" customFormat="1">
      <c r="A1512" s="13"/>
      <c r="B1512" s="241"/>
      <c r="C1512" s="242"/>
      <c r="D1512" s="224" t="s">
        <v>187</v>
      </c>
      <c r="E1512" s="243" t="s">
        <v>30</v>
      </c>
      <c r="F1512" s="244" t="s">
        <v>2286</v>
      </c>
      <c r="G1512" s="242"/>
      <c r="H1512" s="245">
        <v>0</v>
      </c>
      <c r="I1512" s="246"/>
      <c r="J1512" s="242"/>
      <c r="K1512" s="242"/>
      <c r="L1512" s="247"/>
      <c r="M1512" s="248"/>
      <c r="N1512" s="249"/>
      <c r="O1512" s="249"/>
      <c r="P1512" s="249"/>
      <c r="Q1512" s="249"/>
      <c r="R1512" s="249"/>
      <c r="S1512" s="249"/>
      <c r="T1512" s="250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1" t="s">
        <v>187</v>
      </c>
      <c r="AU1512" s="251" t="s">
        <v>82</v>
      </c>
      <c r="AV1512" s="13" t="s">
        <v>82</v>
      </c>
      <c r="AW1512" s="13" t="s">
        <v>36</v>
      </c>
      <c r="AX1512" s="13" t="s">
        <v>73</v>
      </c>
      <c r="AY1512" s="251" t="s">
        <v>175</v>
      </c>
    </row>
    <row r="1513" s="13" customFormat="1">
      <c r="A1513" s="13"/>
      <c r="B1513" s="241"/>
      <c r="C1513" s="242"/>
      <c r="D1513" s="224" t="s">
        <v>187</v>
      </c>
      <c r="E1513" s="243" t="s">
        <v>30</v>
      </c>
      <c r="F1513" s="244" t="s">
        <v>2273</v>
      </c>
      <c r="G1513" s="242"/>
      <c r="H1513" s="245">
        <v>4.25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1" t="s">
        <v>187</v>
      </c>
      <c r="AU1513" s="251" t="s">
        <v>82</v>
      </c>
      <c r="AV1513" s="13" t="s">
        <v>82</v>
      </c>
      <c r="AW1513" s="13" t="s">
        <v>36</v>
      </c>
      <c r="AX1513" s="13" t="s">
        <v>73</v>
      </c>
      <c r="AY1513" s="251" t="s">
        <v>175</v>
      </c>
    </row>
    <row r="1514" s="13" customFormat="1">
      <c r="A1514" s="13"/>
      <c r="B1514" s="241"/>
      <c r="C1514" s="242"/>
      <c r="D1514" s="224" t="s">
        <v>187</v>
      </c>
      <c r="E1514" s="243" t="s">
        <v>30</v>
      </c>
      <c r="F1514" s="244" t="s">
        <v>2274</v>
      </c>
      <c r="G1514" s="242"/>
      <c r="H1514" s="245">
        <v>4.25</v>
      </c>
      <c r="I1514" s="246"/>
      <c r="J1514" s="242"/>
      <c r="K1514" s="242"/>
      <c r="L1514" s="247"/>
      <c r="M1514" s="248"/>
      <c r="N1514" s="249"/>
      <c r="O1514" s="249"/>
      <c r="P1514" s="249"/>
      <c r="Q1514" s="249"/>
      <c r="R1514" s="249"/>
      <c r="S1514" s="249"/>
      <c r="T1514" s="250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1" t="s">
        <v>187</v>
      </c>
      <c r="AU1514" s="251" t="s">
        <v>82</v>
      </c>
      <c r="AV1514" s="13" t="s">
        <v>82</v>
      </c>
      <c r="AW1514" s="13" t="s">
        <v>36</v>
      </c>
      <c r="AX1514" s="13" t="s">
        <v>73</v>
      </c>
      <c r="AY1514" s="251" t="s">
        <v>175</v>
      </c>
    </row>
    <row r="1515" s="13" customFormat="1">
      <c r="A1515" s="13"/>
      <c r="B1515" s="241"/>
      <c r="C1515" s="242"/>
      <c r="D1515" s="224" t="s">
        <v>187</v>
      </c>
      <c r="E1515" s="243" t="s">
        <v>30</v>
      </c>
      <c r="F1515" s="244" t="s">
        <v>2275</v>
      </c>
      <c r="G1515" s="242"/>
      <c r="H1515" s="245">
        <v>4.25</v>
      </c>
      <c r="I1515" s="246"/>
      <c r="J1515" s="242"/>
      <c r="K1515" s="242"/>
      <c r="L1515" s="247"/>
      <c r="M1515" s="248"/>
      <c r="N1515" s="249"/>
      <c r="O1515" s="249"/>
      <c r="P1515" s="249"/>
      <c r="Q1515" s="249"/>
      <c r="R1515" s="249"/>
      <c r="S1515" s="249"/>
      <c r="T1515" s="250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1" t="s">
        <v>187</v>
      </c>
      <c r="AU1515" s="251" t="s">
        <v>82</v>
      </c>
      <c r="AV1515" s="13" t="s">
        <v>82</v>
      </c>
      <c r="AW1515" s="13" t="s">
        <v>36</v>
      </c>
      <c r="AX1515" s="13" t="s">
        <v>73</v>
      </c>
      <c r="AY1515" s="251" t="s">
        <v>175</v>
      </c>
    </row>
    <row r="1516" s="13" customFormat="1">
      <c r="A1516" s="13"/>
      <c r="B1516" s="241"/>
      <c r="C1516" s="242"/>
      <c r="D1516" s="224" t="s">
        <v>187</v>
      </c>
      <c r="E1516" s="243" t="s">
        <v>30</v>
      </c>
      <c r="F1516" s="244" t="s">
        <v>2276</v>
      </c>
      <c r="G1516" s="242"/>
      <c r="H1516" s="245">
        <v>4.25</v>
      </c>
      <c r="I1516" s="246"/>
      <c r="J1516" s="242"/>
      <c r="K1516" s="242"/>
      <c r="L1516" s="247"/>
      <c r="M1516" s="248"/>
      <c r="N1516" s="249"/>
      <c r="O1516" s="249"/>
      <c r="P1516" s="249"/>
      <c r="Q1516" s="249"/>
      <c r="R1516" s="249"/>
      <c r="S1516" s="249"/>
      <c r="T1516" s="250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1" t="s">
        <v>187</v>
      </c>
      <c r="AU1516" s="251" t="s">
        <v>82</v>
      </c>
      <c r="AV1516" s="13" t="s">
        <v>82</v>
      </c>
      <c r="AW1516" s="13" t="s">
        <v>36</v>
      </c>
      <c r="AX1516" s="13" t="s">
        <v>73</v>
      </c>
      <c r="AY1516" s="251" t="s">
        <v>175</v>
      </c>
    </row>
    <row r="1517" s="13" customFormat="1">
      <c r="A1517" s="13"/>
      <c r="B1517" s="241"/>
      <c r="C1517" s="242"/>
      <c r="D1517" s="224" t="s">
        <v>187</v>
      </c>
      <c r="E1517" s="243" t="s">
        <v>30</v>
      </c>
      <c r="F1517" s="244" t="s">
        <v>2277</v>
      </c>
      <c r="G1517" s="242"/>
      <c r="H1517" s="245">
        <v>4.25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1" t="s">
        <v>187</v>
      </c>
      <c r="AU1517" s="251" t="s">
        <v>82</v>
      </c>
      <c r="AV1517" s="13" t="s">
        <v>82</v>
      </c>
      <c r="AW1517" s="13" t="s">
        <v>36</v>
      </c>
      <c r="AX1517" s="13" t="s">
        <v>73</v>
      </c>
      <c r="AY1517" s="251" t="s">
        <v>175</v>
      </c>
    </row>
    <row r="1518" s="13" customFormat="1">
      <c r="A1518" s="13"/>
      <c r="B1518" s="241"/>
      <c r="C1518" s="242"/>
      <c r="D1518" s="224" t="s">
        <v>187</v>
      </c>
      <c r="E1518" s="243" t="s">
        <v>30</v>
      </c>
      <c r="F1518" s="244" t="s">
        <v>2278</v>
      </c>
      <c r="G1518" s="242"/>
      <c r="H1518" s="245">
        <v>4.25</v>
      </c>
      <c r="I1518" s="246"/>
      <c r="J1518" s="242"/>
      <c r="K1518" s="242"/>
      <c r="L1518" s="247"/>
      <c r="M1518" s="248"/>
      <c r="N1518" s="249"/>
      <c r="O1518" s="249"/>
      <c r="P1518" s="249"/>
      <c r="Q1518" s="249"/>
      <c r="R1518" s="249"/>
      <c r="S1518" s="249"/>
      <c r="T1518" s="250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1" t="s">
        <v>187</v>
      </c>
      <c r="AU1518" s="251" t="s">
        <v>82</v>
      </c>
      <c r="AV1518" s="13" t="s">
        <v>82</v>
      </c>
      <c r="AW1518" s="13" t="s">
        <v>36</v>
      </c>
      <c r="AX1518" s="13" t="s">
        <v>73</v>
      </c>
      <c r="AY1518" s="251" t="s">
        <v>175</v>
      </c>
    </row>
    <row r="1519" s="14" customFormat="1">
      <c r="A1519" s="14"/>
      <c r="B1519" s="252"/>
      <c r="C1519" s="253"/>
      <c r="D1519" s="224" t="s">
        <v>187</v>
      </c>
      <c r="E1519" s="254" t="s">
        <v>30</v>
      </c>
      <c r="F1519" s="255" t="s">
        <v>190</v>
      </c>
      <c r="G1519" s="253"/>
      <c r="H1519" s="256">
        <v>53</v>
      </c>
      <c r="I1519" s="257"/>
      <c r="J1519" s="253"/>
      <c r="K1519" s="253"/>
      <c r="L1519" s="258"/>
      <c r="M1519" s="259"/>
      <c r="N1519" s="260"/>
      <c r="O1519" s="260"/>
      <c r="P1519" s="260"/>
      <c r="Q1519" s="260"/>
      <c r="R1519" s="260"/>
      <c r="S1519" s="260"/>
      <c r="T1519" s="261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2" t="s">
        <v>187</v>
      </c>
      <c r="AU1519" s="262" t="s">
        <v>82</v>
      </c>
      <c r="AV1519" s="14" t="s">
        <v>181</v>
      </c>
      <c r="AW1519" s="14" t="s">
        <v>36</v>
      </c>
      <c r="AX1519" s="14" t="s">
        <v>80</v>
      </c>
      <c r="AY1519" s="262" t="s">
        <v>175</v>
      </c>
    </row>
    <row r="1520" s="2" customFormat="1" ht="16.5" customHeight="1">
      <c r="A1520" s="42"/>
      <c r="B1520" s="43"/>
      <c r="C1520" s="211" t="s">
        <v>2287</v>
      </c>
      <c r="D1520" s="211" t="s">
        <v>176</v>
      </c>
      <c r="E1520" s="212" t="s">
        <v>2288</v>
      </c>
      <c r="F1520" s="213" t="s">
        <v>2289</v>
      </c>
      <c r="G1520" s="214" t="s">
        <v>295</v>
      </c>
      <c r="H1520" s="215">
        <v>1.9950000000000003</v>
      </c>
      <c r="I1520" s="216"/>
      <c r="J1520" s="217">
        <f>ROUND(I1520*H1520,2)</f>
        <v>0</v>
      </c>
      <c r="K1520" s="213" t="s">
        <v>180</v>
      </c>
      <c r="L1520" s="48"/>
      <c r="M1520" s="218" t="s">
        <v>30</v>
      </c>
      <c r="N1520" s="219" t="s">
        <v>44</v>
      </c>
      <c r="O1520" s="88"/>
      <c r="P1520" s="220">
        <f>O1520*H1520</f>
        <v>0</v>
      </c>
      <c r="Q1520" s="220">
        <v>0</v>
      </c>
      <c r="R1520" s="220">
        <f>Q1520*H1520</f>
        <v>0</v>
      </c>
      <c r="S1520" s="220">
        <v>0</v>
      </c>
      <c r="T1520" s="221">
        <f>S1520*H1520</f>
        <v>0</v>
      </c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2"/>
      <c r="AE1520" s="42"/>
      <c r="AR1520" s="222" t="s">
        <v>305</v>
      </c>
      <c r="AT1520" s="222" t="s">
        <v>176</v>
      </c>
      <c r="AU1520" s="222" t="s">
        <v>82</v>
      </c>
      <c r="AY1520" s="20" t="s">
        <v>175</v>
      </c>
      <c r="BE1520" s="223">
        <f>IF(N1520="základní",J1520,0)</f>
        <v>0</v>
      </c>
      <c r="BF1520" s="223">
        <f>IF(N1520="snížená",J1520,0)</f>
        <v>0</v>
      </c>
      <c r="BG1520" s="223">
        <f>IF(N1520="zákl. přenesená",J1520,0)</f>
        <v>0</v>
      </c>
      <c r="BH1520" s="223">
        <f>IF(N1520="sníž. přenesená",J1520,0)</f>
        <v>0</v>
      </c>
      <c r="BI1520" s="223">
        <f>IF(N1520="nulová",J1520,0)</f>
        <v>0</v>
      </c>
      <c r="BJ1520" s="20" t="s">
        <v>80</v>
      </c>
      <c r="BK1520" s="223">
        <f>ROUND(I1520*H1520,2)</f>
        <v>0</v>
      </c>
      <c r="BL1520" s="20" t="s">
        <v>305</v>
      </c>
      <c r="BM1520" s="222" t="s">
        <v>2290</v>
      </c>
    </row>
    <row r="1521" s="2" customFormat="1">
      <c r="A1521" s="42"/>
      <c r="B1521" s="43"/>
      <c r="C1521" s="44"/>
      <c r="D1521" s="224" t="s">
        <v>183</v>
      </c>
      <c r="E1521" s="44"/>
      <c r="F1521" s="225" t="s">
        <v>2291</v>
      </c>
      <c r="G1521" s="44"/>
      <c r="H1521" s="44"/>
      <c r="I1521" s="226"/>
      <c r="J1521" s="44"/>
      <c r="K1521" s="44"/>
      <c r="L1521" s="48"/>
      <c r="M1521" s="227"/>
      <c r="N1521" s="228"/>
      <c r="O1521" s="88"/>
      <c r="P1521" s="88"/>
      <c r="Q1521" s="88"/>
      <c r="R1521" s="88"/>
      <c r="S1521" s="88"/>
      <c r="T1521" s="89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2"/>
      <c r="AE1521" s="42"/>
      <c r="AT1521" s="20" t="s">
        <v>183</v>
      </c>
      <c r="AU1521" s="20" t="s">
        <v>82</v>
      </c>
    </row>
    <row r="1522" s="2" customFormat="1">
      <c r="A1522" s="42"/>
      <c r="B1522" s="43"/>
      <c r="C1522" s="44"/>
      <c r="D1522" s="229" t="s">
        <v>185</v>
      </c>
      <c r="E1522" s="44"/>
      <c r="F1522" s="230" t="s">
        <v>2292</v>
      </c>
      <c r="G1522" s="44"/>
      <c r="H1522" s="44"/>
      <c r="I1522" s="226"/>
      <c r="J1522" s="44"/>
      <c r="K1522" s="44"/>
      <c r="L1522" s="48"/>
      <c r="M1522" s="227"/>
      <c r="N1522" s="228"/>
      <c r="O1522" s="88"/>
      <c r="P1522" s="88"/>
      <c r="Q1522" s="88"/>
      <c r="R1522" s="88"/>
      <c r="S1522" s="88"/>
      <c r="T1522" s="89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2"/>
      <c r="AE1522" s="42"/>
      <c r="AT1522" s="20" t="s">
        <v>185</v>
      </c>
      <c r="AU1522" s="20" t="s">
        <v>82</v>
      </c>
    </row>
    <row r="1523" s="11" customFormat="1" ht="22.8" customHeight="1">
      <c r="A1523" s="11"/>
      <c r="B1523" s="197"/>
      <c r="C1523" s="198"/>
      <c r="D1523" s="199" t="s">
        <v>72</v>
      </c>
      <c r="E1523" s="285" t="s">
        <v>519</v>
      </c>
      <c r="F1523" s="285" t="s">
        <v>520</v>
      </c>
      <c r="G1523" s="198"/>
      <c r="H1523" s="198"/>
      <c r="I1523" s="201"/>
      <c r="J1523" s="286">
        <f>BK1523</f>
        <v>0</v>
      </c>
      <c r="K1523" s="198"/>
      <c r="L1523" s="203"/>
      <c r="M1523" s="204"/>
      <c r="N1523" s="205"/>
      <c r="O1523" s="205"/>
      <c r="P1523" s="206">
        <f>SUM(P1524:P1533)</f>
        <v>0</v>
      </c>
      <c r="Q1523" s="205"/>
      <c r="R1523" s="206">
        <f>SUM(R1524:R1533)</f>
        <v>0.19944</v>
      </c>
      <c r="S1523" s="205"/>
      <c r="T1523" s="207">
        <f>SUM(T1524:T1533)</f>
        <v>0</v>
      </c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R1523" s="208" t="s">
        <v>82</v>
      </c>
      <c r="AT1523" s="209" t="s">
        <v>72</v>
      </c>
      <c r="AU1523" s="209" t="s">
        <v>80</v>
      </c>
      <c r="AY1523" s="208" t="s">
        <v>175</v>
      </c>
      <c r="BK1523" s="210">
        <f>SUM(BK1524:BK1533)</f>
        <v>0</v>
      </c>
    </row>
    <row r="1524" s="2" customFormat="1" ht="21.75" customHeight="1">
      <c r="A1524" s="42"/>
      <c r="B1524" s="43"/>
      <c r="C1524" s="211" t="s">
        <v>2293</v>
      </c>
      <c r="D1524" s="211" t="s">
        <v>176</v>
      </c>
      <c r="E1524" s="212" t="s">
        <v>2294</v>
      </c>
      <c r="F1524" s="213" t="s">
        <v>2295</v>
      </c>
      <c r="G1524" s="214" t="s">
        <v>247</v>
      </c>
      <c r="H1524" s="215">
        <v>36</v>
      </c>
      <c r="I1524" s="216"/>
      <c r="J1524" s="217">
        <f>ROUND(I1524*H1524,2)</f>
        <v>0</v>
      </c>
      <c r="K1524" s="213" t="s">
        <v>180</v>
      </c>
      <c r="L1524" s="48"/>
      <c r="M1524" s="218" t="s">
        <v>30</v>
      </c>
      <c r="N1524" s="219" t="s">
        <v>44</v>
      </c>
      <c r="O1524" s="88"/>
      <c r="P1524" s="220">
        <f>O1524*H1524</f>
        <v>0</v>
      </c>
      <c r="Q1524" s="220">
        <v>0.00554</v>
      </c>
      <c r="R1524" s="220">
        <f>Q1524*H1524</f>
        <v>0.19944</v>
      </c>
      <c r="S1524" s="220">
        <v>0</v>
      </c>
      <c r="T1524" s="221">
        <f>S1524*H1524</f>
        <v>0</v>
      </c>
      <c r="U1524" s="42"/>
      <c r="V1524" s="42"/>
      <c r="W1524" s="42"/>
      <c r="X1524" s="42"/>
      <c r="Y1524" s="42"/>
      <c r="Z1524" s="42"/>
      <c r="AA1524" s="42"/>
      <c r="AB1524" s="42"/>
      <c r="AC1524" s="42"/>
      <c r="AD1524" s="42"/>
      <c r="AE1524" s="42"/>
      <c r="AR1524" s="222" t="s">
        <v>305</v>
      </c>
      <c r="AT1524" s="222" t="s">
        <v>176</v>
      </c>
      <c r="AU1524" s="222" t="s">
        <v>82</v>
      </c>
      <c r="AY1524" s="20" t="s">
        <v>175</v>
      </c>
      <c r="BE1524" s="223">
        <f>IF(N1524="základní",J1524,0)</f>
        <v>0</v>
      </c>
      <c r="BF1524" s="223">
        <f>IF(N1524="snížená",J1524,0)</f>
        <v>0</v>
      </c>
      <c r="BG1524" s="223">
        <f>IF(N1524="zákl. přenesená",J1524,0)</f>
        <v>0</v>
      </c>
      <c r="BH1524" s="223">
        <f>IF(N1524="sníž. přenesená",J1524,0)</f>
        <v>0</v>
      </c>
      <c r="BI1524" s="223">
        <f>IF(N1524="nulová",J1524,0)</f>
        <v>0</v>
      </c>
      <c r="BJ1524" s="20" t="s">
        <v>80</v>
      </c>
      <c r="BK1524" s="223">
        <f>ROUND(I1524*H1524,2)</f>
        <v>0</v>
      </c>
      <c r="BL1524" s="20" t="s">
        <v>305</v>
      </c>
      <c r="BM1524" s="222" t="s">
        <v>2296</v>
      </c>
    </row>
    <row r="1525" s="2" customFormat="1">
      <c r="A1525" s="42"/>
      <c r="B1525" s="43"/>
      <c r="C1525" s="44"/>
      <c r="D1525" s="224" t="s">
        <v>183</v>
      </c>
      <c r="E1525" s="44"/>
      <c r="F1525" s="225" t="s">
        <v>2297</v>
      </c>
      <c r="G1525" s="44"/>
      <c r="H1525" s="44"/>
      <c r="I1525" s="226"/>
      <c r="J1525" s="44"/>
      <c r="K1525" s="44"/>
      <c r="L1525" s="48"/>
      <c r="M1525" s="227"/>
      <c r="N1525" s="228"/>
      <c r="O1525" s="88"/>
      <c r="P1525" s="88"/>
      <c r="Q1525" s="88"/>
      <c r="R1525" s="88"/>
      <c r="S1525" s="88"/>
      <c r="T1525" s="89"/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2"/>
      <c r="AE1525" s="42"/>
      <c r="AT1525" s="20" t="s">
        <v>183</v>
      </c>
      <c r="AU1525" s="20" t="s">
        <v>82</v>
      </c>
    </row>
    <row r="1526" s="2" customFormat="1">
      <c r="A1526" s="42"/>
      <c r="B1526" s="43"/>
      <c r="C1526" s="44"/>
      <c r="D1526" s="229" t="s">
        <v>185</v>
      </c>
      <c r="E1526" s="44"/>
      <c r="F1526" s="230" t="s">
        <v>2298</v>
      </c>
      <c r="G1526" s="44"/>
      <c r="H1526" s="44"/>
      <c r="I1526" s="226"/>
      <c r="J1526" s="44"/>
      <c r="K1526" s="44"/>
      <c r="L1526" s="48"/>
      <c r="M1526" s="227"/>
      <c r="N1526" s="228"/>
      <c r="O1526" s="88"/>
      <c r="P1526" s="88"/>
      <c r="Q1526" s="88"/>
      <c r="R1526" s="88"/>
      <c r="S1526" s="88"/>
      <c r="T1526" s="89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2"/>
      <c r="AE1526" s="42"/>
      <c r="AT1526" s="20" t="s">
        <v>185</v>
      </c>
      <c r="AU1526" s="20" t="s">
        <v>82</v>
      </c>
    </row>
    <row r="1527" s="13" customFormat="1">
      <c r="A1527" s="13"/>
      <c r="B1527" s="241"/>
      <c r="C1527" s="242"/>
      <c r="D1527" s="224" t="s">
        <v>187</v>
      </c>
      <c r="E1527" s="243" t="s">
        <v>30</v>
      </c>
      <c r="F1527" s="244" t="s">
        <v>2299</v>
      </c>
      <c r="G1527" s="242"/>
      <c r="H1527" s="245">
        <v>22.5</v>
      </c>
      <c r="I1527" s="246"/>
      <c r="J1527" s="242"/>
      <c r="K1527" s="242"/>
      <c r="L1527" s="247"/>
      <c r="M1527" s="248"/>
      <c r="N1527" s="249"/>
      <c r="O1527" s="249"/>
      <c r="P1527" s="249"/>
      <c r="Q1527" s="249"/>
      <c r="R1527" s="249"/>
      <c r="S1527" s="249"/>
      <c r="T1527" s="250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1" t="s">
        <v>187</v>
      </c>
      <c r="AU1527" s="251" t="s">
        <v>82</v>
      </c>
      <c r="AV1527" s="13" t="s">
        <v>82</v>
      </c>
      <c r="AW1527" s="13" t="s">
        <v>36</v>
      </c>
      <c r="AX1527" s="13" t="s">
        <v>73</v>
      </c>
      <c r="AY1527" s="251" t="s">
        <v>175</v>
      </c>
    </row>
    <row r="1528" s="13" customFormat="1">
      <c r="A1528" s="13"/>
      <c r="B1528" s="241"/>
      <c r="C1528" s="242"/>
      <c r="D1528" s="224" t="s">
        <v>187</v>
      </c>
      <c r="E1528" s="243" t="s">
        <v>30</v>
      </c>
      <c r="F1528" s="244" t="s">
        <v>2300</v>
      </c>
      <c r="G1528" s="242"/>
      <c r="H1528" s="245">
        <v>9</v>
      </c>
      <c r="I1528" s="246"/>
      <c r="J1528" s="242"/>
      <c r="K1528" s="242"/>
      <c r="L1528" s="247"/>
      <c r="M1528" s="248"/>
      <c r="N1528" s="249"/>
      <c r="O1528" s="249"/>
      <c r="P1528" s="249"/>
      <c r="Q1528" s="249"/>
      <c r="R1528" s="249"/>
      <c r="S1528" s="249"/>
      <c r="T1528" s="250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1" t="s">
        <v>187</v>
      </c>
      <c r="AU1528" s="251" t="s">
        <v>82</v>
      </c>
      <c r="AV1528" s="13" t="s">
        <v>82</v>
      </c>
      <c r="AW1528" s="13" t="s">
        <v>36</v>
      </c>
      <c r="AX1528" s="13" t="s">
        <v>73</v>
      </c>
      <c r="AY1528" s="251" t="s">
        <v>175</v>
      </c>
    </row>
    <row r="1529" s="13" customFormat="1">
      <c r="A1529" s="13"/>
      <c r="B1529" s="241"/>
      <c r="C1529" s="242"/>
      <c r="D1529" s="224" t="s">
        <v>187</v>
      </c>
      <c r="E1529" s="243" t="s">
        <v>30</v>
      </c>
      <c r="F1529" s="244" t="s">
        <v>2301</v>
      </c>
      <c r="G1529" s="242"/>
      <c r="H1529" s="245">
        <v>4.5</v>
      </c>
      <c r="I1529" s="246"/>
      <c r="J1529" s="242"/>
      <c r="K1529" s="242"/>
      <c r="L1529" s="247"/>
      <c r="M1529" s="248"/>
      <c r="N1529" s="249"/>
      <c r="O1529" s="249"/>
      <c r="P1529" s="249"/>
      <c r="Q1529" s="249"/>
      <c r="R1529" s="249"/>
      <c r="S1529" s="249"/>
      <c r="T1529" s="250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1" t="s">
        <v>187</v>
      </c>
      <c r="AU1529" s="251" t="s">
        <v>82</v>
      </c>
      <c r="AV1529" s="13" t="s">
        <v>82</v>
      </c>
      <c r="AW1529" s="13" t="s">
        <v>36</v>
      </c>
      <c r="AX1529" s="13" t="s">
        <v>73</v>
      </c>
      <c r="AY1529" s="251" t="s">
        <v>175</v>
      </c>
    </row>
    <row r="1530" s="14" customFormat="1">
      <c r="A1530" s="14"/>
      <c r="B1530" s="252"/>
      <c r="C1530" s="253"/>
      <c r="D1530" s="224" t="s">
        <v>187</v>
      </c>
      <c r="E1530" s="254" t="s">
        <v>30</v>
      </c>
      <c r="F1530" s="255" t="s">
        <v>190</v>
      </c>
      <c r="G1530" s="253"/>
      <c r="H1530" s="256">
        <v>36</v>
      </c>
      <c r="I1530" s="257"/>
      <c r="J1530" s="253"/>
      <c r="K1530" s="253"/>
      <c r="L1530" s="258"/>
      <c r="M1530" s="259"/>
      <c r="N1530" s="260"/>
      <c r="O1530" s="260"/>
      <c r="P1530" s="260"/>
      <c r="Q1530" s="260"/>
      <c r="R1530" s="260"/>
      <c r="S1530" s="260"/>
      <c r="T1530" s="261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2" t="s">
        <v>187</v>
      </c>
      <c r="AU1530" s="262" t="s">
        <v>82</v>
      </c>
      <c r="AV1530" s="14" t="s">
        <v>181</v>
      </c>
      <c r="AW1530" s="14" t="s">
        <v>36</v>
      </c>
      <c r="AX1530" s="14" t="s">
        <v>80</v>
      </c>
      <c r="AY1530" s="262" t="s">
        <v>175</v>
      </c>
    </row>
    <row r="1531" s="2" customFormat="1" ht="16.5" customHeight="1">
      <c r="A1531" s="42"/>
      <c r="B1531" s="43"/>
      <c r="C1531" s="211" t="s">
        <v>2302</v>
      </c>
      <c r="D1531" s="211" t="s">
        <v>176</v>
      </c>
      <c r="E1531" s="212" t="s">
        <v>2303</v>
      </c>
      <c r="F1531" s="213" t="s">
        <v>2304</v>
      </c>
      <c r="G1531" s="214" t="s">
        <v>295</v>
      </c>
      <c r="H1531" s="215">
        <v>0.19900000000000003</v>
      </c>
      <c r="I1531" s="216"/>
      <c r="J1531" s="217">
        <f>ROUND(I1531*H1531,2)</f>
        <v>0</v>
      </c>
      <c r="K1531" s="213" t="s">
        <v>180</v>
      </c>
      <c r="L1531" s="48"/>
      <c r="M1531" s="218" t="s">
        <v>30</v>
      </c>
      <c r="N1531" s="219" t="s">
        <v>44</v>
      </c>
      <c r="O1531" s="88"/>
      <c r="P1531" s="220">
        <f>O1531*H1531</f>
        <v>0</v>
      </c>
      <c r="Q1531" s="220">
        <v>0</v>
      </c>
      <c r="R1531" s="220">
        <f>Q1531*H1531</f>
        <v>0</v>
      </c>
      <c r="S1531" s="220">
        <v>0</v>
      </c>
      <c r="T1531" s="221">
        <f>S1531*H1531</f>
        <v>0</v>
      </c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2"/>
      <c r="AE1531" s="42"/>
      <c r="AR1531" s="222" t="s">
        <v>305</v>
      </c>
      <c r="AT1531" s="222" t="s">
        <v>176</v>
      </c>
      <c r="AU1531" s="222" t="s">
        <v>82</v>
      </c>
      <c r="AY1531" s="20" t="s">
        <v>175</v>
      </c>
      <c r="BE1531" s="223">
        <f>IF(N1531="základní",J1531,0)</f>
        <v>0</v>
      </c>
      <c r="BF1531" s="223">
        <f>IF(N1531="snížená",J1531,0)</f>
        <v>0</v>
      </c>
      <c r="BG1531" s="223">
        <f>IF(N1531="zákl. přenesená",J1531,0)</f>
        <v>0</v>
      </c>
      <c r="BH1531" s="223">
        <f>IF(N1531="sníž. přenesená",J1531,0)</f>
        <v>0</v>
      </c>
      <c r="BI1531" s="223">
        <f>IF(N1531="nulová",J1531,0)</f>
        <v>0</v>
      </c>
      <c r="BJ1531" s="20" t="s">
        <v>80</v>
      </c>
      <c r="BK1531" s="223">
        <f>ROUND(I1531*H1531,2)</f>
        <v>0</v>
      </c>
      <c r="BL1531" s="20" t="s">
        <v>305</v>
      </c>
      <c r="BM1531" s="222" t="s">
        <v>2305</v>
      </c>
    </row>
    <row r="1532" s="2" customFormat="1">
      <c r="A1532" s="42"/>
      <c r="B1532" s="43"/>
      <c r="C1532" s="44"/>
      <c r="D1532" s="224" t="s">
        <v>183</v>
      </c>
      <c r="E1532" s="44"/>
      <c r="F1532" s="225" t="s">
        <v>2306</v>
      </c>
      <c r="G1532" s="44"/>
      <c r="H1532" s="44"/>
      <c r="I1532" s="226"/>
      <c r="J1532" s="44"/>
      <c r="K1532" s="44"/>
      <c r="L1532" s="48"/>
      <c r="M1532" s="227"/>
      <c r="N1532" s="228"/>
      <c r="O1532" s="88"/>
      <c r="P1532" s="88"/>
      <c r="Q1532" s="88"/>
      <c r="R1532" s="88"/>
      <c r="S1532" s="88"/>
      <c r="T1532" s="89"/>
      <c r="U1532" s="42"/>
      <c r="V1532" s="42"/>
      <c r="W1532" s="42"/>
      <c r="X1532" s="42"/>
      <c r="Y1532" s="42"/>
      <c r="Z1532" s="42"/>
      <c r="AA1532" s="42"/>
      <c r="AB1532" s="42"/>
      <c r="AC1532" s="42"/>
      <c r="AD1532" s="42"/>
      <c r="AE1532" s="42"/>
      <c r="AT1532" s="20" t="s">
        <v>183</v>
      </c>
      <c r="AU1532" s="20" t="s">
        <v>82</v>
      </c>
    </row>
    <row r="1533" s="2" customFormat="1">
      <c r="A1533" s="42"/>
      <c r="B1533" s="43"/>
      <c r="C1533" s="44"/>
      <c r="D1533" s="229" t="s">
        <v>185</v>
      </c>
      <c r="E1533" s="44"/>
      <c r="F1533" s="230" t="s">
        <v>2307</v>
      </c>
      <c r="G1533" s="44"/>
      <c r="H1533" s="44"/>
      <c r="I1533" s="226"/>
      <c r="J1533" s="44"/>
      <c r="K1533" s="44"/>
      <c r="L1533" s="48"/>
      <c r="M1533" s="227"/>
      <c r="N1533" s="228"/>
      <c r="O1533" s="88"/>
      <c r="P1533" s="88"/>
      <c r="Q1533" s="88"/>
      <c r="R1533" s="88"/>
      <c r="S1533" s="88"/>
      <c r="T1533" s="89"/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T1533" s="20" t="s">
        <v>185</v>
      </c>
      <c r="AU1533" s="20" t="s">
        <v>82</v>
      </c>
    </row>
    <row r="1534" s="11" customFormat="1" ht="22.8" customHeight="1">
      <c r="A1534" s="11"/>
      <c r="B1534" s="197"/>
      <c r="C1534" s="198"/>
      <c r="D1534" s="199" t="s">
        <v>72</v>
      </c>
      <c r="E1534" s="285" t="s">
        <v>572</v>
      </c>
      <c r="F1534" s="285" t="s">
        <v>573</v>
      </c>
      <c r="G1534" s="198"/>
      <c r="H1534" s="198"/>
      <c r="I1534" s="201"/>
      <c r="J1534" s="286">
        <f>BK1534</f>
        <v>0</v>
      </c>
      <c r="K1534" s="198"/>
      <c r="L1534" s="203"/>
      <c r="M1534" s="204"/>
      <c r="N1534" s="205"/>
      <c r="O1534" s="205"/>
      <c r="P1534" s="206">
        <f>SUM(P1535:P1573)</f>
        <v>0</v>
      </c>
      <c r="Q1534" s="205"/>
      <c r="R1534" s="206">
        <f>SUM(R1535:R1573)</f>
        <v>0.1512</v>
      </c>
      <c r="S1534" s="205"/>
      <c r="T1534" s="207">
        <f>SUM(T1535:T1573)</f>
        <v>0</v>
      </c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R1534" s="208" t="s">
        <v>82</v>
      </c>
      <c r="AT1534" s="209" t="s">
        <v>72</v>
      </c>
      <c r="AU1534" s="209" t="s">
        <v>80</v>
      </c>
      <c r="AY1534" s="208" t="s">
        <v>175</v>
      </c>
      <c r="BK1534" s="210">
        <f>SUM(BK1535:BK1573)</f>
        <v>0</v>
      </c>
    </row>
    <row r="1535" s="2" customFormat="1" ht="16.5" customHeight="1">
      <c r="A1535" s="42"/>
      <c r="B1535" s="43"/>
      <c r="C1535" s="211" t="s">
        <v>2308</v>
      </c>
      <c r="D1535" s="275" t="s">
        <v>176</v>
      </c>
      <c r="E1535" s="212" t="s">
        <v>2309</v>
      </c>
      <c r="F1535" s="213" t="s">
        <v>2310</v>
      </c>
      <c r="G1535" s="214" t="s">
        <v>630</v>
      </c>
      <c r="H1535" s="215">
        <v>11</v>
      </c>
      <c r="I1535" s="216"/>
      <c r="J1535" s="217">
        <f>ROUND(I1535*H1535,2)</f>
        <v>0</v>
      </c>
      <c r="K1535" s="213" t="s">
        <v>30</v>
      </c>
      <c r="L1535" s="48"/>
      <c r="M1535" s="218" t="s">
        <v>30</v>
      </c>
      <c r="N1535" s="219" t="s">
        <v>44</v>
      </c>
      <c r="O1535" s="88"/>
      <c r="P1535" s="220">
        <f>O1535*H1535</f>
        <v>0</v>
      </c>
      <c r="Q1535" s="220">
        <v>0</v>
      </c>
      <c r="R1535" s="220">
        <f>Q1535*H1535</f>
        <v>0</v>
      </c>
      <c r="S1535" s="220">
        <v>0</v>
      </c>
      <c r="T1535" s="221">
        <f>S1535*H1535</f>
        <v>0</v>
      </c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R1535" s="222" t="s">
        <v>305</v>
      </c>
      <c r="AT1535" s="222" t="s">
        <v>176</v>
      </c>
      <c r="AU1535" s="222" t="s">
        <v>82</v>
      </c>
      <c r="AY1535" s="20" t="s">
        <v>175</v>
      </c>
      <c r="BE1535" s="223">
        <f>IF(N1535="základní",J1535,0)</f>
        <v>0</v>
      </c>
      <c r="BF1535" s="223">
        <f>IF(N1535="snížená",J1535,0)</f>
        <v>0</v>
      </c>
      <c r="BG1535" s="223">
        <f>IF(N1535="zákl. přenesená",J1535,0)</f>
        <v>0</v>
      </c>
      <c r="BH1535" s="223">
        <f>IF(N1535="sníž. přenesená",J1535,0)</f>
        <v>0</v>
      </c>
      <c r="BI1535" s="223">
        <f>IF(N1535="nulová",J1535,0)</f>
        <v>0</v>
      </c>
      <c r="BJ1535" s="20" t="s">
        <v>80</v>
      </c>
      <c r="BK1535" s="223">
        <f>ROUND(I1535*H1535,2)</f>
        <v>0</v>
      </c>
      <c r="BL1535" s="20" t="s">
        <v>305</v>
      </c>
      <c r="BM1535" s="222" t="s">
        <v>2311</v>
      </c>
    </row>
    <row r="1536" s="2" customFormat="1">
      <c r="A1536" s="42"/>
      <c r="B1536" s="43"/>
      <c r="C1536" s="44"/>
      <c r="D1536" s="224" t="s">
        <v>183</v>
      </c>
      <c r="E1536" s="44"/>
      <c r="F1536" s="225" t="s">
        <v>2310</v>
      </c>
      <c r="G1536" s="44"/>
      <c r="H1536" s="44"/>
      <c r="I1536" s="226"/>
      <c r="J1536" s="44"/>
      <c r="K1536" s="44"/>
      <c r="L1536" s="48"/>
      <c r="M1536" s="227"/>
      <c r="N1536" s="228"/>
      <c r="O1536" s="88"/>
      <c r="P1536" s="88"/>
      <c r="Q1536" s="88"/>
      <c r="R1536" s="88"/>
      <c r="S1536" s="88"/>
      <c r="T1536" s="89"/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T1536" s="20" t="s">
        <v>183</v>
      </c>
      <c r="AU1536" s="20" t="s">
        <v>82</v>
      </c>
    </row>
    <row r="1537" s="2" customFormat="1">
      <c r="A1537" s="42"/>
      <c r="B1537" s="43"/>
      <c r="C1537" s="44"/>
      <c r="D1537" s="224" t="s">
        <v>311</v>
      </c>
      <c r="E1537" s="44"/>
      <c r="F1537" s="274" t="s">
        <v>2312</v>
      </c>
      <c r="G1537" s="44"/>
      <c r="H1537" s="44"/>
      <c r="I1537" s="226"/>
      <c r="J1537" s="44"/>
      <c r="K1537" s="44"/>
      <c r="L1537" s="48"/>
      <c r="M1537" s="227"/>
      <c r="N1537" s="228"/>
      <c r="O1537" s="88"/>
      <c r="P1537" s="88"/>
      <c r="Q1537" s="88"/>
      <c r="R1537" s="88"/>
      <c r="S1537" s="88"/>
      <c r="T1537" s="89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T1537" s="20" t="s">
        <v>311</v>
      </c>
      <c r="AU1537" s="20" t="s">
        <v>82</v>
      </c>
    </row>
    <row r="1538" s="13" customFormat="1">
      <c r="A1538" s="13"/>
      <c r="B1538" s="241"/>
      <c r="C1538" s="242"/>
      <c r="D1538" s="224" t="s">
        <v>187</v>
      </c>
      <c r="E1538" s="243" t="s">
        <v>30</v>
      </c>
      <c r="F1538" s="244" t="s">
        <v>2313</v>
      </c>
      <c r="G1538" s="242"/>
      <c r="H1538" s="245">
        <v>11</v>
      </c>
      <c r="I1538" s="246"/>
      <c r="J1538" s="242"/>
      <c r="K1538" s="242"/>
      <c r="L1538" s="247"/>
      <c r="M1538" s="248"/>
      <c r="N1538" s="249"/>
      <c r="O1538" s="249"/>
      <c r="P1538" s="249"/>
      <c r="Q1538" s="249"/>
      <c r="R1538" s="249"/>
      <c r="S1538" s="249"/>
      <c r="T1538" s="250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1" t="s">
        <v>187</v>
      </c>
      <c r="AU1538" s="251" t="s">
        <v>82</v>
      </c>
      <c r="AV1538" s="13" t="s">
        <v>82</v>
      </c>
      <c r="AW1538" s="13" t="s">
        <v>36</v>
      </c>
      <c r="AX1538" s="13" t="s">
        <v>73</v>
      </c>
      <c r="AY1538" s="251" t="s">
        <v>175</v>
      </c>
    </row>
    <row r="1539" s="14" customFormat="1">
      <c r="A1539" s="14"/>
      <c r="B1539" s="252"/>
      <c r="C1539" s="253"/>
      <c r="D1539" s="224" t="s">
        <v>187</v>
      </c>
      <c r="E1539" s="254" t="s">
        <v>30</v>
      </c>
      <c r="F1539" s="255" t="s">
        <v>190</v>
      </c>
      <c r="G1539" s="253"/>
      <c r="H1539" s="256">
        <v>11</v>
      </c>
      <c r="I1539" s="257"/>
      <c r="J1539" s="253"/>
      <c r="K1539" s="253"/>
      <c r="L1539" s="258"/>
      <c r="M1539" s="259"/>
      <c r="N1539" s="260"/>
      <c r="O1539" s="260"/>
      <c r="P1539" s="260"/>
      <c r="Q1539" s="260"/>
      <c r="R1539" s="260"/>
      <c r="S1539" s="260"/>
      <c r="T1539" s="261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2" t="s">
        <v>187</v>
      </c>
      <c r="AU1539" s="262" t="s">
        <v>82</v>
      </c>
      <c r="AV1539" s="14" t="s">
        <v>181</v>
      </c>
      <c r="AW1539" s="14" t="s">
        <v>36</v>
      </c>
      <c r="AX1539" s="14" t="s">
        <v>80</v>
      </c>
      <c r="AY1539" s="262" t="s">
        <v>175</v>
      </c>
    </row>
    <row r="1540" s="2" customFormat="1" ht="16.5" customHeight="1">
      <c r="A1540" s="42"/>
      <c r="B1540" s="43"/>
      <c r="C1540" s="211" t="s">
        <v>2314</v>
      </c>
      <c r="D1540" s="275" t="s">
        <v>176</v>
      </c>
      <c r="E1540" s="212" t="s">
        <v>2315</v>
      </c>
      <c r="F1540" s="213" t="s">
        <v>2316</v>
      </c>
      <c r="G1540" s="214" t="s">
        <v>630</v>
      </c>
      <c r="H1540" s="215">
        <v>1</v>
      </c>
      <c r="I1540" s="216"/>
      <c r="J1540" s="217">
        <f>ROUND(I1540*H1540,2)</f>
        <v>0</v>
      </c>
      <c r="K1540" s="213" t="s">
        <v>30</v>
      </c>
      <c r="L1540" s="48"/>
      <c r="M1540" s="218" t="s">
        <v>30</v>
      </c>
      <c r="N1540" s="219" t="s">
        <v>44</v>
      </c>
      <c r="O1540" s="88"/>
      <c r="P1540" s="220">
        <f>O1540*H1540</f>
        <v>0</v>
      </c>
      <c r="Q1540" s="220">
        <v>0</v>
      </c>
      <c r="R1540" s="220">
        <f>Q1540*H1540</f>
        <v>0</v>
      </c>
      <c r="S1540" s="220">
        <v>0</v>
      </c>
      <c r="T1540" s="221">
        <f>S1540*H1540</f>
        <v>0</v>
      </c>
      <c r="U1540" s="42"/>
      <c r="V1540" s="42"/>
      <c r="W1540" s="42"/>
      <c r="X1540" s="42"/>
      <c r="Y1540" s="42"/>
      <c r="Z1540" s="42"/>
      <c r="AA1540" s="42"/>
      <c r="AB1540" s="42"/>
      <c r="AC1540" s="42"/>
      <c r="AD1540" s="42"/>
      <c r="AE1540" s="42"/>
      <c r="AR1540" s="222" t="s">
        <v>305</v>
      </c>
      <c r="AT1540" s="222" t="s">
        <v>176</v>
      </c>
      <c r="AU1540" s="222" t="s">
        <v>82</v>
      </c>
      <c r="AY1540" s="20" t="s">
        <v>175</v>
      </c>
      <c r="BE1540" s="223">
        <f>IF(N1540="základní",J1540,0)</f>
        <v>0</v>
      </c>
      <c r="BF1540" s="223">
        <f>IF(N1540="snížená",J1540,0)</f>
        <v>0</v>
      </c>
      <c r="BG1540" s="223">
        <f>IF(N1540="zákl. přenesená",J1540,0)</f>
        <v>0</v>
      </c>
      <c r="BH1540" s="223">
        <f>IF(N1540="sníž. přenesená",J1540,0)</f>
        <v>0</v>
      </c>
      <c r="BI1540" s="223">
        <f>IF(N1540="nulová",J1540,0)</f>
        <v>0</v>
      </c>
      <c r="BJ1540" s="20" t="s">
        <v>80</v>
      </c>
      <c r="BK1540" s="223">
        <f>ROUND(I1540*H1540,2)</f>
        <v>0</v>
      </c>
      <c r="BL1540" s="20" t="s">
        <v>305</v>
      </c>
      <c r="BM1540" s="222" t="s">
        <v>2317</v>
      </c>
    </row>
    <row r="1541" s="2" customFormat="1">
      <c r="A1541" s="42"/>
      <c r="B1541" s="43"/>
      <c r="C1541" s="44"/>
      <c r="D1541" s="224" t="s">
        <v>183</v>
      </c>
      <c r="E1541" s="44"/>
      <c r="F1541" s="225" t="s">
        <v>2316</v>
      </c>
      <c r="G1541" s="44"/>
      <c r="H1541" s="44"/>
      <c r="I1541" s="226"/>
      <c r="J1541" s="44"/>
      <c r="K1541" s="44"/>
      <c r="L1541" s="48"/>
      <c r="M1541" s="227"/>
      <c r="N1541" s="228"/>
      <c r="O1541" s="88"/>
      <c r="P1541" s="88"/>
      <c r="Q1541" s="88"/>
      <c r="R1541" s="88"/>
      <c r="S1541" s="88"/>
      <c r="T1541" s="89"/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T1541" s="20" t="s">
        <v>183</v>
      </c>
      <c r="AU1541" s="20" t="s">
        <v>82</v>
      </c>
    </row>
    <row r="1542" s="2" customFormat="1" ht="16.5" customHeight="1">
      <c r="A1542" s="42"/>
      <c r="B1542" s="43"/>
      <c r="C1542" s="211" t="s">
        <v>2318</v>
      </c>
      <c r="D1542" s="275" t="s">
        <v>176</v>
      </c>
      <c r="E1542" s="212" t="s">
        <v>2319</v>
      </c>
      <c r="F1542" s="213" t="s">
        <v>2320</v>
      </c>
      <c r="G1542" s="214" t="s">
        <v>630</v>
      </c>
      <c r="H1542" s="215">
        <v>1</v>
      </c>
      <c r="I1542" s="216"/>
      <c r="J1542" s="217">
        <f>ROUND(I1542*H1542,2)</f>
        <v>0</v>
      </c>
      <c r="K1542" s="213" t="s">
        <v>30</v>
      </c>
      <c r="L1542" s="48"/>
      <c r="M1542" s="218" t="s">
        <v>30</v>
      </c>
      <c r="N1542" s="219" t="s">
        <v>44</v>
      </c>
      <c r="O1542" s="88"/>
      <c r="P1542" s="220">
        <f>O1542*H1542</f>
        <v>0</v>
      </c>
      <c r="Q1542" s="220">
        <v>0</v>
      </c>
      <c r="R1542" s="220">
        <f>Q1542*H1542</f>
        <v>0</v>
      </c>
      <c r="S1542" s="220">
        <v>0</v>
      </c>
      <c r="T1542" s="221">
        <f>S1542*H1542</f>
        <v>0</v>
      </c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2"/>
      <c r="AE1542" s="42"/>
      <c r="AR1542" s="222" t="s">
        <v>305</v>
      </c>
      <c r="AT1542" s="222" t="s">
        <v>176</v>
      </c>
      <c r="AU1542" s="222" t="s">
        <v>82</v>
      </c>
      <c r="AY1542" s="20" t="s">
        <v>175</v>
      </c>
      <c r="BE1542" s="223">
        <f>IF(N1542="základní",J1542,0)</f>
        <v>0</v>
      </c>
      <c r="BF1542" s="223">
        <f>IF(N1542="snížená",J1542,0)</f>
        <v>0</v>
      </c>
      <c r="BG1542" s="223">
        <f>IF(N1542="zákl. přenesená",J1542,0)</f>
        <v>0</v>
      </c>
      <c r="BH1542" s="223">
        <f>IF(N1542="sníž. přenesená",J1542,0)</f>
        <v>0</v>
      </c>
      <c r="BI1542" s="223">
        <f>IF(N1542="nulová",J1542,0)</f>
        <v>0</v>
      </c>
      <c r="BJ1542" s="20" t="s">
        <v>80</v>
      </c>
      <c r="BK1542" s="223">
        <f>ROUND(I1542*H1542,2)</f>
        <v>0</v>
      </c>
      <c r="BL1542" s="20" t="s">
        <v>305</v>
      </c>
      <c r="BM1542" s="222" t="s">
        <v>2321</v>
      </c>
    </row>
    <row r="1543" s="2" customFormat="1">
      <c r="A1543" s="42"/>
      <c r="B1543" s="43"/>
      <c r="C1543" s="44"/>
      <c r="D1543" s="224" t="s">
        <v>183</v>
      </c>
      <c r="E1543" s="44"/>
      <c r="F1543" s="225" t="s">
        <v>2320</v>
      </c>
      <c r="G1543" s="44"/>
      <c r="H1543" s="44"/>
      <c r="I1543" s="226"/>
      <c r="J1543" s="44"/>
      <c r="K1543" s="44"/>
      <c r="L1543" s="48"/>
      <c r="M1543" s="227"/>
      <c r="N1543" s="228"/>
      <c r="O1543" s="88"/>
      <c r="P1543" s="88"/>
      <c r="Q1543" s="88"/>
      <c r="R1543" s="88"/>
      <c r="S1543" s="88"/>
      <c r="T1543" s="89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T1543" s="20" t="s">
        <v>183</v>
      </c>
      <c r="AU1543" s="20" t="s">
        <v>82</v>
      </c>
    </row>
    <row r="1544" s="2" customFormat="1" ht="16.5" customHeight="1">
      <c r="A1544" s="42"/>
      <c r="B1544" s="43"/>
      <c r="C1544" s="211" t="s">
        <v>2322</v>
      </c>
      <c r="D1544" s="275" t="s">
        <v>176</v>
      </c>
      <c r="E1544" s="212" t="s">
        <v>2323</v>
      </c>
      <c r="F1544" s="213" t="s">
        <v>2324</v>
      </c>
      <c r="G1544" s="214" t="s">
        <v>630</v>
      </c>
      <c r="H1544" s="215">
        <v>1</v>
      </c>
      <c r="I1544" s="216"/>
      <c r="J1544" s="217">
        <f>ROUND(I1544*H1544,2)</f>
        <v>0</v>
      </c>
      <c r="K1544" s="213" t="s">
        <v>30</v>
      </c>
      <c r="L1544" s="48"/>
      <c r="M1544" s="218" t="s">
        <v>30</v>
      </c>
      <c r="N1544" s="219" t="s">
        <v>44</v>
      </c>
      <c r="O1544" s="88"/>
      <c r="P1544" s="220">
        <f>O1544*H1544</f>
        <v>0</v>
      </c>
      <c r="Q1544" s="220">
        <v>0</v>
      </c>
      <c r="R1544" s="220">
        <f>Q1544*H1544</f>
        <v>0</v>
      </c>
      <c r="S1544" s="220">
        <v>0</v>
      </c>
      <c r="T1544" s="221">
        <f>S1544*H1544</f>
        <v>0</v>
      </c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2"/>
      <c r="AE1544" s="42"/>
      <c r="AR1544" s="222" t="s">
        <v>305</v>
      </c>
      <c r="AT1544" s="222" t="s">
        <v>176</v>
      </c>
      <c r="AU1544" s="222" t="s">
        <v>82</v>
      </c>
      <c r="AY1544" s="20" t="s">
        <v>175</v>
      </c>
      <c r="BE1544" s="223">
        <f>IF(N1544="základní",J1544,0)</f>
        <v>0</v>
      </c>
      <c r="BF1544" s="223">
        <f>IF(N1544="snížená",J1544,0)</f>
        <v>0</v>
      </c>
      <c r="BG1544" s="223">
        <f>IF(N1544="zákl. přenesená",J1544,0)</f>
        <v>0</v>
      </c>
      <c r="BH1544" s="223">
        <f>IF(N1544="sníž. přenesená",J1544,0)</f>
        <v>0</v>
      </c>
      <c r="BI1544" s="223">
        <f>IF(N1544="nulová",J1544,0)</f>
        <v>0</v>
      </c>
      <c r="BJ1544" s="20" t="s">
        <v>80</v>
      </c>
      <c r="BK1544" s="223">
        <f>ROUND(I1544*H1544,2)</f>
        <v>0</v>
      </c>
      <c r="BL1544" s="20" t="s">
        <v>305</v>
      </c>
      <c r="BM1544" s="222" t="s">
        <v>2325</v>
      </c>
    </row>
    <row r="1545" s="2" customFormat="1">
      <c r="A1545" s="42"/>
      <c r="B1545" s="43"/>
      <c r="C1545" s="44"/>
      <c r="D1545" s="224" t="s">
        <v>183</v>
      </c>
      <c r="E1545" s="44"/>
      <c r="F1545" s="225" t="s">
        <v>2324</v>
      </c>
      <c r="G1545" s="44"/>
      <c r="H1545" s="44"/>
      <c r="I1545" s="226"/>
      <c r="J1545" s="44"/>
      <c r="K1545" s="44"/>
      <c r="L1545" s="48"/>
      <c r="M1545" s="227"/>
      <c r="N1545" s="228"/>
      <c r="O1545" s="88"/>
      <c r="P1545" s="88"/>
      <c r="Q1545" s="88"/>
      <c r="R1545" s="88"/>
      <c r="S1545" s="88"/>
      <c r="T1545" s="89"/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T1545" s="20" t="s">
        <v>183</v>
      </c>
      <c r="AU1545" s="20" t="s">
        <v>82</v>
      </c>
    </row>
    <row r="1546" s="2" customFormat="1" ht="16.5" customHeight="1">
      <c r="A1546" s="42"/>
      <c r="B1546" s="43"/>
      <c r="C1546" s="211" t="s">
        <v>2326</v>
      </c>
      <c r="D1546" s="211" t="s">
        <v>176</v>
      </c>
      <c r="E1546" s="212" t="s">
        <v>2327</v>
      </c>
      <c r="F1546" s="213" t="s">
        <v>2328</v>
      </c>
      <c r="G1546" s="214" t="s">
        <v>247</v>
      </c>
      <c r="H1546" s="215">
        <v>87.3</v>
      </c>
      <c r="I1546" s="216"/>
      <c r="J1546" s="217">
        <f>ROUND(I1546*H1546,2)</f>
        <v>0</v>
      </c>
      <c r="K1546" s="213" t="s">
        <v>180</v>
      </c>
      <c r="L1546" s="48"/>
      <c r="M1546" s="218" t="s">
        <v>30</v>
      </c>
      <c r="N1546" s="219" t="s">
        <v>44</v>
      </c>
      <c r="O1546" s="88"/>
      <c r="P1546" s="220">
        <f>O1546*H1546</f>
        <v>0</v>
      </c>
      <c r="Q1546" s="220">
        <v>0</v>
      </c>
      <c r="R1546" s="220">
        <f>Q1546*H1546</f>
        <v>0</v>
      </c>
      <c r="S1546" s="220">
        <v>0</v>
      </c>
      <c r="T1546" s="221">
        <f>S1546*H1546</f>
        <v>0</v>
      </c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2"/>
      <c r="AE1546" s="42"/>
      <c r="AR1546" s="222" t="s">
        <v>305</v>
      </c>
      <c r="AT1546" s="222" t="s">
        <v>176</v>
      </c>
      <c r="AU1546" s="222" t="s">
        <v>82</v>
      </c>
      <c r="AY1546" s="20" t="s">
        <v>175</v>
      </c>
      <c r="BE1546" s="223">
        <f>IF(N1546="základní",J1546,0)</f>
        <v>0</v>
      </c>
      <c r="BF1546" s="223">
        <f>IF(N1546="snížená",J1546,0)</f>
        <v>0</v>
      </c>
      <c r="BG1546" s="223">
        <f>IF(N1546="zákl. přenesená",J1546,0)</f>
        <v>0</v>
      </c>
      <c r="BH1546" s="223">
        <f>IF(N1546="sníž. přenesená",J1546,0)</f>
        <v>0</v>
      </c>
      <c r="BI1546" s="223">
        <f>IF(N1546="nulová",J1546,0)</f>
        <v>0</v>
      </c>
      <c r="BJ1546" s="20" t="s">
        <v>80</v>
      </c>
      <c r="BK1546" s="223">
        <f>ROUND(I1546*H1546,2)</f>
        <v>0</v>
      </c>
      <c r="BL1546" s="20" t="s">
        <v>305</v>
      </c>
      <c r="BM1546" s="222" t="s">
        <v>2329</v>
      </c>
    </row>
    <row r="1547" s="2" customFormat="1">
      <c r="A1547" s="42"/>
      <c r="B1547" s="43"/>
      <c r="C1547" s="44"/>
      <c r="D1547" s="224" t="s">
        <v>183</v>
      </c>
      <c r="E1547" s="44"/>
      <c r="F1547" s="225" t="s">
        <v>2330</v>
      </c>
      <c r="G1547" s="44"/>
      <c r="H1547" s="44"/>
      <c r="I1547" s="226"/>
      <c r="J1547" s="44"/>
      <c r="K1547" s="44"/>
      <c r="L1547" s="48"/>
      <c r="M1547" s="227"/>
      <c r="N1547" s="228"/>
      <c r="O1547" s="88"/>
      <c r="P1547" s="88"/>
      <c r="Q1547" s="88"/>
      <c r="R1547" s="88"/>
      <c r="S1547" s="88"/>
      <c r="T1547" s="89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2"/>
      <c r="AE1547" s="42"/>
      <c r="AT1547" s="20" t="s">
        <v>183</v>
      </c>
      <c r="AU1547" s="20" t="s">
        <v>82</v>
      </c>
    </row>
    <row r="1548" s="2" customFormat="1">
      <c r="A1548" s="42"/>
      <c r="B1548" s="43"/>
      <c r="C1548" s="44"/>
      <c r="D1548" s="229" t="s">
        <v>185</v>
      </c>
      <c r="E1548" s="44"/>
      <c r="F1548" s="230" t="s">
        <v>2331</v>
      </c>
      <c r="G1548" s="44"/>
      <c r="H1548" s="44"/>
      <c r="I1548" s="226"/>
      <c r="J1548" s="44"/>
      <c r="K1548" s="44"/>
      <c r="L1548" s="48"/>
      <c r="M1548" s="227"/>
      <c r="N1548" s="228"/>
      <c r="O1548" s="88"/>
      <c r="P1548" s="88"/>
      <c r="Q1548" s="88"/>
      <c r="R1548" s="88"/>
      <c r="S1548" s="88"/>
      <c r="T1548" s="89"/>
      <c r="U1548" s="42"/>
      <c r="V1548" s="42"/>
      <c r="W1548" s="42"/>
      <c r="X1548" s="42"/>
      <c r="Y1548" s="42"/>
      <c r="Z1548" s="42"/>
      <c r="AA1548" s="42"/>
      <c r="AB1548" s="42"/>
      <c r="AC1548" s="42"/>
      <c r="AD1548" s="42"/>
      <c r="AE1548" s="42"/>
      <c r="AT1548" s="20" t="s">
        <v>185</v>
      </c>
      <c r="AU1548" s="20" t="s">
        <v>82</v>
      </c>
    </row>
    <row r="1549" s="12" customFormat="1">
      <c r="A1549" s="12"/>
      <c r="B1549" s="231"/>
      <c r="C1549" s="232"/>
      <c r="D1549" s="224" t="s">
        <v>187</v>
      </c>
      <c r="E1549" s="233" t="s">
        <v>30</v>
      </c>
      <c r="F1549" s="234" t="s">
        <v>2332</v>
      </c>
      <c r="G1549" s="232"/>
      <c r="H1549" s="233" t="s">
        <v>30</v>
      </c>
      <c r="I1549" s="235"/>
      <c r="J1549" s="232"/>
      <c r="K1549" s="232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T1549" s="240" t="s">
        <v>187</v>
      </c>
      <c r="AU1549" s="240" t="s">
        <v>82</v>
      </c>
      <c r="AV1549" s="12" t="s">
        <v>80</v>
      </c>
      <c r="AW1549" s="12" t="s">
        <v>36</v>
      </c>
      <c r="AX1549" s="12" t="s">
        <v>73</v>
      </c>
      <c r="AY1549" s="240" t="s">
        <v>175</v>
      </c>
    </row>
    <row r="1550" s="13" customFormat="1">
      <c r="A1550" s="13"/>
      <c r="B1550" s="241"/>
      <c r="C1550" s="242"/>
      <c r="D1550" s="224" t="s">
        <v>187</v>
      </c>
      <c r="E1550" s="243" t="s">
        <v>30</v>
      </c>
      <c r="F1550" s="244" t="s">
        <v>2333</v>
      </c>
      <c r="G1550" s="242"/>
      <c r="H1550" s="245">
        <v>40.5</v>
      </c>
      <c r="I1550" s="246"/>
      <c r="J1550" s="242"/>
      <c r="K1550" s="242"/>
      <c r="L1550" s="247"/>
      <c r="M1550" s="248"/>
      <c r="N1550" s="249"/>
      <c r="O1550" s="249"/>
      <c r="P1550" s="249"/>
      <c r="Q1550" s="249"/>
      <c r="R1550" s="249"/>
      <c r="S1550" s="249"/>
      <c r="T1550" s="250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1" t="s">
        <v>187</v>
      </c>
      <c r="AU1550" s="251" t="s">
        <v>82</v>
      </c>
      <c r="AV1550" s="13" t="s">
        <v>82</v>
      </c>
      <c r="AW1550" s="13" t="s">
        <v>36</v>
      </c>
      <c r="AX1550" s="13" t="s">
        <v>73</v>
      </c>
      <c r="AY1550" s="251" t="s">
        <v>175</v>
      </c>
    </row>
    <row r="1551" s="13" customFormat="1">
      <c r="A1551" s="13"/>
      <c r="B1551" s="241"/>
      <c r="C1551" s="242"/>
      <c r="D1551" s="224" t="s">
        <v>187</v>
      </c>
      <c r="E1551" s="243" t="s">
        <v>30</v>
      </c>
      <c r="F1551" s="244" t="s">
        <v>2334</v>
      </c>
      <c r="G1551" s="242"/>
      <c r="H1551" s="245">
        <v>21</v>
      </c>
      <c r="I1551" s="246"/>
      <c r="J1551" s="242"/>
      <c r="K1551" s="242"/>
      <c r="L1551" s="247"/>
      <c r="M1551" s="248"/>
      <c r="N1551" s="249"/>
      <c r="O1551" s="249"/>
      <c r="P1551" s="249"/>
      <c r="Q1551" s="249"/>
      <c r="R1551" s="249"/>
      <c r="S1551" s="249"/>
      <c r="T1551" s="250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1" t="s">
        <v>187</v>
      </c>
      <c r="AU1551" s="251" t="s">
        <v>82</v>
      </c>
      <c r="AV1551" s="13" t="s">
        <v>82</v>
      </c>
      <c r="AW1551" s="13" t="s">
        <v>36</v>
      </c>
      <c r="AX1551" s="13" t="s">
        <v>73</v>
      </c>
      <c r="AY1551" s="251" t="s">
        <v>175</v>
      </c>
    </row>
    <row r="1552" s="13" customFormat="1">
      <c r="A1552" s="13"/>
      <c r="B1552" s="241"/>
      <c r="C1552" s="242"/>
      <c r="D1552" s="224" t="s">
        <v>187</v>
      </c>
      <c r="E1552" s="243" t="s">
        <v>30</v>
      </c>
      <c r="F1552" s="244" t="s">
        <v>2335</v>
      </c>
      <c r="G1552" s="242"/>
      <c r="H1552" s="245">
        <v>13.5</v>
      </c>
      <c r="I1552" s="246"/>
      <c r="J1552" s="242"/>
      <c r="K1552" s="242"/>
      <c r="L1552" s="247"/>
      <c r="M1552" s="248"/>
      <c r="N1552" s="249"/>
      <c r="O1552" s="249"/>
      <c r="P1552" s="249"/>
      <c r="Q1552" s="249"/>
      <c r="R1552" s="249"/>
      <c r="S1552" s="249"/>
      <c r="T1552" s="250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1" t="s">
        <v>187</v>
      </c>
      <c r="AU1552" s="251" t="s">
        <v>82</v>
      </c>
      <c r="AV1552" s="13" t="s">
        <v>82</v>
      </c>
      <c r="AW1552" s="13" t="s">
        <v>36</v>
      </c>
      <c r="AX1552" s="13" t="s">
        <v>73</v>
      </c>
      <c r="AY1552" s="251" t="s">
        <v>175</v>
      </c>
    </row>
    <row r="1553" s="15" customFormat="1">
      <c r="A1553" s="15"/>
      <c r="B1553" s="263"/>
      <c r="C1553" s="264"/>
      <c r="D1553" s="224" t="s">
        <v>187</v>
      </c>
      <c r="E1553" s="265" t="s">
        <v>30</v>
      </c>
      <c r="F1553" s="266" t="s">
        <v>231</v>
      </c>
      <c r="G1553" s="264"/>
      <c r="H1553" s="267">
        <v>75</v>
      </c>
      <c r="I1553" s="268"/>
      <c r="J1553" s="264"/>
      <c r="K1553" s="264"/>
      <c r="L1553" s="269"/>
      <c r="M1553" s="270"/>
      <c r="N1553" s="271"/>
      <c r="O1553" s="271"/>
      <c r="P1553" s="271"/>
      <c r="Q1553" s="271"/>
      <c r="R1553" s="271"/>
      <c r="S1553" s="271"/>
      <c r="T1553" s="272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73" t="s">
        <v>187</v>
      </c>
      <c r="AU1553" s="273" t="s">
        <v>82</v>
      </c>
      <c r="AV1553" s="15" t="s">
        <v>196</v>
      </c>
      <c r="AW1553" s="15" t="s">
        <v>36</v>
      </c>
      <c r="AX1553" s="15" t="s">
        <v>73</v>
      </c>
      <c r="AY1553" s="273" t="s">
        <v>175</v>
      </c>
    </row>
    <row r="1554" s="13" customFormat="1">
      <c r="A1554" s="13"/>
      <c r="B1554" s="241"/>
      <c r="C1554" s="242"/>
      <c r="D1554" s="224" t="s">
        <v>187</v>
      </c>
      <c r="E1554" s="243" t="s">
        <v>30</v>
      </c>
      <c r="F1554" s="244" t="s">
        <v>2336</v>
      </c>
      <c r="G1554" s="242"/>
      <c r="H1554" s="245">
        <v>12.3</v>
      </c>
      <c r="I1554" s="246"/>
      <c r="J1554" s="242"/>
      <c r="K1554" s="242"/>
      <c r="L1554" s="247"/>
      <c r="M1554" s="248"/>
      <c r="N1554" s="249"/>
      <c r="O1554" s="249"/>
      <c r="P1554" s="249"/>
      <c r="Q1554" s="249"/>
      <c r="R1554" s="249"/>
      <c r="S1554" s="249"/>
      <c r="T1554" s="250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1" t="s">
        <v>187</v>
      </c>
      <c r="AU1554" s="251" t="s">
        <v>82</v>
      </c>
      <c r="AV1554" s="13" t="s">
        <v>82</v>
      </c>
      <c r="AW1554" s="13" t="s">
        <v>36</v>
      </c>
      <c r="AX1554" s="13" t="s">
        <v>73</v>
      </c>
      <c r="AY1554" s="251" t="s">
        <v>175</v>
      </c>
    </row>
    <row r="1555" s="15" customFormat="1">
      <c r="A1555" s="15"/>
      <c r="B1555" s="263"/>
      <c r="C1555" s="264"/>
      <c r="D1555" s="224" t="s">
        <v>187</v>
      </c>
      <c r="E1555" s="265" t="s">
        <v>30</v>
      </c>
      <c r="F1555" s="266" t="s">
        <v>231</v>
      </c>
      <c r="G1555" s="264"/>
      <c r="H1555" s="267">
        <v>12.3</v>
      </c>
      <c r="I1555" s="268"/>
      <c r="J1555" s="264"/>
      <c r="K1555" s="264"/>
      <c r="L1555" s="269"/>
      <c r="M1555" s="270"/>
      <c r="N1555" s="271"/>
      <c r="O1555" s="271"/>
      <c r="P1555" s="271"/>
      <c r="Q1555" s="271"/>
      <c r="R1555" s="271"/>
      <c r="S1555" s="271"/>
      <c r="T1555" s="272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73" t="s">
        <v>187</v>
      </c>
      <c r="AU1555" s="273" t="s">
        <v>82</v>
      </c>
      <c r="AV1555" s="15" t="s">
        <v>196</v>
      </c>
      <c r="AW1555" s="15" t="s">
        <v>36</v>
      </c>
      <c r="AX1555" s="15" t="s">
        <v>73</v>
      </c>
      <c r="AY1555" s="273" t="s">
        <v>175</v>
      </c>
    </row>
    <row r="1556" s="14" customFormat="1">
      <c r="A1556" s="14"/>
      <c r="B1556" s="252"/>
      <c r="C1556" s="253"/>
      <c r="D1556" s="224" t="s">
        <v>187</v>
      </c>
      <c r="E1556" s="254" t="s">
        <v>30</v>
      </c>
      <c r="F1556" s="255" t="s">
        <v>190</v>
      </c>
      <c r="G1556" s="253"/>
      <c r="H1556" s="256">
        <v>87.3</v>
      </c>
      <c r="I1556" s="257"/>
      <c r="J1556" s="253"/>
      <c r="K1556" s="253"/>
      <c r="L1556" s="258"/>
      <c r="M1556" s="259"/>
      <c r="N1556" s="260"/>
      <c r="O1556" s="260"/>
      <c r="P1556" s="260"/>
      <c r="Q1556" s="260"/>
      <c r="R1556" s="260"/>
      <c r="S1556" s="260"/>
      <c r="T1556" s="261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2" t="s">
        <v>187</v>
      </c>
      <c r="AU1556" s="262" t="s">
        <v>82</v>
      </c>
      <c r="AV1556" s="14" t="s">
        <v>181</v>
      </c>
      <c r="AW1556" s="14" t="s">
        <v>36</v>
      </c>
      <c r="AX1556" s="14" t="s">
        <v>80</v>
      </c>
      <c r="AY1556" s="262" t="s">
        <v>175</v>
      </c>
    </row>
    <row r="1557" s="2" customFormat="1" ht="16.5" customHeight="1">
      <c r="A1557" s="42"/>
      <c r="B1557" s="43"/>
      <c r="C1557" s="287" t="s">
        <v>2337</v>
      </c>
      <c r="D1557" s="297" t="s">
        <v>770</v>
      </c>
      <c r="E1557" s="288" t="s">
        <v>2338</v>
      </c>
      <c r="F1557" s="289" t="s">
        <v>2339</v>
      </c>
      <c r="G1557" s="290" t="s">
        <v>247</v>
      </c>
      <c r="H1557" s="291">
        <v>96.03</v>
      </c>
      <c r="I1557" s="292"/>
      <c r="J1557" s="293">
        <f>ROUND(I1557*H1557,2)</f>
        <v>0</v>
      </c>
      <c r="K1557" s="289" t="s">
        <v>30</v>
      </c>
      <c r="L1557" s="294"/>
      <c r="M1557" s="295" t="s">
        <v>30</v>
      </c>
      <c r="N1557" s="296" t="s">
        <v>44</v>
      </c>
      <c r="O1557" s="88"/>
      <c r="P1557" s="220">
        <f>O1557*H1557</f>
        <v>0</v>
      </c>
      <c r="Q1557" s="220">
        <v>0</v>
      </c>
      <c r="R1557" s="220">
        <f>Q1557*H1557</f>
        <v>0</v>
      </c>
      <c r="S1557" s="220">
        <v>0</v>
      </c>
      <c r="T1557" s="221">
        <f>S1557*H1557</f>
        <v>0</v>
      </c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2"/>
      <c r="AE1557" s="42"/>
      <c r="AR1557" s="222" t="s">
        <v>462</v>
      </c>
      <c r="AT1557" s="222" t="s">
        <v>770</v>
      </c>
      <c r="AU1557" s="222" t="s">
        <v>82</v>
      </c>
      <c r="AY1557" s="20" t="s">
        <v>175</v>
      </c>
      <c r="BE1557" s="223">
        <f>IF(N1557="základní",J1557,0)</f>
        <v>0</v>
      </c>
      <c r="BF1557" s="223">
        <f>IF(N1557="snížená",J1557,0)</f>
        <v>0</v>
      </c>
      <c r="BG1557" s="223">
        <f>IF(N1557="zákl. přenesená",J1557,0)</f>
        <v>0</v>
      </c>
      <c r="BH1557" s="223">
        <f>IF(N1557="sníž. přenesená",J1557,0)</f>
        <v>0</v>
      </c>
      <c r="BI1557" s="223">
        <f>IF(N1557="nulová",J1557,0)</f>
        <v>0</v>
      </c>
      <c r="BJ1557" s="20" t="s">
        <v>80</v>
      </c>
      <c r="BK1557" s="223">
        <f>ROUND(I1557*H1557,2)</f>
        <v>0</v>
      </c>
      <c r="BL1557" s="20" t="s">
        <v>305</v>
      </c>
      <c r="BM1557" s="222" t="s">
        <v>2340</v>
      </c>
    </row>
    <row r="1558" s="2" customFormat="1">
      <c r="A1558" s="42"/>
      <c r="B1558" s="43"/>
      <c r="C1558" s="44"/>
      <c r="D1558" s="224" t="s">
        <v>183</v>
      </c>
      <c r="E1558" s="44"/>
      <c r="F1558" s="225" t="s">
        <v>2339</v>
      </c>
      <c r="G1558" s="44"/>
      <c r="H1558" s="44"/>
      <c r="I1558" s="226"/>
      <c r="J1558" s="44"/>
      <c r="K1558" s="44"/>
      <c r="L1558" s="48"/>
      <c r="M1558" s="227"/>
      <c r="N1558" s="228"/>
      <c r="O1558" s="88"/>
      <c r="P1558" s="88"/>
      <c r="Q1558" s="88"/>
      <c r="R1558" s="88"/>
      <c r="S1558" s="88"/>
      <c r="T1558" s="89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2"/>
      <c r="AE1558" s="42"/>
      <c r="AT1558" s="20" t="s">
        <v>183</v>
      </c>
      <c r="AU1558" s="20" t="s">
        <v>82</v>
      </c>
    </row>
    <row r="1559" s="13" customFormat="1">
      <c r="A1559" s="13"/>
      <c r="B1559" s="241"/>
      <c r="C1559" s="242"/>
      <c r="D1559" s="224" t="s">
        <v>187</v>
      </c>
      <c r="E1559" s="242"/>
      <c r="F1559" s="244" t="s">
        <v>2341</v>
      </c>
      <c r="G1559" s="242"/>
      <c r="H1559" s="245">
        <v>96.03</v>
      </c>
      <c r="I1559" s="246"/>
      <c r="J1559" s="242"/>
      <c r="K1559" s="242"/>
      <c r="L1559" s="247"/>
      <c r="M1559" s="248"/>
      <c r="N1559" s="249"/>
      <c r="O1559" s="249"/>
      <c r="P1559" s="249"/>
      <c r="Q1559" s="249"/>
      <c r="R1559" s="249"/>
      <c r="S1559" s="249"/>
      <c r="T1559" s="250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1" t="s">
        <v>187</v>
      </c>
      <c r="AU1559" s="251" t="s">
        <v>82</v>
      </c>
      <c r="AV1559" s="13" t="s">
        <v>82</v>
      </c>
      <c r="AW1559" s="13" t="s">
        <v>4</v>
      </c>
      <c r="AX1559" s="13" t="s">
        <v>80</v>
      </c>
      <c r="AY1559" s="251" t="s">
        <v>175</v>
      </c>
    </row>
    <row r="1560" s="2" customFormat="1" ht="16.5" customHeight="1">
      <c r="A1560" s="42"/>
      <c r="B1560" s="43"/>
      <c r="C1560" s="211" t="s">
        <v>2342</v>
      </c>
      <c r="D1560" s="211" t="s">
        <v>176</v>
      </c>
      <c r="E1560" s="212" t="s">
        <v>2343</v>
      </c>
      <c r="F1560" s="213" t="s">
        <v>2344</v>
      </c>
      <c r="G1560" s="214" t="s">
        <v>247</v>
      </c>
      <c r="H1560" s="215">
        <v>36</v>
      </c>
      <c r="I1560" s="216"/>
      <c r="J1560" s="217">
        <f>ROUND(I1560*H1560,2)</f>
        <v>0</v>
      </c>
      <c r="K1560" s="213" t="s">
        <v>180</v>
      </c>
      <c r="L1560" s="48"/>
      <c r="M1560" s="218" t="s">
        <v>30</v>
      </c>
      <c r="N1560" s="219" t="s">
        <v>44</v>
      </c>
      <c r="O1560" s="88"/>
      <c r="P1560" s="220">
        <f>O1560*H1560</f>
        <v>0</v>
      </c>
      <c r="Q1560" s="220">
        <v>0</v>
      </c>
      <c r="R1560" s="220">
        <f>Q1560*H1560</f>
        <v>0</v>
      </c>
      <c r="S1560" s="220">
        <v>0</v>
      </c>
      <c r="T1560" s="221">
        <f>S1560*H1560</f>
        <v>0</v>
      </c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2"/>
      <c r="AE1560" s="42"/>
      <c r="AR1560" s="222" t="s">
        <v>305</v>
      </c>
      <c r="AT1560" s="222" t="s">
        <v>176</v>
      </c>
      <c r="AU1560" s="222" t="s">
        <v>82</v>
      </c>
      <c r="AY1560" s="20" t="s">
        <v>175</v>
      </c>
      <c r="BE1560" s="223">
        <f>IF(N1560="základní",J1560,0)</f>
        <v>0</v>
      </c>
      <c r="BF1560" s="223">
        <f>IF(N1560="snížená",J1560,0)</f>
        <v>0</v>
      </c>
      <c r="BG1560" s="223">
        <f>IF(N1560="zákl. přenesená",J1560,0)</f>
        <v>0</v>
      </c>
      <c r="BH1560" s="223">
        <f>IF(N1560="sníž. přenesená",J1560,0)</f>
        <v>0</v>
      </c>
      <c r="BI1560" s="223">
        <f>IF(N1560="nulová",J1560,0)</f>
        <v>0</v>
      </c>
      <c r="BJ1560" s="20" t="s">
        <v>80</v>
      </c>
      <c r="BK1560" s="223">
        <f>ROUND(I1560*H1560,2)</f>
        <v>0</v>
      </c>
      <c r="BL1560" s="20" t="s">
        <v>305</v>
      </c>
      <c r="BM1560" s="222" t="s">
        <v>2345</v>
      </c>
    </row>
    <row r="1561" s="2" customFormat="1">
      <c r="A1561" s="42"/>
      <c r="B1561" s="43"/>
      <c r="C1561" s="44"/>
      <c r="D1561" s="224" t="s">
        <v>183</v>
      </c>
      <c r="E1561" s="44"/>
      <c r="F1561" s="225" t="s">
        <v>2346</v>
      </c>
      <c r="G1561" s="44"/>
      <c r="H1561" s="44"/>
      <c r="I1561" s="226"/>
      <c r="J1561" s="44"/>
      <c r="K1561" s="44"/>
      <c r="L1561" s="48"/>
      <c r="M1561" s="227"/>
      <c r="N1561" s="228"/>
      <c r="O1561" s="88"/>
      <c r="P1561" s="88"/>
      <c r="Q1561" s="88"/>
      <c r="R1561" s="88"/>
      <c r="S1561" s="88"/>
      <c r="T1561" s="89"/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42"/>
      <c r="AE1561" s="42"/>
      <c r="AT1561" s="20" t="s">
        <v>183</v>
      </c>
      <c r="AU1561" s="20" t="s">
        <v>82</v>
      </c>
    </row>
    <row r="1562" s="2" customFormat="1">
      <c r="A1562" s="42"/>
      <c r="B1562" s="43"/>
      <c r="C1562" s="44"/>
      <c r="D1562" s="229" t="s">
        <v>185</v>
      </c>
      <c r="E1562" s="44"/>
      <c r="F1562" s="230" t="s">
        <v>2347</v>
      </c>
      <c r="G1562" s="44"/>
      <c r="H1562" s="44"/>
      <c r="I1562" s="226"/>
      <c r="J1562" s="44"/>
      <c r="K1562" s="44"/>
      <c r="L1562" s="48"/>
      <c r="M1562" s="227"/>
      <c r="N1562" s="228"/>
      <c r="O1562" s="88"/>
      <c r="P1562" s="88"/>
      <c r="Q1562" s="88"/>
      <c r="R1562" s="88"/>
      <c r="S1562" s="88"/>
      <c r="T1562" s="89"/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T1562" s="20" t="s">
        <v>185</v>
      </c>
      <c r="AU1562" s="20" t="s">
        <v>82</v>
      </c>
    </row>
    <row r="1563" s="2" customFormat="1">
      <c r="A1563" s="42"/>
      <c r="B1563" s="43"/>
      <c r="C1563" s="44"/>
      <c r="D1563" s="224" t="s">
        <v>311</v>
      </c>
      <c r="E1563" s="44"/>
      <c r="F1563" s="274" t="s">
        <v>2348</v>
      </c>
      <c r="G1563" s="44"/>
      <c r="H1563" s="44"/>
      <c r="I1563" s="226"/>
      <c r="J1563" s="44"/>
      <c r="K1563" s="44"/>
      <c r="L1563" s="48"/>
      <c r="M1563" s="227"/>
      <c r="N1563" s="228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0" t="s">
        <v>311</v>
      </c>
      <c r="AU1563" s="20" t="s">
        <v>82</v>
      </c>
    </row>
    <row r="1564" s="13" customFormat="1">
      <c r="A1564" s="13"/>
      <c r="B1564" s="241"/>
      <c r="C1564" s="242"/>
      <c r="D1564" s="224" t="s">
        <v>187</v>
      </c>
      <c r="E1564" s="243" t="s">
        <v>30</v>
      </c>
      <c r="F1564" s="244" t="s">
        <v>2299</v>
      </c>
      <c r="G1564" s="242"/>
      <c r="H1564" s="245">
        <v>22.5</v>
      </c>
      <c r="I1564" s="246"/>
      <c r="J1564" s="242"/>
      <c r="K1564" s="242"/>
      <c r="L1564" s="247"/>
      <c r="M1564" s="248"/>
      <c r="N1564" s="249"/>
      <c r="O1564" s="249"/>
      <c r="P1564" s="249"/>
      <c r="Q1564" s="249"/>
      <c r="R1564" s="249"/>
      <c r="S1564" s="249"/>
      <c r="T1564" s="250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1" t="s">
        <v>187</v>
      </c>
      <c r="AU1564" s="251" t="s">
        <v>82</v>
      </c>
      <c r="AV1564" s="13" t="s">
        <v>82</v>
      </c>
      <c r="AW1564" s="13" t="s">
        <v>36</v>
      </c>
      <c r="AX1564" s="13" t="s">
        <v>73</v>
      </c>
      <c r="AY1564" s="251" t="s">
        <v>175</v>
      </c>
    </row>
    <row r="1565" s="13" customFormat="1">
      <c r="A1565" s="13"/>
      <c r="B1565" s="241"/>
      <c r="C1565" s="242"/>
      <c r="D1565" s="224" t="s">
        <v>187</v>
      </c>
      <c r="E1565" s="243" t="s">
        <v>30</v>
      </c>
      <c r="F1565" s="244" t="s">
        <v>2300</v>
      </c>
      <c r="G1565" s="242"/>
      <c r="H1565" s="245">
        <v>9</v>
      </c>
      <c r="I1565" s="246"/>
      <c r="J1565" s="242"/>
      <c r="K1565" s="242"/>
      <c r="L1565" s="247"/>
      <c r="M1565" s="248"/>
      <c r="N1565" s="249"/>
      <c r="O1565" s="249"/>
      <c r="P1565" s="249"/>
      <c r="Q1565" s="249"/>
      <c r="R1565" s="249"/>
      <c r="S1565" s="249"/>
      <c r="T1565" s="250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1" t="s">
        <v>187</v>
      </c>
      <c r="AU1565" s="251" t="s">
        <v>82</v>
      </c>
      <c r="AV1565" s="13" t="s">
        <v>82</v>
      </c>
      <c r="AW1565" s="13" t="s">
        <v>36</v>
      </c>
      <c r="AX1565" s="13" t="s">
        <v>73</v>
      </c>
      <c r="AY1565" s="251" t="s">
        <v>175</v>
      </c>
    </row>
    <row r="1566" s="13" customFormat="1">
      <c r="A1566" s="13"/>
      <c r="B1566" s="241"/>
      <c r="C1566" s="242"/>
      <c r="D1566" s="224" t="s">
        <v>187</v>
      </c>
      <c r="E1566" s="243" t="s">
        <v>30</v>
      </c>
      <c r="F1566" s="244" t="s">
        <v>2301</v>
      </c>
      <c r="G1566" s="242"/>
      <c r="H1566" s="245">
        <v>4.5</v>
      </c>
      <c r="I1566" s="246"/>
      <c r="J1566" s="242"/>
      <c r="K1566" s="242"/>
      <c r="L1566" s="247"/>
      <c r="M1566" s="248"/>
      <c r="N1566" s="249"/>
      <c r="O1566" s="249"/>
      <c r="P1566" s="249"/>
      <c r="Q1566" s="249"/>
      <c r="R1566" s="249"/>
      <c r="S1566" s="249"/>
      <c r="T1566" s="250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1" t="s">
        <v>187</v>
      </c>
      <c r="AU1566" s="251" t="s">
        <v>82</v>
      </c>
      <c r="AV1566" s="13" t="s">
        <v>82</v>
      </c>
      <c r="AW1566" s="13" t="s">
        <v>36</v>
      </c>
      <c r="AX1566" s="13" t="s">
        <v>73</v>
      </c>
      <c r="AY1566" s="251" t="s">
        <v>175</v>
      </c>
    </row>
    <row r="1567" s="14" customFormat="1">
      <c r="A1567" s="14"/>
      <c r="B1567" s="252"/>
      <c r="C1567" s="253"/>
      <c r="D1567" s="224" t="s">
        <v>187</v>
      </c>
      <c r="E1567" s="254" t="s">
        <v>30</v>
      </c>
      <c r="F1567" s="255" t="s">
        <v>190</v>
      </c>
      <c r="G1567" s="253"/>
      <c r="H1567" s="256">
        <v>36</v>
      </c>
      <c r="I1567" s="257"/>
      <c r="J1567" s="253"/>
      <c r="K1567" s="253"/>
      <c r="L1567" s="258"/>
      <c r="M1567" s="259"/>
      <c r="N1567" s="260"/>
      <c r="O1567" s="260"/>
      <c r="P1567" s="260"/>
      <c r="Q1567" s="260"/>
      <c r="R1567" s="260"/>
      <c r="S1567" s="260"/>
      <c r="T1567" s="261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62" t="s">
        <v>187</v>
      </c>
      <c r="AU1567" s="262" t="s">
        <v>82</v>
      </c>
      <c r="AV1567" s="14" t="s">
        <v>181</v>
      </c>
      <c r="AW1567" s="14" t="s">
        <v>36</v>
      </c>
      <c r="AX1567" s="14" t="s">
        <v>80</v>
      </c>
      <c r="AY1567" s="262" t="s">
        <v>175</v>
      </c>
    </row>
    <row r="1568" s="2" customFormat="1" ht="16.5" customHeight="1">
      <c r="A1568" s="42"/>
      <c r="B1568" s="43"/>
      <c r="C1568" s="287" t="s">
        <v>2349</v>
      </c>
      <c r="D1568" s="297" t="s">
        <v>770</v>
      </c>
      <c r="E1568" s="288" t="s">
        <v>2350</v>
      </c>
      <c r="F1568" s="289" t="s">
        <v>2351</v>
      </c>
      <c r="G1568" s="290" t="s">
        <v>247</v>
      </c>
      <c r="H1568" s="291">
        <v>37.8</v>
      </c>
      <c r="I1568" s="292"/>
      <c r="J1568" s="293">
        <f>ROUND(I1568*H1568,2)</f>
        <v>0</v>
      </c>
      <c r="K1568" s="289" t="s">
        <v>30</v>
      </c>
      <c r="L1568" s="294"/>
      <c r="M1568" s="295" t="s">
        <v>30</v>
      </c>
      <c r="N1568" s="296" t="s">
        <v>44</v>
      </c>
      <c r="O1568" s="88"/>
      <c r="P1568" s="220">
        <f>O1568*H1568</f>
        <v>0</v>
      </c>
      <c r="Q1568" s="220">
        <v>0.004</v>
      </c>
      <c r="R1568" s="220">
        <f>Q1568*H1568</f>
        <v>0.1512</v>
      </c>
      <c r="S1568" s="220">
        <v>0</v>
      </c>
      <c r="T1568" s="221">
        <f>S1568*H1568</f>
        <v>0</v>
      </c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2"/>
      <c r="AE1568" s="42"/>
      <c r="AR1568" s="222" t="s">
        <v>462</v>
      </c>
      <c r="AT1568" s="222" t="s">
        <v>770</v>
      </c>
      <c r="AU1568" s="222" t="s">
        <v>82</v>
      </c>
      <c r="AY1568" s="20" t="s">
        <v>175</v>
      </c>
      <c r="BE1568" s="223">
        <f>IF(N1568="základní",J1568,0)</f>
        <v>0</v>
      </c>
      <c r="BF1568" s="223">
        <f>IF(N1568="snížená",J1568,0)</f>
        <v>0</v>
      </c>
      <c r="BG1568" s="223">
        <f>IF(N1568="zákl. přenesená",J1568,0)</f>
        <v>0</v>
      </c>
      <c r="BH1568" s="223">
        <f>IF(N1568="sníž. přenesená",J1568,0)</f>
        <v>0</v>
      </c>
      <c r="BI1568" s="223">
        <f>IF(N1568="nulová",J1568,0)</f>
        <v>0</v>
      </c>
      <c r="BJ1568" s="20" t="s">
        <v>80</v>
      </c>
      <c r="BK1568" s="223">
        <f>ROUND(I1568*H1568,2)</f>
        <v>0</v>
      </c>
      <c r="BL1568" s="20" t="s">
        <v>305</v>
      </c>
      <c r="BM1568" s="222" t="s">
        <v>2352</v>
      </c>
    </row>
    <row r="1569" s="2" customFormat="1">
      <c r="A1569" s="42"/>
      <c r="B1569" s="43"/>
      <c r="C1569" s="44"/>
      <c r="D1569" s="224" t="s">
        <v>183</v>
      </c>
      <c r="E1569" s="44"/>
      <c r="F1569" s="225" t="s">
        <v>2351</v>
      </c>
      <c r="G1569" s="44"/>
      <c r="H1569" s="44"/>
      <c r="I1569" s="226"/>
      <c r="J1569" s="44"/>
      <c r="K1569" s="44"/>
      <c r="L1569" s="48"/>
      <c r="M1569" s="227"/>
      <c r="N1569" s="228"/>
      <c r="O1569" s="88"/>
      <c r="P1569" s="88"/>
      <c r="Q1569" s="88"/>
      <c r="R1569" s="88"/>
      <c r="S1569" s="88"/>
      <c r="T1569" s="89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2"/>
      <c r="AE1569" s="42"/>
      <c r="AT1569" s="20" t="s">
        <v>183</v>
      </c>
      <c r="AU1569" s="20" t="s">
        <v>82</v>
      </c>
    </row>
    <row r="1570" s="13" customFormat="1">
      <c r="A1570" s="13"/>
      <c r="B1570" s="241"/>
      <c r="C1570" s="242"/>
      <c r="D1570" s="224" t="s">
        <v>187</v>
      </c>
      <c r="E1570" s="242"/>
      <c r="F1570" s="244" t="s">
        <v>2353</v>
      </c>
      <c r="G1570" s="242"/>
      <c r="H1570" s="245">
        <v>37.8</v>
      </c>
      <c r="I1570" s="246"/>
      <c r="J1570" s="242"/>
      <c r="K1570" s="242"/>
      <c r="L1570" s="247"/>
      <c r="M1570" s="248"/>
      <c r="N1570" s="249"/>
      <c r="O1570" s="249"/>
      <c r="P1570" s="249"/>
      <c r="Q1570" s="249"/>
      <c r="R1570" s="249"/>
      <c r="S1570" s="249"/>
      <c r="T1570" s="250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1" t="s">
        <v>187</v>
      </c>
      <c r="AU1570" s="251" t="s">
        <v>82</v>
      </c>
      <c r="AV1570" s="13" t="s">
        <v>82</v>
      </c>
      <c r="AW1570" s="13" t="s">
        <v>4</v>
      </c>
      <c r="AX1570" s="13" t="s">
        <v>80</v>
      </c>
      <c r="AY1570" s="251" t="s">
        <v>175</v>
      </c>
    </row>
    <row r="1571" s="2" customFormat="1" ht="16.5" customHeight="1">
      <c r="A1571" s="42"/>
      <c r="B1571" s="43"/>
      <c r="C1571" s="211" t="s">
        <v>2354</v>
      </c>
      <c r="D1571" s="211" t="s">
        <v>176</v>
      </c>
      <c r="E1571" s="212" t="s">
        <v>2355</v>
      </c>
      <c r="F1571" s="213" t="s">
        <v>2356</v>
      </c>
      <c r="G1571" s="214" t="s">
        <v>295</v>
      </c>
      <c r="H1571" s="215">
        <v>0.151</v>
      </c>
      <c r="I1571" s="216"/>
      <c r="J1571" s="217">
        <f>ROUND(I1571*H1571,2)</f>
        <v>0</v>
      </c>
      <c r="K1571" s="213" t="s">
        <v>180</v>
      </c>
      <c r="L1571" s="48"/>
      <c r="M1571" s="218" t="s">
        <v>30</v>
      </c>
      <c r="N1571" s="219" t="s">
        <v>44</v>
      </c>
      <c r="O1571" s="88"/>
      <c r="P1571" s="220">
        <f>O1571*H1571</f>
        <v>0</v>
      </c>
      <c r="Q1571" s="220">
        <v>0</v>
      </c>
      <c r="R1571" s="220">
        <f>Q1571*H1571</f>
        <v>0</v>
      </c>
      <c r="S1571" s="220">
        <v>0</v>
      </c>
      <c r="T1571" s="221">
        <f>S1571*H1571</f>
        <v>0</v>
      </c>
      <c r="U1571" s="42"/>
      <c r="V1571" s="42"/>
      <c r="W1571" s="42"/>
      <c r="X1571" s="42"/>
      <c r="Y1571" s="42"/>
      <c r="Z1571" s="42"/>
      <c r="AA1571" s="42"/>
      <c r="AB1571" s="42"/>
      <c r="AC1571" s="42"/>
      <c r="AD1571" s="42"/>
      <c r="AE1571" s="42"/>
      <c r="AR1571" s="222" t="s">
        <v>305</v>
      </c>
      <c r="AT1571" s="222" t="s">
        <v>176</v>
      </c>
      <c r="AU1571" s="222" t="s">
        <v>82</v>
      </c>
      <c r="AY1571" s="20" t="s">
        <v>175</v>
      </c>
      <c r="BE1571" s="223">
        <f>IF(N1571="základní",J1571,0)</f>
        <v>0</v>
      </c>
      <c r="BF1571" s="223">
        <f>IF(N1571="snížená",J1571,0)</f>
        <v>0</v>
      </c>
      <c r="BG1571" s="223">
        <f>IF(N1571="zákl. přenesená",J1571,0)</f>
        <v>0</v>
      </c>
      <c r="BH1571" s="223">
        <f>IF(N1571="sníž. přenesená",J1571,0)</f>
        <v>0</v>
      </c>
      <c r="BI1571" s="223">
        <f>IF(N1571="nulová",J1571,0)</f>
        <v>0</v>
      </c>
      <c r="BJ1571" s="20" t="s">
        <v>80</v>
      </c>
      <c r="BK1571" s="223">
        <f>ROUND(I1571*H1571,2)</f>
        <v>0</v>
      </c>
      <c r="BL1571" s="20" t="s">
        <v>305</v>
      </c>
      <c r="BM1571" s="222" t="s">
        <v>2357</v>
      </c>
    </row>
    <row r="1572" s="2" customFormat="1">
      <c r="A1572" s="42"/>
      <c r="B1572" s="43"/>
      <c r="C1572" s="44"/>
      <c r="D1572" s="224" t="s">
        <v>183</v>
      </c>
      <c r="E1572" s="44"/>
      <c r="F1572" s="225" t="s">
        <v>2358</v>
      </c>
      <c r="G1572" s="44"/>
      <c r="H1572" s="44"/>
      <c r="I1572" s="226"/>
      <c r="J1572" s="44"/>
      <c r="K1572" s="44"/>
      <c r="L1572" s="48"/>
      <c r="M1572" s="227"/>
      <c r="N1572" s="228"/>
      <c r="O1572" s="88"/>
      <c r="P1572" s="88"/>
      <c r="Q1572" s="88"/>
      <c r="R1572" s="88"/>
      <c r="S1572" s="88"/>
      <c r="T1572" s="89"/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T1572" s="20" t="s">
        <v>183</v>
      </c>
      <c r="AU1572" s="20" t="s">
        <v>82</v>
      </c>
    </row>
    <row r="1573" s="2" customFormat="1">
      <c r="A1573" s="42"/>
      <c r="B1573" s="43"/>
      <c r="C1573" s="44"/>
      <c r="D1573" s="229" t="s">
        <v>185</v>
      </c>
      <c r="E1573" s="44"/>
      <c r="F1573" s="230" t="s">
        <v>2359</v>
      </c>
      <c r="G1573" s="44"/>
      <c r="H1573" s="44"/>
      <c r="I1573" s="226"/>
      <c r="J1573" s="44"/>
      <c r="K1573" s="44"/>
      <c r="L1573" s="48"/>
      <c r="M1573" s="227"/>
      <c r="N1573" s="228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0" t="s">
        <v>185</v>
      </c>
      <c r="AU1573" s="20" t="s">
        <v>82</v>
      </c>
    </row>
    <row r="1574" s="11" customFormat="1" ht="22.8" customHeight="1">
      <c r="A1574" s="11"/>
      <c r="B1574" s="197"/>
      <c r="C1574" s="198"/>
      <c r="D1574" s="199" t="s">
        <v>72</v>
      </c>
      <c r="E1574" s="285" t="s">
        <v>673</v>
      </c>
      <c r="F1574" s="285" t="s">
        <v>674</v>
      </c>
      <c r="G1574" s="198"/>
      <c r="H1574" s="198"/>
      <c r="I1574" s="201"/>
      <c r="J1574" s="286">
        <f>BK1574</f>
        <v>0</v>
      </c>
      <c r="K1574" s="198"/>
      <c r="L1574" s="203"/>
      <c r="M1574" s="204"/>
      <c r="N1574" s="205"/>
      <c r="O1574" s="205"/>
      <c r="P1574" s="206">
        <f>SUM(P1575:P1703)</f>
        <v>0</v>
      </c>
      <c r="Q1574" s="205"/>
      <c r="R1574" s="206">
        <f>SUM(R1575:R1703)</f>
        <v>2.8343714000000008</v>
      </c>
      <c r="S1574" s="205"/>
      <c r="T1574" s="207">
        <f>SUM(T1575:T1703)</f>
        <v>0</v>
      </c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R1574" s="208" t="s">
        <v>82</v>
      </c>
      <c r="AT1574" s="209" t="s">
        <v>72</v>
      </c>
      <c r="AU1574" s="209" t="s">
        <v>80</v>
      </c>
      <c r="AY1574" s="208" t="s">
        <v>175</v>
      </c>
      <c r="BK1574" s="210">
        <f>SUM(BK1575:BK1703)</f>
        <v>0</v>
      </c>
    </row>
    <row r="1575" s="2" customFormat="1" ht="16.5" customHeight="1">
      <c r="A1575" s="42"/>
      <c r="B1575" s="43"/>
      <c r="C1575" s="211" t="s">
        <v>2360</v>
      </c>
      <c r="D1575" s="211" t="s">
        <v>176</v>
      </c>
      <c r="E1575" s="212" t="s">
        <v>2361</v>
      </c>
      <c r="F1575" s="213" t="s">
        <v>2362</v>
      </c>
      <c r="G1575" s="214" t="s">
        <v>247</v>
      </c>
      <c r="H1575" s="215">
        <v>4.315</v>
      </c>
      <c r="I1575" s="216"/>
      <c r="J1575" s="217">
        <f>ROUND(I1575*H1575,2)</f>
        <v>0</v>
      </c>
      <c r="K1575" s="213" t="s">
        <v>180</v>
      </c>
      <c r="L1575" s="48"/>
      <c r="M1575" s="218" t="s">
        <v>30</v>
      </c>
      <c r="N1575" s="219" t="s">
        <v>44</v>
      </c>
      <c r="O1575" s="88"/>
      <c r="P1575" s="220">
        <f>O1575*H1575</f>
        <v>0</v>
      </c>
      <c r="Q1575" s="220">
        <v>0.0004</v>
      </c>
      <c r="R1575" s="220">
        <f>Q1575*H1575</f>
        <v>0.001726</v>
      </c>
      <c r="S1575" s="220">
        <v>0</v>
      </c>
      <c r="T1575" s="221">
        <f>S1575*H1575</f>
        <v>0</v>
      </c>
      <c r="U1575" s="42"/>
      <c r="V1575" s="42"/>
      <c r="W1575" s="42"/>
      <c r="X1575" s="42"/>
      <c r="Y1575" s="42"/>
      <c r="Z1575" s="42"/>
      <c r="AA1575" s="42"/>
      <c r="AB1575" s="42"/>
      <c r="AC1575" s="42"/>
      <c r="AD1575" s="42"/>
      <c r="AE1575" s="42"/>
      <c r="AR1575" s="222" t="s">
        <v>305</v>
      </c>
      <c r="AT1575" s="222" t="s">
        <v>176</v>
      </c>
      <c r="AU1575" s="222" t="s">
        <v>82</v>
      </c>
      <c r="AY1575" s="20" t="s">
        <v>175</v>
      </c>
      <c r="BE1575" s="223">
        <f>IF(N1575="základní",J1575,0)</f>
        <v>0</v>
      </c>
      <c r="BF1575" s="223">
        <f>IF(N1575="snížená",J1575,0)</f>
        <v>0</v>
      </c>
      <c r="BG1575" s="223">
        <f>IF(N1575="zákl. přenesená",J1575,0)</f>
        <v>0</v>
      </c>
      <c r="BH1575" s="223">
        <f>IF(N1575="sníž. přenesená",J1575,0)</f>
        <v>0</v>
      </c>
      <c r="BI1575" s="223">
        <f>IF(N1575="nulová",J1575,0)</f>
        <v>0</v>
      </c>
      <c r="BJ1575" s="20" t="s">
        <v>80</v>
      </c>
      <c r="BK1575" s="223">
        <f>ROUND(I1575*H1575,2)</f>
        <v>0</v>
      </c>
      <c r="BL1575" s="20" t="s">
        <v>305</v>
      </c>
      <c r="BM1575" s="222" t="s">
        <v>2363</v>
      </c>
    </row>
    <row r="1576" s="2" customFormat="1">
      <c r="A1576" s="42"/>
      <c r="B1576" s="43"/>
      <c r="C1576" s="44"/>
      <c r="D1576" s="224" t="s">
        <v>183</v>
      </c>
      <c r="E1576" s="44"/>
      <c r="F1576" s="225" t="s">
        <v>2364</v>
      </c>
      <c r="G1576" s="44"/>
      <c r="H1576" s="44"/>
      <c r="I1576" s="226"/>
      <c r="J1576" s="44"/>
      <c r="K1576" s="44"/>
      <c r="L1576" s="48"/>
      <c r="M1576" s="227"/>
      <c r="N1576" s="228"/>
      <c r="O1576" s="88"/>
      <c r="P1576" s="88"/>
      <c r="Q1576" s="88"/>
      <c r="R1576" s="88"/>
      <c r="S1576" s="88"/>
      <c r="T1576" s="89"/>
      <c r="U1576" s="42"/>
      <c r="V1576" s="42"/>
      <c r="W1576" s="42"/>
      <c r="X1576" s="42"/>
      <c r="Y1576" s="42"/>
      <c r="Z1576" s="42"/>
      <c r="AA1576" s="42"/>
      <c r="AB1576" s="42"/>
      <c r="AC1576" s="42"/>
      <c r="AD1576" s="42"/>
      <c r="AE1576" s="42"/>
      <c r="AT1576" s="20" t="s">
        <v>183</v>
      </c>
      <c r="AU1576" s="20" t="s">
        <v>82</v>
      </c>
    </row>
    <row r="1577" s="2" customFormat="1">
      <c r="A1577" s="42"/>
      <c r="B1577" s="43"/>
      <c r="C1577" s="44"/>
      <c r="D1577" s="229" t="s">
        <v>185</v>
      </c>
      <c r="E1577" s="44"/>
      <c r="F1577" s="230" t="s">
        <v>2365</v>
      </c>
      <c r="G1577" s="44"/>
      <c r="H1577" s="44"/>
      <c r="I1577" s="226"/>
      <c r="J1577" s="44"/>
      <c r="K1577" s="44"/>
      <c r="L1577" s="48"/>
      <c r="M1577" s="227"/>
      <c r="N1577" s="228"/>
      <c r="O1577" s="88"/>
      <c r="P1577" s="88"/>
      <c r="Q1577" s="88"/>
      <c r="R1577" s="88"/>
      <c r="S1577" s="88"/>
      <c r="T1577" s="89"/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T1577" s="20" t="s">
        <v>185</v>
      </c>
      <c r="AU1577" s="20" t="s">
        <v>82</v>
      </c>
    </row>
    <row r="1578" s="13" customFormat="1">
      <c r="A1578" s="13"/>
      <c r="B1578" s="241"/>
      <c r="C1578" s="242"/>
      <c r="D1578" s="224" t="s">
        <v>187</v>
      </c>
      <c r="E1578" s="243" t="s">
        <v>30</v>
      </c>
      <c r="F1578" s="244" t="s">
        <v>2366</v>
      </c>
      <c r="G1578" s="242"/>
      <c r="H1578" s="245">
        <v>4.315</v>
      </c>
      <c r="I1578" s="246"/>
      <c r="J1578" s="242"/>
      <c r="K1578" s="242"/>
      <c r="L1578" s="247"/>
      <c r="M1578" s="248"/>
      <c r="N1578" s="249"/>
      <c r="O1578" s="249"/>
      <c r="P1578" s="249"/>
      <c r="Q1578" s="249"/>
      <c r="R1578" s="249"/>
      <c r="S1578" s="249"/>
      <c r="T1578" s="250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1" t="s">
        <v>187</v>
      </c>
      <c r="AU1578" s="251" t="s">
        <v>82</v>
      </c>
      <c r="AV1578" s="13" t="s">
        <v>82</v>
      </c>
      <c r="AW1578" s="13" t="s">
        <v>36</v>
      </c>
      <c r="AX1578" s="13" t="s">
        <v>73</v>
      </c>
      <c r="AY1578" s="251" t="s">
        <v>175</v>
      </c>
    </row>
    <row r="1579" s="14" customFormat="1">
      <c r="A1579" s="14"/>
      <c r="B1579" s="252"/>
      <c r="C1579" s="253"/>
      <c r="D1579" s="224" t="s">
        <v>187</v>
      </c>
      <c r="E1579" s="254" t="s">
        <v>30</v>
      </c>
      <c r="F1579" s="255" t="s">
        <v>190</v>
      </c>
      <c r="G1579" s="253"/>
      <c r="H1579" s="256">
        <v>4.315</v>
      </c>
      <c r="I1579" s="257"/>
      <c r="J1579" s="253"/>
      <c r="K1579" s="253"/>
      <c r="L1579" s="258"/>
      <c r="M1579" s="259"/>
      <c r="N1579" s="260"/>
      <c r="O1579" s="260"/>
      <c r="P1579" s="260"/>
      <c r="Q1579" s="260"/>
      <c r="R1579" s="260"/>
      <c r="S1579" s="260"/>
      <c r="T1579" s="261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2" t="s">
        <v>187</v>
      </c>
      <c r="AU1579" s="262" t="s">
        <v>82</v>
      </c>
      <c r="AV1579" s="14" t="s">
        <v>181</v>
      </c>
      <c r="AW1579" s="14" t="s">
        <v>36</v>
      </c>
      <c r="AX1579" s="14" t="s">
        <v>80</v>
      </c>
      <c r="AY1579" s="262" t="s">
        <v>175</v>
      </c>
    </row>
    <row r="1580" s="2" customFormat="1" ht="16.5" customHeight="1">
      <c r="A1580" s="42"/>
      <c r="B1580" s="43"/>
      <c r="C1580" s="287" t="s">
        <v>2367</v>
      </c>
      <c r="D1580" s="297" t="s">
        <v>770</v>
      </c>
      <c r="E1580" s="288" t="s">
        <v>2368</v>
      </c>
      <c r="F1580" s="289" t="s">
        <v>2369</v>
      </c>
      <c r="G1580" s="290" t="s">
        <v>247</v>
      </c>
      <c r="H1580" s="291">
        <v>4.315</v>
      </c>
      <c r="I1580" s="292"/>
      <c r="J1580" s="293">
        <f>ROUND(I1580*H1580,2)</f>
        <v>0</v>
      </c>
      <c r="K1580" s="289" t="s">
        <v>30</v>
      </c>
      <c r="L1580" s="294"/>
      <c r="M1580" s="295" t="s">
        <v>30</v>
      </c>
      <c r="N1580" s="296" t="s">
        <v>44</v>
      </c>
      <c r="O1580" s="88"/>
      <c r="P1580" s="220">
        <f>O1580*H1580</f>
        <v>0</v>
      </c>
      <c r="Q1580" s="220">
        <v>0</v>
      </c>
      <c r="R1580" s="220">
        <f>Q1580*H1580</f>
        <v>0</v>
      </c>
      <c r="S1580" s="220">
        <v>0</v>
      </c>
      <c r="T1580" s="221">
        <f>S1580*H1580</f>
        <v>0</v>
      </c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R1580" s="222" t="s">
        <v>462</v>
      </c>
      <c r="AT1580" s="222" t="s">
        <v>770</v>
      </c>
      <c r="AU1580" s="222" t="s">
        <v>82</v>
      </c>
      <c r="AY1580" s="20" t="s">
        <v>175</v>
      </c>
      <c r="BE1580" s="223">
        <f>IF(N1580="základní",J1580,0)</f>
        <v>0</v>
      </c>
      <c r="BF1580" s="223">
        <f>IF(N1580="snížená",J1580,0)</f>
        <v>0</v>
      </c>
      <c r="BG1580" s="223">
        <f>IF(N1580="zákl. přenesená",J1580,0)</f>
        <v>0</v>
      </c>
      <c r="BH1580" s="223">
        <f>IF(N1580="sníž. přenesená",J1580,0)</f>
        <v>0</v>
      </c>
      <c r="BI1580" s="223">
        <f>IF(N1580="nulová",J1580,0)</f>
        <v>0</v>
      </c>
      <c r="BJ1580" s="20" t="s">
        <v>80</v>
      </c>
      <c r="BK1580" s="223">
        <f>ROUND(I1580*H1580,2)</f>
        <v>0</v>
      </c>
      <c r="BL1580" s="20" t="s">
        <v>305</v>
      </c>
      <c r="BM1580" s="222" t="s">
        <v>2370</v>
      </c>
    </row>
    <row r="1581" s="2" customFormat="1">
      <c r="A1581" s="42"/>
      <c r="B1581" s="43"/>
      <c r="C1581" s="44"/>
      <c r="D1581" s="224" t="s">
        <v>183</v>
      </c>
      <c r="E1581" s="44"/>
      <c r="F1581" s="225" t="s">
        <v>2369</v>
      </c>
      <c r="G1581" s="44"/>
      <c r="H1581" s="44"/>
      <c r="I1581" s="226"/>
      <c r="J1581" s="44"/>
      <c r="K1581" s="44"/>
      <c r="L1581" s="48"/>
      <c r="M1581" s="227"/>
      <c r="N1581" s="228"/>
      <c r="O1581" s="88"/>
      <c r="P1581" s="88"/>
      <c r="Q1581" s="88"/>
      <c r="R1581" s="88"/>
      <c r="S1581" s="88"/>
      <c r="T1581" s="89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T1581" s="20" t="s">
        <v>183</v>
      </c>
      <c r="AU1581" s="20" t="s">
        <v>82</v>
      </c>
    </row>
    <row r="1582" s="2" customFormat="1">
      <c r="A1582" s="42"/>
      <c r="B1582" s="43"/>
      <c r="C1582" s="44"/>
      <c r="D1582" s="224" t="s">
        <v>311</v>
      </c>
      <c r="E1582" s="44"/>
      <c r="F1582" s="274" t="s">
        <v>2371</v>
      </c>
      <c r="G1582" s="44"/>
      <c r="H1582" s="44"/>
      <c r="I1582" s="226"/>
      <c r="J1582" s="44"/>
      <c r="K1582" s="44"/>
      <c r="L1582" s="48"/>
      <c r="M1582" s="227"/>
      <c r="N1582" s="228"/>
      <c r="O1582" s="88"/>
      <c r="P1582" s="88"/>
      <c r="Q1582" s="88"/>
      <c r="R1582" s="88"/>
      <c r="S1582" s="88"/>
      <c r="T1582" s="89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T1582" s="20" t="s">
        <v>311</v>
      </c>
      <c r="AU1582" s="20" t="s">
        <v>82</v>
      </c>
    </row>
    <row r="1583" s="2" customFormat="1" ht="16.5" customHeight="1">
      <c r="A1583" s="42"/>
      <c r="B1583" s="43"/>
      <c r="C1583" s="211" t="s">
        <v>2372</v>
      </c>
      <c r="D1583" s="211" t="s">
        <v>176</v>
      </c>
      <c r="E1583" s="212" t="s">
        <v>2373</v>
      </c>
      <c r="F1583" s="213" t="s">
        <v>2374</v>
      </c>
      <c r="G1583" s="214" t="s">
        <v>247</v>
      </c>
      <c r="H1583" s="215">
        <v>1.73</v>
      </c>
      <c r="I1583" s="216"/>
      <c r="J1583" s="217">
        <f>ROUND(I1583*H1583,2)</f>
        <v>0</v>
      </c>
      <c r="K1583" s="213" t="s">
        <v>180</v>
      </c>
      <c r="L1583" s="48"/>
      <c r="M1583" s="218" t="s">
        <v>30</v>
      </c>
      <c r="N1583" s="219" t="s">
        <v>44</v>
      </c>
      <c r="O1583" s="88"/>
      <c r="P1583" s="220">
        <f>O1583*H1583</f>
        <v>0</v>
      </c>
      <c r="Q1583" s="220">
        <v>0</v>
      </c>
      <c r="R1583" s="220">
        <f>Q1583*H1583</f>
        <v>0</v>
      </c>
      <c r="S1583" s="220">
        <v>0</v>
      </c>
      <c r="T1583" s="221">
        <f>S1583*H1583</f>
        <v>0</v>
      </c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R1583" s="222" t="s">
        <v>305</v>
      </c>
      <c r="AT1583" s="222" t="s">
        <v>176</v>
      </c>
      <c r="AU1583" s="222" t="s">
        <v>82</v>
      </c>
      <c r="AY1583" s="20" t="s">
        <v>175</v>
      </c>
      <c r="BE1583" s="223">
        <f>IF(N1583="základní",J1583,0)</f>
        <v>0</v>
      </c>
      <c r="BF1583" s="223">
        <f>IF(N1583="snížená",J1583,0)</f>
        <v>0</v>
      </c>
      <c r="BG1583" s="223">
        <f>IF(N1583="zákl. přenesená",J1583,0)</f>
        <v>0</v>
      </c>
      <c r="BH1583" s="223">
        <f>IF(N1583="sníž. přenesená",J1583,0)</f>
        <v>0</v>
      </c>
      <c r="BI1583" s="223">
        <f>IF(N1583="nulová",J1583,0)</f>
        <v>0</v>
      </c>
      <c r="BJ1583" s="20" t="s">
        <v>80</v>
      </c>
      <c r="BK1583" s="223">
        <f>ROUND(I1583*H1583,2)</f>
        <v>0</v>
      </c>
      <c r="BL1583" s="20" t="s">
        <v>305</v>
      </c>
      <c r="BM1583" s="222" t="s">
        <v>2375</v>
      </c>
    </row>
    <row r="1584" s="2" customFormat="1">
      <c r="A1584" s="42"/>
      <c r="B1584" s="43"/>
      <c r="C1584" s="44"/>
      <c r="D1584" s="224" t="s">
        <v>183</v>
      </c>
      <c r="E1584" s="44"/>
      <c r="F1584" s="225" t="s">
        <v>2376</v>
      </c>
      <c r="G1584" s="44"/>
      <c r="H1584" s="44"/>
      <c r="I1584" s="226"/>
      <c r="J1584" s="44"/>
      <c r="K1584" s="44"/>
      <c r="L1584" s="48"/>
      <c r="M1584" s="227"/>
      <c r="N1584" s="228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0" t="s">
        <v>183</v>
      </c>
      <c r="AU1584" s="20" t="s">
        <v>82</v>
      </c>
    </row>
    <row r="1585" s="2" customFormat="1">
      <c r="A1585" s="42"/>
      <c r="B1585" s="43"/>
      <c r="C1585" s="44"/>
      <c r="D1585" s="229" t="s">
        <v>185</v>
      </c>
      <c r="E1585" s="44"/>
      <c r="F1585" s="230" t="s">
        <v>2377</v>
      </c>
      <c r="G1585" s="44"/>
      <c r="H1585" s="44"/>
      <c r="I1585" s="226"/>
      <c r="J1585" s="44"/>
      <c r="K1585" s="44"/>
      <c r="L1585" s="48"/>
      <c r="M1585" s="227"/>
      <c r="N1585" s="228"/>
      <c r="O1585" s="88"/>
      <c r="P1585" s="88"/>
      <c r="Q1585" s="88"/>
      <c r="R1585" s="88"/>
      <c r="S1585" s="88"/>
      <c r="T1585" s="89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T1585" s="20" t="s">
        <v>185</v>
      </c>
      <c r="AU1585" s="20" t="s">
        <v>82</v>
      </c>
    </row>
    <row r="1586" s="2" customFormat="1" ht="16.5" customHeight="1">
      <c r="A1586" s="42"/>
      <c r="B1586" s="43"/>
      <c r="C1586" s="287" t="s">
        <v>2378</v>
      </c>
      <c r="D1586" s="297" t="s">
        <v>770</v>
      </c>
      <c r="E1586" s="288" t="s">
        <v>2379</v>
      </c>
      <c r="F1586" s="289" t="s">
        <v>2380</v>
      </c>
      <c r="G1586" s="290" t="s">
        <v>567</v>
      </c>
      <c r="H1586" s="291">
        <v>1</v>
      </c>
      <c r="I1586" s="292"/>
      <c r="J1586" s="293">
        <f>ROUND(I1586*H1586,2)</f>
        <v>0</v>
      </c>
      <c r="K1586" s="289" t="s">
        <v>30</v>
      </c>
      <c r="L1586" s="294"/>
      <c r="M1586" s="295" t="s">
        <v>30</v>
      </c>
      <c r="N1586" s="296" t="s">
        <v>44</v>
      </c>
      <c r="O1586" s="88"/>
      <c r="P1586" s="220">
        <f>O1586*H1586</f>
        <v>0</v>
      </c>
      <c r="Q1586" s="220">
        <v>0.024</v>
      </c>
      <c r="R1586" s="220">
        <f>Q1586*H1586</f>
        <v>0.024</v>
      </c>
      <c r="S1586" s="220">
        <v>0</v>
      </c>
      <c r="T1586" s="221">
        <f>S1586*H1586</f>
        <v>0</v>
      </c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R1586" s="222" t="s">
        <v>462</v>
      </c>
      <c r="AT1586" s="222" t="s">
        <v>770</v>
      </c>
      <c r="AU1586" s="222" t="s">
        <v>82</v>
      </c>
      <c r="AY1586" s="20" t="s">
        <v>175</v>
      </c>
      <c r="BE1586" s="223">
        <f>IF(N1586="základní",J1586,0)</f>
        <v>0</v>
      </c>
      <c r="BF1586" s="223">
        <f>IF(N1586="snížená",J1586,0)</f>
        <v>0</v>
      </c>
      <c r="BG1586" s="223">
        <f>IF(N1586="zákl. přenesená",J1586,0)</f>
        <v>0</v>
      </c>
      <c r="BH1586" s="223">
        <f>IF(N1586="sníž. přenesená",J1586,0)</f>
        <v>0</v>
      </c>
      <c r="BI1586" s="223">
        <f>IF(N1586="nulová",J1586,0)</f>
        <v>0</v>
      </c>
      <c r="BJ1586" s="20" t="s">
        <v>80</v>
      </c>
      <c r="BK1586" s="223">
        <f>ROUND(I1586*H1586,2)</f>
        <v>0</v>
      </c>
      <c r="BL1586" s="20" t="s">
        <v>305</v>
      </c>
      <c r="BM1586" s="222" t="s">
        <v>2381</v>
      </c>
    </row>
    <row r="1587" s="2" customFormat="1">
      <c r="A1587" s="42"/>
      <c r="B1587" s="43"/>
      <c r="C1587" s="44"/>
      <c r="D1587" s="224" t="s">
        <v>183</v>
      </c>
      <c r="E1587" s="44"/>
      <c r="F1587" s="225" t="s">
        <v>2380</v>
      </c>
      <c r="G1587" s="44"/>
      <c r="H1587" s="44"/>
      <c r="I1587" s="226"/>
      <c r="J1587" s="44"/>
      <c r="K1587" s="44"/>
      <c r="L1587" s="48"/>
      <c r="M1587" s="227"/>
      <c r="N1587" s="228"/>
      <c r="O1587" s="88"/>
      <c r="P1587" s="88"/>
      <c r="Q1587" s="88"/>
      <c r="R1587" s="88"/>
      <c r="S1587" s="88"/>
      <c r="T1587" s="89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2"/>
      <c r="AE1587" s="42"/>
      <c r="AT1587" s="20" t="s">
        <v>183</v>
      </c>
      <c r="AU1587" s="20" t="s">
        <v>82</v>
      </c>
    </row>
    <row r="1588" s="2" customFormat="1">
      <c r="A1588" s="42"/>
      <c r="B1588" s="43"/>
      <c r="C1588" s="44"/>
      <c r="D1588" s="224" t="s">
        <v>311</v>
      </c>
      <c r="E1588" s="44"/>
      <c r="F1588" s="274" t="s">
        <v>2382</v>
      </c>
      <c r="G1588" s="44"/>
      <c r="H1588" s="44"/>
      <c r="I1588" s="226"/>
      <c r="J1588" s="44"/>
      <c r="K1588" s="44"/>
      <c r="L1588" s="48"/>
      <c r="M1588" s="227"/>
      <c r="N1588" s="228"/>
      <c r="O1588" s="88"/>
      <c r="P1588" s="88"/>
      <c r="Q1588" s="88"/>
      <c r="R1588" s="88"/>
      <c r="S1588" s="88"/>
      <c r="T1588" s="89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2"/>
      <c r="AE1588" s="42"/>
      <c r="AT1588" s="20" t="s">
        <v>311</v>
      </c>
      <c r="AU1588" s="20" t="s">
        <v>82</v>
      </c>
    </row>
    <row r="1589" s="2" customFormat="1" ht="16.5" customHeight="1">
      <c r="A1589" s="42"/>
      <c r="B1589" s="43"/>
      <c r="C1589" s="211" t="s">
        <v>2383</v>
      </c>
      <c r="D1589" s="211" t="s">
        <v>176</v>
      </c>
      <c r="E1589" s="212" t="s">
        <v>2384</v>
      </c>
      <c r="F1589" s="213" t="s">
        <v>2385</v>
      </c>
      <c r="G1589" s="214" t="s">
        <v>179</v>
      </c>
      <c r="H1589" s="215">
        <v>6.75</v>
      </c>
      <c r="I1589" s="216"/>
      <c r="J1589" s="217">
        <f>ROUND(I1589*H1589,2)</f>
        <v>0</v>
      </c>
      <c r="K1589" s="213" t="s">
        <v>180</v>
      </c>
      <c r="L1589" s="48"/>
      <c r="M1589" s="218" t="s">
        <v>30</v>
      </c>
      <c r="N1589" s="219" t="s">
        <v>44</v>
      </c>
      <c r="O1589" s="88"/>
      <c r="P1589" s="220">
        <f>O1589*H1589</f>
        <v>0</v>
      </c>
      <c r="Q1589" s="220">
        <v>0.00045</v>
      </c>
      <c r="R1589" s="220">
        <f>Q1589*H1589</f>
        <v>0.0030374999999999996</v>
      </c>
      <c r="S1589" s="220">
        <v>0</v>
      </c>
      <c r="T1589" s="221">
        <f>S1589*H1589</f>
        <v>0</v>
      </c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2"/>
      <c r="AE1589" s="42"/>
      <c r="AR1589" s="222" t="s">
        <v>305</v>
      </c>
      <c r="AT1589" s="222" t="s">
        <v>176</v>
      </c>
      <c r="AU1589" s="222" t="s">
        <v>82</v>
      </c>
      <c r="AY1589" s="20" t="s">
        <v>175</v>
      </c>
      <c r="BE1589" s="223">
        <f>IF(N1589="základní",J1589,0)</f>
        <v>0</v>
      </c>
      <c r="BF1589" s="223">
        <f>IF(N1589="snížená",J1589,0)</f>
        <v>0</v>
      </c>
      <c r="BG1589" s="223">
        <f>IF(N1589="zákl. přenesená",J1589,0)</f>
        <v>0</v>
      </c>
      <c r="BH1589" s="223">
        <f>IF(N1589="sníž. přenesená",J1589,0)</f>
        <v>0</v>
      </c>
      <c r="BI1589" s="223">
        <f>IF(N1589="nulová",J1589,0)</f>
        <v>0</v>
      </c>
      <c r="BJ1589" s="20" t="s">
        <v>80</v>
      </c>
      <c r="BK1589" s="223">
        <f>ROUND(I1589*H1589,2)</f>
        <v>0</v>
      </c>
      <c r="BL1589" s="20" t="s">
        <v>305</v>
      </c>
      <c r="BM1589" s="222" t="s">
        <v>2386</v>
      </c>
    </row>
    <row r="1590" s="2" customFormat="1">
      <c r="A1590" s="42"/>
      <c r="B1590" s="43"/>
      <c r="C1590" s="44"/>
      <c r="D1590" s="224" t="s">
        <v>183</v>
      </c>
      <c r="E1590" s="44"/>
      <c r="F1590" s="225" t="s">
        <v>2387</v>
      </c>
      <c r="G1590" s="44"/>
      <c r="H1590" s="44"/>
      <c r="I1590" s="226"/>
      <c r="J1590" s="44"/>
      <c r="K1590" s="44"/>
      <c r="L1590" s="48"/>
      <c r="M1590" s="227"/>
      <c r="N1590" s="228"/>
      <c r="O1590" s="88"/>
      <c r="P1590" s="88"/>
      <c r="Q1590" s="88"/>
      <c r="R1590" s="88"/>
      <c r="S1590" s="88"/>
      <c r="T1590" s="89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T1590" s="20" t="s">
        <v>183</v>
      </c>
      <c r="AU1590" s="20" t="s">
        <v>82</v>
      </c>
    </row>
    <row r="1591" s="2" customFormat="1">
      <c r="A1591" s="42"/>
      <c r="B1591" s="43"/>
      <c r="C1591" s="44"/>
      <c r="D1591" s="229" t="s">
        <v>185</v>
      </c>
      <c r="E1591" s="44"/>
      <c r="F1591" s="230" t="s">
        <v>2388</v>
      </c>
      <c r="G1591" s="44"/>
      <c r="H1591" s="44"/>
      <c r="I1591" s="226"/>
      <c r="J1591" s="44"/>
      <c r="K1591" s="44"/>
      <c r="L1591" s="48"/>
      <c r="M1591" s="227"/>
      <c r="N1591" s="228"/>
      <c r="O1591" s="88"/>
      <c r="P1591" s="88"/>
      <c r="Q1591" s="88"/>
      <c r="R1591" s="88"/>
      <c r="S1591" s="88"/>
      <c r="T1591" s="89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T1591" s="20" t="s">
        <v>185</v>
      </c>
      <c r="AU1591" s="20" t="s">
        <v>82</v>
      </c>
    </row>
    <row r="1592" s="13" customFormat="1">
      <c r="A1592" s="13"/>
      <c r="B1592" s="241"/>
      <c r="C1592" s="242"/>
      <c r="D1592" s="224" t="s">
        <v>187</v>
      </c>
      <c r="E1592" s="243" t="s">
        <v>30</v>
      </c>
      <c r="F1592" s="244" t="s">
        <v>2389</v>
      </c>
      <c r="G1592" s="242"/>
      <c r="H1592" s="245">
        <v>6.75</v>
      </c>
      <c r="I1592" s="246"/>
      <c r="J1592" s="242"/>
      <c r="K1592" s="242"/>
      <c r="L1592" s="247"/>
      <c r="M1592" s="248"/>
      <c r="N1592" s="249"/>
      <c r="O1592" s="249"/>
      <c r="P1592" s="249"/>
      <c r="Q1592" s="249"/>
      <c r="R1592" s="249"/>
      <c r="S1592" s="249"/>
      <c r="T1592" s="250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1" t="s">
        <v>187</v>
      </c>
      <c r="AU1592" s="251" t="s">
        <v>82</v>
      </c>
      <c r="AV1592" s="13" t="s">
        <v>82</v>
      </c>
      <c r="AW1592" s="13" t="s">
        <v>36</v>
      </c>
      <c r="AX1592" s="13" t="s">
        <v>73</v>
      </c>
      <c r="AY1592" s="251" t="s">
        <v>175</v>
      </c>
    </row>
    <row r="1593" s="14" customFormat="1">
      <c r="A1593" s="14"/>
      <c r="B1593" s="252"/>
      <c r="C1593" s="253"/>
      <c r="D1593" s="224" t="s">
        <v>187</v>
      </c>
      <c r="E1593" s="254" t="s">
        <v>30</v>
      </c>
      <c r="F1593" s="255" t="s">
        <v>190</v>
      </c>
      <c r="G1593" s="253"/>
      <c r="H1593" s="256">
        <v>6.75</v>
      </c>
      <c r="I1593" s="257"/>
      <c r="J1593" s="253"/>
      <c r="K1593" s="253"/>
      <c r="L1593" s="258"/>
      <c r="M1593" s="259"/>
      <c r="N1593" s="260"/>
      <c r="O1593" s="260"/>
      <c r="P1593" s="260"/>
      <c r="Q1593" s="260"/>
      <c r="R1593" s="260"/>
      <c r="S1593" s="260"/>
      <c r="T1593" s="261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2" t="s">
        <v>187</v>
      </c>
      <c r="AU1593" s="262" t="s">
        <v>82</v>
      </c>
      <c r="AV1593" s="14" t="s">
        <v>181</v>
      </c>
      <c r="AW1593" s="14" t="s">
        <v>36</v>
      </c>
      <c r="AX1593" s="14" t="s">
        <v>80</v>
      </c>
      <c r="AY1593" s="262" t="s">
        <v>175</v>
      </c>
    </row>
    <row r="1594" s="2" customFormat="1" ht="16.5" customHeight="1">
      <c r="A1594" s="42"/>
      <c r="B1594" s="43"/>
      <c r="C1594" s="211" t="s">
        <v>2390</v>
      </c>
      <c r="D1594" s="211" t="s">
        <v>176</v>
      </c>
      <c r="E1594" s="212" t="s">
        <v>2391</v>
      </c>
      <c r="F1594" s="213" t="s">
        <v>2392</v>
      </c>
      <c r="G1594" s="214" t="s">
        <v>179</v>
      </c>
      <c r="H1594" s="215">
        <v>47.25</v>
      </c>
      <c r="I1594" s="216"/>
      <c r="J1594" s="217">
        <f>ROUND(I1594*H1594,2)</f>
        <v>0</v>
      </c>
      <c r="K1594" s="213" t="s">
        <v>180</v>
      </c>
      <c r="L1594" s="48"/>
      <c r="M1594" s="218" t="s">
        <v>30</v>
      </c>
      <c r="N1594" s="219" t="s">
        <v>44</v>
      </c>
      <c r="O1594" s="88"/>
      <c r="P1594" s="220">
        <f>O1594*H1594</f>
        <v>0</v>
      </c>
      <c r="Q1594" s="220">
        <v>0.00017</v>
      </c>
      <c r="R1594" s="220">
        <f>Q1594*H1594</f>
        <v>0.0080325</v>
      </c>
      <c r="S1594" s="220">
        <v>0</v>
      </c>
      <c r="T1594" s="221">
        <f>S1594*H1594</f>
        <v>0</v>
      </c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  <c r="AR1594" s="222" t="s">
        <v>305</v>
      </c>
      <c r="AT1594" s="222" t="s">
        <v>176</v>
      </c>
      <c r="AU1594" s="222" t="s">
        <v>82</v>
      </c>
      <c r="AY1594" s="20" t="s">
        <v>175</v>
      </c>
      <c r="BE1594" s="223">
        <f>IF(N1594="základní",J1594,0)</f>
        <v>0</v>
      </c>
      <c r="BF1594" s="223">
        <f>IF(N1594="snížená",J1594,0)</f>
        <v>0</v>
      </c>
      <c r="BG1594" s="223">
        <f>IF(N1594="zákl. přenesená",J1594,0)</f>
        <v>0</v>
      </c>
      <c r="BH1594" s="223">
        <f>IF(N1594="sníž. přenesená",J1594,0)</f>
        <v>0</v>
      </c>
      <c r="BI1594" s="223">
        <f>IF(N1594="nulová",J1594,0)</f>
        <v>0</v>
      </c>
      <c r="BJ1594" s="20" t="s">
        <v>80</v>
      </c>
      <c r="BK1594" s="223">
        <f>ROUND(I1594*H1594,2)</f>
        <v>0</v>
      </c>
      <c r="BL1594" s="20" t="s">
        <v>305</v>
      </c>
      <c r="BM1594" s="222" t="s">
        <v>2393</v>
      </c>
    </row>
    <row r="1595" s="2" customFormat="1">
      <c r="A1595" s="42"/>
      <c r="B1595" s="43"/>
      <c r="C1595" s="44"/>
      <c r="D1595" s="224" t="s">
        <v>183</v>
      </c>
      <c r="E1595" s="44"/>
      <c r="F1595" s="225" t="s">
        <v>2394</v>
      </c>
      <c r="G1595" s="44"/>
      <c r="H1595" s="44"/>
      <c r="I1595" s="226"/>
      <c r="J1595" s="44"/>
      <c r="K1595" s="44"/>
      <c r="L1595" s="48"/>
      <c r="M1595" s="227"/>
      <c r="N1595" s="228"/>
      <c r="O1595" s="88"/>
      <c r="P1595" s="88"/>
      <c r="Q1595" s="88"/>
      <c r="R1595" s="88"/>
      <c r="S1595" s="88"/>
      <c r="T1595" s="89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2"/>
      <c r="AE1595" s="42"/>
      <c r="AT1595" s="20" t="s">
        <v>183</v>
      </c>
      <c r="AU1595" s="20" t="s">
        <v>82</v>
      </c>
    </row>
    <row r="1596" s="2" customFormat="1">
      <c r="A1596" s="42"/>
      <c r="B1596" s="43"/>
      <c r="C1596" s="44"/>
      <c r="D1596" s="229" t="s">
        <v>185</v>
      </c>
      <c r="E1596" s="44"/>
      <c r="F1596" s="230" t="s">
        <v>2395</v>
      </c>
      <c r="G1596" s="44"/>
      <c r="H1596" s="44"/>
      <c r="I1596" s="226"/>
      <c r="J1596" s="44"/>
      <c r="K1596" s="44"/>
      <c r="L1596" s="48"/>
      <c r="M1596" s="227"/>
      <c r="N1596" s="228"/>
      <c r="O1596" s="88"/>
      <c r="P1596" s="88"/>
      <c r="Q1596" s="88"/>
      <c r="R1596" s="88"/>
      <c r="S1596" s="88"/>
      <c r="T1596" s="89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2"/>
      <c r="AE1596" s="42"/>
      <c r="AT1596" s="20" t="s">
        <v>185</v>
      </c>
      <c r="AU1596" s="20" t="s">
        <v>82</v>
      </c>
    </row>
    <row r="1597" s="13" customFormat="1">
      <c r="A1597" s="13"/>
      <c r="B1597" s="241"/>
      <c r="C1597" s="242"/>
      <c r="D1597" s="224" t="s">
        <v>187</v>
      </c>
      <c r="E1597" s="243" t="s">
        <v>30</v>
      </c>
      <c r="F1597" s="244" t="s">
        <v>2396</v>
      </c>
      <c r="G1597" s="242"/>
      <c r="H1597" s="245">
        <v>33.75</v>
      </c>
      <c r="I1597" s="246"/>
      <c r="J1597" s="242"/>
      <c r="K1597" s="242"/>
      <c r="L1597" s="247"/>
      <c r="M1597" s="248"/>
      <c r="N1597" s="249"/>
      <c r="O1597" s="249"/>
      <c r="P1597" s="249"/>
      <c r="Q1597" s="249"/>
      <c r="R1597" s="249"/>
      <c r="S1597" s="249"/>
      <c r="T1597" s="250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51" t="s">
        <v>187</v>
      </c>
      <c r="AU1597" s="251" t="s">
        <v>82</v>
      </c>
      <c r="AV1597" s="13" t="s">
        <v>82</v>
      </c>
      <c r="AW1597" s="13" t="s">
        <v>36</v>
      </c>
      <c r="AX1597" s="13" t="s">
        <v>73</v>
      </c>
      <c r="AY1597" s="251" t="s">
        <v>175</v>
      </c>
    </row>
    <row r="1598" s="13" customFormat="1">
      <c r="A1598" s="13"/>
      <c r="B1598" s="241"/>
      <c r="C1598" s="242"/>
      <c r="D1598" s="224" t="s">
        <v>187</v>
      </c>
      <c r="E1598" s="243" t="s">
        <v>30</v>
      </c>
      <c r="F1598" s="244" t="s">
        <v>2397</v>
      </c>
      <c r="G1598" s="242"/>
      <c r="H1598" s="245">
        <v>13.5</v>
      </c>
      <c r="I1598" s="246"/>
      <c r="J1598" s="242"/>
      <c r="K1598" s="242"/>
      <c r="L1598" s="247"/>
      <c r="M1598" s="248"/>
      <c r="N1598" s="249"/>
      <c r="O1598" s="249"/>
      <c r="P1598" s="249"/>
      <c r="Q1598" s="249"/>
      <c r="R1598" s="249"/>
      <c r="S1598" s="249"/>
      <c r="T1598" s="250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51" t="s">
        <v>187</v>
      </c>
      <c r="AU1598" s="251" t="s">
        <v>82</v>
      </c>
      <c r="AV1598" s="13" t="s">
        <v>82</v>
      </c>
      <c r="AW1598" s="13" t="s">
        <v>36</v>
      </c>
      <c r="AX1598" s="13" t="s">
        <v>73</v>
      </c>
      <c r="AY1598" s="251" t="s">
        <v>175</v>
      </c>
    </row>
    <row r="1599" s="14" customFormat="1">
      <c r="A1599" s="14"/>
      <c r="B1599" s="252"/>
      <c r="C1599" s="253"/>
      <c r="D1599" s="224" t="s">
        <v>187</v>
      </c>
      <c r="E1599" s="254" t="s">
        <v>30</v>
      </c>
      <c r="F1599" s="255" t="s">
        <v>190</v>
      </c>
      <c r="G1599" s="253"/>
      <c r="H1599" s="256">
        <v>47.25</v>
      </c>
      <c r="I1599" s="257"/>
      <c r="J1599" s="253"/>
      <c r="K1599" s="253"/>
      <c r="L1599" s="258"/>
      <c r="M1599" s="259"/>
      <c r="N1599" s="260"/>
      <c r="O1599" s="260"/>
      <c r="P1599" s="260"/>
      <c r="Q1599" s="260"/>
      <c r="R1599" s="260"/>
      <c r="S1599" s="260"/>
      <c r="T1599" s="261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2" t="s">
        <v>187</v>
      </c>
      <c r="AU1599" s="262" t="s">
        <v>82</v>
      </c>
      <c r="AV1599" s="14" t="s">
        <v>181</v>
      </c>
      <c r="AW1599" s="14" t="s">
        <v>36</v>
      </c>
      <c r="AX1599" s="14" t="s">
        <v>80</v>
      </c>
      <c r="AY1599" s="262" t="s">
        <v>175</v>
      </c>
    </row>
    <row r="1600" s="2" customFormat="1" ht="16.5" customHeight="1">
      <c r="A1600" s="42"/>
      <c r="B1600" s="43"/>
      <c r="C1600" s="287" t="s">
        <v>2398</v>
      </c>
      <c r="D1600" s="287" t="s">
        <v>770</v>
      </c>
      <c r="E1600" s="288" t="s">
        <v>2399</v>
      </c>
      <c r="F1600" s="289" t="s">
        <v>2400</v>
      </c>
      <c r="G1600" s="290" t="s">
        <v>179</v>
      </c>
      <c r="H1600" s="291">
        <v>54</v>
      </c>
      <c r="I1600" s="292"/>
      <c r="J1600" s="293">
        <f>ROUND(I1600*H1600,2)</f>
        <v>0</v>
      </c>
      <c r="K1600" s="289" t="s">
        <v>180</v>
      </c>
      <c r="L1600" s="294"/>
      <c r="M1600" s="295" t="s">
        <v>30</v>
      </c>
      <c r="N1600" s="296" t="s">
        <v>44</v>
      </c>
      <c r="O1600" s="88"/>
      <c r="P1600" s="220">
        <f>O1600*H1600</f>
        <v>0</v>
      </c>
      <c r="Q1600" s="220">
        <v>0.027</v>
      </c>
      <c r="R1600" s="220">
        <f>Q1600*H1600</f>
        <v>1.458</v>
      </c>
      <c r="S1600" s="220">
        <v>0</v>
      </c>
      <c r="T1600" s="221">
        <f>S1600*H1600</f>
        <v>0</v>
      </c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2"/>
      <c r="AE1600" s="42"/>
      <c r="AR1600" s="222" t="s">
        <v>462</v>
      </c>
      <c r="AT1600" s="222" t="s">
        <v>770</v>
      </c>
      <c r="AU1600" s="222" t="s">
        <v>82</v>
      </c>
      <c r="AY1600" s="20" t="s">
        <v>175</v>
      </c>
      <c r="BE1600" s="223">
        <f>IF(N1600="základní",J1600,0)</f>
        <v>0</v>
      </c>
      <c r="BF1600" s="223">
        <f>IF(N1600="snížená",J1600,0)</f>
        <v>0</v>
      </c>
      <c r="BG1600" s="223">
        <f>IF(N1600="zákl. přenesená",J1600,0)</f>
        <v>0</v>
      </c>
      <c r="BH1600" s="223">
        <f>IF(N1600="sníž. přenesená",J1600,0)</f>
        <v>0</v>
      </c>
      <c r="BI1600" s="223">
        <f>IF(N1600="nulová",J1600,0)</f>
        <v>0</v>
      </c>
      <c r="BJ1600" s="20" t="s">
        <v>80</v>
      </c>
      <c r="BK1600" s="223">
        <f>ROUND(I1600*H1600,2)</f>
        <v>0</v>
      </c>
      <c r="BL1600" s="20" t="s">
        <v>305</v>
      </c>
      <c r="BM1600" s="222" t="s">
        <v>2401</v>
      </c>
    </row>
    <row r="1601" s="2" customFormat="1">
      <c r="A1601" s="42"/>
      <c r="B1601" s="43"/>
      <c r="C1601" s="44"/>
      <c r="D1601" s="224" t="s">
        <v>183</v>
      </c>
      <c r="E1601" s="44"/>
      <c r="F1601" s="225" t="s">
        <v>2400</v>
      </c>
      <c r="G1601" s="44"/>
      <c r="H1601" s="44"/>
      <c r="I1601" s="226"/>
      <c r="J1601" s="44"/>
      <c r="K1601" s="44"/>
      <c r="L1601" s="48"/>
      <c r="M1601" s="227"/>
      <c r="N1601" s="228"/>
      <c r="O1601" s="88"/>
      <c r="P1601" s="88"/>
      <c r="Q1601" s="88"/>
      <c r="R1601" s="88"/>
      <c r="S1601" s="88"/>
      <c r="T1601" s="89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42"/>
      <c r="AE1601" s="42"/>
      <c r="AT1601" s="20" t="s">
        <v>183</v>
      </c>
      <c r="AU1601" s="20" t="s">
        <v>82</v>
      </c>
    </row>
    <row r="1602" s="2" customFormat="1">
      <c r="A1602" s="42"/>
      <c r="B1602" s="43"/>
      <c r="C1602" s="44"/>
      <c r="D1602" s="224" t="s">
        <v>311</v>
      </c>
      <c r="E1602" s="44"/>
      <c r="F1602" s="274" t="s">
        <v>2402</v>
      </c>
      <c r="G1602" s="44"/>
      <c r="H1602" s="44"/>
      <c r="I1602" s="226"/>
      <c r="J1602" s="44"/>
      <c r="K1602" s="44"/>
      <c r="L1602" s="48"/>
      <c r="M1602" s="227"/>
      <c r="N1602" s="228"/>
      <c r="O1602" s="88"/>
      <c r="P1602" s="88"/>
      <c r="Q1602" s="88"/>
      <c r="R1602" s="88"/>
      <c r="S1602" s="88"/>
      <c r="T1602" s="89"/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2"/>
      <c r="AE1602" s="42"/>
      <c r="AT1602" s="20" t="s">
        <v>311</v>
      </c>
      <c r="AU1602" s="20" t="s">
        <v>82</v>
      </c>
    </row>
    <row r="1603" s="13" customFormat="1">
      <c r="A1603" s="13"/>
      <c r="B1603" s="241"/>
      <c r="C1603" s="242"/>
      <c r="D1603" s="224" t="s">
        <v>187</v>
      </c>
      <c r="E1603" s="243" t="s">
        <v>30</v>
      </c>
      <c r="F1603" s="244" t="s">
        <v>2396</v>
      </c>
      <c r="G1603" s="242"/>
      <c r="H1603" s="245">
        <v>33.75</v>
      </c>
      <c r="I1603" s="246"/>
      <c r="J1603" s="242"/>
      <c r="K1603" s="242"/>
      <c r="L1603" s="247"/>
      <c r="M1603" s="248"/>
      <c r="N1603" s="249"/>
      <c r="O1603" s="249"/>
      <c r="P1603" s="249"/>
      <c r="Q1603" s="249"/>
      <c r="R1603" s="249"/>
      <c r="S1603" s="249"/>
      <c r="T1603" s="250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1" t="s">
        <v>187</v>
      </c>
      <c r="AU1603" s="251" t="s">
        <v>82</v>
      </c>
      <c r="AV1603" s="13" t="s">
        <v>82</v>
      </c>
      <c r="AW1603" s="13" t="s">
        <v>36</v>
      </c>
      <c r="AX1603" s="13" t="s">
        <v>73</v>
      </c>
      <c r="AY1603" s="251" t="s">
        <v>175</v>
      </c>
    </row>
    <row r="1604" s="13" customFormat="1">
      <c r="A1604" s="13"/>
      <c r="B1604" s="241"/>
      <c r="C1604" s="242"/>
      <c r="D1604" s="224" t="s">
        <v>187</v>
      </c>
      <c r="E1604" s="243" t="s">
        <v>30</v>
      </c>
      <c r="F1604" s="244" t="s">
        <v>2397</v>
      </c>
      <c r="G1604" s="242"/>
      <c r="H1604" s="245">
        <v>13.5</v>
      </c>
      <c r="I1604" s="246"/>
      <c r="J1604" s="242"/>
      <c r="K1604" s="242"/>
      <c r="L1604" s="247"/>
      <c r="M1604" s="248"/>
      <c r="N1604" s="249"/>
      <c r="O1604" s="249"/>
      <c r="P1604" s="249"/>
      <c r="Q1604" s="249"/>
      <c r="R1604" s="249"/>
      <c r="S1604" s="249"/>
      <c r="T1604" s="250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1" t="s">
        <v>187</v>
      </c>
      <c r="AU1604" s="251" t="s">
        <v>82</v>
      </c>
      <c r="AV1604" s="13" t="s">
        <v>82</v>
      </c>
      <c r="AW1604" s="13" t="s">
        <v>36</v>
      </c>
      <c r="AX1604" s="13" t="s">
        <v>73</v>
      </c>
      <c r="AY1604" s="251" t="s">
        <v>175</v>
      </c>
    </row>
    <row r="1605" s="13" customFormat="1">
      <c r="A1605" s="13"/>
      <c r="B1605" s="241"/>
      <c r="C1605" s="242"/>
      <c r="D1605" s="224" t="s">
        <v>187</v>
      </c>
      <c r="E1605" s="243" t="s">
        <v>30</v>
      </c>
      <c r="F1605" s="244" t="s">
        <v>2389</v>
      </c>
      <c r="G1605" s="242"/>
      <c r="H1605" s="245">
        <v>6.75</v>
      </c>
      <c r="I1605" s="246"/>
      <c r="J1605" s="242"/>
      <c r="K1605" s="242"/>
      <c r="L1605" s="247"/>
      <c r="M1605" s="248"/>
      <c r="N1605" s="249"/>
      <c r="O1605" s="249"/>
      <c r="P1605" s="249"/>
      <c r="Q1605" s="249"/>
      <c r="R1605" s="249"/>
      <c r="S1605" s="249"/>
      <c r="T1605" s="250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1" t="s">
        <v>187</v>
      </c>
      <c r="AU1605" s="251" t="s">
        <v>82</v>
      </c>
      <c r="AV1605" s="13" t="s">
        <v>82</v>
      </c>
      <c r="AW1605" s="13" t="s">
        <v>36</v>
      </c>
      <c r="AX1605" s="13" t="s">
        <v>73</v>
      </c>
      <c r="AY1605" s="251" t="s">
        <v>175</v>
      </c>
    </row>
    <row r="1606" s="14" customFormat="1">
      <c r="A1606" s="14"/>
      <c r="B1606" s="252"/>
      <c r="C1606" s="253"/>
      <c r="D1606" s="224" t="s">
        <v>187</v>
      </c>
      <c r="E1606" s="254" t="s">
        <v>30</v>
      </c>
      <c r="F1606" s="255" t="s">
        <v>190</v>
      </c>
      <c r="G1606" s="253"/>
      <c r="H1606" s="256">
        <v>54</v>
      </c>
      <c r="I1606" s="257"/>
      <c r="J1606" s="253"/>
      <c r="K1606" s="253"/>
      <c r="L1606" s="258"/>
      <c r="M1606" s="259"/>
      <c r="N1606" s="260"/>
      <c r="O1606" s="260"/>
      <c r="P1606" s="260"/>
      <c r="Q1606" s="260"/>
      <c r="R1606" s="260"/>
      <c r="S1606" s="260"/>
      <c r="T1606" s="261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62" t="s">
        <v>187</v>
      </c>
      <c r="AU1606" s="262" t="s">
        <v>82</v>
      </c>
      <c r="AV1606" s="14" t="s">
        <v>181</v>
      </c>
      <c r="AW1606" s="14" t="s">
        <v>36</v>
      </c>
      <c r="AX1606" s="14" t="s">
        <v>80</v>
      </c>
      <c r="AY1606" s="262" t="s">
        <v>175</v>
      </c>
    </row>
    <row r="1607" s="2" customFormat="1" ht="16.5" customHeight="1">
      <c r="A1607" s="42"/>
      <c r="B1607" s="43"/>
      <c r="C1607" s="211" t="s">
        <v>2403</v>
      </c>
      <c r="D1607" s="211" t="s">
        <v>176</v>
      </c>
      <c r="E1607" s="212" t="s">
        <v>2404</v>
      </c>
      <c r="F1607" s="213" t="s">
        <v>2405</v>
      </c>
      <c r="G1607" s="214" t="s">
        <v>247</v>
      </c>
      <c r="H1607" s="215">
        <v>77</v>
      </c>
      <c r="I1607" s="216"/>
      <c r="J1607" s="217">
        <f>ROUND(I1607*H1607,2)</f>
        <v>0</v>
      </c>
      <c r="K1607" s="213" t="s">
        <v>180</v>
      </c>
      <c r="L1607" s="48"/>
      <c r="M1607" s="218" t="s">
        <v>30</v>
      </c>
      <c r="N1607" s="219" t="s">
        <v>44</v>
      </c>
      <c r="O1607" s="88"/>
      <c r="P1607" s="220">
        <f>O1607*H1607</f>
        <v>0</v>
      </c>
      <c r="Q1607" s="220">
        <v>6.9999999999999992E-05</v>
      </c>
      <c r="R1607" s="220">
        <f>Q1607*H1607</f>
        <v>0.00539</v>
      </c>
      <c r="S1607" s="220">
        <v>0</v>
      </c>
      <c r="T1607" s="221">
        <f>S1607*H1607</f>
        <v>0</v>
      </c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2"/>
      <c r="AE1607" s="42"/>
      <c r="AR1607" s="222" t="s">
        <v>305</v>
      </c>
      <c r="AT1607" s="222" t="s">
        <v>176</v>
      </c>
      <c r="AU1607" s="222" t="s">
        <v>82</v>
      </c>
      <c r="AY1607" s="20" t="s">
        <v>175</v>
      </c>
      <c r="BE1607" s="223">
        <f>IF(N1607="základní",J1607,0)</f>
        <v>0</v>
      </c>
      <c r="BF1607" s="223">
        <f>IF(N1607="snížená",J1607,0)</f>
        <v>0</v>
      </c>
      <c r="BG1607" s="223">
        <f>IF(N1607="zákl. přenesená",J1607,0)</f>
        <v>0</v>
      </c>
      <c r="BH1607" s="223">
        <f>IF(N1607="sníž. přenesená",J1607,0)</f>
        <v>0</v>
      </c>
      <c r="BI1607" s="223">
        <f>IF(N1607="nulová",J1607,0)</f>
        <v>0</v>
      </c>
      <c r="BJ1607" s="20" t="s">
        <v>80</v>
      </c>
      <c r="BK1607" s="223">
        <f>ROUND(I1607*H1607,2)</f>
        <v>0</v>
      </c>
      <c r="BL1607" s="20" t="s">
        <v>305</v>
      </c>
      <c r="BM1607" s="222" t="s">
        <v>2406</v>
      </c>
    </row>
    <row r="1608" s="2" customFormat="1">
      <c r="A1608" s="42"/>
      <c r="B1608" s="43"/>
      <c r="C1608" s="44"/>
      <c r="D1608" s="224" t="s">
        <v>183</v>
      </c>
      <c r="E1608" s="44"/>
      <c r="F1608" s="225" t="s">
        <v>2407</v>
      </c>
      <c r="G1608" s="44"/>
      <c r="H1608" s="44"/>
      <c r="I1608" s="226"/>
      <c r="J1608" s="44"/>
      <c r="K1608" s="44"/>
      <c r="L1608" s="48"/>
      <c r="M1608" s="227"/>
      <c r="N1608" s="228"/>
      <c r="O1608" s="88"/>
      <c r="P1608" s="88"/>
      <c r="Q1608" s="88"/>
      <c r="R1608" s="88"/>
      <c r="S1608" s="88"/>
      <c r="T1608" s="89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2"/>
      <c r="AE1608" s="42"/>
      <c r="AT1608" s="20" t="s">
        <v>183</v>
      </c>
      <c r="AU1608" s="20" t="s">
        <v>82</v>
      </c>
    </row>
    <row r="1609" s="2" customFormat="1">
      <c r="A1609" s="42"/>
      <c r="B1609" s="43"/>
      <c r="C1609" s="44"/>
      <c r="D1609" s="229" t="s">
        <v>185</v>
      </c>
      <c r="E1609" s="44"/>
      <c r="F1609" s="230" t="s">
        <v>2408</v>
      </c>
      <c r="G1609" s="44"/>
      <c r="H1609" s="44"/>
      <c r="I1609" s="226"/>
      <c r="J1609" s="44"/>
      <c r="K1609" s="44"/>
      <c r="L1609" s="48"/>
      <c r="M1609" s="227"/>
      <c r="N1609" s="228"/>
      <c r="O1609" s="88"/>
      <c r="P1609" s="88"/>
      <c r="Q1609" s="88"/>
      <c r="R1609" s="88"/>
      <c r="S1609" s="88"/>
      <c r="T1609" s="89"/>
      <c r="U1609" s="42"/>
      <c r="V1609" s="42"/>
      <c r="W1609" s="42"/>
      <c r="X1609" s="42"/>
      <c r="Y1609" s="42"/>
      <c r="Z1609" s="42"/>
      <c r="AA1609" s="42"/>
      <c r="AB1609" s="42"/>
      <c r="AC1609" s="42"/>
      <c r="AD1609" s="42"/>
      <c r="AE1609" s="42"/>
      <c r="AT1609" s="20" t="s">
        <v>185</v>
      </c>
      <c r="AU1609" s="20" t="s">
        <v>82</v>
      </c>
    </row>
    <row r="1610" s="13" customFormat="1">
      <c r="A1610" s="13"/>
      <c r="B1610" s="241"/>
      <c r="C1610" s="242"/>
      <c r="D1610" s="224" t="s">
        <v>187</v>
      </c>
      <c r="E1610" s="243" t="s">
        <v>30</v>
      </c>
      <c r="F1610" s="244" t="s">
        <v>2409</v>
      </c>
      <c r="G1610" s="242"/>
      <c r="H1610" s="245">
        <v>45</v>
      </c>
      <c r="I1610" s="246"/>
      <c r="J1610" s="242"/>
      <c r="K1610" s="242"/>
      <c r="L1610" s="247"/>
      <c r="M1610" s="248"/>
      <c r="N1610" s="249"/>
      <c r="O1610" s="249"/>
      <c r="P1610" s="249"/>
      <c r="Q1610" s="249"/>
      <c r="R1610" s="249"/>
      <c r="S1610" s="249"/>
      <c r="T1610" s="250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1" t="s">
        <v>187</v>
      </c>
      <c r="AU1610" s="251" t="s">
        <v>82</v>
      </c>
      <c r="AV1610" s="13" t="s">
        <v>82</v>
      </c>
      <c r="AW1610" s="13" t="s">
        <v>36</v>
      </c>
      <c r="AX1610" s="13" t="s">
        <v>73</v>
      </c>
      <c r="AY1610" s="251" t="s">
        <v>175</v>
      </c>
    </row>
    <row r="1611" s="13" customFormat="1">
      <c r="A1611" s="13"/>
      <c r="B1611" s="241"/>
      <c r="C1611" s="242"/>
      <c r="D1611" s="224" t="s">
        <v>187</v>
      </c>
      <c r="E1611" s="243" t="s">
        <v>30</v>
      </c>
      <c r="F1611" s="244" t="s">
        <v>2410</v>
      </c>
      <c r="G1611" s="242"/>
      <c r="H1611" s="245">
        <v>18</v>
      </c>
      <c r="I1611" s="246"/>
      <c r="J1611" s="242"/>
      <c r="K1611" s="242"/>
      <c r="L1611" s="247"/>
      <c r="M1611" s="248"/>
      <c r="N1611" s="249"/>
      <c r="O1611" s="249"/>
      <c r="P1611" s="249"/>
      <c r="Q1611" s="249"/>
      <c r="R1611" s="249"/>
      <c r="S1611" s="249"/>
      <c r="T1611" s="250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1" t="s">
        <v>187</v>
      </c>
      <c r="AU1611" s="251" t="s">
        <v>82</v>
      </c>
      <c r="AV1611" s="13" t="s">
        <v>82</v>
      </c>
      <c r="AW1611" s="13" t="s">
        <v>36</v>
      </c>
      <c r="AX1611" s="13" t="s">
        <v>73</v>
      </c>
      <c r="AY1611" s="251" t="s">
        <v>175</v>
      </c>
    </row>
    <row r="1612" s="13" customFormat="1">
      <c r="A1612" s="13"/>
      <c r="B1612" s="241"/>
      <c r="C1612" s="242"/>
      <c r="D1612" s="224" t="s">
        <v>187</v>
      </c>
      <c r="E1612" s="243" t="s">
        <v>30</v>
      </c>
      <c r="F1612" s="244" t="s">
        <v>2411</v>
      </c>
      <c r="G1612" s="242"/>
      <c r="H1612" s="245">
        <v>9</v>
      </c>
      <c r="I1612" s="246"/>
      <c r="J1612" s="242"/>
      <c r="K1612" s="242"/>
      <c r="L1612" s="247"/>
      <c r="M1612" s="248"/>
      <c r="N1612" s="249"/>
      <c r="O1612" s="249"/>
      <c r="P1612" s="249"/>
      <c r="Q1612" s="249"/>
      <c r="R1612" s="249"/>
      <c r="S1612" s="249"/>
      <c r="T1612" s="250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1" t="s">
        <v>187</v>
      </c>
      <c r="AU1612" s="251" t="s">
        <v>82</v>
      </c>
      <c r="AV1612" s="13" t="s">
        <v>82</v>
      </c>
      <c r="AW1612" s="13" t="s">
        <v>36</v>
      </c>
      <c r="AX1612" s="13" t="s">
        <v>73</v>
      </c>
      <c r="AY1612" s="251" t="s">
        <v>175</v>
      </c>
    </row>
    <row r="1613" s="15" customFormat="1">
      <c r="A1613" s="15"/>
      <c r="B1613" s="263"/>
      <c r="C1613" s="264"/>
      <c r="D1613" s="224" t="s">
        <v>187</v>
      </c>
      <c r="E1613" s="265" t="s">
        <v>30</v>
      </c>
      <c r="F1613" s="266" t="s">
        <v>231</v>
      </c>
      <c r="G1613" s="264"/>
      <c r="H1613" s="267">
        <v>72</v>
      </c>
      <c r="I1613" s="268"/>
      <c r="J1613" s="264"/>
      <c r="K1613" s="264"/>
      <c r="L1613" s="269"/>
      <c r="M1613" s="270"/>
      <c r="N1613" s="271"/>
      <c r="O1613" s="271"/>
      <c r="P1613" s="271"/>
      <c r="Q1613" s="271"/>
      <c r="R1613" s="271"/>
      <c r="S1613" s="271"/>
      <c r="T1613" s="272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73" t="s">
        <v>187</v>
      </c>
      <c r="AU1613" s="273" t="s">
        <v>82</v>
      </c>
      <c r="AV1613" s="15" t="s">
        <v>196</v>
      </c>
      <c r="AW1613" s="15" t="s">
        <v>36</v>
      </c>
      <c r="AX1613" s="15" t="s">
        <v>73</v>
      </c>
      <c r="AY1613" s="273" t="s">
        <v>175</v>
      </c>
    </row>
    <row r="1614" s="13" customFormat="1">
      <c r="A1614" s="13"/>
      <c r="B1614" s="241"/>
      <c r="C1614" s="242"/>
      <c r="D1614" s="224" t="s">
        <v>187</v>
      </c>
      <c r="E1614" s="243" t="s">
        <v>30</v>
      </c>
      <c r="F1614" s="244" t="s">
        <v>2412</v>
      </c>
      <c r="G1614" s="242"/>
      <c r="H1614" s="245">
        <v>5</v>
      </c>
      <c r="I1614" s="246"/>
      <c r="J1614" s="242"/>
      <c r="K1614" s="242"/>
      <c r="L1614" s="247"/>
      <c r="M1614" s="248"/>
      <c r="N1614" s="249"/>
      <c r="O1614" s="249"/>
      <c r="P1614" s="249"/>
      <c r="Q1614" s="249"/>
      <c r="R1614" s="249"/>
      <c r="S1614" s="249"/>
      <c r="T1614" s="250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1" t="s">
        <v>187</v>
      </c>
      <c r="AU1614" s="251" t="s">
        <v>82</v>
      </c>
      <c r="AV1614" s="13" t="s">
        <v>82</v>
      </c>
      <c r="AW1614" s="13" t="s">
        <v>36</v>
      </c>
      <c r="AX1614" s="13" t="s">
        <v>73</v>
      </c>
      <c r="AY1614" s="251" t="s">
        <v>175</v>
      </c>
    </row>
    <row r="1615" s="15" customFormat="1">
      <c r="A1615" s="15"/>
      <c r="B1615" s="263"/>
      <c r="C1615" s="264"/>
      <c r="D1615" s="224" t="s">
        <v>187</v>
      </c>
      <c r="E1615" s="265" t="s">
        <v>30</v>
      </c>
      <c r="F1615" s="266" t="s">
        <v>231</v>
      </c>
      <c r="G1615" s="264"/>
      <c r="H1615" s="267">
        <v>5</v>
      </c>
      <c r="I1615" s="268"/>
      <c r="J1615" s="264"/>
      <c r="K1615" s="264"/>
      <c r="L1615" s="269"/>
      <c r="M1615" s="270"/>
      <c r="N1615" s="271"/>
      <c r="O1615" s="271"/>
      <c r="P1615" s="271"/>
      <c r="Q1615" s="271"/>
      <c r="R1615" s="271"/>
      <c r="S1615" s="271"/>
      <c r="T1615" s="272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73" t="s">
        <v>187</v>
      </c>
      <c r="AU1615" s="273" t="s">
        <v>82</v>
      </c>
      <c r="AV1615" s="15" t="s">
        <v>196</v>
      </c>
      <c r="AW1615" s="15" t="s">
        <v>36</v>
      </c>
      <c r="AX1615" s="15" t="s">
        <v>73</v>
      </c>
      <c r="AY1615" s="273" t="s">
        <v>175</v>
      </c>
    </row>
    <row r="1616" s="14" customFormat="1">
      <c r="A1616" s="14"/>
      <c r="B1616" s="252"/>
      <c r="C1616" s="253"/>
      <c r="D1616" s="224" t="s">
        <v>187</v>
      </c>
      <c r="E1616" s="254" t="s">
        <v>30</v>
      </c>
      <c r="F1616" s="255" t="s">
        <v>190</v>
      </c>
      <c r="G1616" s="253"/>
      <c r="H1616" s="256">
        <v>77</v>
      </c>
      <c r="I1616" s="257"/>
      <c r="J1616" s="253"/>
      <c r="K1616" s="253"/>
      <c r="L1616" s="258"/>
      <c r="M1616" s="259"/>
      <c r="N1616" s="260"/>
      <c r="O1616" s="260"/>
      <c r="P1616" s="260"/>
      <c r="Q1616" s="260"/>
      <c r="R1616" s="260"/>
      <c r="S1616" s="260"/>
      <c r="T1616" s="261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62" t="s">
        <v>187</v>
      </c>
      <c r="AU1616" s="262" t="s">
        <v>82</v>
      </c>
      <c r="AV1616" s="14" t="s">
        <v>181</v>
      </c>
      <c r="AW1616" s="14" t="s">
        <v>36</v>
      </c>
      <c r="AX1616" s="14" t="s">
        <v>80</v>
      </c>
      <c r="AY1616" s="262" t="s">
        <v>175</v>
      </c>
    </row>
    <row r="1617" s="2" customFormat="1" ht="16.5" customHeight="1">
      <c r="A1617" s="42"/>
      <c r="B1617" s="43"/>
      <c r="C1617" s="287" t="s">
        <v>2413</v>
      </c>
      <c r="D1617" s="287" t="s">
        <v>770</v>
      </c>
      <c r="E1617" s="288" t="s">
        <v>2414</v>
      </c>
      <c r="F1617" s="289" t="s">
        <v>2415</v>
      </c>
      <c r="G1617" s="290" t="s">
        <v>247</v>
      </c>
      <c r="H1617" s="291">
        <v>84.7</v>
      </c>
      <c r="I1617" s="292"/>
      <c r="J1617" s="293">
        <f>ROUND(I1617*H1617,2)</f>
        <v>0</v>
      </c>
      <c r="K1617" s="289" t="s">
        <v>180</v>
      </c>
      <c r="L1617" s="294"/>
      <c r="M1617" s="295" t="s">
        <v>30</v>
      </c>
      <c r="N1617" s="296" t="s">
        <v>44</v>
      </c>
      <c r="O1617" s="88"/>
      <c r="P1617" s="220">
        <f>O1617*H1617</f>
        <v>0</v>
      </c>
      <c r="Q1617" s="220">
        <v>6E-05</v>
      </c>
      <c r="R1617" s="220">
        <f>Q1617*H1617</f>
        <v>0.0050820000000000008</v>
      </c>
      <c r="S1617" s="220">
        <v>0</v>
      </c>
      <c r="T1617" s="221">
        <f>S1617*H1617</f>
        <v>0</v>
      </c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2"/>
      <c r="AE1617" s="42"/>
      <c r="AR1617" s="222" t="s">
        <v>462</v>
      </c>
      <c r="AT1617" s="222" t="s">
        <v>770</v>
      </c>
      <c r="AU1617" s="222" t="s">
        <v>82</v>
      </c>
      <c r="AY1617" s="20" t="s">
        <v>175</v>
      </c>
      <c r="BE1617" s="223">
        <f>IF(N1617="základní",J1617,0)</f>
        <v>0</v>
      </c>
      <c r="BF1617" s="223">
        <f>IF(N1617="snížená",J1617,0)</f>
        <v>0</v>
      </c>
      <c r="BG1617" s="223">
        <f>IF(N1617="zákl. přenesená",J1617,0)</f>
        <v>0</v>
      </c>
      <c r="BH1617" s="223">
        <f>IF(N1617="sníž. přenesená",J1617,0)</f>
        <v>0</v>
      </c>
      <c r="BI1617" s="223">
        <f>IF(N1617="nulová",J1617,0)</f>
        <v>0</v>
      </c>
      <c r="BJ1617" s="20" t="s">
        <v>80</v>
      </c>
      <c r="BK1617" s="223">
        <f>ROUND(I1617*H1617,2)</f>
        <v>0</v>
      </c>
      <c r="BL1617" s="20" t="s">
        <v>305</v>
      </c>
      <c r="BM1617" s="222" t="s">
        <v>2416</v>
      </c>
    </row>
    <row r="1618" s="2" customFormat="1">
      <c r="A1618" s="42"/>
      <c r="B1618" s="43"/>
      <c r="C1618" s="44"/>
      <c r="D1618" s="224" t="s">
        <v>183</v>
      </c>
      <c r="E1618" s="44"/>
      <c r="F1618" s="225" t="s">
        <v>2415</v>
      </c>
      <c r="G1618" s="44"/>
      <c r="H1618" s="44"/>
      <c r="I1618" s="226"/>
      <c r="J1618" s="44"/>
      <c r="K1618" s="44"/>
      <c r="L1618" s="48"/>
      <c r="M1618" s="227"/>
      <c r="N1618" s="228"/>
      <c r="O1618" s="88"/>
      <c r="P1618" s="88"/>
      <c r="Q1618" s="88"/>
      <c r="R1618" s="88"/>
      <c r="S1618" s="88"/>
      <c r="T1618" s="89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2"/>
      <c r="AE1618" s="42"/>
      <c r="AT1618" s="20" t="s">
        <v>183</v>
      </c>
      <c r="AU1618" s="20" t="s">
        <v>82</v>
      </c>
    </row>
    <row r="1619" s="2" customFormat="1">
      <c r="A1619" s="42"/>
      <c r="B1619" s="43"/>
      <c r="C1619" s="44"/>
      <c r="D1619" s="224" t="s">
        <v>311</v>
      </c>
      <c r="E1619" s="44"/>
      <c r="F1619" s="274" t="s">
        <v>2417</v>
      </c>
      <c r="G1619" s="44"/>
      <c r="H1619" s="44"/>
      <c r="I1619" s="226"/>
      <c r="J1619" s="44"/>
      <c r="K1619" s="44"/>
      <c r="L1619" s="48"/>
      <c r="M1619" s="227"/>
      <c r="N1619" s="228"/>
      <c r="O1619" s="88"/>
      <c r="P1619" s="88"/>
      <c r="Q1619" s="88"/>
      <c r="R1619" s="88"/>
      <c r="S1619" s="88"/>
      <c r="T1619" s="89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2"/>
      <c r="AE1619" s="42"/>
      <c r="AT1619" s="20" t="s">
        <v>311</v>
      </c>
      <c r="AU1619" s="20" t="s">
        <v>82</v>
      </c>
    </row>
    <row r="1620" s="13" customFormat="1">
      <c r="A1620" s="13"/>
      <c r="B1620" s="241"/>
      <c r="C1620" s="242"/>
      <c r="D1620" s="224" t="s">
        <v>187</v>
      </c>
      <c r="E1620" s="242"/>
      <c r="F1620" s="244" t="s">
        <v>2418</v>
      </c>
      <c r="G1620" s="242"/>
      <c r="H1620" s="245">
        <v>84.7</v>
      </c>
      <c r="I1620" s="246"/>
      <c r="J1620" s="242"/>
      <c r="K1620" s="242"/>
      <c r="L1620" s="247"/>
      <c r="M1620" s="248"/>
      <c r="N1620" s="249"/>
      <c r="O1620" s="249"/>
      <c r="P1620" s="249"/>
      <c r="Q1620" s="249"/>
      <c r="R1620" s="249"/>
      <c r="S1620" s="249"/>
      <c r="T1620" s="250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1" t="s">
        <v>187</v>
      </c>
      <c r="AU1620" s="251" t="s">
        <v>82</v>
      </c>
      <c r="AV1620" s="13" t="s">
        <v>82</v>
      </c>
      <c r="AW1620" s="13" t="s">
        <v>4</v>
      </c>
      <c r="AX1620" s="13" t="s">
        <v>80</v>
      </c>
      <c r="AY1620" s="251" t="s">
        <v>175</v>
      </c>
    </row>
    <row r="1621" s="2" customFormat="1" ht="16.5" customHeight="1">
      <c r="A1621" s="42"/>
      <c r="B1621" s="43"/>
      <c r="C1621" s="211" t="s">
        <v>2419</v>
      </c>
      <c r="D1621" s="211" t="s">
        <v>176</v>
      </c>
      <c r="E1621" s="212" t="s">
        <v>2420</v>
      </c>
      <c r="F1621" s="213" t="s">
        <v>2421</v>
      </c>
      <c r="G1621" s="214" t="s">
        <v>247</v>
      </c>
      <c r="H1621" s="215">
        <v>87.3</v>
      </c>
      <c r="I1621" s="216"/>
      <c r="J1621" s="217">
        <f>ROUND(I1621*H1621,2)</f>
        <v>0</v>
      </c>
      <c r="K1621" s="213" t="s">
        <v>180</v>
      </c>
      <c r="L1621" s="48"/>
      <c r="M1621" s="218" t="s">
        <v>30</v>
      </c>
      <c r="N1621" s="219" t="s">
        <v>44</v>
      </c>
      <c r="O1621" s="88"/>
      <c r="P1621" s="220">
        <f>O1621*H1621</f>
        <v>0</v>
      </c>
      <c r="Q1621" s="220">
        <v>0.00029</v>
      </c>
      <c r="R1621" s="220">
        <f>Q1621*H1621</f>
        <v>0.025317</v>
      </c>
      <c r="S1621" s="220">
        <v>0</v>
      </c>
      <c r="T1621" s="221">
        <f>S1621*H1621</f>
        <v>0</v>
      </c>
      <c r="U1621" s="42"/>
      <c r="V1621" s="42"/>
      <c r="W1621" s="42"/>
      <c r="X1621" s="42"/>
      <c r="Y1621" s="42"/>
      <c r="Z1621" s="42"/>
      <c r="AA1621" s="42"/>
      <c r="AB1621" s="42"/>
      <c r="AC1621" s="42"/>
      <c r="AD1621" s="42"/>
      <c r="AE1621" s="42"/>
      <c r="AR1621" s="222" t="s">
        <v>305</v>
      </c>
      <c r="AT1621" s="222" t="s">
        <v>176</v>
      </c>
      <c r="AU1621" s="222" t="s">
        <v>82</v>
      </c>
      <c r="AY1621" s="20" t="s">
        <v>175</v>
      </c>
      <c r="BE1621" s="223">
        <f>IF(N1621="základní",J1621,0)</f>
        <v>0</v>
      </c>
      <c r="BF1621" s="223">
        <f>IF(N1621="snížená",J1621,0)</f>
        <v>0</v>
      </c>
      <c r="BG1621" s="223">
        <f>IF(N1621="zákl. přenesená",J1621,0)</f>
        <v>0</v>
      </c>
      <c r="BH1621" s="223">
        <f>IF(N1621="sníž. přenesená",J1621,0)</f>
        <v>0</v>
      </c>
      <c r="BI1621" s="223">
        <f>IF(N1621="nulová",J1621,0)</f>
        <v>0</v>
      </c>
      <c r="BJ1621" s="20" t="s">
        <v>80</v>
      </c>
      <c r="BK1621" s="223">
        <f>ROUND(I1621*H1621,2)</f>
        <v>0</v>
      </c>
      <c r="BL1621" s="20" t="s">
        <v>305</v>
      </c>
      <c r="BM1621" s="222" t="s">
        <v>2422</v>
      </c>
    </row>
    <row r="1622" s="2" customFormat="1">
      <c r="A1622" s="42"/>
      <c r="B1622" s="43"/>
      <c r="C1622" s="44"/>
      <c r="D1622" s="224" t="s">
        <v>183</v>
      </c>
      <c r="E1622" s="44"/>
      <c r="F1622" s="225" t="s">
        <v>2423</v>
      </c>
      <c r="G1622" s="44"/>
      <c r="H1622" s="44"/>
      <c r="I1622" s="226"/>
      <c r="J1622" s="44"/>
      <c r="K1622" s="44"/>
      <c r="L1622" s="48"/>
      <c r="M1622" s="227"/>
      <c r="N1622" s="228"/>
      <c r="O1622" s="88"/>
      <c r="P1622" s="88"/>
      <c r="Q1622" s="88"/>
      <c r="R1622" s="88"/>
      <c r="S1622" s="88"/>
      <c r="T1622" s="89"/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2"/>
      <c r="AE1622" s="42"/>
      <c r="AT1622" s="20" t="s">
        <v>183</v>
      </c>
      <c r="AU1622" s="20" t="s">
        <v>82</v>
      </c>
    </row>
    <row r="1623" s="2" customFormat="1">
      <c r="A1623" s="42"/>
      <c r="B1623" s="43"/>
      <c r="C1623" s="44"/>
      <c r="D1623" s="229" t="s">
        <v>185</v>
      </c>
      <c r="E1623" s="44"/>
      <c r="F1623" s="230" t="s">
        <v>2424</v>
      </c>
      <c r="G1623" s="44"/>
      <c r="H1623" s="44"/>
      <c r="I1623" s="226"/>
      <c r="J1623" s="44"/>
      <c r="K1623" s="44"/>
      <c r="L1623" s="48"/>
      <c r="M1623" s="227"/>
      <c r="N1623" s="228"/>
      <c r="O1623" s="88"/>
      <c r="P1623" s="88"/>
      <c r="Q1623" s="88"/>
      <c r="R1623" s="88"/>
      <c r="S1623" s="88"/>
      <c r="T1623" s="89"/>
      <c r="U1623" s="42"/>
      <c r="V1623" s="42"/>
      <c r="W1623" s="42"/>
      <c r="X1623" s="42"/>
      <c r="Y1623" s="42"/>
      <c r="Z1623" s="42"/>
      <c r="AA1623" s="42"/>
      <c r="AB1623" s="42"/>
      <c r="AC1623" s="42"/>
      <c r="AD1623" s="42"/>
      <c r="AE1623" s="42"/>
      <c r="AT1623" s="20" t="s">
        <v>185</v>
      </c>
      <c r="AU1623" s="20" t="s">
        <v>82</v>
      </c>
    </row>
    <row r="1624" s="13" customFormat="1">
      <c r="A1624" s="13"/>
      <c r="B1624" s="241"/>
      <c r="C1624" s="242"/>
      <c r="D1624" s="224" t="s">
        <v>187</v>
      </c>
      <c r="E1624" s="243" t="s">
        <v>30</v>
      </c>
      <c r="F1624" s="244" t="s">
        <v>2333</v>
      </c>
      <c r="G1624" s="242"/>
      <c r="H1624" s="245">
        <v>40.5</v>
      </c>
      <c r="I1624" s="246"/>
      <c r="J1624" s="242"/>
      <c r="K1624" s="242"/>
      <c r="L1624" s="247"/>
      <c r="M1624" s="248"/>
      <c r="N1624" s="249"/>
      <c r="O1624" s="249"/>
      <c r="P1624" s="249"/>
      <c r="Q1624" s="249"/>
      <c r="R1624" s="249"/>
      <c r="S1624" s="249"/>
      <c r="T1624" s="250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51" t="s">
        <v>187</v>
      </c>
      <c r="AU1624" s="251" t="s">
        <v>82</v>
      </c>
      <c r="AV1624" s="13" t="s">
        <v>82</v>
      </c>
      <c r="AW1624" s="13" t="s">
        <v>36</v>
      </c>
      <c r="AX1624" s="13" t="s">
        <v>73</v>
      </c>
      <c r="AY1624" s="251" t="s">
        <v>175</v>
      </c>
    </row>
    <row r="1625" s="13" customFormat="1">
      <c r="A1625" s="13"/>
      <c r="B1625" s="241"/>
      <c r="C1625" s="242"/>
      <c r="D1625" s="224" t="s">
        <v>187</v>
      </c>
      <c r="E1625" s="243" t="s">
        <v>30</v>
      </c>
      <c r="F1625" s="244" t="s">
        <v>2334</v>
      </c>
      <c r="G1625" s="242"/>
      <c r="H1625" s="245">
        <v>21</v>
      </c>
      <c r="I1625" s="246"/>
      <c r="J1625" s="242"/>
      <c r="K1625" s="242"/>
      <c r="L1625" s="247"/>
      <c r="M1625" s="248"/>
      <c r="N1625" s="249"/>
      <c r="O1625" s="249"/>
      <c r="P1625" s="249"/>
      <c r="Q1625" s="249"/>
      <c r="R1625" s="249"/>
      <c r="S1625" s="249"/>
      <c r="T1625" s="250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1" t="s">
        <v>187</v>
      </c>
      <c r="AU1625" s="251" t="s">
        <v>82</v>
      </c>
      <c r="AV1625" s="13" t="s">
        <v>82</v>
      </c>
      <c r="AW1625" s="13" t="s">
        <v>36</v>
      </c>
      <c r="AX1625" s="13" t="s">
        <v>73</v>
      </c>
      <c r="AY1625" s="251" t="s">
        <v>175</v>
      </c>
    </row>
    <row r="1626" s="13" customFormat="1">
      <c r="A1626" s="13"/>
      <c r="B1626" s="241"/>
      <c r="C1626" s="242"/>
      <c r="D1626" s="224" t="s">
        <v>187</v>
      </c>
      <c r="E1626" s="243" t="s">
        <v>30</v>
      </c>
      <c r="F1626" s="244" t="s">
        <v>2335</v>
      </c>
      <c r="G1626" s="242"/>
      <c r="H1626" s="245">
        <v>13.5</v>
      </c>
      <c r="I1626" s="246"/>
      <c r="J1626" s="242"/>
      <c r="K1626" s="242"/>
      <c r="L1626" s="247"/>
      <c r="M1626" s="248"/>
      <c r="N1626" s="249"/>
      <c r="O1626" s="249"/>
      <c r="P1626" s="249"/>
      <c r="Q1626" s="249"/>
      <c r="R1626" s="249"/>
      <c r="S1626" s="249"/>
      <c r="T1626" s="250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1" t="s">
        <v>187</v>
      </c>
      <c r="AU1626" s="251" t="s">
        <v>82</v>
      </c>
      <c r="AV1626" s="13" t="s">
        <v>82</v>
      </c>
      <c r="AW1626" s="13" t="s">
        <v>36</v>
      </c>
      <c r="AX1626" s="13" t="s">
        <v>73</v>
      </c>
      <c r="AY1626" s="251" t="s">
        <v>175</v>
      </c>
    </row>
    <row r="1627" s="15" customFormat="1">
      <c r="A1627" s="15"/>
      <c r="B1627" s="263"/>
      <c r="C1627" s="264"/>
      <c r="D1627" s="224" t="s">
        <v>187</v>
      </c>
      <c r="E1627" s="265" t="s">
        <v>30</v>
      </c>
      <c r="F1627" s="266" t="s">
        <v>231</v>
      </c>
      <c r="G1627" s="264"/>
      <c r="H1627" s="267">
        <v>75</v>
      </c>
      <c r="I1627" s="268"/>
      <c r="J1627" s="264"/>
      <c r="K1627" s="264"/>
      <c r="L1627" s="269"/>
      <c r="M1627" s="270"/>
      <c r="N1627" s="271"/>
      <c r="O1627" s="271"/>
      <c r="P1627" s="271"/>
      <c r="Q1627" s="271"/>
      <c r="R1627" s="271"/>
      <c r="S1627" s="271"/>
      <c r="T1627" s="272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T1627" s="273" t="s">
        <v>187</v>
      </c>
      <c r="AU1627" s="273" t="s">
        <v>82</v>
      </c>
      <c r="AV1627" s="15" t="s">
        <v>196</v>
      </c>
      <c r="AW1627" s="15" t="s">
        <v>36</v>
      </c>
      <c r="AX1627" s="15" t="s">
        <v>73</v>
      </c>
      <c r="AY1627" s="273" t="s">
        <v>175</v>
      </c>
    </row>
    <row r="1628" s="13" customFormat="1">
      <c r="A1628" s="13"/>
      <c r="B1628" s="241"/>
      <c r="C1628" s="242"/>
      <c r="D1628" s="224" t="s">
        <v>187</v>
      </c>
      <c r="E1628" s="243" t="s">
        <v>30</v>
      </c>
      <c r="F1628" s="244" t="s">
        <v>2336</v>
      </c>
      <c r="G1628" s="242"/>
      <c r="H1628" s="245">
        <v>12.3</v>
      </c>
      <c r="I1628" s="246"/>
      <c r="J1628" s="242"/>
      <c r="K1628" s="242"/>
      <c r="L1628" s="247"/>
      <c r="M1628" s="248"/>
      <c r="N1628" s="249"/>
      <c r="O1628" s="249"/>
      <c r="P1628" s="249"/>
      <c r="Q1628" s="249"/>
      <c r="R1628" s="249"/>
      <c r="S1628" s="249"/>
      <c r="T1628" s="250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1" t="s">
        <v>187</v>
      </c>
      <c r="AU1628" s="251" t="s">
        <v>82</v>
      </c>
      <c r="AV1628" s="13" t="s">
        <v>82</v>
      </c>
      <c r="AW1628" s="13" t="s">
        <v>36</v>
      </c>
      <c r="AX1628" s="13" t="s">
        <v>73</v>
      </c>
      <c r="AY1628" s="251" t="s">
        <v>175</v>
      </c>
    </row>
    <row r="1629" s="15" customFormat="1">
      <c r="A1629" s="15"/>
      <c r="B1629" s="263"/>
      <c r="C1629" s="264"/>
      <c r="D1629" s="224" t="s">
        <v>187</v>
      </c>
      <c r="E1629" s="265" t="s">
        <v>30</v>
      </c>
      <c r="F1629" s="266" t="s">
        <v>231</v>
      </c>
      <c r="G1629" s="264"/>
      <c r="H1629" s="267">
        <v>12.3</v>
      </c>
      <c r="I1629" s="268"/>
      <c r="J1629" s="264"/>
      <c r="K1629" s="264"/>
      <c r="L1629" s="269"/>
      <c r="M1629" s="270"/>
      <c r="N1629" s="271"/>
      <c r="O1629" s="271"/>
      <c r="P1629" s="271"/>
      <c r="Q1629" s="271"/>
      <c r="R1629" s="271"/>
      <c r="S1629" s="271"/>
      <c r="T1629" s="272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73" t="s">
        <v>187</v>
      </c>
      <c r="AU1629" s="273" t="s">
        <v>82</v>
      </c>
      <c r="AV1629" s="15" t="s">
        <v>196</v>
      </c>
      <c r="AW1629" s="15" t="s">
        <v>36</v>
      </c>
      <c r="AX1629" s="15" t="s">
        <v>73</v>
      </c>
      <c r="AY1629" s="273" t="s">
        <v>175</v>
      </c>
    </row>
    <row r="1630" s="14" customFormat="1">
      <c r="A1630" s="14"/>
      <c r="B1630" s="252"/>
      <c r="C1630" s="253"/>
      <c r="D1630" s="224" t="s">
        <v>187</v>
      </c>
      <c r="E1630" s="254" t="s">
        <v>30</v>
      </c>
      <c r="F1630" s="255" t="s">
        <v>190</v>
      </c>
      <c r="G1630" s="253"/>
      <c r="H1630" s="256">
        <v>87.3</v>
      </c>
      <c r="I1630" s="257"/>
      <c r="J1630" s="253"/>
      <c r="K1630" s="253"/>
      <c r="L1630" s="258"/>
      <c r="M1630" s="259"/>
      <c r="N1630" s="260"/>
      <c r="O1630" s="260"/>
      <c r="P1630" s="260"/>
      <c r="Q1630" s="260"/>
      <c r="R1630" s="260"/>
      <c r="S1630" s="260"/>
      <c r="T1630" s="261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2" t="s">
        <v>187</v>
      </c>
      <c r="AU1630" s="262" t="s">
        <v>82</v>
      </c>
      <c r="AV1630" s="14" t="s">
        <v>181</v>
      </c>
      <c r="AW1630" s="14" t="s">
        <v>36</v>
      </c>
      <c r="AX1630" s="14" t="s">
        <v>80</v>
      </c>
      <c r="AY1630" s="262" t="s">
        <v>175</v>
      </c>
    </row>
    <row r="1631" s="2" customFormat="1" ht="16.5" customHeight="1">
      <c r="A1631" s="42"/>
      <c r="B1631" s="43"/>
      <c r="C1631" s="287" t="s">
        <v>2425</v>
      </c>
      <c r="D1631" s="287" t="s">
        <v>770</v>
      </c>
      <c r="E1631" s="288" t="s">
        <v>2426</v>
      </c>
      <c r="F1631" s="289" t="s">
        <v>2427</v>
      </c>
      <c r="G1631" s="290" t="s">
        <v>247</v>
      </c>
      <c r="H1631" s="291">
        <v>96.03</v>
      </c>
      <c r="I1631" s="292"/>
      <c r="J1631" s="293">
        <f>ROUND(I1631*H1631,2)</f>
        <v>0</v>
      </c>
      <c r="K1631" s="289" t="s">
        <v>180</v>
      </c>
      <c r="L1631" s="294"/>
      <c r="M1631" s="295" t="s">
        <v>30</v>
      </c>
      <c r="N1631" s="296" t="s">
        <v>44</v>
      </c>
      <c r="O1631" s="88"/>
      <c r="P1631" s="220">
        <f>O1631*H1631</f>
        <v>0</v>
      </c>
      <c r="Q1631" s="220">
        <v>0.00039</v>
      </c>
      <c r="R1631" s="220">
        <f>Q1631*H1631</f>
        <v>0.0374517</v>
      </c>
      <c r="S1631" s="220">
        <v>0</v>
      </c>
      <c r="T1631" s="221">
        <f>S1631*H1631</f>
        <v>0</v>
      </c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2"/>
      <c r="AE1631" s="42"/>
      <c r="AR1631" s="222" t="s">
        <v>462</v>
      </c>
      <c r="AT1631" s="222" t="s">
        <v>770</v>
      </c>
      <c r="AU1631" s="222" t="s">
        <v>82</v>
      </c>
      <c r="AY1631" s="20" t="s">
        <v>175</v>
      </c>
      <c r="BE1631" s="223">
        <f>IF(N1631="základní",J1631,0)</f>
        <v>0</v>
      </c>
      <c r="BF1631" s="223">
        <f>IF(N1631="snížená",J1631,0)</f>
        <v>0</v>
      </c>
      <c r="BG1631" s="223">
        <f>IF(N1631="zákl. přenesená",J1631,0)</f>
        <v>0</v>
      </c>
      <c r="BH1631" s="223">
        <f>IF(N1631="sníž. přenesená",J1631,0)</f>
        <v>0</v>
      </c>
      <c r="BI1631" s="223">
        <f>IF(N1631="nulová",J1631,0)</f>
        <v>0</v>
      </c>
      <c r="BJ1631" s="20" t="s">
        <v>80</v>
      </c>
      <c r="BK1631" s="223">
        <f>ROUND(I1631*H1631,2)</f>
        <v>0</v>
      </c>
      <c r="BL1631" s="20" t="s">
        <v>305</v>
      </c>
      <c r="BM1631" s="222" t="s">
        <v>2428</v>
      </c>
    </row>
    <row r="1632" s="2" customFormat="1">
      <c r="A1632" s="42"/>
      <c r="B1632" s="43"/>
      <c r="C1632" s="44"/>
      <c r="D1632" s="224" t="s">
        <v>183</v>
      </c>
      <c r="E1632" s="44"/>
      <c r="F1632" s="225" t="s">
        <v>2427</v>
      </c>
      <c r="G1632" s="44"/>
      <c r="H1632" s="44"/>
      <c r="I1632" s="226"/>
      <c r="J1632" s="44"/>
      <c r="K1632" s="44"/>
      <c r="L1632" s="48"/>
      <c r="M1632" s="227"/>
      <c r="N1632" s="228"/>
      <c r="O1632" s="88"/>
      <c r="P1632" s="88"/>
      <c r="Q1632" s="88"/>
      <c r="R1632" s="88"/>
      <c r="S1632" s="88"/>
      <c r="T1632" s="89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2"/>
      <c r="AE1632" s="42"/>
      <c r="AT1632" s="20" t="s">
        <v>183</v>
      </c>
      <c r="AU1632" s="20" t="s">
        <v>82</v>
      </c>
    </row>
    <row r="1633" s="2" customFormat="1">
      <c r="A1633" s="42"/>
      <c r="B1633" s="43"/>
      <c r="C1633" s="44"/>
      <c r="D1633" s="224" t="s">
        <v>311</v>
      </c>
      <c r="E1633" s="44"/>
      <c r="F1633" s="274" t="s">
        <v>2429</v>
      </c>
      <c r="G1633" s="44"/>
      <c r="H1633" s="44"/>
      <c r="I1633" s="226"/>
      <c r="J1633" s="44"/>
      <c r="K1633" s="44"/>
      <c r="L1633" s="48"/>
      <c r="M1633" s="227"/>
      <c r="N1633" s="228"/>
      <c r="O1633" s="88"/>
      <c r="P1633" s="88"/>
      <c r="Q1633" s="88"/>
      <c r="R1633" s="88"/>
      <c r="S1633" s="88"/>
      <c r="T1633" s="89"/>
      <c r="U1633" s="42"/>
      <c r="V1633" s="42"/>
      <c r="W1633" s="42"/>
      <c r="X1633" s="42"/>
      <c r="Y1633" s="42"/>
      <c r="Z1633" s="42"/>
      <c r="AA1633" s="42"/>
      <c r="AB1633" s="42"/>
      <c r="AC1633" s="42"/>
      <c r="AD1633" s="42"/>
      <c r="AE1633" s="42"/>
      <c r="AT1633" s="20" t="s">
        <v>311</v>
      </c>
      <c r="AU1633" s="20" t="s">
        <v>82</v>
      </c>
    </row>
    <row r="1634" s="13" customFormat="1">
      <c r="A1634" s="13"/>
      <c r="B1634" s="241"/>
      <c r="C1634" s="242"/>
      <c r="D1634" s="224" t="s">
        <v>187</v>
      </c>
      <c r="E1634" s="242"/>
      <c r="F1634" s="244" t="s">
        <v>2341</v>
      </c>
      <c r="G1634" s="242"/>
      <c r="H1634" s="245">
        <v>96.03</v>
      </c>
      <c r="I1634" s="246"/>
      <c r="J1634" s="242"/>
      <c r="K1634" s="242"/>
      <c r="L1634" s="247"/>
      <c r="M1634" s="248"/>
      <c r="N1634" s="249"/>
      <c r="O1634" s="249"/>
      <c r="P1634" s="249"/>
      <c r="Q1634" s="249"/>
      <c r="R1634" s="249"/>
      <c r="S1634" s="249"/>
      <c r="T1634" s="250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1" t="s">
        <v>187</v>
      </c>
      <c r="AU1634" s="251" t="s">
        <v>82</v>
      </c>
      <c r="AV1634" s="13" t="s">
        <v>82</v>
      </c>
      <c r="AW1634" s="13" t="s">
        <v>4</v>
      </c>
      <c r="AX1634" s="13" t="s">
        <v>80</v>
      </c>
      <c r="AY1634" s="251" t="s">
        <v>175</v>
      </c>
    </row>
    <row r="1635" s="2" customFormat="1" ht="16.5" customHeight="1">
      <c r="A1635" s="42"/>
      <c r="B1635" s="43"/>
      <c r="C1635" s="211" t="s">
        <v>2430</v>
      </c>
      <c r="D1635" s="211" t="s">
        <v>176</v>
      </c>
      <c r="E1635" s="212" t="s">
        <v>2431</v>
      </c>
      <c r="F1635" s="213" t="s">
        <v>2432</v>
      </c>
      <c r="G1635" s="214" t="s">
        <v>567</v>
      </c>
      <c r="H1635" s="215">
        <v>2</v>
      </c>
      <c r="I1635" s="216"/>
      <c r="J1635" s="217">
        <f>ROUND(I1635*H1635,2)</f>
        <v>0</v>
      </c>
      <c r="K1635" s="213" t="s">
        <v>180</v>
      </c>
      <c r="L1635" s="48"/>
      <c r="M1635" s="218" t="s">
        <v>30</v>
      </c>
      <c r="N1635" s="219" t="s">
        <v>44</v>
      </c>
      <c r="O1635" s="88"/>
      <c r="P1635" s="220">
        <f>O1635*H1635</f>
        <v>0</v>
      </c>
      <c r="Q1635" s="220">
        <v>0</v>
      </c>
      <c r="R1635" s="220">
        <f>Q1635*H1635</f>
        <v>0</v>
      </c>
      <c r="S1635" s="220">
        <v>0</v>
      </c>
      <c r="T1635" s="221">
        <f>S1635*H1635</f>
        <v>0</v>
      </c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2"/>
      <c r="AE1635" s="42"/>
      <c r="AR1635" s="222" t="s">
        <v>305</v>
      </c>
      <c r="AT1635" s="222" t="s">
        <v>176</v>
      </c>
      <c r="AU1635" s="222" t="s">
        <v>82</v>
      </c>
      <c r="AY1635" s="20" t="s">
        <v>175</v>
      </c>
      <c r="BE1635" s="223">
        <f>IF(N1635="základní",J1635,0)</f>
        <v>0</v>
      </c>
      <c r="BF1635" s="223">
        <f>IF(N1635="snížená",J1635,0)</f>
        <v>0</v>
      </c>
      <c r="BG1635" s="223">
        <f>IF(N1635="zákl. přenesená",J1635,0)</f>
        <v>0</v>
      </c>
      <c r="BH1635" s="223">
        <f>IF(N1635="sníž. přenesená",J1635,0)</f>
        <v>0</v>
      </c>
      <c r="BI1635" s="223">
        <f>IF(N1635="nulová",J1635,0)</f>
        <v>0</v>
      </c>
      <c r="BJ1635" s="20" t="s">
        <v>80</v>
      </c>
      <c r="BK1635" s="223">
        <f>ROUND(I1635*H1635,2)</f>
        <v>0</v>
      </c>
      <c r="BL1635" s="20" t="s">
        <v>305</v>
      </c>
      <c r="BM1635" s="222" t="s">
        <v>2433</v>
      </c>
    </row>
    <row r="1636" s="2" customFormat="1">
      <c r="A1636" s="42"/>
      <c r="B1636" s="43"/>
      <c r="C1636" s="44"/>
      <c r="D1636" s="224" t="s">
        <v>183</v>
      </c>
      <c r="E1636" s="44"/>
      <c r="F1636" s="225" t="s">
        <v>2432</v>
      </c>
      <c r="G1636" s="44"/>
      <c r="H1636" s="44"/>
      <c r="I1636" s="226"/>
      <c r="J1636" s="44"/>
      <c r="K1636" s="44"/>
      <c r="L1636" s="48"/>
      <c r="M1636" s="227"/>
      <c r="N1636" s="228"/>
      <c r="O1636" s="88"/>
      <c r="P1636" s="88"/>
      <c r="Q1636" s="88"/>
      <c r="R1636" s="88"/>
      <c r="S1636" s="88"/>
      <c r="T1636" s="89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2"/>
      <c r="AE1636" s="42"/>
      <c r="AT1636" s="20" t="s">
        <v>183</v>
      </c>
      <c r="AU1636" s="20" t="s">
        <v>82</v>
      </c>
    </row>
    <row r="1637" s="2" customFormat="1">
      <c r="A1637" s="42"/>
      <c r="B1637" s="43"/>
      <c r="C1637" s="44"/>
      <c r="D1637" s="229" t="s">
        <v>185</v>
      </c>
      <c r="E1637" s="44"/>
      <c r="F1637" s="230" t="s">
        <v>2434</v>
      </c>
      <c r="G1637" s="44"/>
      <c r="H1637" s="44"/>
      <c r="I1637" s="226"/>
      <c r="J1637" s="44"/>
      <c r="K1637" s="44"/>
      <c r="L1637" s="48"/>
      <c r="M1637" s="227"/>
      <c r="N1637" s="228"/>
      <c r="O1637" s="88"/>
      <c r="P1637" s="88"/>
      <c r="Q1637" s="88"/>
      <c r="R1637" s="88"/>
      <c r="S1637" s="88"/>
      <c r="T1637" s="89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2"/>
      <c r="AE1637" s="42"/>
      <c r="AT1637" s="20" t="s">
        <v>185</v>
      </c>
      <c r="AU1637" s="20" t="s">
        <v>82</v>
      </c>
    </row>
    <row r="1638" s="13" customFormat="1">
      <c r="A1638" s="13"/>
      <c r="B1638" s="241"/>
      <c r="C1638" s="242"/>
      <c r="D1638" s="224" t="s">
        <v>187</v>
      </c>
      <c r="E1638" s="243" t="s">
        <v>30</v>
      </c>
      <c r="F1638" s="244" t="s">
        <v>2435</v>
      </c>
      <c r="G1638" s="242"/>
      <c r="H1638" s="245">
        <v>2</v>
      </c>
      <c r="I1638" s="246"/>
      <c r="J1638" s="242"/>
      <c r="K1638" s="242"/>
      <c r="L1638" s="247"/>
      <c r="M1638" s="248"/>
      <c r="N1638" s="249"/>
      <c r="O1638" s="249"/>
      <c r="P1638" s="249"/>
      <c r="Q1638" s="249"/>
      <c r="R1638" s="249"/>
      <c r="S1638" s="249"/>
      <c r="T1638" s="250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1" t="s">
        <v>187</v>
      </c>
      <c r="AU1638" s="251" t="s">
        <v>82</v>
      </c>
      <c r="AV1638" s="13" t="s">
        <v>82</v>
      </c>
      <c r="AW1638" s="13" t="s">
        <v>36</v>
      </c>
      <c r="AX1638" s="13" t="s">
        <v>73</v>
      </c>
      <c r="AY1638" s="251" t="s">
        <v>175</v>
      </c>
    </row>
    <row r="1639" s="14" customFormat="1">
      <c r="A1639" s="14"/>
      <c r="B1639" s="252"/>
      <c r="C1639" s="253"/>
      <c r="D1639" s="224" t="s">
        <v>187</v>
      </c>
      <c r="E1639" s="254" t="s">
        <v>30</v>
      </c>
      <c r="F1639" s="255" t="s">
        <v>190</v>
      </c>
      <c r="G1639" s="253"/>
      <c r="H1639" s="256">
        <v>2</v>
      </c>
      <c r="I1639" s="257"/>
      <c r="J1639" s="253"/>
      <c r="K1639" s="253"/>
      <c r="L1639" s="258"/>
      <c r="M1639" s="259"/>
      <c r="N1639" s="260"/>
      <c r="O1639" s="260"/>
      <c r="P1639" s="260"/>
      <c r="Q1639" s="260"/>
      <c r="R1639" s="260"/>
      <c r="S1639" s="260"/>
      <c r="T1639" s="261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2" t="s">
        <v>187</v>
      </c>
      <c r="AU1639" s="262" t="s">
        <v>82</v>
      </c>
      <c r="AV1639" s="14" t="s">
        <v>181</v>
      </c>
      <c r="AW1639" s="14" t="s">
        <v>36</v>
      </c>
      <c r="AX1639" s="14" t="s">
        <v>80</v>
      </c>
      <c r="AY1639" s="262" t="s">
        <v>175</v>
      </c>
    </row>
    <row r="1640" s="2" customFormat="1" ht="16.5" customHeight="1">
      <c r="A1640" s="42"/>
      <c r="B1640" s="43"/>
      <c r="C1640" s="287" t="s">
        <v>2436</v>
      </c>
      <c r="D1640" s="287" t="s">
        <v>770</v>
      </c>
      <c r="E1640" s="288" t="s">
        <v>2437</v>
      </c>
      <c r="F1640" s="289" t="s">
        <v>2438</v>
      </c>
      <c r="G1640" s="290" t="s">
        <v>179</v>
      </c>
      <c r="H1640" s="291">
        <v>6.125</v>
      </c>
      <c r="I1640" s="292"/>
      <c r="J1640" s="293">
        <f>ROUND(I1640*H1640,2)</f>
        <v>0</v>
      </c>
      <c r="K1640" s="289" t="s">
        <v>180</v>
      </c>
      <c r="L1640" s="294"/>
      <c r="M1640" s="295" t="s">
        <v>30</v>
      </c>
      <c r="N1640" s="296" t="s">
        <v>44</v>
      </c>
      <c r="O1640" s="88"/>
      <c r="P1640" s="220">
        <f>O1640*H1640</f>
        <v>0</v>
      </c>
      <c r="Q1640" s="220">
        <v>0.01908</v>
      </c>
      <c r="R1640" s="220">
        <f>Q1640*H1640</f>
        <v>0.11686499999999998</v>
      </c>
      <c r="S1640" s="220">
        <v>0</v>
      </c>
      <c r="T1640" s="221">
        <f>S1640*H1640</f>
        <v>0</v>
      </c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2"/>
      <c r="AE1640" s="42"/>
      <c r="AR1640" s="222" t="s">
        <v>462</v>
      </c>
      <c r="AT1640" s="222" t="s">
        <v>770</v>
      </c>
      <c r="AU1640" s="222" t="s">
        <v>82</v>
      </c>
      <c r="AY1640" s="20" t="s">
        <v>175</v>
      </c>
      <c r="BE1640" s="223">
        <f>IF(N1640="základní",J1640,0)</f>
        <v>0</v>
      </c>
      <c r="BF1640" s="223">
        <f>IF(N1640="snížená",J1640,0)</f>
        <v>0</v>
      </c>
      <c r="BG1640" s="223">
        <f>IF(N1640="zákl. přenesená",J1640,0)</f>
        <v>0</v>
      </c>
      <c r="BH1640" s="223">
        <f>IF(N1640="sníž. přenesená",J1640,0)</f>
        <v>0</v>
      </c>
      <c r="BI1640" s="223">
        <f>IF(N1640="nulová",J1640,0)</f>
        <v>0</v>
      </c>
      <c r="BJ1640" s="20" t="s">
        <v>80</v>
      </c>
      <c r="BK1640" s="223">
        <f>ROUND(I1640*H1640,2)</f>
        <v>0</v>
      </c>
      <c r="BL1640" s="20" t="s">
        <v>305</v>
      </c>
      <c r="BM1640" s="222" t="s">
        <v>2439</v>
      </c>
    </row>
    <row r="1641" s="2" customFormat="1">
      <c r="A1641" s="42"/>
      <c r="B1641" s="43"/>
      <c r="C1641" s="44"/>
      <c r="D1641" s="224" t="s">
        <v>183</v>
      </c>
      <c r="E1641" s="44"/>
      <c r="F1641" s="225" t="s">
        <v>2438</v>
      </c>
      <c r="G1641" s="44"/>
      <c r="H1641" s="44"/>
      <c r="I1641" s="226"/>
      <c r="J1641" s="44"/>
      <c r="K1641" s="44"/>
      <c r="L1641" s="48"/>
      <c r="M1641" s="227"/>
      <c r="N1641" s="228"/>
      <c r="O1641" s="88"/>
      <c r="P1641" s="88"/>
      <c r="Q1641" s="88"/>
      <c r="R1641" s="88"/>
      <c r="S1641" s="88"/>
      <c r="T1641" s="89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2"/>
      <c r="AE1641" s="42"/>
      <c r="AT1641" s="20" t="s">
        <v>183</v>
      </c>
      <c r="AU1641" s="20" t="s">
        <v>82</v>
      </c>
    </row>
    <row r="1642" s="13" customFormat="1">
      <c r="A1642" s="13"/>
      <c r="B1642" s="241"/>
      <c r="C1642" s="242"/>
      <c r="D1642" s="224" t="s">
        <v>187</v>
      </c>
      <c r="E1642" s="243" t="s">
        <v>30</v>
      </c>
      <c r="F1642" s="244" t="s">
        <v>2440</v>
      </c>
      <c r="G1642" s="242"/>
      <c r="H1642" s="245">
        <v>6.125</v>
      </c>
      <c r="I1642" s="246"/>
      <c r="J1642" s="242"/>
      <c r="K1642" s="242"/>
      <c r="L1642" s="247"/>
      <c r="M1642" s="248"/>
      <c r="N1642" s="249"/>
      <c r="O1642" s="249"/>
      <c r="P1642" s="249"/>
      <c r="Q1642" s="249"/>
      <c r="R1642" s="249"/>
      <c r="S1642" s="249"/>
      <c r="T1642" s="250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1" t="s">
        <v>187</v>
      </c>
      <c r="AU1642" s="251" t="s">
        <v>82</v>
      </c>
      <c r="AV1642" s="13" t="s">
        <v>82</v>
      </c>
      <c r="AW1642" s="13" t="s">
        <v>36</v>
      </c>
      <c r="AX1642" s="13" t="s">
        <v>73</v>
      </c>
      <c r="AY1642" s="251" t="s">
        <v>175</v>
      </c>
    </row>
    <row r="1643" s="14" customFormat="1">
      <c r="A1643" s="14"/>
      <c r="B1643" s="252"/>
      <c r="C1643" s="253"/>
      <c r="D1643" s="224" t="s">
        <v>187</v>
      </c>
      <c r="E1643" s="254" t="s">
        <v>30</v>
      </c>
      <c r="F1643" s="255" t="s">
        <v>190</v>
      </c>
      <c r="G1643" s="253"/>
      <c r="H1643" s="256">
        <v>6.125</v>
      </c>
      <c r="I1643" s="257"/>
      <c r="J1643" s="253"/>
      <c r="K1643" s="253"/>
      <c r="L1643" s="258"/>
      <c r="M1643" s="259"/>
      <c r="N1643" s="260"/>
      <c r="O1643" s="260"/>
      <c r="P1643" s="260"/>
      <c r="Q1643" s="260"/>
      <c r="R1643" s="260"/>
      <c r="S1643" s="260"/>
      <c r="T1643" s="261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2" t="s">
        <v>187</v>
      </c>
      <c r="AU1643" s="262" t="s">
        <v>82</v>
      </c>
      <c r="AV1643" s="14" t="s">
        <v>181</v>
      </c>
      <c r="AW1643" s="14" t="s">
        <v>36</v>
      </c>
      <c r="AX1643" s="14" t="s">
        <v>80</v>
      </c>
      <c r="AY1643" s="262" t="s">
        <v>175</v>
      </c>
    </row>
    <row r="1644" s="2" customFormat="1" ht="16.5" customHeight="1">
      <c r="A1644" s="42"/>
      <c r="B1644" s="43"/>
      <c r="C1644" s="211" t="s">
        <v>2441</v>
      </c>
      <c r="D1644" s="275" t="s">
        <v>176</v>
      </c>
      <c r="E1644" s="212" t="s">
        <v>2442</v>
      </c>
      <c r="F1644" s="213" t="s">
        <v>2443</v>
      </c>
      <c r="G1644" s="214" t="s">
        <v>567</v>
      </c>
      <c r="H1644" s="215">
        <v>3</v>
      </c>
      <c r="I1644" s="216"/>
      <c r="J1644" s="217">
        <f>ROUND(I1644*H1644,2)</f>
        <v>0</v>
      </c>
      <c r="K1644" s="213" t="s">
        <v>180</v>
      </c>
      <c r="L1644" s="48"/>
      <c r="M1644" s="218" t="s">
        <v>30</v>
      </c>
      <c r="N1644" s="219" t="s">
        <v>44</v>
      </c>
      <c r="O1644" s="88"/>
      <c r="P1644" s="220">
        <f>O1644*H1644</f>
        <v>0</v>
      </c>
      <c r="Q1644" s="220">
        <v>0</v>
      </c>
      <c r="R1644" s="220">
        <f>Q1644*H1644</f>
        <v>0</v>
      </c>
      <c r="S1644" s="220">
        <v>0</v>
      </c>
      <c r="T1644" s="221">
        <f>S1644*H1644</f>
        <v>0</v>
      </c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2"/>
      <c r="AE1644" s="42"/>
      <c r="AR1644" s="222" t="s">
        <v>305</v>
      </c>
      <c r="AT1644" s="222" t="s">
        <v>176</v>
      </c>
      <c r="AU1644" s="222" t="s">
        <v>82</v>
      </c>
      <c r="AY1644" s="20" t="s">
        <v>175</v>
      </c>
      <c r="BE1644" s="223">
        <f>IF(N1644="základní",J1644,0)</f>
        <v>0</v>
      </c>
      <c r="BF1644" s="223">
        <f>IF(N1644="snížená",J1644,0)</f>
        <v>0</v>
      </c>
      <c r="BG1644" s="223">
        <f>IF(N1644="zákl. přenesená",J1644,0)</f>
        <v>0</v>
      </c>
      <c r="BH1644" s="223">
        <f>IF(N1644="sníž. přenesená",J1644,0)</f>
        <v>0</v>
      </c>
      <c r="BI1644" s="223">
        <f>IF(N1644="nulová",J1644,0)</f>
        <v>0</v>
      </c>
      <c r="BJ1644" s="20" t="s">
        <v>80</v>
      </c>
      <c r="BK1644" s="223">
        <f>ROUND(I1644*H1644,2)</f>
        <v>0</v>
      </c>
      <c r="BL1644" s="20" t="s">
        <v>305</v>
      </c>
      <c r="BM1644" s="222" t="s">
        <v>2444</v>
      </c>
    </row>
    <row r="1645" s="2" customFormat="1">
      <c r="A1645" s="42"/>
      <c r="B1645" s="43"/>
      <c r="C1645" s="44"/>
      <c r="D1645" s="224" t="s">
        <v>183</v>
      </c>
      <c r="E1645" s="44"/>
      <c r="F1645" s="225" t="s">
        <v>2445</v>
      </c>
      <c r="G1645" s="44"/>
      <c r="H1645" s="44"/>
      <c r="I1645" s="226"/>
      <c r="J1645" s="44"/>
      <c r="K1645" s="44"/>
      <c r="L1645" s="48"/>
      <c r="M1645" s="227"/>
      <c r="N1645" s="228"/>
      <c r="O1645" s="88"/>
      <c r="P1645" s="88"/>
      <c r="Q1645" s="88"/>
      <c r="R1645" s="88"/>
      <c r="S1645" s="88"/>
      <c r="T1645" s="89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2"/>
      <c r="AE1645" s="42"/>
      <c r="AT1645" s="20" t="s">
        <v>183</v>
      </c>
      <c r="AU1645" s="20" t="s">
        <v>82</v>
      </c>
    </row>
    <row r="1646" s="2" customFormat="1">
      <c r="A1646" s="42"/>
      <c r="B1646" s="43"/>
      <c r="C1646" s="44"/>
      <c r="D1646" s="229" t="s">
        <v>185</v>
      </c>
      <c r="E1646" s="44"/>
      <c r="F1646" s="230" t="s">
        <v>2446</v>
      </c>
      <c r="G1646" s="44"/>
      <c r="H1646" s="44"/>
      <c r="I1646" s="226"/>
      <c r="J1646" s="44"/>
      <c r="K1646" s="44"/>
      <c r="L1646" s="48"/>
      <c r="M1646" s="227"/>
      <c r="N1646" s="228"/>
      <c r="O1646" s="88"/>
      <c r="P1646" s="88"/>
      <c r="Q1646" s="88"/>
      <c r="R1646" s="88"/>
      <c r="S1646" s="88"/>
      <c r="T1646" s="89"/>
      <c r="U1646" s="42"/>
      <c r="V1646" s="42"/>
      <c r="W1646" s="42"/>
      <c r="X1646" s="42"/>
      <c r="Y1646" s="42"/>
      <c r="Z1646" s="42"/>
      <c r="AA1646" s="42"/>
      <c r="AB1646" s="42"/>
      <c r="AC1646" s="42"/>
      <c r="AD1646" s="42"/>
      <c r="AE1646" s="42"/>
      <c r="AT1646" s="20" t="s">
        <v>185</v>
      </c>
      <c r="AU1646" s="20" t="s">
        <v>82</v>
      </c>
    </row>
    <row r="1647" s="13" customFormat="1">
      <c r="A1647" s="13"/>
      <c r="B1647" s="241"/>
      <c r="C1647" s="242"/>
      <c r="D1647" s="224" t="s">
        <v>187</v>
      </c>
      <c r="E1647" s="243" t="s">
        <v>30</v>
      </c>
      <c r="F1647" s="244" t="s">
        <v>2447</v>
      </c>
      <c r="G1647" s="242"/>
      <c r="H1647" s="245">
        <v>2</v>
      </c>
      <c r="I1647" s="246"/>
      <c r="J1647" s="242"/>
      <c r="K1647" s="242"/>
      <c r="L1647" s="247"/>
      <c r="M1647" s="248"/>
      <c r="N1647" s="249"/>
      <c r="O1647" s="249"/>
      <c r="P1647" s="249"/>
      <c r="Q1647" s="249"/>
      <c r="R1647" s="249"/>
      <c r="S1647" s="249"/>
      <c r="T1647" s="250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1" t="s">
        <v>187</v>
      </c>
      <c r="AU1647" s="251" t="s">
        <v>82</v>
      </c>
      <c r="AV1647" s="13" t="s">
        <v>82</v>
      </c>
      <c r="AW1647" s="13" t="s">
        <v>36</v>
      </c>
      <c r="AX1647" s="13" t="s">
        <v>73</v>
      </c>
      <c r="AY1647" s="251" t="s">
        <v>175</v>
      </c>
    </row>
    <row r="1648" s="13" customFormat="1">
      <c r="A1648" s="13"/>
      <c r="B1648" s="241"/>
      <c r="C1648" s="242"/>
      <c r="D1648" s="224" t="s">
        <v>187</v>
      </c>
      <c r="E1648" s="243" t="s">
        <v>30</v>
      </c>
      <c r="F1648" s="244" t="s">
        <v>2448</v>
      </c>
      <c r="G1648" s="242"/>
      <c r="H1648" s="245">
        <v>1</v>
      </c>
      <c r="I1648" s="246"/>
      <c r="J1648" s="242"/>
      <c r="K1648" s="242"/>
      <c r="L1648" s="247"/>
      <c r="M1648" s="248"/>
      <c r="N1648" s="249"/>
      <c r="O1648" s="249"/>
      <c r="P1648" s="249"/>
      <c r="Q1648" s="249"/>
      <c r="R1648" s="249"/>
      <c r="S1648" s="249"/>
      <c r="T1648" s="250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1" t="s">
        <v>187</v>
      </c>
      <c r="AU1648" s="251" t="s">
        <v>82</v>
      </c>
      <c r="AV1648" s="13" t="s">
        <v>82</v>
      </c>
      <c r="AW1648" s="13" t="s">
        <v>36</v>
      </c>
      <c r="AX1648" s="13" t="s">
        <v>73</v>
      </c>
      <c r="AY1648" s="251" t="s">
        <v>175</v>
      </c>
    </row>
    <row r="1649" s="14" customFormat="1">
      <c r="A1649" s="14"/>
      <c r="B1649" s="252"/>
      <c r="C1649" s="253"/>
      <c r="D1649" s="224" t="s">
        <v>187</v>
      </c>
      <c r="E1649" s="254" t="s">
        <v>30</v>
      </c>
      <c r="F1649" s="255" t="s">
        <v>190</v>
      </c>
      <c r="G1649" s="253"/>
      <c r="H1649" s="256">
        <v>3</v>
      </c>
      <c r="I1649" s="257"/>
      <c r="J1649" s="253"/>
      <c r="K1649" s="253"/>
      <c r="L1649" s="258"/>
      <c r="M1649" s="259"/>
      <c r="N1649" s="260"/>
      <c r="O1649" s="260"/>
      <c r="P1649" s="260"/>
      <c r="Q1649" s="260"/>
      <c r="R1649" s="260"/>
      <c r="S1649" s="260"/>
      <c r="T1649" s="261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2" t="s">
        <v>187</v>
      </c>
      <c r="AU1649" s="262" t="s">
        <v>82</v>
      </c>
      <c r="AV1649" s="14" t="s">
        <v>181</v>
      </c>
      <c r="AW1649" s="14" t="s">
        <v>36</v>
      </c>
      <c r="AX1649" s="14" t="s">
        <v>80</v>
      </c>
      <c r="AY1649" s="262" t="s">
        <v>175</v>
      </c>
    </row>
    <row r="1650" s="2" customFormat="1" ht="16.5" customHeight="1">
      <c r="A1650" s="42"/>
      <c r="B1650" s="43"/>
      <c r="C1650" s="287" t="s">
        <v>2449</v>
      </c>
      <c r="D1650" s="297" t="s">
        <v>770</v>
      </c>
      <c r="E1650" s="288" t="s">
        <v>2450</v>
      </c>
      <c r="F1650" s="289" t="s">
        <v>2451</v>
      </c>
      <c r="G1650" s="290" t="s">
        <v>179</v>
      </c>
      <c r="H1650" s="291">
        <v>20.82</v>
      </c>
      <c r="I1650" s="292"/>
      <c r="J1650" s="293">
        <f>ROUND(I1650*H1650,2)</f>
        <v>0</v>
      </c>
      <c r="K1650" s="289" t="s">
        <v>180</v>
      </c>
      <c r="L1650" s="294"/>
      <c r="M1650" s="295" t="s">
        <v>30</v>
      </c>
      <c r="N1650" s="296" t="s">
        <v>44</v>
      </c>
      <c r="O1650" s="88"/>
      <c r="P1650" s="220">
        <f>O1650*H1650</f>
        <v>0</v>
      </c>
      <c r="Q1650" s="220">
        <v>0.01351</v>
      </c>
      <c r="R1650" s="220">
        <f>Q1650*H1650</f>
        <v>0.2812782</v>
      </c>
      <c r="S1650" s="220">
        <v>0</v>
      </c>
      <c r="T1650" s="221">
        <f>S1650*H1650</f>
        <v>0</v>
      </c>
      <c r="U1650" s="42"/>
      <c r="V1650" s="42"/>
      <c r="W1650" s="42"/>
      <c r="X1650" s="42"/>
      <c r="Y1650" s="42"/>
      <c r="Z1650" s="42"/>
      <c r="AA1650" s="42"/>
      <c r="AB1650" s="42"/>
      <c r="AC1650" s="42"/>
      <c r="AD1650" s="42"/>
      <c r="AE1650" s="42"/>
      <c r="AR1650" s="222" t="s">
        <v>462</v>
      </c>
      <c r="AT1650" s="222" t="s">
        <v>770</v>
      </c>
      <c r="AU1650" s="222" t="s">
        <v>82</v>
      </c>
      <c r="AY1650" s="20" t="s">
        <v>175</v>
      </c>
      <c r="BE1650" s="223">
        <f>IF(N1650="základní",J1650,0)</f>
        <v>0</v>
      </c>
      <c r="BF1650" s="223">
        <f>IF(N1650="snížená",J1650,0)</f>
        <v>0</v>
      </c>
      <c r="BG1650" s="223">
        <f>IF(N1650="zákl. přenesená",J1650,0)</f>
        <v>0</v>
      </c>
      <c r="BH1650" s="223">
        <f>IF(N1650="sníž. přenesená",J1650,0)</f>
        <v>0</v>
      </c>
      <c r="BI1650" s="223">
        <f>IF(N1650="nulová",J1650,0)</f>
        <v>0</v>
      </c>
      <c r="BJ1650" s="20" t="s">
        <v>80</v>
      </c>
      <c r="BK1650" s="223">
        <f>ROUND(I1650*H1650,2)</f>
        <v>0</v>
      </c>
      <c r="BL1650" s="20" t="s">
        <v>305</v>
      </c>
      <c r="BM1650" s="222" t="s">
        <v>2452</v>
      </c>
    </row>
    <row r="1651" s="2" customFormat="1">
      <c r="A1651" s="42"/>
      <c r="B1651" s="43"/>
      <c r="C1651" s="44"/>
      <c r="D1651" s="224" t="s">
        <v>183</v>
      </c>
      <c r="E1651" s="44"/>
      <c r="F1651" s="225" t="s">
        <v>2451</v>
      </c>
      <c r="G1651" s="44"/>
      <c r="H1651" s="44"/>
      <c r="I1651" s="226"/>
      <c r="J1651" s="44"/>
      <c r="K1651" s="44"/>
      <c r="L1651" s="48"/>
      <c r="M1651" s="227"/>
      <c r="N1651" s="228"/>
      <c r="O1651" s="88"/>
      <c r="P1651" s="88"/>
      <c r="Q1651" s="88"/>
      <c r="R1651" s="88"/>
      <c r="S1651" s="88"/>
      <c r="T1651" s="89"/>
      <c r="U1651" s="42"/>
      <c r="V1651" s="42"/>
      <c r="W1651" s="42"/>
      <c r="X1651" s="42"/>
      <c r="Y1651" s="42"/>
      <c r="Z1651" s="42"/>
      <c r="AA1651" s="42"/>
      <c r="AB1651" s="42"/>
      <c r="AC1651" s="42"/>
      <c r="AD1651" s="42"/>
      <c r="AE1651" s="42"/>
      <c r="AT1651" s="20" t="s">
        <v>183</v>
      </c>
      <c r="AU1651" s="20" t="s">
        <v>82</v>
      </c>
    </row>
    <row r="1652" s="13" customFormat="1">
      <c r="A1652" s="13"/>
      <c r="B1652" s="241"/>
      <c r="C1652" s="242"/>
      <c r="D1652" s="224" t="s">
        <v>187</v>
      </c>
      <c r="E1652" s="243" t="s">
        <v>30</v>
      </c>
      <c r="F1652" s="244" t="s">
        <v>2453</v>
      </c>
      <c r="G1652" s="242"/>
      <c r="H1652" s="245">
        <v>20.82</v>
      </c>
      <c r="I1652" s="246"/>
      <c r="J1652" s="242"/>
      <c r="K1652" s="242"/>
      <c r="L1652" s="247"/>
      <c r="M1652" s="248"/>
      <c r="N1652" s="249"/>
      <c r="O1652" s="249"/>
      <c r="P1652" s="249"/>
      <c r="Q1652" s="249"/>
      <c r="R1652" s="249"/>
      <c r="S1652" s="249"/>
      <c r="T1652" s="250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1" t="s">
        <v>187</v>
      </c>
      <c r="AU1652" s="251" t="s">
        <v>82</v>
      </c>
      <c r="AV1652" s="13" t="s">
        <v>82</v>
      </c>
      <c r="AW1652" s="13" t="s">
        <v>36</v>
      </c>
      <c r="AX1652" s="13" t="s">
        <v>73</v>
      </c>
      <c r="AY1652" s="251" t="s">
        <v>175</v>
      </c>
    </row>
    <row r="1653" s="14" customFormat="1">
      <c r="A1653" s="14"/>
      <c r="B1653" s="252"/>
      <c r="C1653" s="253"/>
      <c r="D1653" s="224" t="s">
        <v>187</v>
      </c>
      <c r="E1653" s="254" t="s">
        <v>30</v>
      </c>
      <c r="F1653" s="255" t="s">
        <v>190</v>
      </c>
      <c r="G1653" s="253"/>
      <c r="H1653" s="256">
        <v>20.82</v>
      </c>
      <c r="I1653" s="257"/>
      <c r="J1653" s="253"/>
      <c r="K1653" s="253"/>
      <c r="L1653" s="258"/>
      <c r="M1653" s="259"/>
      <c r="N1653" s="260"/>
      <c r="O1653" s="260"/>
      <c r="P1653" s="260"/>
      <c r="Q1653" s="260"/>
      <c r="R1653" s="260"/>
      <c r="S1653" s="260"/>
      <c r="T1653" s="261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62" t="s">
        <v>187</v>
      </c>
      <c r="AU1653" s="262" t="s">
        <v>82</v>
      </c>
      <c r="AV1653" s="14" t="s">
        <v>181</v>
      </c>
      <c r="AW1653" s="14" t="s">
        <v>36</v>
      </c>
      <c r="AX1653" s="14" t="s">
        <v>80</v>
      </c>
      <c r="AY1653" s="262" t="s">
        <v>175</v>
      </c>
    </row>
    <row r="1654" s="2" customFormat="1" ht="16.5" customHeight="1">
      <c r="A1654" s="42"/>
      <c r="B1654" s="43"/>
      <c r="C1654" s="287" t="s">
        <v>2454</v>
      </c>
      <c r="D1654" s="297" t="s">
        <v>770</v>
      </c>
      <c r="E1654" s="288" t="s">
        <v>2455</v>
      </c>
      <c r="F1654" s="289" t="s">
        <v>2456</v>
      </c>
      <c r="G1654" s="290" t="s">
        <v>179</v>
      </c>
      <c r="H1654" s="291">
        <v>10.41</v>
      </c>
      <c r="I1654" s="292"/>
      <c r="J1654" s="293">
        <f>ROUND(I1654*H1654,2)</f>
        <v>0</v>
      </c>
      <c r="K1654" s="289" t="s">
        <v>30</v>
      </c>
      <c r="L1654" s="294"/>
      <c r="M1654" s="295" t="s">
        <v>30</v>
      </c>
      <c r="N1654" s="296" t="s">
        <v>44</v>
      </c>
      <c r="O1654" s="88"/>
      <c r="P1654" s="220">
        <f>O1654*H1654</f>
        <v>0</v>
      </c>
      <c r="Q1654" s="220">
        <v>0.01351</v>
      </c>
      <c r="R1654" s="220">
        <f>Q1654*H1654</f>
        <v>0.14063909999999998</v>
      </c>
      <c r="S1654" s="220">
        <v>0</v>
      </c>
      <c r="T1654" s="221">
        <f>S1654*H1654</f>
        <v>0</v>
      </c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2"/>
      <c r="AE1654" s="42"/>
      <c r="AR1654" s="222" t="s">
        <v>462</v>
      </c>
      <c r="AT1654" s="222" t="s">
        <v>770</v>
      </c>
      <c r="AU1654" s="222" t="s">
        <v>82</v>
      </c>
      <c r="AY1654" s="20" t="s">
        <v>175</v>
      </c>
      <c r="BE1654" s="223">
        <f>IF(N1654="základní",J1654,0)</f>
        <v>0</v>
      </c>
      <c r="BF1654" s="223">
        <f>IF(N1654="snížená",J1654,0)</f>
        <v>0</v>
      </c>
      <c r="BG1654" s="223">
        <f>IF(N1654="zákl. přenesená",J1654,0)</f>
        <v>0</v>
      </c>
      <c r="BH1654" s="223">
        <f>IF(N1654="sníž. přenesená",J1654,0)</f>
        <v>0</v>
      </c>
      <c r="BI1654" s="223">
        <f>IF(N1654="nulová",J1654,0)</f>
        <v>0</v>
      </c>
      <c r="BJ1654" s="20" t="s">
        <v>80</v>
      </c>
      <c r="BK1654" s="223">
        <f>ROUND(I1654*H1654,2)</f>
        <v>0</v>
      </c>
      <c r="BL1654" s="20" t="s">
        <v>305</v>
      </c>
      <c r="BM1654" s="222" t="s">
        <v>2457</v>
      </c>
    </row>
    <row r="1655" s="2" customFormat="1">
      <c r="A1655" s="42"/>
      <c r="B1655" s="43"/>
      <c r="C1655" s="44"/>
      <c r="D1655" s="224" t="s">
        <v>183</v>
      </c>
      <c r="E1655" s="44"/>
      <c r="F1655" s="225" t="s">
        <v>2456</v>
      </c>
      <c r="G1655" s="44"/>
      <c r="H1655" s="44"/>
      <c r="I1655" s="226"/>
      <c r="J1655" s="44"/>
      <c r="K1655" s="44"/>
      <c r="L1655" s="48"/>
      <c r="M1655" s="227"/>
      <c r="N1655" s="228"/>
      <c r="O1655" s="88"/>
      <c r="P1655" s="88"/>
      <c r="Q1655" s="88"/>
      <c r="R1655" s="88"/>
      <c r="S1655" s="88"/>
      <c r="T1655" s="89"/>
      <c r="U1655" s="42"/>
      <c r="V1655" s="42"/>
      <c r="W1655" s="42"/>
      <c r="X1655" s="42"/>
      <c r="Y1655" s="42"/>
      <c r="Z1655" s="42"/>
      <c r="AA1655" s="42"/>
      <c r="AB1655" s="42"/>
      <c r="AC1655" s="42"/>
      <c r="AD1655" s="42"/>
      <c r="AE1655" s="42"/>
      <c r="AT1655" s="20" t="s">
        <v>183</v>
      </c>
      <c r="AU1655" s="20" t="s">
        <v>82</v>
      </c>
    </row>
    <row r="1656" s="13" customFormat="1">
      <c r="A1656" s="13"/>
      <c r="B1656" s="241"/>
      <c r="C1656" s="242"/>
      <c r="D1656" s="224" t="s">
        <v>187</v>
      </c>
      <c r="E1656" s="243" t="s">
        <v>30</v>
      </c>
      <c r="F1656" s="244" t="s">
        <v>2458</v>
      </c>
      <c r="G1656" s="242"/>
      <c r="H1656" s="245">
        <v>10.41</v>
      </c>
      <c r="I1656" s="246"/>
      <c r="J1656" s="242"/>
      <c r="K1656" s="242"/>
      <c r="L1656" s="247"/>
      <c r="M1656" s="248"/>
      <c r="N1656" s="249"/>
      <c r="O1656" s="249"/>
      <c r="P1656" s="249"/>
      <c r="Q1656" s="249"/>
      <c r="R1656" s="249"/>
      <c r="S1656" s="249"/>
      <c r="T1656" s="250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1" t="s">
        <v>187</v>
      </c>
      <c r="AU1656" s="251" t="s">
        <v>82</v>
      </c>
      <c r="AV1656" s="13" t="s">
        <v>82</v>
      </c>
      <c r="AW1656" s="13" t="s">
        <v>36</v>
      </c>
      <c r="AX1656" s="13" t="s">
        <v>73</v>
      </c>
      <c r="AY1656" s="251" t="s">
        <v>175</v>
      </c>
    </row>
    <row r="1657" s="14" customFormat="1">
      <c r="A1657" s="14"/>
      <c r="B1657" s="252"/>
      <c r="C1657" s="253"/>
      <c r="D1657" s="224" t="s">
        <v>187</v>
      </c>
      <c r="E1657" s="254" t="s">
        <v>30</v>
      </c>
      <c r="F1657" s="255" t="s">
        <v>190</v>
      </c>
      <c r="G1657" s="253"/>
      <c r="H1657" s="256">
        <v>10.41</v>
      </c>
      <c r="I1657" s="257"/>
      <c r="J1657" s="253"/>
      <c r="K1657" s="253"/>
      <c r="L1657" s="258"/>
      <c r="M1657" s="259"/>
      <c r="N1657" s="260"/>
      <c r="O1657" s="260"/>
      <c r="P1657" s="260"/>
      <c r="Q1657" s="260"/>
      <c r="R1657" s="260"/>
      <c r="S1657" s="260"/>
      <c r="T1657" s="261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62" t="s">
        <v>187</v>
      </c>
      <c r="AU1657" s="262" t="s">
        <v>82</v>
      </c>
      <c r="AV1657" s="14" t="s">
        <v>181</v>
      </c>
      <c r="AW1657" s="14" t="s">
        <v>36</v>
      </c>
      <c r="AX1657" s="14" t="s">
        <v>80</v>
      </c>
      <c r="AY1657" s="262" t="s">
        <v>175</v>
      </c>
    </row>
    <row r="1658" s="2" customFormat="1" ht="16.5" customHeight="1">
      <c r="A1658" s="42"/>
      <c r="B1658" s="43"/>
      <c r="C1658" s="211" t="s">
        <v>2459</v>
      </c>
      <c r="D1658" s="211" t="s">
        <v>176</v>
      </c>
      <c r="E1658" s="212" t="s">
        <v>2460</v>
      </c>
      <c r="F1658" s="213" t="s">
        <v>2461</v>
      </c>
      <c r="G1658" s="214" t="s">
        <v>247</v>
      </c>
      <c r="H1658" s="215">
        <v>6.85</v>
      </c>
      <c r="I1658" s="216"/>
      <c r="J1658" s="217">
        <f>ROUND(I1658*H1658,2)</f>
        <v>0</v>
      </c>
      <c r="K1658" s="213" t="s">
        <v>180</v>
      </c>
      <c r="L1658" s="48"/>
      <c r="M1658" s="218" t="s">
        <v>30</v>
      </c>
      <c r="N1658" s="219" t="s">
        <v>44</v>
      </c>
      <c r="O1658" s="88"/>
      <c r="P1658" s="220">
        <f>O1658*H1658</f>
        <v>0</v>
      </c>
      <c r="Q1658" s="220">
        <v>0</v>
      </c>
      <c r="R1658" s="220">
        <f>Q1658*H1658</f>
        <v>0</v>
      </c>
      <c r="S1658" s="220">
        <v>0</v>
      </c>
      <c r="T1658" s="221">
        <f>S1658*H1658</f>
        <v>0</v>
      </c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2"/>
      <c r="AE1658" s="42"/>
      <c r="AR1658" s="222" t="s">
        <v>305</v>
      </c>
      <c r="AT1658" s="222" t="s">
        <v>176</v>
      </c>
      <c r="AU1658" s="222" t="s">
        <v>82</v>
      </c>
      <c r="AY1658" s="20" t="s">
        <v>175</v>
      </c>
      <c r="BE1658" s="223">
        <f>IF(N1658="základní",J1658,0)</f>
        <v>0</v>
      </c>
      <c r="BF1658" s="223">
        <f>IF(N1658="snížená",J1658,0)</f>
        <v>0</v>
      </c>
      <c r="BG1658" s="223">
        <f>IF(N1658="zákl. přenesená",J1658,0)</f>
        <v>0</v>
      </c>
      <c r="BH1658" s="223">
        <f>IF(N1658="sníž. přenesená",J1658,0)</f>
        <v>0</v>
      </c>
      <c r="BI1658" s="223">
        <f>IF(N1658="nulová",J1658,0)</f>
        <v>0</v>
      </c>
      <c r="BJ1658" s="20" t="s">
        <v>80</v>
      </c>
      <c r="BK1658" s="223">
        <f>ROUND(I1658*H1658,2)</f>
        <v>0</v>
      </c>
      <c r="BL1658" s="20" t="s">
        <v>305</v>
      </c>
      <c r="BM1658" s="222" t="s">
        <v>2462</v>
      </c>
    </row>
    <row r="1659" s="2" customFormat="1">
      <c r="A1659" s="42"/>
      <c r="B1659" s="43"/>
      <c r="C1659" s="44"/>
      <c r="D1659" s="224" t="s">
        <v>183</v>
      </c>
      <c r="E1659" s="44"/>
      <c r="F1659" s="225" t="s">
        <v>2461</v>
      </c>
      <c r="G1659" s="44"/>
      <c r="H1659" s="44"/>
      <c r="I1659" s="226"/>
      <c r="J1659" s="44"/>
      <c r="K1659" s="44"/>
      <c r="L1659" s="48"/>
      <c r="M1659" s="227"/>
      <c r="N1659" s="228"/>
      <c r="O1659" s="88"/>
      <c r="P1659" s="88"/>
      <c r="Q1659" s="88"/>
      <c r="R1659" s="88"/>
      <c r="S1659" s="88"/>
      <c r="T1659" s="89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2"/>
      <c r="AE1659" s="42"/>
      <c r="AT1659" s="20" t="s">
        <v>183</v>
      </c>
      <c r="AU1659" s="20" t="s">
        <v>82</v>
      </c>
    </row>
    <row r="1660" s="2" customFormat="1">
      <c r="A1660" s="42"/>
      <c r="B1660" s="43"/>
      <c r="C1660" s="44"/>
      <c r="D1660" s="229" t="s">
        <v>185</v>
      </c>
      <c r="E1660" s="44"/>
      <c r="F1660" s="230" t="s">
        <v>2463</v>
      </c>
      <c r="G1660" s="44"/>
      <c r="H1660" s="44"/>
      <c r="I1660" s="226"/>
      <c r="J1660" s="44"/>
      <c r="K1660" s="44"/>
      <c r="L1660" s="48"/>
      <c r="M1660" s="227"/>
      <c r="N1660" s="228"/>
      <c r="O1660" s="88"/>
      <c r="P1660" s="88"/>
      <c r="Q1660" s="88"/>
      <c r="R1660" s="88"/>
      <c r="S1660" s="88"/>
      <c r="T1660" s="89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2"/>
      <c r="AE1660" s="42"/>
      <c r="AT1660" s="20" t="s">
        <v>185</v>
      </c>
      <c r="AU1660" s="20" t="s">
        <v>82</v>
      </c>
    </row>
    <row r="1661" s="13" customFormat="1">
      <c r="A1661" s="13"/>
      <c r="B1661" s="241"/>
      <c r="C1661" s="242"/>
      <c r="D1661" s="224" t="s">
        <v>187</v>
      </c>
      <c r="E1661" s="243" t="s">
        <v>30</v>
      </c>
      <c r="F1661" s="244" t="s">
        <v>2464</v>
      </c>
      <c r="G1661" s="242"/>
      <c r="H1661" s="245">
        <v>6.85</v>
      </c>
      <c r="I1661" s="246"/>
      <c r="J1661" s="242"/>
      <c r="K1661" s="242"/>
      <c r="L1661" s="247"/>
      <c r="M1661" s="248"/>
      <c r="N1661" s="249"/>
      <c r="O1661" s="249"/>
      <c r="P1661" s="249"/>
      <c r="Q1661" s="249"/>
      <c r="R1661" s="249"/>
      <c r="S1661" s="249"/>
      <c r="T1661" s="250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1" t="s">
        <v>187</v>
      </c>
      <c r="AU1661" s="251" t="s">
        <v>82</v>
      </c>
      <c r="AV1661" s="13" t="s">
        <v>82</v>
      </c>
      <c r="AW1661" s="13" t="s">
        <v>36</v>
      </c>
      <c r="AX1661" s="13" t="s">
        <v>73</v>
      </c>
      <c r="AY1661" s="251" t="s">
        <v>175</v>
      </c>
    </row>
    <row r="1662" s="14" customFormat="1">
      <c r="A1662" s="14"/>
      <c r="B1662" s="252"/>
      <c r="C1662" s="253"/>
      <c r="D1662" s="224" t="s">
        <v>187</v>
      </c>
      <c r="E1662" s="254" t="s">
        <v>30</v>
      </c>
      <c r="F1662" s="255" t="s">
        <v>190</v>
      </c>
      <c r="G1662" s="253"/>
      <c r="H1662" s="256">
        <v>6.85</v>
      </c>
      <c r="I1662" s="257"/>
      <c r="J1662" s="253"/>
      <c r="K1662" s="253"/>
      <c r="L1662" s="258"/>
      <c r="M1662" s="259"/>
      <c r="N1662" s="260"/>
      <c r="O1662" s="260"/>
      <c r="P1662" s="260"/>
      <c r="Q1662" s="260"/>
      <c r="R1662" s="260"/>
      <c r="S1662" s="260"/>
      <c r="T1662" s="261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62" t="s">
        <v>187</v>
      </c>
      <c r="AU1662" s="262" t="s">
        <v>82</v>
      </c>
      <c r="AV1662" s="14" t="s">
        <v>181</v>
      </c>
      <c r="AW1662" s="14" t="s">
        <v>36</v>
      </c>
      <c r="AX1662" s="14" t="s">
        <v>80</v>
      </c>
      <c r="AY1662" s="262" t="s">
        <v>175</v>
      </c>
    </row>
    <row r="1663" s="2" customFormat="1" ht="24.15" customHeight="1">
      <c r="A1663" s="42"/>
      <c r="B1663" s="43"/>
      <c r="C1663" s="287" t="s">
        <v>2465</v>
      </c>
      <c r="D1663" s="287" t="s">
        <v>770</v>
      </c>
      <c r="E1663" s="288" t="s">
        <v>2466</v>
      </c>
      <c r="F1663" s="289" t="s">
        <v>2467</v>
      </c>
      <c r="G1663" s="290" t="s">
        <v>247</v>
      </c>
      <c r="H1663" s="291">
        <v>6.85</v>
      </c>
      <c r="I1663" s="292"/>
      <c r="J1663" s="293">
        <f>ROUND(I1663*H1663,2)</f>
        <v>0</v>
      </c>
      <c r="K1663" s="289" t="s">
        <v>180</v>
      </c>
      <c r="L1663" s="294"/>
      <c r="M1663" s="295" t="s">
        <v>30</v>
      </c>
      <c r="N1663" s="296" t="s">
        <v>44</v>
      </c>
      <c r="O1663" s="88"/>
      <c r="P1663" s="220">
        <f>O1663*H1663</f>
        <v>0</v>
      </c>
      <c r="Q1663" s="220">
        <v>0.0603</v>
      </c>
      <c r="R1663" s="220">
        <f>Q1663*H1663</f>
        <v>0.41305499999999992</v>
      </c>
      <c r="S1663" s="220">
        <v>0</v>
      </c>
      <c r="T1663" s="221">
        <f>S1663*H1663</f>
        <v>0</v>
      </c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2"/>
      <c r="AE1663" s="42"/>
      <c r="AR1663" s="222" t="s">
        <v>462</v>
      </c>
      <c r="AT1663" s="222" t="s">
        <v>770</v>
      </c>
      <c r="AU1663" s="222" t="s">
        <v>82</v>
      </c>
      <c r="AY1663" s="20" t="s">
        <v>175</v>
      </c>
      <c r="BE1663" s="223">
        <f>IF(N1663="základní",J1663,0)</f>
        <v>0</v>
      </c>
      <c r="BF1663" s="223">
        <f>IF(N1663="snížená",J1663,0)</f>
        <v>0</v>
      </c>
      <c r="BG1663" s="223">
        <f>IF(N1663="zákl. přenesená",J1663,0)</f>
        <v>0</v>
      </c>
      <c r="BH1663" s="223">
        <f>IF(N1663="sníž. přenesená",J1663,0)</f>
        <v>0</v>
      </c>
      <c r="BI1663" s="223">
        <f>IF(N1663="nulová",J1663,0)</f>
        <v>0</v>
      </c>
      <c r="BJ1663" s="20" t="s">
        <v>80</v>
      </c>
      <c r="BK1663" s="223">
        <f>ROUND(I1663*H1663,2)</f>
        <v>0</v>
      </c>
      <c r="BL1663" s="20" t="s">
        <v>305</v>
      </c>
      <c r="BM1663" s="222" t="s">
        <v>2468</v>
      </c>
    </row>
    <row r="1664" s="2" customFormat="1">
      <c r="A1664" s="42"/>
      <c r="B1664" s="43"/>
      <c r="C1664" s="44"/>
      <c r="D1664" s="224" t="s">
        <v>183</v>
      </c>
      <c r="E1664" s="44"/>
      <c r="F1664" s="225" t="s">
        <v>2467</v>
      </c>
      <c r="G1664" s="44"/>
      <c r="H1664" s="44"/>
      <c r="I1664" s="226"/>
      <c r="J1664" s="44"/>
      <c r="K1664" s="44"/>
      <c r="L1664" s="48"/>
      <c r="M1664" s="227"/>
      <c r="N1664" s="228"/>
      <c r="O1664" s="88"/>
      <c r="P1664" s="88"/>
      <c r="Q1664" s="88"/>
      <c r="R1664" s="88"/>
      <c r="S1664" s="88"/>
      <c r="T1664" s="89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2"/>
      <c r="AE1664" s="42"/>
      <c r="AT1664" s="20" t="s">
        <v>183</v>
      </c>
      <c r="AU1664" s="20" t="s">
        <v>82</v>
      </c>
    </row>
    <row r="1665" s="2" customFormat="1" ht="16.5" customHeight="1">
      <c r="A1665" s="42"/>
      <c r="B1665" s="43"/>
      <c r="C1665" s="211" t="s">
        <v>2469</v>
      </c>
      <c r="D1665" s="211" t="s">
        <v>176</v>
      </c>
      <c r="E1665" s="212" t="s">
        <v>2470</v>
      </c>
      <c r="F1665" s="213" t="s">
        <v>2471</v>
      </c>
      <c r="G1665" s="214" t="s">
        <v>567</v>
      </c>
      <c r="H1665" s="215">
        <v>17</v>
      </c>
      <c r="I1665" s="216"/>
      <c r="J1665" s="217">
        <f>ROUND(I1665*H1665,2)</f>
        <v>0</v>
      </c>
      <c r="K1665" s="213" t="s">
        <v>180</v>
      </c>
      <c r="L1665" s="48"/>
      <c r="M1665" s="218" t="s">
        <v>30</v>
      </c>
      <c r="N1665" s="219" t="s">
        <v>44</v>
      </c>
      <c r="O1665" s="88"/>
      <c r="P1665" s="220">
        <f>O1665*H1665</f>
        <v>0</v>
      </c>
      <c r="Q1665" s="220">
        <v>0</v>
      </c>
      <c r="R1665" s="220">
        <f>Q1665*H1665</f>
        <v>0</v>
      </c>
      <c r="S1665" s="220">
        <v>0</v>
      </c>
      <c r="T1665" s="221">
        <f>S1665*H1665</f>
        <v>0</v>
      </c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2"/>
      <c r="AE1665" s="42"/>
      <c r="AR1665" s="222" t="s">
        <v>305</v>
      </c>
      <c r="AT1665" s="222" t="s">
        <v>176</v>
      </c>
      <c r="AU1665" s="222" t="s">
        <v>82</v>
      </c>
      <c r="AY1665" s="20" t="s">
        <v>175</v>
      </c>
      <c r="BE1665" s="223">
        <f>IF(N1665="základní",J1665,0)</f>
        <v>0</v>
      </c>
      <c r="BF1665" s="223">
        <f>IF(N1665="snížená",J1665,0)</f>
        <v>0</v>
      </c>
      <c r="BG1665" s="223">
        <f>IF(N1665="zákl. přenesená",J1665,0)</f>
        <v>0</v>
      </c>
      <c r="BH1665" s="223">
        <f>IF(N1665="sníž. přenesená",J1665,0)</f>
        <v>0</v>
      </c>
      <c r="BI1665" s="223">
        <f>IF(N1665="nulová",J1665,0)</f>
        <v>0</v>
      </c>
      <c r="BJ1665" s="20" t="s">
        <v>80</v>
      </c>
      <c r="BK1665" s="223">
        <f>ROUND(I1665*H1665,2)</f>
        <v>0</v>
      </c>
      <c r="BL1665" s="20" t="s">
        <v>305</v>
      </c>
      <c r="BM1665" s="222" t="s">
        <v>2472</v>
      </c>
    </row>
    <row r="1666" s="2" customFormat="1">
      <c r="A1666" s="42"/>
      <c r="B1666" s="43"/>
      <c r="C1666" s="44"/>
      <c r="D1666" s="224" t="s">
        <v>183</v>
      </c>
      <c r="E1666" s="44"/>
      <c r="F1666" s="225" t="s">
        <v>2473</v>
      </c>
      <c r="G1666" s="44"/>
      <c r="H1666" s="44"/>
      <c r="I1666" s="226"/>
      <c r="J1666" s="44"/>
      <c r="K1666" s="44"/>
      <c r="L1666" s="48"/>
      <c r="M1666" s="227"/>
      <c r="N1666" s="228"/>
      <c r="O1666" s="88"/>
      <c r="P1666" s="88"/>
      <c r="Q1666" s="88"/>
      <c r="R1666" s="88"/>
      <c r="S1666" s="88"/>
      <c r="T1666" s="89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2"/>
      <c r="AE1666" s="42"/>
      <c r="AT1666" s="20" t="s">
        <v>183</v>
      </c>
      <c r="AU1666" s="20" t="s">
        <v>82</v>
      </c>
    </row>
    <row r="1667" s="2" customFormat="1">
      <c r="A1667" s="42"/>
      <c r="B1667" s="43"/>
      <c r="C1667" s="44"/>
      <c r="D1667" s="229" t="s">
        <v>185</v>
      </c>
      <c r="E1667" s="44"/>
      <c r="F1667" s="230" t="s">
        <v>2474</v>
      </c>
      <c r="G1667" s="44"/>
      <c r="H1667" s="44"/>
      <c r="I1667" s="226"/>
      <c r="J1667" s="44"/>
      <c r="K1667" s="44"/>
      <c r="L1667" s="48"/>
      <c r="M1667" s="227"/>
      <c r="N1667" s="228"/>
      <c r="O1667" s="88"/>
      <c r="P1667" s="88"/>
      <c r="Q1667" s="88"/>
      <c r="R1667" s="88"/>
      <c r="S1667" s="88"/>
      <c r="T1667" s="89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2"/>
      <c r="AE1667" s="42"/>
      <c r="AT1667" s="20" t="s">
        <v>185</v>
      </c>
      <c r="AU1667" s="20" t="s">
        <v>82</v>
      </c>
    </row>
    <row r="1668" s="2" customFormat="1">
      <c r="A1668" s="42"/>
      <c r="B1668" s="43"/>
      <c r="C1668" s="44"/>
      <c r="D1668" s="224" t="s">
        <v>311</v>
      </c>
      <c r="E1668" s="44"/>
      <c r="F1668" s="274" t="s">
        <v>2475</v>
      </c>
      <c r="G1668" s="44"/>
      <c r="H1668" s="44"/>
      <c r="I1668" s="226"/>
      <c r="J1668" s="44"/>
      <c r="K1668" s="44"/>
      <c r="L1668" s="48"/>
      <c r="M1668" s="227"/>
      <c r="N1668" s="228"/>
      <c r="O1668" s="88"/>
      <c r="P1668" s="88"/>
      <c r="Q1668" s="88"/>
      <c r="R1668" s="88"/>
      <c r="S1668" s="88"/>
      <c r="T1668" s="89"/>
      <c r="U1668" s="42"/>
      <c r="V1668" s="42"/>
      <c r="W1668" s="42"/>
      <c r="X1668" s="42"/>
      <c r="Y1668" s="42"/>
      <c r="Z1668" s="42"/>
      <c r="AA1668" s="42"/>
      <c r="AB1668" s="42"/>
      <c r="AC1668" s="42"/>
      <c r="AD1668" s="42"/>
      <c r="AE1668" s="42"/>
      <c r="AT1668" s="20" t="s">
        <v>311</v>
      </c>
      <c r="AU1668" s="20" t="s">
        <v>82</v>
      </c>
    </row>
    <row r="1669" s="13" customFormat="1">
      <c r="A1669" s="13"/>
      <c r="B1669" s="241"/>
      <c r="C1669" s="242"/>
      <c r="D1669" s="224" t="s">
        <v>187</v>
      </c>
      <c r="E1669" s="243" t="s">
        <v>30</v>
      </c>
      <c r="F1669" s="244" t="s">
        <v>2476</v>
      </c>
      <c r="G1669" s="242"/>
      <c r="H1669" s="245">
        <v>7</v>
      </c>
      <c r="I1669" s="246"/>
      <c r="J1669" s="242"/>
      <c r="K1669" s="242"/>
      <c r="L1669" s="247"/>
      <c r="M1669" s="248"/>
      <c r="N1669" s="249"/>
      <c r="O1669" s="249"/>
      <c r="P1669" s="249"/>
      <c r="Q1669" s="249"/>
      <c r="R1669" s="249"/>
      <c r="S1669" s="249"/>
      <c r="T1669" s="250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1" t="s">
        <v>187</v>
      </c>
      <c r="AU1669" s="251" t="s">
        <v>82</v>
      </c>
      <c r="AV1669" s="13" t="s">
        <v>82</v>
      </c>
      <c r="AW1669" s="13" t="s">
        <v>36</v>
      </c>
      <c r="AX1669" s="13" t="s">
        <v>73</v>
      </c>
      <c r="AY1669" s="251" t="s">
        <v>175</v>
      </c>
    </row>
    <row r="1670" s="13" customFormat="1">
      <c r="A1670" s="13"/>
      <c r="B1670" s="241"/>
      <c r="C1670" s="242"/>
      <c r="D1670" s="224" t="s">
        <v>187</v>
      </c>
      <c r="E1670" s="243" t="s">
        <v>30</v>
      </c>
      <c r="F1670" s="244" t="s">
        <v>2477</v>
      </c>
      <c r="G1670" s="242"/>
      <c r="H1670" s="245">
        <v>10</v>
      </c>
      <c r="I1670" s="246"/>
      <c r="J1670" s="242"/>
      <c r="K1670" s="242"/>
      <c r="L1670" s="247"/>
      <c r="M1670" s="248"/>
      <c r="N1670" s="249"/>
      <c r="O1670" s="249"/>
      <c r="P1670" s="249"/>
      <c r="Q1670" s="249"/>
      <c r="R1670" s="249"/>
      <c r="S1670" s="249"/>
      <c r="T1670" s="250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1" t="s">
        <v>187</v>
      </c>
      <c r="AU1670" s="251" t="s">
        <v>82</v>
      </c>
      <c r="AV1670" s="13" t="s">
        <v>82</v>
      </c>
      <c r="AW1670" s="13" t="s">
        <v>36</v>
      </c>
      <c r="AX1670" s="13" t="s">
        <v>73</v>
      </c>
      <c r="AY1670" s="251" t="s">
        <v>175</v>
      </c>
    </row>
    <row r="1671" s="14" customFormat="1">
      <c r="A1671" s="14"/>
      <c r="B1671" s="252"/>
      <c r="C1671" s="253"/>
      <c r="D1671" s="224" t="s">
        <v>187</v>
      </c>
      <c r="E1671" s="254" t="s">
        <v>30</v>
      </c>
      <c r="F1671" s="255" t="s">
        <v>190</v>
      </c>
      <c r="G1671" s="253"/>
      <c r="H1671" s="256">
        <v>17</v>
      </c>
      <c r="I1671" s="257"/>
      <c r="J1671" s="253"/>
      <c r="K1671" s="253"/>
      <c r="L1671" s="258"/>
      <c r="M1671" s="259"/>
      <c r="N1671" s="260"/>
      <c r="O1671" s="260"/>
      <c r="P1671" s="260"/>
      <c r="Q1671" s="260"/>
      <c r="R1671" s="260"/>
      <c r="S1671" s="260"/>
      <c r="T1671" s="261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2" t="s">
        <v>187</v>
      </c>
      <c r="AU1671" s="262" t="s">
        <v>82</v>
      </c>
      <c r="AV1671" s="14" t="s">
        <v>181</v>
      </c>
      <c r="AW1671" s="14" t="s">
        <v>36</v>
      </c>
      <c r="AX1671" s="14" t="s">
        <v>80</v>
      </c>
      <c r="AY1671" s="262" t="s">
        <v>175</v>
      </c>
    </row>
    <row r="1672" s="2" customFormat="1" ht="16.5" customHeight="1">
      <c r="A1672" s="42"/>
      <c r="B1672" s="43"/>
      <c r="C1672" s="287" t="s">
        <v>2478</v>
      </c>
      <c r="D1672" s="287" t="s">
        <v>770</v>
      </c>
      <c r="E1672" s="288" t="s">
        <v>2479</v>
      </c>
      <c r="F1672" s="289" t="s">
        <v>2480</v>
      </c>
      <c r="G1672" s="290" t="s">
        <v>567</v>
      </c>
      <c r="H1672" s="291">
        <v>7</v>
      </c>
      <c r="I1672" s="292"/>
      <c r="J1672" s="293">
        <f>ROUND(I1672*H1672,2)</f>
        <v>0</v>
      </c>
      <c r="K1672" s="289" t="s">
        <v>180</v>
      </c>
      <c r="L1672" s="294"/>
      <c r="M1672" s="295" t="s">
        <v>30</v>
      </c>
      <c r="N1672" s="296" t="s">
        <v>44</v>
      </c>
      <c r="O1672" s="88"/>
      <c r="P1672" s="220">
        <f>O1672*H1672</f>
        <v>0</v>
      </c>
      <c r="Q1672" s="220">
        <v>0.0041000000000000008</v>
      </c>
      <c r="R1672" s="220">
        <f>Q1672*H1672</f>
        <v>0.0287</v>
      </c>
      <c r="S1672" s="220">
        <v>0</v>
      </c>
      <c r="T1672" s="221">
        <f>S1672*H1672</f>
        <v>0</v>
      </c>
      <c r="U1672" s="42"/>
      <c r="V1672" s="42"/>
      <c r="W1672" s="42"/>
      <c r="X1672" s="42"/>
      <c r="Y1672" s="42"/>
      <c r="Z1672" s="42"/>
      <c r="AA1672" s="42"/>
      <c r="AB1672" s="42"/>
      <c r="AC1672" s="42"/>
      <c r="AD1672" s="42"/>
      <c r="AE1672" s="42"/>
      <c r="AR1672" s="222" t="s">
        <v>462</v>
      </c>
      <c r="AT1672" s="222" t="s">
        <v>770</v>
      </c>
      <c r="AU1672" s="222" t="s">
        <v>82</v>
      </c>
      <c r="AY1672" s="20" t="s">
        <v>175</v>
      </c>
      <c r="BE1672" s="223">
        <f>IF(N1672="základní",J1672,0)</f>
        <v>0</v>
      </c>
      <c r="BF1672" s="223">
        <f>IF(N1672="snížená",J1672,0)</f>
        <v>0</v>
      </c>
      <c r="BG1672" s="223">
        <f>IF(N1672="zákl. přenesená",J1672,0)</f>
        <v>0</v>
      </c>
      <c r="BH1672" s="223">
        <f>IF(N1672="sníž. přenesená",J1672,0)</f>
        <v>0</v>
      </c>
      <c r="BI1672" s="223">
        <f>IF(N1672="nulová",J1672,0)</f>
        <v>0</v>
      </c>
      <c r="BJ1672" s="20" t="s">
        <v>80</v>
      </c>
      <c r="BK1672" s="223">
        <f>ROUND(I1672*H1672,2)</f>
        <v>0</v>
      </c>
      <c r="BL1672" s="20" t="s">
        <v>305</v>
      </c>
      <c r="BM1672" s="222" t="s">
        <v>2481</v>
      </c>
    </row>
    <row r="1673" s="2" customFormat="1">
      <c r="A1673" s="42"/>
      <c r="B1673" s="43"/>
      <c r="C1673" s="44"/>
      <c r="D1673" s="224" t="s">
        <v>183</v>
      </c>
      <c r="E1673" s="44"/>
      <c r="F1673" s="225" t="s">
        <v>2480</v>
      </c>
      <c r="G1673" s="44"/>
      <c r="H1673" s="44"/>
      <c r="I1673" s="226"/>
      <c r="J1673" s="44"/>
      <c r="K1673" s="44"/>
      <c r="L1673" s="48"/>
      <c r="M1673" s="227"/>
      <c r="N1673" s="228"/>
      <c r="O1673" s="88"/>
      <c r="P1673" s="88"/>
      <c r="Q1673" s="88"/>
      <c r="R1673" s="88"/>
      <c r="S1673" s="88"/>
      <c r="T1673" s="89"/>
      <c r="U1673" s="42"/>
      <c r="V1673" s="42"/>
      <c r="W1673" s="42"/>
      <c r="X1673" s="42"/>
      <c r="Y1673" s="42"/>
      <c r="Z1673" s="42"/>
      <c r="AA1673" s="42"/>
      <c r="AB1673" s="42"/>
      <c r="AC1673" s="42"/>
      <c r="AD1673" s="42"/>
      <c r="AE1673" s="42"/>
      <c r="AT1673" s="20" t="s">
        <v>183</v>
      </c>
      <c r="AU1673" s="20" t="s">
        <v>82</v>
      </c>
    </row>
    <row r="1674" s="13" customFormat="1">
      <c r="A1674" s="13"/>
      <c r="B1674" s="241"/>
      <c r="C1674" s="242"/>
      <c r="D1674" s="224" t="s">
        <v>187</v>
      </c>
      <c r="E1674" s="243" t="s">
        <v>30</v>
      </c>
      <c r="F1674" s="244" t="s">
        <v>2482</v>
      </c>
      <c r="G1674" s="242"/>
      <c r="H1674" s="245">
        <v>7</v>
      </c>
      <c r="I1674" s="246"/>
      <c r="J1674" s="242"/>
      <c r="K1674" s="242"/>
      <c r="L1674" s="247"/>
      <c r="M1674" s="248"/>
      <c r="N1674" s="249"/>
      <c r="O1674" s="249"/>
      <c r="P1674" s="249"/>
      <c r="Q1674" s="249"/>
      <c r="R1674" s="249"/>
      <c r="S1674" s="249"/>
      <c r="T1674" s="250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1" t="s">
        <v>187</v>
      </c>
      <c r="AU1674" s="251" t="s">
        <v>82</v>
      </c>
      <c r="AV1674" s="13" t="s">
        <v>82</v>
      </c>
      <c r="AW1674" s="13" t="s">
        <v>36</v>
      </c>
      <c r="AX1674" s="13" t="s">
        <v>73</v>
      </c>
      <c r="AY1674" s="251" t="s">
        <v>175</v>
      </c>
    </row>
    <row r="1675" s="14" customFormat="1">
      <c r="A1675" s="14"/>
      <c r="B1675" s="252"/>
      <c r="C1675" s="253"/>
      <c r="D1675" s="224" t="s">
        <v>187</v>
      </c>
      <c r="E1675" s="254" t="s">
        <v>30</v>
      </c>
      <c r="F1675" s="255" t="s">
        <v>190</v>
      </c>
      <c r="G1675" s="253"/>
      <c r="H1675" s="256">
        <v>7</v>
      </c>
      <c r="I1675" s="257"/>
      <c r="J1675" s="253"/>
      <c r="K1675" s="253"/>
      <c r="L1675" s="258"/>
      <c r="M1675" s="259"/>
      <c r="N1675" s="260"/>
      <c r="O1675" s="260"/>
      <c r="P1675" s="260"/>
      <c r="Q1675" s="260"/>
      <c r="R1675" s="260"/>
      <c r="S1675" s="260"/>
      <c r="T1675" s="261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62" t="s">
        <v>187</v>
      </c>
      <c r="AU1675" s="262" t="s">
        <v>82</v>
      </c>
      <c r="AV1675" s="14" t="s">
        <v>181</v>
      </c>
      <c r="AW1675" s="14" t="s">
        <v>36</v>
      </c>
      <c r="AX1675" s="14" t="s">
        <v>80</v>
      </c>
      <c r="AY1675" s="262" t="s">
        <v>175</v>
      </c>
    </row>
    <row r="1676" s="2" customFormat="1" ht="16.5" customHeight="1">
      <c r="A1676" s="42"/>
      <c r="B1676" s="43"/>
      <c r="C1676" s="287" t="s">
        <v>2483</v>
      </c>
      <c r="D1676" s="297" t="s">
        <v>770</v>
      </c>
      <c r="E1676" s="288" t="s">
        <v>2484</v>
      </c>
      <c r="F1676" s="289" t="s">
        <v>2485</v>
      </c>
      <c r="G1676" s="290" t="s">
        <v>567</v>
      </c>
      <c r="H1676" s="291">
        <v>10</v>
      </c>
      <c r="I1676" s="292"/>
      <c r="J1676" s="293">
        <f>ROUND(I1676*H1676,2)</f>
        <v>0</v>
      </c>
      <c r="K1676" s="289" t="s">
        <v>30</v>
      </c>
      <c r="L1676" s="294"/>
      <c r="M1676" s="295" t="s">
        <v>30</v>
      </c>
      <c r="N1676" s="296" t="s">
        <v>44</v>
      </c>
      <c r="O1676" s="88"/>
      <c r="P1676" s="220">
        <f>O1676*H1676</f>
        <v>0</v>
      </c>
      <c r="Q1676" s="220">
        <v>0.0041000000000000008</v>
      </c>
      <c r="R1676" s="220">
        <f>Q1676*H1676</f>
        <v>0.041000000000000008</v>
      </c>
      <c r="S1676" s="220">
        <v>0</v>
      </c>
      <c r="T1676" s="221">
        <f>S1676*H1676</f>
        <v>0</v>
      </c>
      <c r="U1676" s="42"/>
      <c r="V1676" s="42"/>
      <c r="W1676" s="42"/>
      <c r="X1676" s="42"/>
      <c r="Y1676" s="42"/>
      <c r="Z1676" s="42"/>
      <c r="AA1676" s="42"/>
      <c r="AB1676" s="42"/>
      <c r="AC1676" s="42"/>
      <c r="AD1676" s="42"/>
      <c r="AE1676" s="42"/>
      <c r="AR1676" s="222" t="s">
        <v>462</v>
      </c>
      <c r="AT1676" s="222" t="s">
        <v>770</v>
      </c>
      <c r="AU1676" s="222" t="s">
        <v>82</v>
      </c>
      <c r="AY1676" s="20" t="s">
        <v>175</v>
      </c>
      <c r="BE1676" s="223">
        <f>IF(N1676="základní",J1676,0)</f>
        <v>0</v>
      </c>
      <c r="BF1676" s="223">
        <f>IF(N1676="snížená",J1676,0)</f>
        <v>0</v>
      </c>
      <c r="BG1676" s="223">
        <f>IF(N1676="zákl. přenesená",J1676,0)</f>
        <v>0</v>
      </c>
      <c r="BH1676" s="223">
        <f>IF(N1676="sníž. přenesená",J1676,0)</f>
        <v>0</v>
      </c>
      <c r="BI1676" s="223">
        <f>IF(N1676="nulová",J1676,0)</f>
        <v>0</v>
      </c>
      <c r="BJ1676" s="20" t="s">
        <v>80</v>
      </c>
      <c r="BK1676" s="223">
        <f>ROUND(I1676*H1676,2)</f>
        <v>0</v>
      </c>
      <c r="BL1676" s="20" t="s">
        <v>305</v>
      </c>
      <c r="BM1676" s="222" t="s">
        <v>2486</v>
      </c>
    </row>
    <row r="1677" s="2" customFormat="1">
      <c r="A1677" s="42"/>
      <c r="B1677" s="43"/>
      <c r="C1677" s="44"/>
      <c r="D1677" s="224" t="s">
        <v>183</v>
      </c>
      <c r="E1677" s="44"/>
      <c r="F1677" s="225" t="s">
        <v>2485</v>
      </c>
      <c r="G1677" s="44"/>
      <c r="H1677" s="44"/>
      <c r="I1677" s="226"/>
      <c r="J1677" s="44"/>
      <c r="K1677" s="44"/>
      <c r="L1677" s="48"/>
      <c r="M1677" s="227"/>
      <c r="N1677" s="228"/>
      <c r="O1677" s="88"/>
      <c r="P1677" s="88"/>
      <c r="Q1677" s="88"/>
      <c r="R1677" s="88"/>
      <c r="S1677" s="88"/>
      <c r="T1677" s="89"/>
      <c r="U1677" s="42"/>
      <c r="V1677" s="42"/>
      <c r="W1677" s="42"/>
      <c r="X1677" s="42"/>
      <c r="Y1677" s="42"/>
      <c r="Z1677" s="42"/>
      <c r="AA1677" s="42"/>
      <c r="AB1677" s="42"/>
      <c r="AC1677" s="42"/>
      <c r="AD1677" s="42"/>
      <c r="AE1677" s="42"/>
      <c r="AT1677" s="20" t="s">
        <v>183</v>
      </c>
      <c r="AU1677" s="20" t="s">
        <v>82</v>
      </c>
    </row>
    <row r="1678" s="13" customFormat="1">
      <c r="A1678" s="13"/>
      <c r="B1678" s="241"/>
      <c r="C1678" s="242"/>
      <c r="D1678" s="224" t="s">
        <v>187</v>
      </c>
      <c r="E1678" s="243" t="s">
        <v>30</v>
      </c>
      <c r="F1678" s="244" t="s">
        <v>2487</v>
      </c>
      <c r="G1678" s="242"/>
      <c r="H1678" s="245">
        <v>10</v>
      </c>
      <c r="I1678" s="246"/>
      <c r="J1678" s="242"/>
      <c r="K1678" s="242"/>
      <c r="L1678" s="247"/>
      <c r="M1678" s="248"/>
      <c r="N1678" s="249"/>
      <c r="O1678" s="249"/>
      <c r="P1678" s="249"/>
      <c r="Q1678" s="249"/>
      <c r="R1678" s="249"/>
      <c r="S1678" s="249"/>
      <c r="T1678" s="250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1" t="s">
        <v>187</v>
      </c>
      <c r="AU1678" s="251" t="s">
        <v>82</v>
      </c>
      <c r="AV1678" s="13" t="s">
        <v>82</v>
      </c>
      <c r="AW1678" s="13" t="s">
        <v>36</v>
      </c>
      <c r="AX1678" s="13" t="s">
        <v>73</v>
      </c>
      <c r="AY1678" s="251" t="s">
        <v>175</v>
      </c>
    </row>
    <row r="1679" s="14" customFormat="1">
      <c r="A1679" s="14"/>
      <c r="B1679" s="252"/>
      <c r="C1679" s="253"/>
      <c r="D1679" s="224" t="s">
        <v>187</v>
      </c>
      <c r="E1679" s="254" t="s">
        <v>30</v>
      </c>
      <c r="F1679" s="255" t="s">
        <v>190</v>
      </c>
      <c r="G1679" s="253"/>
      <c r="H1679" s="256">
        <v>10</v>
      </c>
      <c r="I1679" s="257"/>
      <c r="J1679" s="253"/>
      <c r="K1679" s="253"/>
      <c r="L1679" s="258"/>
      <c r="M1679" s="259"/>
      <c r="N1679" s="260"/>
      <c r="O1679" s="260"/>
      <c r="P1679" s="260"/>
      <c r="Q1679" s="260"/>
      <c r="R1679" s="260"/>
      <c r="S1679" s="260"/>
      <c r="T1679" s="261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2" t="s">
        <v>187</v>
      </c>
      <c r="AU1679" s="262" t="s">
        <v>82</v>
      </c>
      <c r="AV1679" s="14" t="s">
        <v>181</v>
      </c>
      <c r="AW1679" s="14" t="s">
        <v>36</v>
      </c>
      <c r="AX1679" s="14" t="s">
        <v>80</v>
      </c>
      <c r="AY1679" s="262" t="s">
        <v>175</v>
      </c>
    </row>
    <row r="1680" s="2" customFormat="1" ht="16.5" customHeight="1">
      <c r="A1680" s="42"/>
      <c r="B1680" s="43"/>
      <c r="C1680" s="287" t="s">
        <v>2488</v>
      </c>
      <c r="D1680" s="287" t="s">
        <v>770</v>
      </c>
      <c r="E1680" s="288" t="s">
        <v>2489</v>
      </c>
      <c r="F1680" s="289" t="s">
        <v>2490</v>
      </c>
      <c r="G1680" s="290" t="s">
        <v>247</v>
      </c>
      <c r="H1680" s="291">
        <v>99</v>
      </c>
      <c r="I1680" s="292"/>
      <c r="J1680" s="293">
        <f>ROUND(I1680*H1680,2)</f>
        <v>0</v>
      </c>
      <c r="K1680" s="289" t="s">
        <v>180</v>
      </c>
      <c r="L1680" s="294"/>
      <c r="M1680" s="295" t="s">
        <v>30</v>
      </c>
      <c r="N1680" s="296" t="s">
        <v>44</v>
      </c>
      <c r="O1680" s="88"/>
      <c r="P1680" s="220">
        <f>O1680*H1680</f>
        <v>0</v>
      </c>
      <c r="Q1680" s="220">
        <v>0.00024</v>
      </c>
      <c r="R1680" s="220">
        <f>Q1680*H1680</f>
        <v>0.02376</v>
      </c>
      <c r="S1680" s="220">
        <v>0</v>
      </c>
      <c r="T1680" s="221">
        <f>S1680*H1680</f>
        <v>0</v>
      </c>
      <c r="U1680" s="42"/>
      <c r="V1680" s="42"/>
      <c r="W1680" s="42"/>
      <c r="X1680" s="42"/>
      <c r="Y1680" s="42"/>
      <c r="Z1680" s="42"/>
      <c r="AA1680" s="42"/>
      <c r="AB1680" s="42"/>
      <c r="AC1680" s="42"/>
      <c r="AD1680" s="42"/>
      <c r="AE1680" s="42"/>
      <c r="AR1680" s="222" t="s">
        <v>462</v>
      </c>
      <c r="AT1680" s="222" t="s">
        <v>770</v>
      </c>
      <c r="AU1680" s="222" t="s">
        <v>82</v>
      </c>
      <c r="AY1680" s="20" t="s">
        <v>175</v>
      </c>
      <c r="BE1680" s="223">
        <f>IF(N1680="základní",J1680,0)</f>
        <v>0</v>
      </c>
      <c r="BF1680" s="223">
        <f>IF(N1680="snížená",J1680,0)</f>
        <v>0</v>
      </c>
      <c r="BG1680" s="223">
        <f>IF(N1680="zákl. přenesená",J1680,0)</f>
        <v>0</v>
      </c>
      <c r="BH1680" s="223">
        <f>IF(N1680="sníž. přenesená",J1680,0)</f>
        <v>0</v>
      </c>
      <c r="BI1680" s="223">
        <f>IF(N1680="nulová",J1680,0)</f>
        <v>0</v>
      </c>
      <c r="BJ1680" s="20" t="s">
        <v>80</v>
      </c>
      <c r="BK1680" s="223">
        <f>ROUND(I1680*H1680,2)</f>
        <v>0</v>
      </c>
      <c r="BL1680" s="20" t="s">
        <v>305</v>
      </c>
      <c r="BM1680" s="222" t="s">
        <v>2491</v>
      </c>
    </row>
    <row r="1681" s="2" customFormat="1">
      <c r="A1681" s="42"/>
      <c r="B1681" s="43"/>
      <c r="C1681" s="44"/>
      <c r="D1681" s="224" t="s">
        <v>183</v>
      </c>
      <c r="E1681" s="44"/>
      <c r="F1681" s="225" t="s">
        <v>2490</v>
      </c>
      <c r="G1681" s="44"/>
      <c r="H1681" s="44"/>
      <c r="I1681" s="226"/>
      <c r="J1681" s="44"/>
      <c r="K1681" s="44"/>
      <c r="L1681" s="48"/>
      <c r="M1681" s="227"/>
      <c r="N1681" s="228"/>
      <c r="O1681" s="88"/>
      <c r="P1681" s="88"/>
      <c r="Q1681" s="88"/>
      <c r="R1681" s="88"/>
      <c r="S1681" s="88"/>
      <c r="T1681" s="89"/>
      <c r="U1681" s="42"/>
      <c r="V1681" s="42"/>
      <c r="W1681" s="42"/>
      <c r="X1681" s="42"/>
      <c r="Y1681" s="42"/>
      <c r="Z1681" s="42"/>
      <c r="AA1681" s="42"/>
      <c r="AB1681" s="42"/>
      <c r="AC1681" s="42"/>
      <c r="AD1681" s="42"/>
      <c r="AE1681" s="42"/>
      <c r="AT1681" s="20" t="s">
        <v>183</v>
      </c>
      <c r="AU1681" s="20" t="s">
        <v>82</v>
      </c>
    </row>
    <row r="1682" s="2" customFormat="1" ht="21.75" customHeight="1">
      <c r="A1682" s="42"/>
      <c r="B1682" s="43"/>
      <c r="C1682" s="287" t="s">
        <v>2492</v>
      </c>
      <c r="D1682" s="287" t="s">
        <v>770</v>
      </c>
      <c r="E1682" s="288" t="s">
        <v>2493</v>
      </c>
      <c r="F1682" s="289" t="s">
        <v>2494</v>
      </c>
      <c r="G1682" s="290" t="s">
        <v>567</v>
      </c>
      <c r="H1682" s="291">
        <v>2</v>
      </c>
      <c r="I1682" s="292"/>
      <c r="J1682" s="293">
        <f>ROUND(I1682*H1682,2)</f>
        <v>0</v>
      </c>
      <c r="K1682" s="289" t="s">
        <v>180</v>
      </c>
      <c r="L1682" s="294"/>
      <c r="M1682" s="295" t="s">
        <v>30</v>
      </c>
      <c r="N1682" s="296" t="s">
        <v>44</v>
      </c>
      <c r="O1682" s="88"/>
      <c r="P1682" s="220">
        <f>O1682*H1682</f>
        <v>0</v>
      </c>
      <c r="Q1682" s="220">
        <v>0.00084</v>
      </c>
      <c r="R1682" s="220">
        <f>Q1682*H1682</f>
        <v>0.00168</v>
      </c>
      <c r="S1682" s="220">
        <v>0</v>
      </c>
      <c r="T1682" s="221">
        <f>S1682*H1682</f>
        <v>0</v>
      </c>
      <c r="U1682" s="42"/>
      <c r="V1682" s="42"/>
      <c r="W1682" s="42"/>
      <c r="X1682" s="42"/>
      <c r="Y1682" s="42"/>
      <c r="Z1682" s="42"/>
      <c r="AA1682" s="42"/>
      <c r="AB1682" s="42"/>
      <c r="AC1682" s="42"/>
      <c r="AD1682" s="42"/>
      <c r="AE1682" s="42"/>
      <c r="AR1682" s="222" t="s">
        <v>462</v>
      </c>
      <c r="AT1682" s="222" t="s">
        <v>770</v>
      </c>
      <c r="AU1682" s="222" t="s">
        <v>82</v>
      </c>
      <c r="AY1682" s="20" t="s">
        <v>175</v>
      </c>
      <c r="BE1682" s="223">
        <f>IF(N1682="základní",J1682,0)</f>
        <v>0</v>
      </c>
      <c r="BF1682" s="223">
        <f>IF(N1682="snížená",J1682,0)</f>
        <v>0</v>
      </c>
      <c r="BG1682" s="223">
        <f>IF(N1682="zákl. přenesená",J1682,0)</f>
        <v>0</v>
      </c>
      <c r="BH1682" s="223">
        <f>IF(N1682="sníž. přenesená",J1682,0)</f>
        <v>0</v>
      </c>
      <c r="BI1682" s="223">
        <f>IF(N1682="nulová",J1682,0)</f>
        <v>0</v>
      </c>
      <c r="BJ1682" s="20" t="s">
        <v>80</v>
      </c>
      <c r="BK1682" s="223">
        <f>ROUND(I1682*H1682,2)</f>
        <v>0</v>
      </c>
      <c r="BL1682" s="20" t="s">
        <v>305</v>
      </c>
      <c r="BM1682" s="222" t="s">
        <v>2495</v>
      </c>
    </row>
    <row r="1683" s="2" customFormat="1">
      <c r="A1683" s="42"/>
      <c r="B1683" s="43"/>
      <c r="C1683" s="44"/>
      <c r="D1683" s="224" t="s">
        <v>183</v>
      </c>
      <c r="E1683" s="44"/>
      <c r="F1683" s="225" t="s">
        <v>2494</v>
      </c>
      <c r="G1683" s="44"/>
      <c r="H1683" s="44"/>
      <c r="I1683" s="226"/>
      <c r="J1683" s="44"/>
      <c r="K1683" s="44"/>
      <c r="L1683" s="48"/>
      <c r="M1683" s="227"/>
      <c r="N1683" s="228"/>
      <c r="O1683" s="88"/>
      <c r="P1683" s="88"/>
      <c r="Q1683" s="88"/>
      <c r="R1683" s="88"/>
      <c r="S1683" s="88"/>
      <c r="T1683" s="89"/>
      <c r="U1683" s="42"/>
      <c r="V1683" s="42"/>
      <c r="W1683" s="42"/>
      <c r="X1683" s="42"/>
      <c r="Y1683" s="42"/>
      <c r="Z1683" s="42"/>
      <c r="AA1683" s="42"/>
      <c r="AB1683" s="42"/>
      <c r="AC1683" s="42"/>
      <c r="AD1683" s="42"/>
      <c r="AE1683" s="42"/>
      <c r="AT1683" s="20" t="s">
        <v>183</v>
      </c>
      <c r="AU1683" s="20" t="s">
        <v>82</v>
      </c>
    </row>
    <row r="1684" s="2" customFormat="1" ht="16.5" customHeight="1">
      <c r="A1684" s="42"/>
      <c r="B1684" s="43"/>
      <c r="C1684" s="287" t="s">
        <v>2496</v>
      </c>
      <c r="D1684" s="297" t="s">
        <v>770</v>
      </c>
      <c r="E1684" s="288" t="s">
        <v>2497</v>
      </c>
      <c r="F1684" s="289" t="s">
        <v>2498</v>
      </c>
      <c r="G1684" s="290" t="s">
        <v>567</v>
      </c>
      <c r="H1684" s="291">
        <v>1</v>
      </c>
      <c r="I1684" s="292"/>
      <c r="J1684" s="293">
        <f>ROUND(I1684*H1684,2)</f>
        <v>0</v>
      </c>
      <c r="K1684" s="289" t="s">
        <v>30</v>
      </c>
      <c r="L1684" s="294"/>
      <c r="M1684" s="295" t="s">
        <v>30</v>
      </c>
      <c r="N1684" s="296" t="s">
        <v>44</v>
      </c>
      <c r="O1684" s="88"/>
      <c r="P1684" s="220">
        <f>O1684*H1684</f>
        <v>0</v>
      </c>
      <c r="Q1684" s="220">
        <v>0.00084</v>
      </c>
      <c r="R1684" s="220">
        <f>Q1684*H1684</f>
        <v>0.00084</v>
      </c>
      <c r="S1684" s="220">
        <v>0</v>
      </c>
      <c r="T1684" s="221">
        <f>S1684*H1684</f>
        <v>0</v>
      </c>
      <c r="U1684" s="42"/>
      <c r="V1684" s="42"/>
      <c r="W1684" s="42"/>
      <c r="X1684" s="42"/>
      <c r="Y1684" s="42"/>
      <c r="Z1684" s="42"/>
      <c r="AA1684" s="42"/>
      <c r="AB1684" s="42"/>
      <c r="AC1684" s="42"/>
      <c r="AD1684" s="42"/>
      <c r="AE1684" s="42"/>
      <c r="AR1684" s="222" t="s">
        <v>462</v>
      </c>
      <c r="AT1684" s="222" t="s">
        <v>770</v>
      </c>
      <c r="AU1684" s="222" t="s">
        <v>82</v>
      </c>
      <c r="AY1684" s="20" t="s">
        <v>175</v>
      </c>
      <c r="BE1684" s="223">
        <f>IF(N1684="základní",J1684,0)</f>
        <v>0</v>
      </c>
      <c r="BF1684" s="223">
        <f>IF(N1684="snížená",J1684,0)</f>
        <v>0</v>
      </c>
      <c r="BG1684" s="223">
        <f>IF(N1684="zákl. přenesená",J1684,0)</f>
        <v>0</v>
      </c>
      <c r="BH1684" s="223">
        <f>IF(N1684="sníž. přenesená",J1684,0)</f>
        <v>0</v>
      </c>
      <c r="BI1684" s="223">
        <f>IF(N1684="nulová",J1684,0)</f>
        <v>0</v>
      </c>
      <c r="BJ1684" s="20" t="s">
        <v>80</v>
      </c>
      <c r="BK1684" s="223">
        <f>ROUND(I1684*H1684,2)</f>
        <v>0</v>
      </c>
      <c r="BL1684" s="20" t="s">
        <v>305</v>
      </c>
      <c r="BM1684" s="222" t="s">
        <v>2499</v>
      </c>
    </row>
    <row r="1685" s="2" customFormat="1">
      <c r="A1685" s="42"/>
      <c r="B1685" s="43"/>
      <c r="C1685" s="44"/>
      <c r="D1685" s="224" t="s">
        <v>183</v>
      </c>
      <c r="E1685" s="44"/>
      <c r="F1685" s="225" t="s">
        <v>2498</v>
      </c>
      <c r="G1685" s="44"/>
      <c r="H1685" s="44"/>
      <c r="I1685" s="226"/>
      <c r="J1685" s="44"/>
      <c r="K1685" s="44"/>
      <c r="L1685" s="48"/>
      <c r="M1685" s="227"/>
      <c r="N1685" s="228"/>
      <c r="O1685" s="88"/>
      <c r="P1685" s="88"/>
      <c r="Q1685" s="88"/>
      <c r="R1685" s="88"/>
      <c r="S1685" s="88"/>
      <c r="T1685" s="89"/>
      <c r="U1685" s="42"/>
      <c r="V1685" s="42"/>
      <c r="W1685" s="42"/>
      <c r="X1685" s="42"/>
      <c r="Y1685" s="42"/>
      <c r="Z1685" s="42"/>
      <c r="AA1685" s="42"/>
      <c r="AB1685" s="42"/>
      <c r="AC1685" s="42"/>
      <c r="AD1685" s="42"/>
      <c r="AE1685" s="42"/>
      <c r="AT1685" s="20" t="s">
        <v>183</v>
      </c>
      <c r="AU1685" s="20" t="s">
        <v>82</v>
      </c>
    </row>
    <row r="1686" s="2" customFormat="1" ht="16.5" customHeight="1">
      <c r="A1686" s="42"/>
      <c r="B1686" s="43"/>
      <c r="C1686" s="287" t="s">
        <v>2500</v>
      </c>
      <c r="D1686" s="297" t="s">
        <v>770</v>
      </c>
      <c r="E1686" s="288" t="s">
        <v>2501</v>
      </c>
      <c r="F1686" s="289" t="s">
        <v>2502</v>
      </c>
      <c r="G1686" s="290" t="s">
        <v>567</v>
      </c>
      <c r="H1686" s="291">
        <v>7</v>
      </c>
      <c r="I1686" s="292"/>
      <c r="J1686" s="293">
        <f>ROUND(I1686*H1686,2)</f>
        <v>0</v>
      </c>
      <c r="K1686" s="289" t="s">
        <v>30</v>
      </c>
      <c r="L1686" s="294"/>
      <c r="M1686" s="295" t="s">
        <v>30</v>
      </c>
      <c r="N1686" s="296" t="s">
        <v>44</v>
      </c>
      <c r="O1686" s="88"/>
      <c r="P1686" s="220">
        <f>O1686*H1686</f>
        <v>0</v>
      </c>
      <c r="Q1686" s="220">
        <v>0.00084</v>
      </c>
      <c r="R1686" s="220">
        <f>Q1686*H1686</f>
        <v>0.00588</v>
      </c>
      <c r="S1686" s="220">
        <v>0</v>
      </c>
      <c r="T1686" s="221">
        <f>S1686*H1686</f>
        <v>0</v>
      </c>
      <c r="U1686" s="42"/>
      <c r="V1686" s="42"/>
      <c r="W1686" s="42"/>
      <c r="X1686" s="42"/>
      <c r="Y1686" s="42"/>
      <c r="Z1686" s="42"/>
      <c r="AA1686" s="42"/>
      <c r="AB1686" s="42"/>
      <c r="AC1686" s="42"/>
      <c r="AD1686" s="42"/>
      <c r="AE1686" s="42"/>
      <c r="AR1686" s="222" t="s">
        <v>462</v>
      </c>
      <c r="AT1686" s="222" t="s">
        <v>770</v>
      </c>
      <c r="AU1686" s="222" t="s">
        <v>82</v>
      </c>
      <c r="AY1686" s="20" t="s">
        <v>175</v>
      </c>
      <c r="BE1686" s="223">
        <f>IF(N1686="základní",J1686,0)</f>
        <v>0</v>
      </c>
      <c r="BF1686" s="223">
        <f>IF(N1686="snížená",J1686,0)</f>
        <v>0</v>
      </c>
      <c r="BG1686" s="223">
        <f>IF(N1686="zákl. přenesená",J1686,0)</f>
        <v>0</v>
      </c>
      <c r="BH1686" s="223">
        <f>IF(N1686="sníž. přenesená",J1686,0)</f>
        <v>0</v>
      </c>
      <c r="BI1686" s="223">
        <f>IF(N1686="nulová",J1686,0)</f>
        <v>0</v>
      </c>
      <c r="BJ1686" s="20" t="s">
        <v>80</v>
      </c>
      <c r="BK1686" s="223">
        <f>ROUND(I1686*H1686,2)</f>
        <v>0</v>
      </c>
      <c r="BL1686" s="20" t="s">
        <v>305</v>
      </c>
      <c r="BM1686" s="222" t="s">
        <v>2503</v>
      </c>
    </row>
    <row r="1687" s="2" customFormat="1">
      <c r="A1687" s="42"/>
      <c r="B1687" s="43"/>
      <c r="C1687" s="44"/>
      <c r="D1687" s="224" t="s">
        <v>183</v>
      </c>
      <c r="E1687" s="44"/>
      <c r="F1687" s="225" t="s">
        <v>2502</v>
      </c>
      <c r="G1687" s="44"/>
      <c r="H1687" s="44"/>
      <c r="I1687" s="226"/>
      <c r="J1687" s="44"/>
      <c r="K1687" s="44"/>
      <c r="L1687" s="48"/>
      <c r="M1687" s="227"/>
      <c r="N1687" s="228"/>
      <c r="O1687" s="88"/>
      <c r="P1687" s="88"/>
      <c r="Q1687" s="88"/>
      <c r="R1687" s="88"/>
      <c r="S1687" s="88"/>
      <c r="T1687" s="89"/>
      <c r="U1687" s="42"/>
      <c r="V1687" s="42"/>
      <c r="W1687" s="42"/>
      <c r="X1687" s="42"/>
      <c r="Y1687" s="42"/>
      <c r="Z1687" s="42"/>
      <c r="AA1687" s="42"/>
      <c r="AB1687" s="42"/>
      <c r="AC1687" s="42"/>
      <c r="AD1687" s="42"/>
      <c r="AE1687" s="42"/>
      <c r="AT1687" s="20" t="s">
        <v>183</v>
      </c>
      <c r="AU1687" s="20" t="s">
        <v>82</v>
      </c>
    </row>
    <row r="1688" s="2" customFormat="1" ht="16.5" customHeight="1">
      <c r="A1688" s="42"/>
      <c r="B1688" s="43"/>
      <c r="C1688" s="287" t="s">
        <v>2504</v>
      </c>
      <c r="D1688" s="297" t="s">
        <v>770</v>
      </c>
      <c r="E1688" s="288" t="s">
        <v>2505</v>
      </c>
      <c r="F1688" s="289" t="s">
        <v>2506</v>
      </c>
      <c r="G1688" s="290" t="s">
        <v>567</v>
      </c>
      <c r="H1688" s="291">
        <v>1</v>
      </c>
      <c r="I1688" s="292"/>
      <c r="J1688" s="293">
        <f>ROUND(I1688*H1688,2)</f>
        <v>0</v>
      </c>
      <c r="K1688" s="289" t="s">
        <v>30</v>
      </c>
      <c r="L1688" s="294"/>
      <c r="M1688" s="295" t="s">
        <v>30</v>
      </c>
      <c r="N1688" s="296" t="s">
        <v>44</v>
      </c>
      <c r="O1688" s="88"/>
      <c r="P1688" s="220">
        <f>O1688*H1688</f>
        <v>0</v>
      </c>
      <c r="Q1688" s="220">
        <v>0.00084</v>
      </c>
      <c r="R1688" s="220">
        <f>Q1688*H1688</f>
        <v>0.00084</v>
      </c>
      <c r="S1688" s="220">
        <v>0</v>
      </c>
      <c r="T1688" s="221">
        <f>S1688*H1688</f>
        <v>0</v>
      </c>
      <c r="U1688" s="42"/>
      <c r="V1688" s="42"/>
      <c r="W1688" s="42"/>
      <c r="X1688" s="42"/>
      <c r="Y1688" s="42"/>
      <c r="Z1688" s="42"/>
      <c r="AA1688" s="42"/>
      <c r="AB1688" s="42"/>
      <c r="AC1688" s="42"/>
      <c r="AD1688" s="42"/>
      <c r="AE1688" s="42"/>
      <c r="AR1688" s="222" t="s">
        <v>462</v>
      </c>
      <c r="AT1688" s="222" t="s">
        <v>770</v>
      </c>
      <c r="AU1688" s="222" t="s">
        <v>82</v>
      </c>
      <c r="AY1688" s="20" t="s">
        <v>175</v>
      </c>
      <c r="BE1688" s="223">
        <f>IF(N1688="základní",J1688,0)</f>
        <v>0</v>
      </c>
      <c r="BF1688" s="223">
        <f>IF(N1688="snížená",J1688,0)</f>
        <v>0</v>
      </c>
      <c r="BG1688" s="223">
        <f>IF(N1688="zákl. přenesená",J1688,0)</f>
        <v>0</v>
      </c>
      <c r="BH1688" s="223">
        <f>IF(N1688="sníž. přenesená",J1688,0)</f>
        <v>0</v>
      </c>
      <c r="BI1688" s="223">
        <f>IF(N1688="nulová",J1688,0)</f>
        <v>0</v>
      </c>
      <c r="BJ1688" s="20" t="s">
        <v>80</v>
      </c>
      <c r="BK1688" s="223">
        <f>ROUND(I1688*H1688,2)</f>
        <v>0</v>
      </c>
      <c r="BL1688" s="20" t="s">
        <v>305</v>
      </c>
      <c r="BM1688" s="222" t="s">
        <v>2507</v>
      </c>
    </row>
    <row r="1689" s="2" customFormat="1">
      <c r="A1689" s="42"/>
      <c r="B1689" s="43"/>
      <c r="C1689" s="44"/>
      <c r="D1689" s="224" t="s">
        <v>183</v>
      </c>
      <c r="E1689" s="44"/>
      <c r="F1689" s="225" t="s">
        <v>2506</v>
      </c>
      <c r="G1689" s="44"/>
      <c r="H1689" s="44"/>
      <c r="I1689" s="226"/>
      <c r="J1689" s="44"/>
      <c r="K1689" s="44"/>
      <c r="L1689" s="48"/>
      <c r="M1689" s="227"/>
      <c r="N1689" s="228"/>
      <c r="O1689" s="88"/>
      <c r="P1689" s="88"/>
      <c r="Q1689" s="88"/>
      <c r="R1689" s="88"/>
      <c r="S1689" s="88"/>
      <c r="T1689" s="89"/>
      <c r="U1689" s="42"/>
      <c r="V1689" s="42"/>
      <c r="W1689" s="42"/>
      <c r="X1689" s="42"/>
      <c r="Y1689" s="42"/>
      <c r="Z1689" s="42"/>
      <c r="AA1689" s="42"/>
      <c r="AB1689" s="42"/>
      <c r="AC1689" s="42"/>
      <c r="AD1689" s="42"/>
      <c r="AE1689" s="42"/>
      <c r="AT1689" s="20" t="s">
        <v>183</v>
      </c>
      <c r="AU1689" s="20" t="s">
        <v>82</v>
      </c>
    </row>
    <row r="1690" s="2" customFormat="1" ht="16.5" customHeight="1">
      <c r="A1690" s="42"/>
      <c r="B1690" s="43"/>
      <c r="C1690" s="287" t="s">
        <v>2508</v>
      </c>
      <c r="D1690" s="297" t="s">
        <v>770</v>
      </c>
      <c r="E1690" s="288" t="s">
        <v>2509</v>
      </c>
      <c r="F1690" s="289" t="s">
        <v>2510</v>
      </c>
      <c r="G1690" s="290" t="s">
        <v>567</v>
      </c>
      <c r="H1690" s="291">
        <v>1</v>
      </c>
      <c r="I1690" s="292"/>
      <c r="J1690" s="293">
        <f>ROUND(I1690*H1690,2)</f>
        <v>0</v>
      </c>
      <c r="K1690" s="289" t="s">
        <v>30</v>
      </c>
      <c r="L1690" s="294"/>
      <c r="M1690" s="295" t="s">
        <v>30</v>
      </c>
      <c r="N1690" s="296" t="s">
        <v>44</v>
      </c>
      <c r="O1690" s="88"/>
      <c r="P1690" s="220">
        <f>O1690*H1690</f>
        <v>0</v>
      </c>
      <c r="Q1690" s="220">
        <v>0.00084</v>
      </c>
      <c r="R1690" s="220">
        <f>Q1690*H1690</f>
        <v>0.00084</v>
      </c>
      <c r="S1690" s="220">
        <v>0</v>
      </c>
      <c r="T1690" s="221">
        <f>S1690*H1690</f>
        <v>0</v>
      </c>
      <c r="U1690" s="42"/>
      <c r="V1690" s="42"/>
      <c r="W1690" s="42"/>
      <c r="X1690" s="42"/>
      <c r="Y1690" s="42"/>
      <c r="Z1690" s="42"/>
      <c r="AA1690" s="42"/>
      <c r="AB1690" s="42"/>
      <c r="AC1690" s="42"/>
      <c r="AD1690" s="42"/>
      <c r="AE1690" s="42"/>
      <c r="AR1690" s="222" t="s">
        <v>462</v>
      </c>
      <c r="AT1690" s="222" t="s">
        <v>770</v>
      </c>
      <c r="AU1690" s="222" t="s">
        <v>82</v>
      </c>
      <c r="AY1690" s="20" t="s">
        <v>175</v>
      </c>
      <c r="BE1690" s="223">
        <f>IF(N1690="základní",J1690,0)</f>
        <v>0</v>
      </c>
      <c r="BF1690" s="223">
        <f>IF(N1690="snížená",J1690,0)</f>
        <v>0</v>
      </c>
      <c r="BG1690" s="223">
        <f>IF(N1690="zákl. přenesená",J1690,0)</f>
        <v>0</v>
      </c>
      <c r="BH1690" s="223">
        <f>IF(N1690="sníž. přenesená",J1690,0)</f>
        <v>0</v>
      </c>
      <c r="BI1690" s="223">
        <f>IF(N1690="nulová",J1690,0)</f>
        <v>0</v>
      </c>
      <c r="BJ1690" s="20" t="s">
        <v>80</v>
      </c>
      <c r="BK1690" s="223">
        <f>ROUND(I1690*H1690,2)</f>
        <v>0</v>
      </c>
      <c r="BL1690" s="20" t="s">
        <v>305</v>
      </c>
      <c r="BM1690" s="222" t="s">
        <v>2511</v>
      </c>
    </row>
    <row r="1691" s="2" customFormat="1">
      <c r="A1691" s="42"/>
      <c r="B1691" s="43"/>
      <c r="C1691" s="44"/>
      <c r="D1691" s="224" t="s">
        <v>183</v>
      </c>
      <c r="E1691" s="44"/>
      <c r="F1691" s="225" t="s">
        <v>2510</v>
      </c>
      <c r="G1691" s="44"/>
      <c r="H1691" s="44"/>
      <c r="I1691" s="226"/>
      <c r="J1691" s="44"/>
      <c r="K1691" s="44"/>
      <c r="L1691" s="48"/>
      <c r="M1691" s="227"/>
      <c r="N1691" s="228"/>
      <c r="O1691" s="88"/>
      <c r="P1691" s="88"/>
      <c r="Q1691" s="88"/>
      <c r="R1691" s="88"/>
      <c r="S1691" s="88"/>
      <c r="T1691" s="89"/>
      <c r="U1691" s="42"/>
      <c r="V1691" s="42"/>
      <c r="W1691" s="42"/>
      <c r="X1691" s="42"/>
      <c r="Y1691" s="42"/>
      <c r="Z1691" s="42"/>
      <c r="AA1691" s="42"/>
      <c r="AB1691" s="42"/>
      <c r="AC1691" s="42"/>
      <c r="AD1691" s="42"/>
      <c r="AE1691" s="42"/>
      <c r="AT1691" s="20" t="s">
        <v>183</v>
      </c>
      <c r="AU1691" s="20" t="s">
        <v>82</v>
      </c>
    </row>
    <row r="1692" s="2" customFormat="1" ht="16.5" customHeight="1">
      <c r="A1692" s="42"/>
      <c r="B1692" s="43"/>
      <c r="C1692" s="211" t="s">
        <v>2512</v>
      </c>
      <c r="D1692" s="211" t="s">
        <v>176</v>
      </c>
      <c r="E1692" s="212" t="s">
        <v>2513</v>
      </c>
      <c r="F1692" s="213" t="s">
        <v>2514</v>
      </c>
      <c r="G1692" s="214" t="s">
        <v>788</v>
      </c>
      <c r="H1692" s="215">
        <v>199.29</v>
      </c>
      <c r="I1692" s="216"/>
      <c r="J1692" s="217">
        <f>ROUND(I1692*H1692,2)</f>
        <v>0</v>
      </c>
      <c r="K1692" s="213" t="s">
        <v>180</v>
      </c>
      <c r="L1692" s="48"/>
      <c r="M1692" s="218" t="s">
        <v>30</v>
      </c>
      <c r="N1692" s="219" t="s">
        <v>44</v>
      </c>
      <c r="O1692" s="88"/>
      <c r="P1692" s="220">
        <f>O1692*H1692</f>
        <v>0</v>
      </c>
      <c r="Q1692" s="220">
        <v>6E-05</v>
      </c>
      <c r="R1692" s="220">
        <f>Q1692*H1692</f>
        <v>0.0119574</v>
      </c>
      <c r="S1692" s="220">
        <v>0</v>
      </c>
      <c r="T1692" s="221">
        <f>S1692*H1692</f>
        <v>0</v>
      </c>
      <c r="U1692" s="42"/>
      <c r="V1692" s="42"/>
      <c r="W1692" s="42"/>
      <c r="X1692" s="42"/>
      <c r="Y1692" s="42"/>
      <c r="Z1692" s="42"/>
      <c r="AA1692" s="42"/>
      <c r="AB1692" s="42"/>
      <c r="AC1692" s="42"/>
      <c r="AD1692" s="42"/>
      <c r="AE1692" s="42"/>
      <c r="AR1692" s="222" t="s">
        <v>181</v>
      </c>
      <c r="AT1692" s="222" t="s">
        <v>176</v>
      </c>
      <c r="AU1692" s="222" t="s">
        <v>82</v>
      </c>
      <c r="AY1692" s="20" t="s">
        <v>175</v>
      </c>
      <c r="BE1692" s="223">
        <f>IF(N1692="základní",J1692,0)</f>
        <v>0</v>
      </c>
      <c r="BF1692" s="223">
        <f>IF(N1692="snížená",J1692,0)</f>
        <v>0</v>
      </c>
      <c r="BG1692" s="223">
        <f>IF(N1692="zákl. přenesená",J1692,0)</f>
        <v>0</v>
      </c>
      <c r="BH1692" s="223">
        <f>IF(N1692="sníž. přenesená",J1692,0)</f>
        <v>0</v>
      </c>
      <c r="BI1692" s="223">
        <f>IF(N1692="nulová",J1692,0)</f>
        <v>0</v>
      </c>
      <c r="BJ1692" s="20" t="s">
        <v>80</v>
      </c>
      <c r="BK1692" s="223">
        <f>ROUND(I1692*H1692,2)</f>
        <v>0</v>
      </c>
      <c r="BL1692" s="20" t="s">
        <v>181</v>
      </c>
      <c r="BM1692" s="222" t="s">
        <v>2515</v>
      </c>
    </row>
    <row r="1693" s="2" customFormat="1">
      <c r="A1693" s="42"/>
      <c r="B1693" s="43"/>
      <c r="C1693" s="44"/>
      <c r="D1693" s="224" t="s">
        <v>183</v>
      </c>
      <c r="E1693" s="44"/>
      <c r="F1693" s="225" t="s">
        <v>2516</v>
      </c>
      <c r="G1693" s="44"/>
      <c r="H1693" s="44"/>
      <c r="I1693" s="226"/>
      <c r="J1693" s="44"/>
      <c r="K1693" s="44"/>
      <c r="L1693" s="48"/>
      <c r="M1693" s="227"/>
      <c r="N1693" s="228"/>
      <c r="O1693" s="88"/>
      <c r="P1693" s="88"/>
      <c r="Q1693" s="88"/>
      <c r="R1693" s="88"/>
      <c r="S1693" s="88"/>
      <c r="T1693" s="89"/>
      <c r="U1693" s="42"/>
      <c r="V1693" s="42"/>
      <c r="W1693" s="42"/>
      <c r="X1693" s="42"/>
      <c r="Y1693" s="42"/>
      <c r="Z1693" s="42"/>
      <c r="AA1693" s="42"/>
      <c r="AB1693" s="42"/>
      <c r="AC1693" s="42"/>
      <c r="AD1693" s="42"/>
      <c r="AE1693" s="42"/>
      <c r="AT1693" s="20" t="s">
        <v>183</v>
      </c>
      <c r="AU1693" s="20" t="s">
        <v>82</v>
      </c>
    </row>
    <row r="1694" s="2" customFormat="1">
      <c r="A1694" s="42"/>
      <c r="B1694" s="43"/>
      <c r="C1694" s="44"/>
      <c r="D1694" s="229" t="s">
        <v>185</v>
      </c>
      <c r="E1694" s="44"/>
      <c r="F1694" s="230" t="s">
        <v>2517</v>
      </c>
      <c r="G1694" s="44"/>
      <c r="H1694" s="44"/>
      <c r="I1694" s="226"/>
      <c r="J1694" s="44"/>
      <c r="K1694" s="44"/>
      <c r="L1694" s="48"/>
      <c r="M1694" s="227"/>
      <c r="N1694" s="228"/>
      <c r="O1694" s="88"/>
      <c r="P1694" s="88"/>
      <c r="Q1694" s="88"/>
      <c r="R1694" s="88"/>
      <c r="S1694" s="88"/>
      <c r="T1694" s="89"/>
      <c r="U1694" s="42"/>
      <c r="V1694" s="42"/>
      <c r="W1694" s="42"/>
      <c r="X1694" s="42"/>
      <c r="Y1694" s="42"/>
      <c r="Z1694" s="42"/>
      <c r="AA1694" s="42"/>
      <c r="AB1694" s="42"/>
      <c r="AC1694" s="42"/>
      <c r="AD1694" s="42"/>
      <c r="AE1694" s="42"/>
      <c r="AT1694" s="20" t="s">
        <v>185</v>
      </c>
      <c r="AU1694" s="20" t="s">
        <v>82</v>
      </c>
    </row>
    <row r="1695" s="13" customFormat="1">
      <c r="A1695" s="13"/>
      <c r="B1695" s="241"/>
      <c r="C1695" s="242"/>
      <c r="D1695" s="224" t="s">
        <v>187</v>
      </c>
      <c r="E1695" s="243" t="s">
        <v>30</v>
      </c>
      <c r="F1695" s="244" t="s">
        <v>2518</v>
      </c>
      <c r="G1695" s="242"/>
      <c r="H1695" s="245">
        <v>199.29</v>
      </c>
      <c r="I1695" s="246"/>
      <c r="J1695" s="242"/>
      <c r="K1695" s="242"/>
      <c r="L1695" s="247"/>
      <c r="M1695" s="248"/>
      <c r="N1695" s="249"/>
      <c r="O1695" s="249"/>
      <c r="P1695" s="249"/>
      <c r="Q1695" s="249"/>
      <c r="R1695" s="249"/>
      <c r="S1695" s="249"/>
      <c r="T1695" s="250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1" t="s">
        <v>187</v>
      </c>
      <c r="AU1695" s="251" t="s">
        <v>82</v>
      </c>
      <c r="AV1695" s="13" t="s">
        <v>82</v>
      </c>
      <c r="AW1695" s="13" t="s">
        <v>36</v>
      </c>
      <c r="AX1695" s="13" t="s">
        <v>73</v>
      </c>
      <c r="AY1695" s="251" t="s">
        <v>175</v>
      </c>
    </row>
    <row r="1696" s="14" customFormat="1">
      <c r="A1696" s="14"/>
      <c r="B1696" s="252"/>
      <c r="C1696" s="253"/>
      <c r="D1696" s="224" t="s">
        <v>187</v>
      </c>
      <c r="E1696" s="254" t="s">
        <v>30</v>
      </c>
      <c r="F1696" s="255" t="s">
        <v>190</v>
      </c>
      <c r="G1696" s="253"/>
      <c r="H1696" s="256">
        <v>199.29</v>
      </c>
      <c r="I1696" s="257"/>
      <c r="J1696" s="253"/>
      <c r="K1696" s="253"/>
      <c r="L1696" s="258"/>
      <c r="M1696" s="259"/>
      <c r="N1696" s="260"/>
      <c r="O1696" s="260"/>
      <c r="P1696" s="260"/>
      <c r="Q1696" s="260"/>
      <c r="R1696" s="260"/>
      <c r="S1696" s="260"/>
      <c r="T1696" s="261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62" t="s">
        <v>187</v>
      </c>
      <c r="AU1696" s="262" t="s">
        <v>82</v>
      </c>
      <c r="AV1696" s="14" t="s">
        <v>181</v>
      </c>
      <c r="AW1696" s="14" t="s">
        <v>36</v>
      </c>
      <c r="AX1696" s="14" t="s">
        <v>80</v>
      </c>
      <c r="AY1696" s="262" t="s">
        <v>175</v>
      </c>
    </row>
    <row r="1697" s="2" customFormat="1" ht="16.5" customHeight="1">
      <c r="A1697" s="42"/>
      <c r="B1697" s="43"/>
      <c r="C1697" s="287" t="s">
        <v>2519</v>
      </c>
      <c r="D1697" s="287" t="s">
        <v>770</v>
      </c>
      <c r="E1697" s="288" t="s">
        <v>2520</v>
      </c>
      <c r="F1697" s="289" t="s">
        <v>2521</v>
      </c>
      <c r="G1697" s="290" t="s">
        <v>295</v>
      </c>
      <c r="H1697" s="291">
        <v>0.19900000000000003</v>
      </c>
      <c r="I1697" s="292"/>
      <c r="J1697" s="293">
        <f>ROUND(I1697*H1697,2)</f>
        <v>0</v>
      </c>
      <c r="K1697" s="289" t="s">
        <v>180</v>
      </c>
      <c r="L1697" s="294"/>
      <c r="M1697" s="295" t="s">
        <v>30</v>
      </c>
      <c r="N1697" s="296" t="s">
        <v>44</v>
      </c>
      <c r="O1697" s="88"/>
      <c r="P1697" s="220">
        <f>O1697*H1697</f>
        <v>0</v>
      </c>
      <c r="Q1697" s="220">
        <v>1</v>
      </c>
      <c r="R1697" s="220">
        <f>Q1697*H1697</f>
        <v>0.19900000000000003</v>
      </c>
      <c r="S1697" s="220">
        <v>0</v>
      </c>
      <c r="T1697" s="221">
        <f>S1697*H1697</f>
        <v>0</v>
      </c>
      <c r="U1697" s="42"/>
      <c r="V1697" s="42"/>
      <c r="W1697" s="42"/>
      <c r="X1697" s="42"/>
      <c r="Y1697" s="42"/>
      <c r="Z1697" s="42"/>
      <c r="AA1697" s="42"/>
      <c r="AB1697" s="42"/>
      <c r="AC1697" s="42"/>
      <c r="AD1697" s="42"/>
      <c r="AE1697" s="42"/>
      <c r="AR1697" s="222" t="s">
        <v>244</v>
      </c>
      <c r="AT1697" s="222" t="s">
        <v>770</v>
      </c>
      <c r="AU1697" s="222" t="s">
        <v>82</v>
      </c>
      <c r="AY1697" s="20" t="s">
        <v>175</v>
      </c>
      <c r="BE1697" s="223">
        <f>IF(N1697="základní",J1697,0)</f>
        <v>0</v>
      </c>
      <c r="BF1697" s="223">
        <f>IF(N1697="snížená",J1697,0)</f>
        <v>0</v>
      </c>
      <c r="BG1697" s="223">
        <f>IF(N1697="zákl. přenesená",J1697,0)</f>
        <v>0</v>
      </c>
      <c r="BH1697" s="223">
        <f>IF(N1697="sníž. přenesená",J1697,0)</f>
        <v>0</v>
      </c>
      <c r="BI1697" s="223">
        <f>IF(N1697="nulová",J1697,0)</f>
        <v>0</v>
      </c>
      <c r="BJ1697" s="20" t="s">
        <v>80</v>
      </c>
      <c r="BK1697" s="223">
        <f>ROUND(I1697*H1697,2)</f>
        <v>0</v>
      </c>
      <c r="BL1697" s="20" t="s">
        <v>181</v>
      </c>
      <c r="BM1697" s="222" t="s">
        <v>2522</v>
      </c>
    </row>
    <row r="1698" s="2" customFormat="1">
      <c r="A1698" s="42"/>
      <c r="B1698" s="43"/>
      <c r="C1698" s="44"/>
      <c r="D1698" s="224" t="s">
        <v>183</v>
      </c>
      <c r="E1698" s="44"/>
      <c r="F1698" s="225" t="s">
        <v>2521</v>
      </c>
      <c r="G1698" s="44"/>
      <c r="H1698" s="44"/>
      <c r="I1698" s="226"/>
      <c r="J1698" s="44"/>
      <c r="K1698" s="44"/>
      <c r="L1698" s="48"/>
      <c r="M1698" s="227"/>
      <c r="N1698" s="228"/>
      <c r="O1698" s="88"/>
      <c r="P1698" s="88"/>
      <c r="Q1698" s="88"/>
      <c r="R1698" s="88"/>
      <c r="S1698" s="88"/>
      <c r="T1698" s="89"/>
      <c r="U1698" s="42"/>
      <c r="V1698" s="42"/>
      <c r="W1698" s="42"/>
      <c r="X1698" s="42"/>
      <c r="Y1698" s="42"/>
      <c r="Z1698" s="42"/>
      <c r="AA1698" s="42"/>
      <c r="AB1698" s="42"/>
      <c r="AC1698" s="42"/>
      <c r="AD1698" s="42"/>
      <c r="AE1698" s="42"/>
      <c r="AT1698" s="20" t="s">
        <v>183</v>
      </c>
      <c r="AU1698" s="20" t="s">
        <v>82</v>
      </c>
    </row>
    <row r="1699" s="13" customFormat="1">
      <c r="A1699" s="13"/>
      <c r="B1699" s="241"/>
      <c r="C1699" s="242"/>
      <c r="D1699" s="224" t="s">
        <v>187</v>
      </c>
      <c r="E1699" s="243" t="s">
        <v>30</v>
      </c>
      <c r="F1699" s="244" t="s">
        <v>2523</v>
      </c>
      <c r="G1699" s="242"/>
      <c r="H1699" s="245">
        <v>0.19929</v>
      </c>
      <c r="I1699" s="246"/>
      <c r="J1699" s="242"/>
      <c r="K1699" s="242"/>
      <c r="L1699" s="247"/>
      <c r="M1699" s="248"/>
      <c r="N1699" s="249"/>
      <c r="O1699" s="249"/>
      <c r="P1699" s="249"/>
      <c r="Q1699" s="249"/>
      <c r="R1699" s="249"/>
      <c r="S1699" s="249"/>
      <c r="T1699" s="250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1" t="s">
        <v>187</v>
      </c>
      <c r="AU1699" s="251" t="s">
        <v>82</v>
      </c>
      <c r="AV1699" s="13" t="s">
        <v>82</v>
      </c>
      <c r="AW1699" s="13" t="s">
        <v>36</v>
      </c>
      <c r="AX1699" s="13" t="s">
        <v>73</v>
      </c>
      <c r="AY1699" s="251" t="s">
        <v>175</v>
      </c>
    </row>
    <row r="1700" s="14" customFormat="1">
      <c r="A1700" s="14"/>
      <c r="B1700" s="252"/>
      <c r="C1700" s="253"/>
      <c r="D1700" s="224" t="s">
        <v>187</v>
      </c>
      <c r="E1700" s="254" t="s">
        <v>30</v>
      </c>
      <c r="F1700" s="255" t="s">
        <v>190</v>
      </c>
      <c r="G1700" s="253"/>
      <c r="H1700" s="256">
        <v>0.19929</v>
      </c>
      <c r="I1700" s="257"/>
      <c r="J1700" s="253"/>
      <c r="K1700" s="253"/>
      <c r="L1700" s="258"/>
      <c r="M1700" s="259"/>
      <c r="N1700" s="260"/>
      <c r="O1700" s="260"/>
      <c r="P1700" s="260"/>
      <c r="Q1700" s="260"/>
      <c r="R1700" s="260"/>
      <c r="S1700" s="260"/>
      <c r="T1700" s="261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62" t="s">
        <v>187</v>
      </c>
      <c r="AU1700" s="262" t="s">
        <v>82</v>
      </c>
      <c r="AV1700" s="14" t="s">
        <v>181</v>
      </c>
      <c r="AW1700" s="14" t="s">
        <v>36</v>
      </c>
      <c r="AX1700" s="14" t="s">
        <v>80</v>
      </c>
      <c r="AY1700" s="262" t="s">
        <v>175</v>
      </c>
    </row>
    <row r="1701" s="2" customFormat="1" ht="16.5" customHeight="1">
      <c r="A1701" s="42"/>
      <c r="B1701" s="43"/>
      <c r="C1701" s="211" t="s">
        <v>2524</v>
      </c>
      <c r="D1701" s="211" t="s">
        <v>176</v>
      </c>
      <c r="E1701" s="212" t="s">
        <v>2525</v>
      </c>
      <c r="F1701" s="213" t="s">
        <v>2526</v>
      </c>
      <c r="G1701" s="214" t="s">
        <v>295</v>
      </c>
      <c r="H1701" s="215">
        <v>2.6230000000000004</v>
      </c>
      <c r="I1701" s="216"/>
      <c r="J1701" s="217">
        <f>ROUND(I1701*H1701,2)</f>
        <v>0</v>
      </c>
      <c r="K1701" s="213" t="s">
        <v>180</v>
      </c>
      <c r="L1701" s="48"/>
      <c r="M1701" s="218" t="s">
        <v>30</v>
      </c>
      <c r="N1701" s="219" t="s">
        <v>44</v>
      </c>
      <c r="O1701" s="88"/>
      <c r="P1701" s="220">
        <f>O1701*H1701</f>
        <v>0</v>
      </c>
      <c r="Q1701" s="220">
        <v>0</v>
      </c>
      <c r="R1701" s="220">
        <f>Q1701*H1701</f>
        <v>0</v>
      </c>
      <c r="S1701" s="220">
        <v>0</v>
      </c>
      <c r="T1701" s="221">
        <f>S1701*H1701</f>
        <v>0</v>
      </c>
      <c r="U1701" s="42"/>
      <c r="V1701" s="42"/>
      <c r="W1701" s="42"/>
      <c r="X1701" s="42"/>
      <c r="Y1701" s="42"/>
      <c r="Z1701" s="42"/>
      <c r="AA1701" s="42"/>
      <c r="AB1701" s="42"/>
      <c r="AC1701" s="42"/>
      <c r="AD1701" s="42"/>
      <c r="AE1701" s="42"/>
      <c r="AR1701" s="222" t="s">
        <v>305</v>
      </c>
      <c r="AT1701" s="222" t="s">
        <v>176</v>
      </c>
      <c r="AU1701" s="222" t="s">
        <v>82</v>
      </c>
      <c r="AY1701" s="20" t="s">
        <v>175</v>
      </c>
      <c r="BE1701" s="223">
        <f>IF(N1701="základní",J1701,0)</f>
        <v>0</v>
      </c>
      <c r="BF1701" s="223">
        <f>IF(N1701="snížená",J1701,0)</f>
        <v>0</v>
      </c>
      <c r="BG1701" s="223">
        <f>IF(N1701="zákl. přenesená",J1701,0)</f>
        <v>0</v>
      </c>
      <c r="BH1701" s="223">
        <f>IF(N1701="sníž. přenesená",J1701,0)</f>
        <v>0</v>
      </c>
      <c r="BI1701" s="223">
        <f>IF(N1701="nulová",J1701,0)</f>
        <v>0</v>
      </c>
      <c r="BJ1701" s="20" t="s">
        <v>80</v>
      </c>
      <c r="BK1701" s="223">
        <f>ROUND(I1701*H1701,2)</f>
        <v>0</v>
      </c>
      <c r="BL1701" s="20" t="s">
        <v>305</v>
      </c>
      <c r="BM1701" s="222" t="s">
        <v>2527</v>
      </c>
    </row>
    <row r="1702" s="2" customFormat="1">
      <c r="A1702" s="42"/>
      <c r="B1702" s="43"/>
      <c r="C1702" s="44"/>
      <c r="D1702" s="224" t="s">
        <v>183</v>
      </c>
      <c r="E1702" s="44"/>
      <c r="F1702" s="225" t="s">
        <v>2528</v>
      </c>
      <c r="G1702" s="44"/>
      <c r="H1702" s="44"/>
      <c r="I1702" s="226"/>
      <c r="J1702" s="44"/>
      <c r="K1702" s="44"/>
      <c r="L1702" s="48"/>
      <c r="M1702" s="227"/>
      <c r="N1702" s="228"/>
      <c r="O1702" s="88"/>
      <c r="P1702" s="88"/>
      <c r="Q1702" s="88"/>
      <c r="R1702" s="88"/>
      <c r="S1702" s="88"/>
      <c r="T1702" s="89"/>
      <c r="U1702" s="42"/>
      <c r="V1702" s="42"/>
      <c r="W1702" s="42"/>
      <c r="X1702" s="42"/>
      <c r="Y1702" s="42"/>
      <c r="Z1702" s="42"/>
      <c r="AA1702" s="42"/>
      <c r="AB1702" s="42"/>
      <c r="AC1702" s="42"/>
      <c r="AD1702" s="42"/>
      <c r="AE1702" s="42"/>
      <c r="AT1702" s="20" t="s">
        <v>183</v>
      </c>
      <c r="AU1702" s="20" t="s">
        <v>82</v>
      </c>
    </row>
    <row r="1703" s="2" customFormat="1">
      <c r="A1703" s="42"/>
      <c r="B1703" s="43"/>
      <c r="C1703" s="44"/>
      <c r="D1703" s="229" t="s">
        <v>185</v>
      </c>
      <c r="E1703" s="44"/>
      <c r="F1703" s="230" t="s">
        <v>2529</v>
      </c>
      <c r="G1703" s="44"/>
      <c r="H1703" s="44"/>
      <c r="I1703" s="226"/>
      <c r="J1703" s="44"/>
      <c r="K1703" s="44"/>
      <c r="L1703" s="48"/>
      <c r="M1703" s="227"/>
      <c r="N1703" s="228"/>
      <c r="O1703" s="88"/>
      <c r="P1703" s="88"/>
      <c r="Q1703" s="88"/>
      <c r="R1703" s="88"/>
      <c r="S1703" s="88"/>
      <c r="T1703" s="89"/>
      <c r="U1703" s="42"/>
      <c r="V1703" s="42"/>
      <c r="W1703" s="42"/>
      <c r="X1703" s="42"/>
      <c r="Y1703" s="42"/>
      <c r="Z1703" s="42"/>
      <c r="AA1703" s="42"/>
      <c r="AB1703" s="42"/>
      <c r="AC1703" s="42"/>
      <c r="AD1703" s="42"/>
      <c r="AE1703" s="42"/>
      <c r="AT1703" s="20" t="s">
        <v>185</v>
      </c>
      <c r="AU1703" s="20" t="s">
        <v>82</v>
      </c>
    </row>
    <row r="1704" s="11" customFormat="1" ht="22.8" customHeight="1">
      <c r="A1704" s="11"/>
      <c r="B1704" s="197"/>
      <c r="C1704" s="198"/>
      <c r="D1704" s="199" t="s">
        <v>72</v>
      </c>
      <c r="E1704" s="285" t="s">
        <v>2530</v>
      </c>
      <c r="F1704" s="285" t="s">
        <v>2531</v>
      </c>
      <c r="G1704" s="198"/>
      <c r="H1704" s="198"/>
      <c r="I1704" s="201"/>
      <c r="J1704" s="286">
        <f>BK1704</f>
        <v>0</v>
      </c>
      <c r="K1704" s="198"/>
      <c r="L1704" s="203"/>
      <c r="M1704" s="204"/>
      <c r="N1704" s="205"/>
      <c r="O1704" s="205"/>
      <c r="P1704" s="206">
        <f>SUM(P1705:P1743)</f>
        <v>0</v>
      </c>
      <c r="Q1704" s="205"/>
      <c r="R1704" s="206">
        <f>SUM(R1705:R1743)</f>
        <v>13.777557640000002</v>
      </c>
      <c r="S1704" s="205"/>
      <c r="T1704" s="207">
        <f>SUM(T1705:T1743)</f>
        <v>0</v>
      </c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R1704" s="208" t="s">
        <v>82</v>
      </c>
      <c r="AT1704" s="209" t="s">
        <v>72</v>
      </c>
      <c r="AU1704" s="209" t="s">
        <v>80</v>
      </c>
      <c r="AY1704" s="208" t="s">
        <v>175</v>
      </c>
      <c r="BK1704" s="210">
        <f>SUM(BK1705:BK1743)</f>
        <v>0</v>
      </c>
    </row>
    <row r="1705" s="2" customFormat="1" ht="16.5" customHeight="1">
      <c r="A1705" s="42"/>
      <c r="B1705" s="43"/>
      <c r="C1705" s="211" t="s">
        <v>2532</v>
      </c>
      <c r="D1705" s="211" t="s">
        <v>176</v>
      </c>
      <c r="E1705" s="212" t="s">
        <v>2533</v>
      </c>
      <c r="F1705" s="213" t="s">
        <v>2534</v>
      </c>
      <c r="G1705" s="214" t="s">
        <v>179</v>
      </c>
      <c r="H1705" s="215">
        <v>495.926</v>
      </c>
      <c r="I1705" s="216"/>
      <c r="J1705" s="217">
        <f>ROUND(I1705*H1705,2)</f>
        <v>0</v>
      </c>
      <c r="K1705" s="213" t="s">
        <v>180</v>
      </c>
      <c r="L1705" s="48"/>
      <c r="M1705" s="218" t="s">
        <v>30</v>
      </c>
      <c r="N1705" s="219" t="s">
        <v>44</v>
      </c>
      <c r="O1705" s="88"/>
      <c r="P1705" s="220">
        <f>O1705*H1705</f>
        <v>0</v>
      </c>
      <c r="Q1705" s="220">
        <v>0</v>
      </c>
      <c r="R1705" s="220">
        <f>Q1705*H1705</f>
        <v>0</v>
      </c>
      <c r="S1705" s="220">
        <v>0</v>
      </c>
      <c r="T1705" s="221">
        <f>S1705*H1705</f>
        <v>0</v>
      </c>
      <c r="U1705" s="42"/>
      <c r="V1705" s="42"/>
      <c r="W1705" s="42"/>
      <c r="X1705" s="42"/>
      <c r="Y1705" s="42"/>
      <c r="Z1705" s="42"/>
      <c r="AA1705" s="42"/>
      <c r="AB1705" s="42"/>
      <c r="AC1705" s="42"/>
      <c r="AD1705" s="42"/>
      <c r="AE1705" s="42"/>
      <c r="AR1705" s="222" t="s">
        <v>305</v>
      </c>
      <c r="AT1705" s="222" t="s">
        <v>176</v>
      </c>
      <c r="AU1705" s="222" t="s">
        <v>82</v>
      </c>
      <c r="AY1705" s="20" t="s">
        <v>175</v>
      </c>
      <c r="BE1705" s="223">
        <f>IF(N1705="základní",J1705,0)</f>
        <v>0</v>
      </c>
      <c r="BF1705" s="223">
        <f>IF(N1705="snížená",J1705,0)</f>
        <v>0</v>
      </c>
      <c r="BG1705" s="223">
        <f>IF(N1705="zákl. přenesená",J1705,0)</f>
        <v>0</v>
      </c>
      <c r="BH1705" s="223">
        <f>IF(N1705="sníž. přenesená",J1705,0)</f>
        <v>0</v>
      </c>
      <c r="BI1705" s="223">
        <f>IF(N1705="nulová",J1705,0)</f>
        <v>0</v>
      </c>
      <c r="BJ1705" s="20" t="s">
        <v>80</v>
      </c>
      <c r="BK1705" s="223">
        <f>ROUND(I1705*H1705,2)</f>
        <v>0</v>
      </c>
      <c r="BL1705" s="20" t="s">
        <v>305</v>
      </c>
      <c r="BM1705" s="222" t="s">
        <v>2535</v>
      </c>
    </row>
    <row r="1706" s="2" customFormat="1">
      <c r="A1706" s="42"/>
      <c r="B1706" s="43"/>
      <c r="C1706" s="44"/>
      <c r="D1706" s="224" t="s">
        <v>183</v>
      </c>
      <c r="E1706" s="44"/>
      <c r="F1706" s="225" t="s">
        <v>2536</v>
      </c>
      <c r="G1706" s="44"/>
      <c r="H1706" s="44"/>
      <c r="I1706" s="226"/>
      <c r="J1706" s="44"/>
      <c r="K1706" s="44"/>
      <c r="L1706" s="48"/>
      <c r="M1706" s="227"/>
      <c r="N1706" s="228"/>
      <c r="O1706" s="88"/>
      <c r="P1706" s="88"/>
      <c r="Q1706" s="88"/>
      <c r="R1706" s="88"/>
      <c r="S1706" s="88"/>
      <c r="T1706" s="89"/>
      <c r="U1706" s="42"/>
      <c r="V1706" s="42"/>
      <c r="W1706" s="42"/>
      <c r="X1706" s="42"/>
      <c r="Y1706" s="42"/>
      <c r="Z1706" s="42"/>
      <c r="AA1706" s="42"/>
      <c r="AB1706" s="42"/>
      <c r="AC1706" s="42"/>
      <c r="AD1706" s="42"/>
      <c r="AE1706" s="42"/>
      <c r="AT1706" s="20" t="s">
        <v>183</v>
      </c>
      <c r="AU1706" s="20" t="s">
        <v>82</v>
      </c>
    </row>
    <row r="1707" s="2" customFormat="1">
      <c r="A1707" s="42"/>
      <c r="B1707" s="43"/>
      <c r="C1707" s="44"/>
      <c r="D1707" s="229" t="s">
        <v>185</v>
      </c>
      <c r="E1707" s="44"/>
      <c r="F1707" s="230" t="s">
        <v>2537</v>
      </c>
      <c r="G1707" s="44"/>
      <c r="H1707" s="44"/>
      <c r="I1707" s="226"/>
      <c r="J1707" s="44"/>
      <c r="K1707" s="44"/>
      <c r="L1707" s="48"/>
      <c r="M1707" s="227"/>
      <c r="N1707" s="228"/>
      <c r="O1707" s="88"/>
      <c r="P1707" s="88"/>
      <c r="Q1707" s="88"/>
      <c r="R1707" s="88"/>
      <c r="S1707" s="88"/>
      <c r="T1707" s="89"/>
      <c r="U1707" s="42"/>
      <c r="V1707" s="42"/>
      <c r="W1707" s="42"/>
      <c r="X1707" s="42"/>
      <c r="Y1707" s="42"/>
      <c r="Z1707" s="42"/>
      <c r="AA1707" s="42"/>
      <c r="AB1707" s="42"/>
      <c r="AC1707" s="42"/>
      <c r="AD1707" s="42"/>
      <c r="AE1707" s="42"/>
      <c r="AT1707" s="20" t="s">
        <v>185</v>
      </c>
      <c r="AU1707" s="20" t="s">
        <v>82</v>
      </c>
    </row>
    <row r="1708" s="2" customFormat="1" ht="16.5" customHeight="1">
      <c r="A1708" s="42"/>
      <c r="B1708" s="43"/>
      <c r="C1708" s="211" t="s">
        <v>2538</v>
      </c>
      <c r="D1708" s="211" t="s">
        <v>176</v>
      </c>
      <c r="E1708" s="212" t="s">
        <v>2539</v>
      </c>
      <c r="F1708" s="213" t="s">
        <v>2540</v>
      </c>
      <c r="G1708" s="214" t="s">
        <v>179</v>
      </c>
      <c r="H1708" s="215">
        <v>495.926</v>
      </c>
      <c r="I1708" s="216"/>
      <c r="J1708" s="217">
        <f>ROUND(I1708*H1708,2)</f>
        <v>0</v>
      </c>
      <c r="K1708" s="213" t="s">
        <v>180</v>
      </c>
      <c r="L1708" s="48"/>
      <c r="M1708" s="218" t="s">
        <v>30</v>
      </c>
      <c r="N1708" s="219" t="s">
        <v>44</v>
      </c>
      <c r="O1708" s="88"/>
      <c r="P1708" s="220">
        <f>O1708*H1708</f>
        <v>0</v>
      </c>
      <c r="Q1708" s="220">
        <v>0</v>
      </c>
      <c r="R1708" s="220">
        <f>Q1708*H1708</f>
        <v>0</v>
      </c>
      <c r="S1708" s="220">
        <v>0</v>
      </c>
      <c r="T1708" s="221">
        <f>S1708*H1708</f>
        <v>0</v>
      </c>
      <c r="U1708" s="42"/>
      <c r="V1708" s="42"/>
      <c r="W1708" s="42"/>
      <c r="X1708" s="42"/>
      <c r="Y1708" s="42"/>
      <c r="Z1708" s="42"/>
      <c r="AA1708" s="42"/>
      <c r="AB1708" s="42"/>
      <c r="AC1708" s="42"/>
      <c r="AD1708" s="42"/>
      <c r="AE1708" s="42"/>
      <c r="AR1708" s="222" t="s">
        <v>305</v>
      </c>
      <c r="AT1708" s="222" t="s">
        <v>176</v>
      </c>
      <c r="AU1708" s="222" t="s">
        <v>82</v>
      </c>
      <c r="AY1708" s="20" t="s">
        <v>175</v>
      </c>
      <c r="BE1708" s="223">
        <f>IF(N1708="základní",J1708,0)</f>
        <v>0</v>
      </c>
      <c r="BF1708" s="223">
        <f>IF(N1708="snížená",J1708,0)</f>
        <v>0</v>
      </c>
      <c r="BG1708" s="223">
        <f>IF(N1708="zákl. přenesená",J1708,0)</f>
        <v>0</v>
      </c>
      <c r="BH1708" s="223">
        <f>IF(N1708="sníž. přenesená",J1708,0)</f>
        <v>0</v>
      </c>
      <c r="BI1708" s="223">
        <f>IF(N1708="nulová",J1708,0)</f>
        <v>0</v>
      </c>
      <c r="BJ1708" s="20" t="s">
        <v>80</v>
      </c>
      <c r="BK1708" s="223">
        <f>ROUND(I1708*H1708,2)</f>
        <v>0</v>
      </c>
      <c r="BL1708" s="20" t="s">
        <v>305</v>
      </c>
      <c r="BM1708" s="222" t="s">
        <v>2541</v>
      </c>
    </row>
    <row r="1709" s="2" customFormat="1">
      <c r="A1709" s="42"/>
      <c r="B1709" s="43"/>
      <c r="C1709" s="44"/>
      <c r="D1709" s="224" t="s">
        <v>183</v>
      </c>
      <c r="E1709" s="44"/>
      <c r="F1709" s="225" t="s">
        <v>2542</v>
      </c>
      <c r="G1709" s="44"/>
      <c r="H1709" s="44"/>
      <c r="I1709" s="226"/>
      <c r="J1709" s="44"/>
      <c r="K1709" s="44"/>
      <c r="L1709" s="48"/>
      <c r="M1709" s="227"/>
      <c r="N1709" s="228"/>
      <c r="O1709" s="88"/>
      <c r="P1709" s="88"/>
      <c r="Q1709" s="88"/>
      <c r="R1709" s="88"/>
      <c r="S1709" s="88"/>
      <c r="T1709" s="89"/>
      <c r="U1709" s="42"/>
      <c r="V1709" s="42"/>
      <c r="W1709" s="42"/>
      <c r="X1709" s="42"/>
      <c r="Y1709" s="42"/>
      <c r="Z1709" s="42"/>
      <c r="AA1709" s="42"/>
      <c r="AB1709" s="42"/>
      <c r="AC1709" s="42"/>
      <c r="AD1709" s="42"/>
      <c r="AE1709" s="42"/>
      <c r="AT1709" s="20" t="s">
        <v>183</v>
      </c>
      <c r="AU1709" s="20" t="s">
        <v>82</v>
      </c>
    </row>
    <row r="1710" s="2" customFormat="1">
      <c r="A1710" s="42"/>
      <c r="B1710" s="43"/>
      <c r="C1710" s="44"/>
      <c r="D1710" s="229" t="s">
        <v>185</v>
      </c>
      <c r="E1710" s="44"/>
      <c r="F1710" s="230" t="s">
        <v>2543</v>
      </c>
      <c r="G1710" s="44"/>
      <c r="H1710" s="44"/>
      <c r="I1710" s="226"/>
      <c r="J1710" s="44"/>
      <c r="K1710" s="44"/>
      <c r="L1710" s="48"/>
      <c r="M1710" s="227"/>
      <c r="N1710" s="228"/>
      <c r="O1710" s="88"/>
      <c r="P1710" s="88"/>
      <c r="Q1710" s="88"/>
      <c r="R1710" s="88"/>
      <c r="S1710" s="88"/>
      <c r="T1710" s="89"/>
      <c r="U1710" s="42"/>
      <c r="V1710" s="42"/>
      <c r="W1710" s="42"/>
      <c r="X1710" s="42"/>
      <c r="Y1710" s="42"/>
      <c r="Z1710" s="42"/>
      <c r="AA1710" s="42"/>
      <c r="AB1710" s="42"/>
      <c r="AC1710" s="42"/>
      <c r="AD1710" s="42"/>
      <c r="AE1710" s="42"/>
      <c r="AT1710" s="20" t="s">
        <v>185</v>
      </c>
      <c r="AU1710" s="20" t="s">
        <v>82</v>
      </c>
    </row>
    <row r="1711" s="2" customFormat="1" ht="16.5" customHeight="1">
      <c r="A1711" s="42"/>
      <c r="B1711" s="43"/>
      <c r="C1711" s="211" t="s">
        <v>2544</v>
      </c>
      <c r="D1711" s="211" t="s">
        <v>176</v>
      </c>
      <c r="E1711" s="212" t="s">
        <v>2545</v>
      </c>
      <c r="F1711" s="213" t="s">
        <v>2546</v>
      </c>
      <c r="G1711" s="214" t="s">
        <v>247</v>
      </c>
      <c r="H1711" s="215">
        <v>176.92</v>
      </c>
      <c r="I1711" s="216"/>
      <c r="J1711" s="217">
        <f>ROUND(I1711*H1711,2)</f>
        <v>0</v>
      </c>
      <c r="K1711" s="213" t="s">
        <v>180</v>
      </c>
      <c r="L1711" s="48"/>
      <c r="M1711" s="218" t="s">
        <v>30</v>
      </c>
      <c r="N1711" s="219" t="s">
        <v>44</v>
      </c>
      <c r="O1711" s="88"/>
      <c r="P1711" s="220">
        <f>O1711*H1711</f>
        <v>0</v>
      </c>
      <c r="Q1711" s="220">
        <v>2E-05</v>
      </c>
      <c r="R1711" s="220">
        <f>Q1711*H1711</f>
        <v>0.0035384000000000004</v>
      </c>
      <c r="S1711" s="220">
        <v>0</v>
      </c>
      <c r="T1711" s="221">
        <f>S1711*H1711</f>
        <v>0</v>
      </c>
      <c r="U1711" s="42"/>
      <c r="V1711" s="42"/>
      <c r="W1711" s="42"/>
      <c r="X1711" s="42"/>
      <c r="Y1711" s="42"/>
      <c r="Z1711" s="42"/>
      <c r="AA1711" s="42"/>
      <c r="AB1711" s="42"/>
      <c r="AC1711" s="42"/>
      <c r="AD1711" s="42"/>
      <c r="AE1711" s="42"/>
      <c r="AR1711" s="222" t="s">
        <v>305</v>
      </c>
      <c r="AT1711" s="222" t="s">
        <v>176</v>
      </c>
      <c r="AU1711" s="222" t="s">
        <v>82</v>
      </c>
      <c r="AY1711" s="20" t="s">
        <v>175</v>
      </c>
      <c r="BE1711" s="223">
        <f>IF(N1711="základní",J1711,0)</f>
        <v>0</v>
      </c>
      <c r="BF1711" s="223">
        <f>IF(N1711="snížená",J1711,0)</f>
        <v>0</v>
      </c>
      <c r="BG1711" s="223">
        <f>IF(N1711="zákl. přenesená",J1711,0)</f>
        <v>0</v>
      </c>
      <c r="BH1711" s="223">
        <f>IF(N1711="sníž. přenesená",J1711,0)</f>
        <v>0</v>
      </c>
      <c r="BI1711" s="223">
        <f>IF(N1711="nulová",J1711,0)</f>
        <v>0</v>
      </c>
      <c r="BJ1711" s="20" t="s">
        <v>80</v>
      </c>
      <c r="BK1711" s="223">
        <f>ROUND(I1711*H1711,2)</f>
        <v>0</v>
      </c>
      <c r="BL1711" s="20" t="s">
        <v>305</v>
      </c>
      <c r="BM1711" s="222" t="s">
        <v>2547</v>
      </c>
    </row>
    <row r="1712" s="2" customFormat="1">
      <c r="A1712" s="42"/>
      <c r="B1712" s="43"/>
      <c r="C1712" s="44"/>
      <c r="D1712" s="224" t="s">
        <v>183</v>
      </c>
      <c r="E1712" s="44"/>
      <c r="F1712" s="225" t="s">
        <v>2548</v>
      </c>
      <c r="G1712" s="44"/>
      <c r="H1712" s="44"/>
      <c r="I1712" s="226"/>
      <c r="J1712" s="44"/>
      <c r="K1712" s="44"/>
      <c r="L1712" s="48"/>
      <c r="M1712" s="227"/>
      <c r="N1712" s="228"/>
      <c r="O1712" s="88"/>
      <c r="P1712" s="88"/>
      <c r="Q1712" s="88"/>
      <c r="R1712" s="88"/>
      <c r="S1712" s="88"/>
      <c r="T1712" s="89"/>
      <c r="U1712" s="42"/>
      <c r="V1712" s="42"/>
      <c r="W1712" s="42"/>
      <c r="X1712" s="42"/>
      <c r="Y1712" s="42"/>
      <c r="Z1712" s="42"/>
      <c r="AA1712" s="42"/>
      <c r="AB1712" s="42"/>
      <c r="AC1712" s="42"/>
      <c r="AD1712" s="42"/>
      <c r="AE1712" s="42"/>
      <c r="AT1712" s="20" t="s">
        <v>183</v>
      </c>
      <c r="AU1712" s="20" t="s">
        <v>82</v>
      </c>
    </row>
    <row r="1713" s="2" customFormat="1">
      <c r="A1713" s="42"/>
      <c r="B1713" s="43"/>
      <c r="C1713" s="44"/>
      <c r="D1713" s="229" t="s">
        <v>185</v>
      </c>
      <c r="E1713" s="44"/>
      <c r="F1713" s="230" t="s">
        <v>2549</v>
      </c>
      <c r="G1713" s="44"/>
      <c r="H1713" s="44"/>
      <c r="I1713" s="226"/>
      <c r="J1713" s="44"/>
      <c r="K1713" s="44"/>
      <c r="L1713" s="48"/>
      <c r="M1713" s="227"/>
      <c r="N1713" s="228"/>
      <c r="O1713" s="88"/>
      <c r="P1713" s="88"/>
      <c r="Q1713" s="88"/>
      <c r="R1713" s="88"/>
      <c r="S1713" s="88"/>
      <c r="T1713" s="89"/>
      <c r="U1713" s="42"/>
      <c r="V1713" s="42"/>
      <c r="W1713" s="42"/>
      <c r="X1713" s="42"/>
      <c r="Y1713" s="42"/>
      <c r="Z1713" s="42"/>
      <c r="AA1713" s="42"/>
      <c r="AB1713" s="42"/>
      <c r="AC1713" s="42"/>
      <c r="AD1713" s="42"/>
      <c r="AE1713" s="42"/>
      <c r="AT1713" s="20" t="s">
        <v>185</v>
      </c>
      <c r="AU1713" s="20" t="s">
        <v>82</v>
      </c>
    </row>
    <row r="1714" s="13" customFormat="1">
      <c r="A1714" s="13"/>
      <c r="B1714" s="241"/>
      <c r="C1714" s="242"/>
      <c r="D1714" s="224" t="s">
        <v>187</v>
      </c>
      <c r="E1714" s="243" t="s">
        <v>30</v>
      </c>
      <c r="F1714" s="244" t="s">
        <v>2550</v>
      </c>
      <c r="G1714" s="242"/>
      <c r="H1714" s="245">
        <v>176.9196</v>
      </c>
      <c r="I1714" s="246"/>
      <c r="J1714" s="242"/>
      <c r="K1714" s="242"/>
      <c r="L1714" s="247"/>
      <c r="M1714" s="248"/>
      <c r="N1714" s="249"/>
      <c r="O1714" s="249"/>
      <c r="P1714" s="249"/>
      <c r="Q1714" s="249"/>
      <c r="R1714" s="249"/>
      <c r="S1714" s="249"/>
      <c r="T1714" s="250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1" t="s">
        <v>187</v>
      </c>
      <c r="AU1714" s="251" t="s">
        <v>82</v>
      </c>
      <c r="AV1714" s="13" t="s">
        <v>82</v>
      </c>
      <c r="AW1714" s="13" t="s">
        <v>36</v>
      </c>
      <c r="AX1714" s="13" t="s">
        <v>73</v>
      </c>
      <c r="AY1714" s="251" t="s">
        <v>175</v>
      </c>
    </row>
    <row r="1715" s="14" customFormat="1">
      <c r="A1715" s="14"/>
      <c r="B1715" s="252"/>
      <c r="C1715" s="253"/>
      <c r="D1715" s="224" t="s">
        <v>187</v>
      </c>
      <c r="E1715" s="254" t="s">
        <v>30</v>
      </c>
      <c r="F1715" s="255" t="s">
        <v>190</v>
      </c>
      <c r="G1715" s="253"/>
      <c r="H1715" s="256">
        <v>176.9196</v>
      </c>
      <c r="I1715" s="257"/>
      <c r="J1715" s="253"/>
      <c r="K1715" s="253"/>
      <c r="L1715" s="258"/>
      <c r="M1715" s="259"/>
      <c r="N1715" s="260"/>
      <c r="O1715" s="260"/>
      <c r="P1715" s="260"/>
      <c r="Q1715" s="260"/>
      <c r="R1715" s="260"/>
      <c r="S1715" s="260"/>
      <c r="T1715" s="261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62" t="s">
        <v>187</v>
      </c>
      <c r="AU1715" s="262" t="s">
        <v>82</v>
      </c>
      <c r="AV1715" s="14" t="s">
        <v>181</v>
      </c>
      <c r="AW1715" s="14" t="s">
        <v>36</v>
      </c>
      <c r="AX1715" s="14" t="s">
        <v>80</v>
      </c>
      <c r="AY1715" s="262" t="s">
        <v>175</v>
      </c>
    </row>
    <row r="1716" s="2" customFormat="1" ht="16.5" customHeight="1">
      <c r="A1716" s="42"/>
      <c r="B1716" s="43"/>
      <c r="C1716" s="211" t="s">
        <v>2551</v>
      </c>
      <c r="D1716" s="211" t="s">
        <v>176</v>
      </c>
      <c r="E1716" s="212" t="s">
        <v>2552</v>
      </c>
      <c r="F1716" s="213" t="s">
        <v>2553</v>
      </c>
      <c r="G1716" s="214" t="s">
        <v>179</v>
      </c>
      <c r="H1716" s="215">
        <v>495.926</v>
      </c>
      <c r="I1716" s="216"/>
      <c r="J1716" s="217">
        <f>ROUND(I1716*H1716,2)</f>
        <v>0</v>
      </c>
      <c r="K1716" s="213" t="s">
        <v>180</v>
      </c>
      <c r="L1716" s="48"/>
      <c r="M1716" s="218" t="s">
        <v>30</v>
      </c>
      <c r="N1716" s="219" t="s">
        <v>44</v>
      </c>
      <c r="O1716" s="88"/>
      <c r="P1716" s="220">
        <f>O1716*H1716</f>
        <v>0</v>
      </c>
      <c r="Q1716" s="220">
        <v>4E-05</v>
      </c>
      <c r="R1716" s="220">
        <f>Q1716*H1716</f>
        <v>0.01983704</v>
      </c>
      <c r="S1716" s="220">
        <v>0</v>
      </c>
      <c r="T1716" s="221">
        <f>S1716*H1716</f>
        <v>0</v>
      </c>
      <c r="U1716" s="42"/>
      <c r="V1716" s="42"/>
      <c r="W1716" s="42"/>
      <c r="X1716" s="42"/>
      <c r="Y1716" s="42"/>
      <c r="Z1716" s="42"/>
      <c r="AA1716" s="42"/>
      <c r="AB1716" s="42"/>
      <c r="AC1716" s="42"/>
      <c r="AD1716" s="42"/>
      <c r="AE1716" s="42"/>
      <c r="AR1716" s="222" t="s">
        <v>305</v>
      </c>
      <c r="AT1716" s="222" t="s">
        <v>176</v>
      </c>
      <c r="AU1716" s="222" t="s">
        <v>82</v>
      </c>
      <c r="AY1716" s="20" t="s">
        <v>175</v>
      </c>
      <c r="BE1716" s="223">
        <f>IF(N1716="základní",J1716,0)</f>
        <v>0</v>
      </c>
      <c r="BF1716" s="223">
        <f>IF(N1716="snížená",J1716,0)</f>
        <v>0</v>
      </c>
      <c r="BG1716" s="223">
        <f>IF(N1716="zákl. přenesená",J1716,0)</f>
        <v>0</v>
      </c>
      <c r="BH1716" s="223">
        <f>IF(N1716="sníž. přenesená",J1716,0)</f>
        <v>0</v>
      </c>
      <c r="BI1716" s="223">
        <f>IF(N1716="nulová",J1716,0)</f>
        <v>0</v>
      </c>
      <c r="BJ1716" s="20" t="s">
        <v>80</v>
      </c>
      <c r="BK1716" s="223">
        <f>ROUND(I1716*H1716,2)</f>
        <v>0</v>
      </c>
      <c r="BL1716" s="20" t="s">
        <v>305</v>
      </c>
      <c r="BM1716" s="222" t="s">
        <v>2554</v>
      </c>
    </row>
    <row r="1717" s="2" customFormat="1">
      <c r="A1717" s="42"/>
      <c r="B1717" s="43"/>
      <c r="C1717" s="44"/>
      <c r="D1717" s="224" t="s">
        <v>183</v>
      </c>
      <c r="E1717" s="44"/>
      <c r="F1717" s="225" t="s">
        <v>2555</v>
      </c>
      <c r="G1717" s="44"/>
      <c r="H1717" s="44"/>
      <c r="I1717" s="226"/>
      <c r="J1717" s="44"/>
      <c r="K1717" s="44"/>
      <c r="L1717" s="48"/>
      <c r="M1717" s="227"/>
      <c r="N1717" s="228"/>
      <c r="O1717" s="88"/>
      <c r="P1717" s="88"/>
      <c r="Q1717" s="88"/>
      <c r="R1717" s="88"/>
      <c r="S1717" s="88"/>
      <c r="T1717" s="89"/>
      <c r="U1717" s="42"/>
      <c r="V1717" s="42"/>
      <c r="W1717" s="42"/>
      <c r="X1717" s="42"/>
      <c r="Y1717" s="42"/>
      <c r="Z1717" s="42"/>
      <c r="AA1717" s="42"/>
      <c r="AB1717" s="42"/>
      <c r="AC1717" s="42"/>
      <c r="AD1717" s="42"/>
      <c r="AE1717" s="42"/>
      <c r="AT1717" s="20" t="s">
        <v>183</v>
      </c>
      <c r="AU1717" s="20" t="s">
        <v>82</v>
      </c>
    </row>
    <row r="1718" s="2" customFormat="1">
      <c r="A1718" s="42"/>
      <c r="B1718" s="43"/>
      <c r="C1718" s="44"/>
      <c r="D1718" s="229" t="s">
        <v>185</v>
      </c>
      <c r="E1718" s="44"/>
      <c r="F1718" s="230" t="s">
        <v>2556</v>
      </c>
      <c r="G1718" s="44"/>
      <c r="H1718" s="44"/>
      <c r="I1718" s="226"/>
      <c r="J1718" s="44"/>
      <c r="K1718" s="44"/>
      <c r="L1718" s="48"/>
      <c r="M1718" s="227"/>
      <c r="N1718" s="228"/>
      <c r="O1718" s="88"/>
      <c r="P1718" s="88"/>
      <c r="Q1718" s="88"/>
      <c r="R1718" s="88"/>
      <c r="S1718" s="88"/>
      <c r="T1718" s="89"/>
      <c r="U1718" s="42"/>
      <c r="V1718" s="42"/>
      <c r="W1718" s="42"/>
      <c r="X1718" s="42"/>
      <c r="Y1718" s="42"/>
      <c r="Z1718" s="42"/>
      <c r="AA1718" s="42"/>
      <c r="AB1718" s="42"/>
      <c r="AC1718" s="42"/>
      <c r="AD1718" s="42"/>
      <c r="AE1718" s="42"/>
      <c r="AT1718" s="20" t="s">
        <v>185</v>
      </c>
      <c r="AU1718" s="20" t="s">
        <v>82</v>
      </c>
    </row>
    <row r="1719" s="2" customFormat="1" ht="16.5" customHeight="1">
      <c r="A1719" s="42"/>
      <c r="B1719" s="43"/>
      <c r="C1719" s="211" t="s">
        <v>2557</v>
      </c>
      <c r="D1719" s="211" t="s">
        <v>176</v>
      </c>
      <c r="E1719" s="212" t="s">
        <v>2558</v>
      </c>
      <c r="F1719" s="213" t="s">
        <v>2559</v>
      </c>
      <c r="G1719" s="214" t="s">
        <v>179</v>
      </c>
      <c r="H1719" s="215">
        <v>495.926</v>
      </c>
      <c r="I1719" s="216"/>
      <c r="J1719" s="217">
        <f>ROUND(I1719*H1719,2)</f>
        <v>0</v>
      </c>
      <c r="K1719" s="213" t="s">
        <v>180</v>
      </c>
      <c r="L1719" s="48"/>
      <c r="M1719" s="218" t="s">
        <v>30</v>
      </c>
      <c r="N1719" s="219" t="s">
        <v>44</v>
      </c>
      <c r="O1719" s="88"/>
      <c r="P1719" s="220">
        <f>O1719*H1719</f>
        <v>0</v>
      </c>
      <c r="Q1719" s="220">
        <v>0.024</v>
      </c>
      <c r="R1719" s="220">
        <f>Q1719*H1719</f>
        <v>11.902224</v>
      </c>
      <c r="S1719" s="220">
        <v>0</v>
      </c>
      <c r="T1719" s="221">
        <f>S1719*H1719</f>
        <v>0</v>
      </c>
      <c r="U1719" s="42"/>
      <c r="V1719" s="42"/>
      <c r="W1719" s="42"/>
      <c r="X1719" s="42"/>
      <c r="Y1719" s="42"/>
      <c r="Z1719" s="42"/>
      <c r="AA1719" s="42"/>
      <c r="AB1719" s="42"/>
      <c r="AC1719" s="42"/>
      <c r="AD1719" s="42"/>
      <c r="AE1719" s="42"/>
      <c r="AR1719" s="222" t="s">
        <v>305</v>
      </c>
      <c r="AT1719" s="222" t="s">
        <v>176</v>
      </c>
      <c r="AU1719" s="222" t="s">
        <v>82</v>
      </c>
      <c r="AY1719" s="20" t="s">
        <v>175</v>
      </c>
      <c r="BE1719" s="223">
        <f>IF(N1719="základní",J1719,0)</f>
        <v>0</v>
      </c>
      <c r="BF1719" s="223">
        <f>IF(N1719="snížená",J1719,0)</f>
        <v>0</v>
      </c>
      <c r="BG1719" s="223">
        <f>IF(N1719="zákl. přenesená",J1719,0)</f>
        <v>0</v>
      </c>
      <c r="BH1719" s="223">
        <f>IF(N1719="sníž. přenesená",J1719,0)</f>
        <v>0</v>
      </c>
      <c r="BI1719" s="223">
        <f>IF(N1719="nulová",J1719,0)</f>
        <v>0</v>
      </c>
      <c r="BJ1719" s="20" t="s">
        <v>80</v>
      </c>
      <c r="BK1719" s="223">
        <f>ROUND(I1719*H1719,2)</f>
        <v>0</v>
      </c>
      <c r="BL1719" s="20" t="s">
        <v>305</v>
      </c>
      <c r="BM1719" s="222" t="s">
        <v>2560</v>
      </c>
    </row>
    <row r="1720" s="2" customFormat="1">
      <c r="A1720" s="42"/>
      <c r="B1720" s="43"/>
      <c r="C1720" s="44"/>
      <c r="D1720" s="224" t="s">
        <v>183</v>
      </c>
      <c r="E1720" s="44"/>
      <c r="F1720" s="225" t="s">
        <v>2561</v>
      </c>
      <c r="G1720" s="44"/>
      <c r="H1720" s="44"/>
      <c r="I1720" s="226"/>
      <c r="J1720" s="44"/>
      <c r="K1720" s="44"/>
      <c r="L1720" s="48"/>
      <c r="M1720" s="227"/>
      <c r="N1720" s="228"/>
      <c r="O1720" s="88"/>
      <c r="P1720" s="88"/>
      <c r="Q1720" s="88"/>
      <c r="R1720" s="88"/>
      <c r="S1720" s="88"/>
      <c r="T1720" s="89"/>
      <c r="U1720" s="42"/>
      <c r="V1720" s="42"/>
      <c r="W1720" s="42"/>
      <c r="X1720" s="42"/>
      <c r="Y1720" s="42"/>
      <c r="Z1720" s="42"/>
      <c r="AA1720" s="42"/>
      <c r="AB1720" s="42"/>
      <c r="AC1720" s="42"/>
      <c r="AD1720" s="42"/>
      <c r="AE1720" s="42"/>
      <c r="AT1720" s="20" t="s">
        <v>183</v>
      </c>
      <c r="AU1720" s="20" t="s">
        <v>82</v>
      </c>
    </row>
    <row r="1721" s="2" customFormat="1">
      <c r="A1721" s="42"/>
      <c r="B1721" s="43"/>
      <c r="C1721" s="44"/>
      <c r="D1721" s="229" t="s">
        <v>185</v>
      </c>
      <c r="E1721" s="44"/>
      <c r="F1721" s="230" t="s">
        <v>2562</v>
      </c>
      <c r="G1721" s="44"/>
      <c r="H1721" s="44"/>
      <c r="I1721" s="226"/>
      <c r="J1721" s="44"/>
      <c r="K1721" s="44"/>
      <c r="L1721" s="48"/>
      <c r="M1721" s="227"/>
      <c r="N1721" s="228"/>
      <c r="O1721" s="88"/>
      <c r="P1721" s="88"/>
      <c r="Q1721" s="88"/>
      <c r="R1721" s="88"/>
      <c r="S1721" s="88"/>
      <c r="T1721" s="89"/>
      <c r="U1721" s="42"/>
      <c r="V1721" s="42"/>
      <c r="W1721" s="42"/>
      <c r="X1721" s="42"/>
      <c r="Y1721" s="42"/>
      <c r="Z1721" s="42"/>
      <c r="AA1721" s="42"/>
      <c r="AB1721" s="42"/>
      <c r="AC1721" s="42"/>
      <c r="AD1721" s="42"/>
      <c r="AE1721" s="42"/>
      <c r="AT1721" s="20" t="s">
        <v>185</v>
      </c>
      <c r="AU1721" s="20" t="s">
        <v>82</v>
      </c>
    </row>
    <row r="1722" s="2" customFormat="1" ht="16.5" customHeight="1">
      <c r="A1722" s="42"/>
      <c r="B1722" s="43"/>
      <c r="C1722" s="211" t="s">
        <v>2563</v>
      </c>
      <c r="D1722" s="211" t="s">
        <v>176</v>
      </c>
      <c r="E1722" s="212" t="s">
        <v>2564</v>
      </c>
      <c r="F1722" s="213" t="s">
        <v>2565</v>
      </c>
      <c r="G1722" s="214" t="s">
        <v>179</v>
      </c>
      <c r="H1722" s="215">
        <v>495.926</v>
      </c>
      <c r="I1722" s="216"/>
      <c r="J1722" s="217">
        <f>ROUND(I1722*H1722,2)</f>
        <v>0</v>
      </c>
      <c r="K1722" s="213" t="s">
        <v>180</v>
      </c>
      <c r="L1722" s="48"/>
      <c r="M1722" s="218" t="s">
        <v>30</v>
      </c>
      <c r="N1722" s="219" t="s">
        <v>44</v>
      </c>
      <c r="O1722" s="88"/>
      <c r="P1722" s="220">
        <f>O1722*H1722</f>
        <v>0</v>
      </c>
      <c r="Q1722" s="220">
        <v>0.0004</v>
      </c>
      <c r="R1722" s="220">
        <f>Q1722*H1722</f>
        <v>0.19837040000000003</v>
      </c>
      <c r="S1722" s="220">
        <v>0</v>
      </c>
      <c r="T1722" s="221">
        <f>S1722*H1722</f>
        <v>0</v>
      </c>
      <c r="U1722" s="42"/>
      <c r="V1722" s="42"/>
      <c r="W1722" s="42"/>
      <c r="X1722" s="42"/>
      <c r="Y1722" s="42"/>
      <c r="Z1722" s="42"/>
      <c r="AA1722" s="42"/>
      <c r="AB1722" s="42"/>
      <c r="AC1722" s="42"/>
      <c r="AD1722" s="42"/>
      <c r="AE1722" s="42"/>
      <c r="AR1722" s="222" t="s">
        <v>305</v>
      </c>
      <c r="AT1722" s="222" t="s">
        <v>176</v>
      </c>
      <c r="AU1722" s="222" t="s">
        <v>82</v>
      </c>
      <c r="AY1722" s="20" t="s">
        <v>175</v>
      </c>
      <c r="BE1722" s="223">
        <f>IF(N1722="základní",J1722,0)</f>
        <v>0</v>
      </c>
      <c r="BF1722" s="223">
        <f>IF(N1722="snížená",J1722,0)</f>
        <v>0</v>
      </c>
      <c r="BG1722" s="223">
        <f>IF(N1722="zákl. přenesená",J1722,0)</f>
        <v>0</v>
      </c>
      <c r="BH1722" s="223">
        <f>IF(N1722="sníž. přenesená",J1722,0)</f>
        <v>0</v>
      </c>
      <c r="BI1722" s="223">
        <f>IF(N1722="nulová",J1722,0)</f>
        <v>0</v>
      </c>
      <c r="BJ1722" s="20" t="s">
        <v>80</v>
      </c>
      <c r="BK1722" s="223">
        <f>ROUND(I1722*H1722,2)</f>
        <v>0</v>
      </c>
      <c r="BL1722" s="20" t="s">
        <v>305</v>
      </c>
      <c r="BM1722" s="222" t="s">
        <v>2566</v>
      </c>
    </row>
    <row r="1723" s="2" customFormat="1">
      <c r="A1723" s="42"/>
      <c r="B1723" s="43"/>
      <c r="C1723" s="44"/>
      <c r="D1723" s="224" t="s">
        <v>183</v>
      </c>
      <c r="E1723" s="44"/>
      <c r="F1723" s="225" t="s">
        <v>2567</v>
      </c>
      <c r="G1723" s="44"/>
      <c r="H1723" s="44"/>
      <c r="I1723" s="226"/>
      <c r="J1723" s="44"/>
      <c r="K1723" s="44"/>
      <c r="L1723" s="48"/>
      <c r="M1723" s="227"/>
      <c r="N1723" s="228"/>
      <c r="O1723" s="88"/>
      <c r="P1723" s="88"/>
      <c r="Q1723" s="88"/>
      <c r="R1723" s="88"/>
      <c r="S1723" s="88"/>
      <c r="T1723" s="89"/>
      <c r="U1723" s="42"/>
      <c r="V1723" s="42"/>
      <c r="W1723" s="42"/>
      <c r="X1723" s="42"/>
      <c r="Y1723" s="42"/>
      <c r="Z1723" s="42"/>
      <c r="AA1723" s="42"/>
      <c r="AB1723" s="42"/>
      <c r="AC1723" s="42"/>
      <c r="AD1723" s="42"/>
      <c r="AE1723" s="42"/>
      <c r="AT1723" s="20" t="s">
        <v>183</v>
      </c>
      <c r="AU1723" s="20" t="s">
        <v>82</v>
      </c>
    </row>
    <row r="1724" s="2" customFormat="1">
      <c r="A1724" s="42"/>
      <c r="B1724" s="43"/>
      <c r="C1724" s="44"/>
      <c r="D1724" s="229" t="s">
        <v>185</v>
      </c>
      <c r="E1724" s="44"/>
      <c r="F1724" s="230" t="s">
        <v>2568</v>
      </c>
      <c r="G1724" s="44"/>
      <c r="H1724" s="44"/>
      <c r="I1724" s="226"/>
      <c r="J1724" s="44"/>
      <c r="K1724" s="44"/>
      <c r="L1724" s="48"/>
      <c r="M1724" s="227"/>
      <c r="N1724" s="228"/>
      <c r="O1724" s="88"/>
      <c r="P1724" s="88"/>
      <c r="Q1724" s="88"/>
      <c r="R1724" s="88"/>
      <c r="S1724" s="88"/>
      <c r="T1724" s="89"/>
      <c r="U1724" s="42"/>
      <c r="V1724" s="42"/>
      <c r="W1724" s="42"/>
      <c r="X1724" s="42"/>
      <c r="Y1724" s="42"/>
      <c r="Z1724" s="42"/>
      <c r="AA1724" s="42"/>
      <c r="AB1724" s="42"/>
      <c r="AC1724" s="42"/>
      <c r="AD1724" s="42"/>
      <c r="AE1724" s="42"/>
      <c r="AT1724" s="20" t="s">
        <v>185</v>
      </c>
      <c r="AU1724" s="20" t="s">
        <v>82</v>
      </c>
    </row>
    <row r="1725" s="12" customFormat="1">
      <c r="A1725" s="12"/>
      <c r="B1725" s="231"/>
      <c r="C1725" s="232"/>
      <c r="D1725" s="224" t="s">
        <v>187</v>
      </c>
      <c r="E1725" s="233" t="s">
        <v>30</v>
      </c>
      <c r="F1725" s="234" t="s">
        <v>2569</v>
      </c>
      <c r="G1725" s="232"/>
      <c r="H1725" s="233" t="s">
        <v>30</v>
      </c>
      <c r="I1725" s="235"/>
      <c r="J1725" s="232"/>
      <c r="K1725" s="232"/>
      <c r="L1725" s="236"/>
      <c r="M1725" s="237"/>
      <c r="N1725" s="238"/>
      <c r="O1725" s="238"/>
      <c r="P1725" s="238"/>
      <c r="Q1725" s="238"/>
      <c r="R1725" s="238"/>
      <c r="S1725" s="238"/>
      <c r="T1725" s="239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T1725" s="240" t="s">
        <v>187</v>
      </c>
      <c r="AU1725" s="240" t="s">
        <v>82</v>
      </c>
      <c r="AV1725" s="12" t="s">
        <v>80</v>
      </c>
      <c r="AW1725" s="12" t="s">
        <v>36</v>
      </c>
      <c r="AX1725" s="12" t="s">
        <v>73</v>
      </c>
      <c r="AY1725" s="240" t="s">
        <v>175</v>
      </c>
    </row>
    <row r="1726" s="13" customFormat="1">
      <c r="A1726" s="13"/>
      <c r="B1726" s="241"/>
      <c r="C1726" s="242"/>
      <c r="D1726" s="224" t="s">
        <v>187</v>
      </c>
      <c r="E1726" s="243" t="s">
        <v>30</v>
      </c>
      <c r="F1726" s="244" t="s">
        <v>2570</v>
      </c>
      <c r="G1726" s="242"/>
      <c r="H1726" s="245">
        <v>2.211</v>
      </c>
      <c r="I1726" s="246"/>
      <c r="J1726" s="242"/>
      <c r="K1726" s="242"/>
      <c r="L1726" s="247"/>
      <c r="M1726" s="248"/>
      <c r="N1726" s="249"/>
      <c r="O1726" s="249"/>
      <c r="P1726" s="249"/>
      <c r="Q1726" s="249"/>
      <c r="R1726" s="249"/>
      <c r="S1726" s="249"/>
      <c r="T1726" s="250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1" t="s">
        <v>187</v>
      </c>
      <c r="AU1726" s="251" t="s">
        <v>82</v>
      </c>
      <c r="AV1726" s="13" t="s">
        <v>82</v>
      </c>
      <c r="AW1726" s="13" t="s">
        <v>36</v>
      </c>
      <c r="AX1726" s="13" t="s">
        <v>73</v>
      </c>
      <c r="AY1726" s="251" t="s">
        <v>175</v>
      </c>
    </row>
    <row r="1727" s="13" customFormat="1">
      <c r="A1727" s="13"/>
      <c r="B1727" s="241"/>
      <c r="C1727" s="242"/>
      <c r="D1727" s="224" t="s">
        <v>187</v>
      </c>
      <c r="E1727" s="243" t="s">
        <v>30</v>
      </c>
      <c r="F1727" s="244" t="s">
        <v>2571</v>
      </c>
      <c r="G1727" s="242"/>
      <c r="H1727" s="245">
        <v>183.37</v>
      </c>
      <c r="I1727" s="246"/>
      <c r="J1727" s="242"/>
      <c r="K1727" s="242"/>
      <c r="L1727" s="247"/>
      <c r="M1727" s="248"/>
      <c r="N1727" s="249"/>
      <c r="O1727" s="249"/>
      <c r="P1727" s="249"/>
      <c r="Q1727" s="249"/>
      <c r="R1727" s="249"/>
      <c r="S1727" s="249"/>
      <c r="T1727" s="250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1" t="s">
        <v>187</v>
      </c>
      <c r="AU1727" s="251" t="s">
        <v>82</v>
      </c>
      <c r="AV1727" s="13" t="s">
        <v>82</v>
      </c>
      <c r="AW1727" s="13" t="s">
        <v>36</v>
      </c>
      <c r="AX1727" s="13" t="s">
        <v>73</v>
      </c>
      <c r="AY1727" s="251" t="s">
        <v>175</v>
      </c>
    </row>
    <row r="1728" s="13" customFormat="1">
      <c r="A1728" s="13"/>
      <c r="B1728" s="241"/>
      <c r="C1728" s="242"/>
      <c r="D1728" s="224" t="s">
        <v>187</v>
      </c>
      <c r="E1728" s="243" t="s">
        <v>30</v>
      </c>
      <c r="F1728" s="244" t="s">
        <v>2572</v>
      </c>
      <c r="G1728" s="242"/>
      <c r="H1728" s="245">
        <v>132.011</v>
      </c>
      <c r="I1728" s="246"/>
      <c r="J1728" s="242"/>
      <c r="K1728" s="242"/>
      <c r="L1728" s="247"/>
      <c r="M1728" s="248"/>
      <c r="N1728" s="249"/>
      <c r="O1728" s="249"/>
      <c r="P1728" s="249"/>
      <c r="Q1728" s="249"/>
      <c r="R1728" s="249"/>
      <c r="S1728" s="249"/>
      <c r="T1728" s="250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1" t="s">
        <v>187</v>
      </c>
      <c r="AU1728" s="251" t="s">
        <v>82</v>
      </c>
      <c r="AV1728" s="13" t="s">
        <v>82</v>
      </c>
      <c r="AW1728" s="13" t="s">
        <v>36</v>
      </c>
      <c r="AX1728" s="13" t="s">
        <v>73</v>
      </c>
      <c r="AY1728" s="251" t="s">
        <v>175</v>
      </c>
    </row>
    <row r="1729" s="13" customFormat="1">
      <c r="A1729" s="13"/>
      <c r="B1729" s="241"/>
      <c r="C1729" s="242"/>
      <c r="D1729" s="224" t="s">
        <v>187</v>
      </c>
      <c r="E1729" s="243" t="s">
        <v>30</v>
      </c>
      <c r="F1729" s="244" t="s">
        <v>2573</v>
      </c>
      <c r="G1729" s="242"/>
      <c r="H1729" s="245">
        <v>177.551</v>
      </c>
      <c r="I1729" s="246"/>
      <c r="J1729" s="242"/>
      <c r="K1729" s="242"/>
      <c r="L1729" s="247"/>
      <c r="M1729" s="248"/>
      <c r="N1729" s="249"/>
      <c r="O1729" s="249"/>
      <c r="P1729" s="249"/>
      <c r="Q1729" s="249"/>
      <c r="R1729" s="249"/>
      <c r="S1729" s="249"/>
      <c r="T1729" s="250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1" t="s">
        <v>187</v>
      </c>
      <c r="AU1729" s="251" t="s">
        <v>82</v>
      </c>
      <c r="AV1729" s="13" t="s">
        <v>82</v>
      </c>
      <c r="AW1729" s="13" t="s">
        <v>36</v>
      </c>
      <c r="AX1729" s="13" t="s">
        <v>73</v>
      </c>
      <c r="AY1729" s="251" t="s">
        <v>175</v>
      </c>
    </row>
    <row r="1730" s="13" customFormat="1">
      <c r="A1730" s="13"/>
      <c r="B1730" s="241"/>
      <c r="C1730" s="242"/>
      <c r="D1730" s="224" t="s">
        <v>187</v>
      </c>
      <c r="E1730" s="243" t="s">
        <v>30</v>
      </c>
      <c r="F1730" s="244" t="s">
        <v>2574</v>
      </c>
      <c r="G1730" s="242"/>
      <c r="H1730" s="245">
        <v>0.7832</v>
      </c>
      <c r="I1730" s="246"/>
      <c r="J1730" s="242"/>
      <c r="K1730" s="242"/>
      <c r="L1730" s="247"/>
      <c r="M1730" s="248"/>
      <c r="N1730" s="249"/>
      <c r="O1730" s="249"/>
      <c r="P1730" s="249"/>
      <c r="Q1730" s="249"/>
      <c r="R1730" s="249"/>
      <c r="S1730" s="249"/>
      <c r="T1730" s="250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1" t="s">
        <v>187</v>
      </c>
      <c r="AU1730" s="251" t="s">
        <v>82</v>
      </c>
      <c r="AV1730" s="13" t="s">
        <v>82</v>
      </c>
      <c r="AW1730" s="13" t="s">
        <v>36</v>
      </c>
      <c r="AX1730" s="13" t="s">
        <v>73</v>
      </c>
      <c r="AY1730" s="251" t="s">
        <v>175</v>
      </c>
    </row>
    <row r="1731" s="14" customFormat="1">
      <c r="A1731" s="14"/>
      <c r="B1731" s="252"/>
      <c r="C1731" s="253"/>
      <c r="D1731" s="224" t="s">
        <v>187</v>
      </c>
      <c r="E1731" s="254" t="s">
        <v>30</v>
      </c>
      <c r="F1731" s="255" t="s">
        <v>190</v>
      </c>
      <c r="G1731" s="253"/>
      <c r="H1731" s="256">
        <v>495.9262</v>
      </c>
      <c r="I1731" s="257"/>
      <c r="J1731" s="253"/>
      <c r="K1731" s="253"/>
      <c r="L1731" s="258"/>
      <c r="M1731" s="259"/>
      <c r="N1731" s="260"/>
      <c r="O1731" s="260"/>
      <c r="P1731" s="260"/>
      <c r="Q1731" s="260"/>
      <c r="R1731" s="260"/>
      <c r="S1731" s="260"/>
      <c r="T1731" s="261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62" t="s">
        <v>187</v>
      </c>
      <c r="AU1731" s="262" t="s">
        <v>82</v>
      </c>
      <c r="AV1731" s="14" t="s">
        <v>181</v>
      </c>
      <c r="AW1731" s="14" t="s">
        <v>36</v>
      </c>
      <c r="AX1731" s="14" t="s">
        <v>80</v>
      </c>
      <c r="AY1731" s="262" t="s">
        <v>175</v>
      </c>
    </row>
    <row r="1732" s="2" customFormat="1" ht="16.5" customHeight="1">
      <c r="A1732" s="42"/>
      <c r="B1732" s="43"/>
      <c r="C1732" s="211" t="s">
        <v>2575</v>
      </c>
      <c r="D1732" s="211" t="s">
        <v>176</v>
      </c>
      <c r="E1732" s="212" t="s">
        <v>2576</v>
      </c>
      <c r="F1732" s="213" t="s">
        <v>2577</v>
      </c>
      <c r="G1732" s="214" t="s">
        <v>179</v>
      </c>
      <c r="H1732" s="215">
        <v>495.926</v>
      </c>
      <c r="I1732" s="216"/>
      <c r="J1732" s="217">
        <f>ROUND(I1732*H1732,2)</f>
        <v>0</v>
      </c>
      <c r="K1732" s="213" t="s">
        <v>180</v>
      </c>
      <c r="L1732" s="48"/>
      <c r="M1732" s="218" t="s">
        <v>30</v>
      </c>
      <c r="N1732" s="219" t="s">
        <v>44</v>
      </c>
      <c r="O1732" s="88"/>
      <c r="P1732" s="220">
        <f>O1732*H1732</f>
        <v>0</v>
      </c>
      <c r="Q1732" s="220">
        <v>0.0005</v>
      </c>
      <c r="R1732" s="220">
        <f>Q1732*H1732</f>
        <v>0.247963</v>
      </c>
      <c r="S1732" s="220">
        <v>0</v>
      </c>
      <c r="T1732" s="221">
        <f>S1732*H1732</f>
        <v>0</v>
      </c>
      <c r="U1732" s="42"/>
      <c r="V1732" s="42"/>
      <c r="W1732" s="42"/>
      <c r="X1732" s="42"/>
      <c r="Y1732" s="42"/>
      <c r="Z1732" s="42"/>
      <c r="AA1732" s="42"/>
      <c r="AB1732" s="42"/>
      <c r="AC1732" s="42"/>
      <c r="AD1732" s="42"/>
      <c r="AE1732" s="42"/>
      <c r="AR1732" s="222" t="s">
        <v>305</v>
      </c>
      <c r="AT1732" s="222" t="s">
        <v>176</v>
      </c>
      <c r="AU1732" s="222" t="s">
        <v>82</v>
      </c>
      <c r="AY1732" s="20" t="s">
        <v>175</v>
      </c>
      <c r="BE1732" s="223">
        <f>IF(N1732="základní",J1732,0)</f>
        <v>0</v>
      </c>
      <c r="BF1732" s="223">
        <f>IF(N1732="snížená",J1732,0)</f>
        <v>0</v>
      </c>
      <c r="BG1732" s="223">
        <f>IF(N1732="zákl. přenesená",J1732,0)</f>
        <v>0</v>
      </c>
      <c r="BH1732" s="223">
        <f>IF(N1732="sníž. přenesená",J1732,0)</f>
        <v>0</v>
      </c>
      <c r="BI1732" s="223">
        <f>IF(N1732="nulová",J1732,0)</f>
        <v>0</v>
      </c>
      <c r="BJ1732" s="20" t="s">
        <v>80</v>
      </c>
      <c r="BK1732" s="223">
        <f>ROUND(I1732*H1732,2)</f>
        <v>0</v>
      </c>
      <c r="BL1732" s="20" t="s">
        <v>305</v>
      </c>
      <c r="BM1732" s="222" t="s">
        <v>2578</v>
      </c>
    </row>
    <row r="1733" s="2" customFormat="1">
      <c r="A1733" s="42"/>
      <c r="B1733" s="43"/>
      <c r="C1733" s="44"/>
      <c r="D1733" s="224" t="s">
        <v>183</v>
      </c>
      <c r="E1733" s="44"/>
      <c r="F1733" s="225" t="s">
        <v>2579</v>
      </c>
      <c r="G1733" s="44"/>
      <c r="H1733" s="44"/>
      <c r="I1733" s="226"/>
      <c r="J1733" s="44"/>
      <c r="K1733" s="44"/>
      <c r="L1733" s="48"/>
      <c r="M1733" s="227"/>
      <c r="N1733" s="228"/>
      <c r="O1733" s="88"/>
      <c r="P1733" s="88"/>
      <c r="Q1733" s="88"/>
      <c r="R1733" s="88"/>
      <c r="S1733" s="88"/>
      <c r="T1733" s="89"/>
      <c r="U1733" s="42"/>
      <c r="V1733" s="42"/>
      <c r="W1733" s="42"/>
      <c r="X1733" s="42"/>
      <c r="Y1733" s="42"/>
      <c r="Z1733" s="42"/>
      <c r="AA1733" s="42"/>
      <c r="AB1733" s="42"/>
      <c r="AC1733" s="42"/>
      <c r="AD1733" s="42"/>
      <c r="AE1733" s="42"/>
      <c r="AT1733" s="20" t="s">
        <v>183</v>
      </c>
      <c r="AU1733" s="20" t="s">
        <v>82</v>
      </c>
    </row>
    <row r="1734" s="2" customFormat="1">
      <c r="A1734" s="42"/>
      <c r="B1734" s="43"/>
      <c r="C1734" s="44"/>
      <c r="D1734" s="229" t="s">
        <v>185</v>
      </c>
      <c r="E1734" s="44"/>
      <c r="F1734" s="230" t="s">
        <v>2580</v>
      </c>
      <c r="G1734" s="44"/>
      <c r="H1734" s="44"/>
      <c r="I1734" s="226"/>
      <c r="J1734" s="44"/>
      <c r="K1734" s="44"/>
      <c r="L1734" s="48"/>
      <c r="M1734" s="227"/>
      <c r="N1734" s="228"/>
      <c r="O1734" s="88"/>
      <c r="P1734" s="88"/>
      <c r="Q1734" s="88"/>
      <c r="R1734" s="88"/>
      <c r="S1734" s="88"/>
      <c r="T1734" s="89"/>
      <c r="U1734" s="42"/>
      <c r="V1734" s="42"/>
      <c r="W1734" s="42"/>
      <c r="X1734" s="42"/>
      <c r="Y1734" s="42"/>
      <c r="Z1734" s="42"/>
      <c r="AA1734" s="42"/>
      <c r="AB1734" s="42"/>
      <c r="AC1734" s="42"/>
      <c r="AD1734" s="42"/>
      <c r="AE1734" s="42"/>
      <c r="AT1734" s="20" t="s">
        <v>185</v>
      </c>
      <c r="AU1734" s="20" t="s">
        <v>82</v>
      </c>
    </row>
    <row r="1735" s="2" customFormat="1" ht="16.5" customHeight="1">
      <c r="A1735" s="42"/>
      <c r="B1735" s="43"/>
      <c r="C1735" s="211" t="s">
        <v>2581</v>
      </c>
      <c r="D1735" s="211" t="s">
        <v>176</v>
      </c>
      <c r="E1735" s="212" t="s">
        <v>2582</v>
      </c>
      <c r="F1735" s="213" t="s">
        <v>2583</v>
      </c>
      <c r="G1735" s="214" t="s">
        <v>179</v>
      </c>
      <c r="H1735" s="215">
        <v>495.926</v>
      </c>
      <c r="I1735" s="216"/>
      <c r="J1735" s="217">
        <f>ROUND(I1735*H1735,2)</f>
        <v>0</v>
      </c>
      <c r="K1735" s="213" t="s">
        <v>180</v>
      </c>
      <c r="L1735" s="48"/>
      <c r="M1735" s="218" t="s">
        <v>30</v>
      </c>
      <c r="N1735" s="219" t="s">
        <v>44</v>
      </c>
      <c r="O1735" s="88"/>
      <c r="P1735" s="220">
        <f>O1735*H1735</f>
        <v>0</v>
      </c>
      <c r="Q1735" s="220">
        <v>0.0016</v>
      </c>
      <c r="R1735" s="220">
        <f>Q1735*H1735</f>
        <v>0.7934816</v>
      </c>
      <c r="S1735" s="220">
        <v>0</v>
      </c>
      <c r="T1735" s="221">
        <f>S1735*H1735</f>
        <v>0</v>
      </c>
      <c r="U1735" s="42"/>
      <c r="V1735" s="42"/>
      <c r="W1735" s="42"/>
      <c r="X1735" s="42"/>
      <c r="Y1735" s="42"/>
      <c r="Z1735" s="42"/>
      <c r="AA1735" s="42"/>
      <c r="AB1735" s="42"/>
      <c r="AC1735" s="42"/>
      <c r="AD1735" s="42"/>
      <c r="AE1735" s="42"/>
      <c r="AR1735" s="222" t="s">
        <v>305</v>
      </c>
      <c r="AT1735" s="222" t="s">
        <v>176</v>
      </c>
      <c r="AU1735" s="222" t="s">
        <v>82</v>
      </c>
      <c r="AY1735" s="20" t="s">
        <v>175</v>
      </c>
      <c r="BE1735" s="223">
        <f>IF(N1735="základní",J1735,0)</f>
        <v>0</v>
      </c>
      <c r="BF1735" s="223">
        <f>IF(N1735="snížená",J1735,0)</f>
        <v>0</v>
      </c>
      <c r="BG1735" s="223">
        <f>IF(N1735="zákl. přenesená",J1735,0)</f>
        <v>0</v>
      </c>
      <c r="BH1735" s="223">
        <f>IF(N1735="sníž. přenesená",J1735,0)</f>
        <v>0</v>
      </c>
      <c r="BI1735" s="223">
        <f>IF(N1735="nulová",J1735,0)</f>
        <v>0</v>
      </c>
      <c r="BJ1735" s="20" t="s">
        <v>80</v>
      </c>
      <c r="BK1735" s="223">
        <f>ROUND(I1735*H1735,2)</f>
        <v>0</v>
      </c>
      <c r="BL1735" s="20" t="s">
        <v>305</v>
      </c>
      <c r="BM1735" s="222" t="s">
        <v>2584</v>
      </c>
    </row>
    <row r="1736" s="2" customFormat="1">
      <c r="A1736" s="42"/>
      <c r="B1736" s="43"/>
      <c r="C1736" s="44"/>
      <c r="D1736" s="224" t="s">
        <v>183</v>
      </c>
      <c r="E1736" s="44"/>
      <c r="F1736" s="225" t="s">
        <v>2585</v>
      </c>
      <c r="G1736" s="44"/>
      <c r="H1736" s="44"/>
      <c r="I1736" s="226"/>
      <c r="J1736" s="44"/>
      <c r="K1736" s="44"/>
      <c r="L1736" s="48"/>
      <c r="M1736" s="227"/>
      <c r="N1736" s="228"/>
      <c r="O1736" s="88"/>
      <c r="P1736" s="88"/>
      <c r="Q1736" s="88"/>
      <c r="R1736" s="88"/>
      <c r="S1736" s="88"/>
      <c r="T1736" s="89"/>
      <c r="U1736" s="42"/>
      <c r="V1736" s="42"/>
      <c r="W1736" s="42"/>
      <c r="X1736" s="42"/>
      <c r="Y1736" s="42"/>
      <c r="Z1736" s="42"/>
      <c r="AA1736" s="42"/>
      <c r="AB1736" s="42"/>
      <c r="AC1736" s="42"/>
      <c r="AD1736" s="42"/>
      <c r="AE1736" s="42"/>
      <c r="AT1736" s="20" t="s">
        <v>183</v>
      </c>
      <c r="AU1736" s="20" t="s">
        <v>82</v>
      </c>
    </row>
    <row r="1737" s="2" customFormat="1">
      <c r="A1737" s="42"/>
      <c r="B1737" s="43"/>
      <c r="C1737" s="44"/>
      <c r="D1737" s="229" t="s">
        <v>185</v>
      </c>
      <c r="E1737" s="44"/>
      <c r="F1737" s="230" t="s">
        <v>2586</v>
      </c>
      <c r="G1737" s="44"/>
      <c r="H1737" s="44"/>
      <c r="I1737" s="226"/>
      <c r="J1737" s="44"/>
      <c r="K1737" s="44"/>
      <c r="L1737" s="48"/>
      <c r="M1737" s="227"/>
      <c r="N1737" s="228"/>
      <c r="O1737" s="88"/>
      <c r="P1737" s="88"/>
      <c r="Q1737" s="88"/>
      <c r="R1737" s="88"/>
      <c r="S1737" s="88"/>
      <c r="T1737" s="89"/>
      <c r="U1737" s="42"/>
      <c r="V1737" s="42"/>
      <c r="W1737" s="42"/>
      <c r="X1737" s="42"/>
      <c r="Y1737" s="42"/>
      <c r="Z1737" s="42"/>
      <c r="AA1737" s="42"/>
      <c r="AB1737" s="42"/>
      <c r="AC1737" s="42"/>
      <c r="AD1737" s="42"/>
      <c r="AE1737" s="42"/>
      <c r="AT1737" s="20" t="s">
        <v>185</v>
      </c>
      <c r="AU1737" s="20" t="s">
        <v>82</v>
      </c>
    </row>
    <row r="1738" s="2" customFormat="1" ht="16.5" customHeight="1">
      <c r="A1738" s="42"/>
      <c r="B1738" s="43"/>
      <c r="C1738" s="211" t="s">
        <v>2587</v>
      </c>
      <c r="D1738" s="211" t="s">
        <v>176</v>
      </c>
      <c r="E1738" s="212" t="s">
        <v>2588</v>
      </c>
      <c r="F1738" s="213" t="s">
        <v>2589</v>
      </c>
      <c r="G1738" s="214" t="s">
        <v>247</v>
      </c>
      <c r="H1738" s="215">
        <v>176.92</v>
      </c>
      <c r="I1738" s="216"/>
      <c r="J1738" s="217">
        <f>ROUND(I1738*H1738,2)</f>
        <v>0</v>
      </c>
      <c r="K1738" s="213" t="s">
        <v>180</v>
      </c>
      <c r="L1738" s="48"/>
      <c r="M1738" s="218" t="s">
        <v>30</v>
      </c>
      <c r="N1738" s="219" t="s">
        <v>44</v>
      </c>
      <c r="O1738" s="88"/>
      <c r="P1738" s="220">
        <f>O1738*H1738</f>
        <v>0</v>
      </c>
      <c r="Q1738" s="220">
        <v>0.00346</v>
      </c>
      <c r="R1738" s="220">
        <f>Q1738*H1738</f>
        <v>0.61214320000000008</v>
      </c>
      <c r="S1738" s="220">
        <v>0</v>
      </c>
      <c r="T1738" s="221">
        <f>S1738*H1738</f>
        <v>0</v>
      </c>
      <c r="U1738" s="42"/>
      <c r="V1738" s="42"/>
      <c r="W1738" s="42"/>
      <c r="X1738" s="42"/>
      <c r="Y1738" s="42"/>
      <c r="Z1738" s="42"/>
      <c r="AA1738" s="42"/>
      <c r="AB1738" s="42"/>
      <c r="AC1738" s="42"/>
      <c r="AD1738" s="42"/>
      <c r="AE1738" s="42"/>
      <c r="AR1738" s="222" t="s">
        <v>305</v>
      </c>
      <c r="AT1738" s="222" t="s">
        <v>176</v>
      </c>
      <c r="AU1738" s="222" t="s">
        <v>82</v>
      </c>
      <c r="AY1738" s="20" t="s">
        <v>175</v>
      </c>
      <c r="BE1738" s="223">
        <f>IF(N1738="základní",J1738,0)</f>
        <v>0</v>
      </c>
      <c r="BF1738" s="223">
        <f>IF(N1738="snížená",J1738,0)</f>
        <v>0</v>
      </c>
      <c r="BG1738" s="223">
        <f>IF(N1738="zákl. přenesená",J1738,0)</f>
        <v>0</v>
      </c>
      <c r="BH1738" s="223">
        <f>IF(N1738="sníž. přenesená",J1738,0)</f>
        <v>0</v>
      </c>
      <c r="BI1738" s="223">
        <f>IF(N1738="nulová",J1738,0)</f>
        <v>0</v>
      </c>
      <c r="BJ1738" s="20" t="s">
        <v>80</v>
      </c>
      <c r="BK1738" s="223">
        <f>ROUND(I1738*H1738,2)</f>
        <v>0</v>
      </c>
      <c r="BL1738" s="20" t="s">
        <v>305</v>
      </c>
      <c r="BM1738" s="222" t="s">
        <v>2590</v>
      </c>
    </row>
    <row r="1739" s="2" customFormat="1">
      <c r="A1739" s="42"/>
      <c r="B1739" s="43"/>
      <c r="C1739" s="44"/>
      <c r="D1739" s="224" t="s">
        <v>183</v>
      </c>
      <c r="E1739" s="44"/>
      <c r="F1739" s="225" t="s">
        <v>2591</v>
      </c>
      <c r="G1739" s="44"/>
      <c r="H1739" s="44"/>
      <c r="I1739" s="226"/>
      <c r="J1739" s="44"/>
      <c r="K1739" s="44"/>
      <c r="L1739" s="48"/>
      <c r="M1739" s="227"/>
      <c r="N1739" s="228"/>
      <c r="O1739" s="88"/>
      <c r="P1739" s="88"/>
      <c r="Q1739" s="88"/>
      <c r="R1739" s="88"/>
      <c r="S1739" s="88"/>
      <c r="T1739" s="89"/>
      <c r="U1739" s="42"/>
      <c r="V1739" s="42"/>
      <c r="W1739" s="42"/>
      <c r="X1739" s="42"/>
      <c r="Y1739" s="42"/>
      <c r="Z1739" s="42"/>
      <c r="AA1739" s="42"/>
      <c r="AB1739" s="42"/>
      <c r="AC1739" s="42"/>
      <c r="AD1739" s="42"/>
      <c r="AE1739" s="42"/>
      <c r="AT1739" s="20" t="s">
        <v>183</v>
      </c>
      <c r="AU1739" s="20" t="s">
        <v>82</v>
      </c>
    </row>
    <row r="1740" s="2" customFormat="1">
      <c r="A1740" s="42"/>
      <c r="B1740" s="43"/>
      <c r="C1740" s="44"/>
      <c r="D1740" s="229" t="s">
        <v>185</v>
      </c>
      <c r="E1740" s="44"/>
      <c r="F1740" s="230" t="s">
        <v>2592</v>
      </c>
      <c r="G1740" s="44"/>
      <c r="H1740" s="44"/>
      <c r="I1740" s="226"/>
      <c r="J1740" s="44"/>
      <c r="K1740" s="44"/>
      <c r="L1740" s="48"/>
      <c r="M1740" s="227"/>
      <c r="N1740" s="228"/>
      <c r="O1740" s="88"/>
      <c r="P1740" s="88"/>
      <c r="Q1740" s="88"/>
      <c r="R1740" s="88"/>
      <c r="S1740" s="88"/>
      <c r="T1740" s="89"/>
      <c r="U1740" s="42"/>
      <c r="V1740" s="42"/>
      <c r="W1740" s="42"/>
      <c r="X1740" s="42"/>
      <c r="Y1740" s="42"/>
      <c r="Z1740" s="42"/>
      <c r="AA1740" s="42"/>
      <c r="AB1740" s="42"/>
      <c r="AC1740" s="42"/>
      <c r="AD1740" s="42"/>
      <c r="AE1740" s="42"/>
      <c r="AT1740" s="20" t="s">
        <v>185</v>
      </c>
      <c r="AU1740" s="20" t="s">
        <v>82</v>
      </c>
    </row>
    <row r="1741" s="2" customFormat="1" ht="16.5" customHeight="1">
      <c r="A1741" s="42"/>
      <c r="B1741" s="43"/>
      <c r="C1741" s="211" t="s">
        <v>2593</v>
      </c>
      <c r="D1741" s="211" t="s">
        <v>176</v>
      </c>
      <c r="E1741" s="212" t="s">
        <v>2594</v>
      </c>
      <c r="F1741" s="213" t="s">
        <v>2595</v>
      </c>
      <c r="G1741" s="214" t="s">
        <v>295</v>
      </c>
      <c r="H1741" s="215">
        <v>13.778</v>
      </c>
      <c r="I1741" s="216"/>
      <c r="J1741" s="217">
        <f>ROUND(I1741*H1741,2)</f>
        <v>0</v>
      </c>
      <c r="K1741" s="213" t="s">
        <v>180</v>
      </c>
      <c r="L1741" s="48"/>
      <c r="M1741" s="218" t="s">
        <v>30</v>
      </c>
      <c r="N1741" s="219" t="s">
        <v>44</v>
      </c>
      <c r="O1741" s="88"/>
      <c r="P1741" s="220">
        <f>O1741*H1741</f>
        <v>0</v>
      </c>
      <c r="Q1741" s="220">
        <v>0</v>
      </c>
      <c r="R1741" s="220">
        <f>Q1741*H1741</f>
        <v>0</v>
      </c>
      <c r="S1741" s="220">
        <v>0</v>
      </c>
      <c r="T1741" s="221">
        <f>S1741*H1741</f>
        <v>0</v>
      </c>
      <c r="U1741" s="42"/>
      <c r="V1741" s="42"/>
      <c r="W1741" s="42"/>
      <c r="X1741" s="42"/>
      <c r="Y1741" s="42"/>
      <c r="Z1741" s="42"/>
      <c r="AA1741" s="42"/>
      <c r="AB1741" s="42"/>
      <c r="AC1741" s="42"/>
      <c r="AD1741" s="42"/>
      <c r="AE1741" s="42"/>
      <c r="AR1741" s="222" t="s">
        <v>305</v>
      </c>
      <c r="AT1741" s="222" t="s">
        <v>176</v>
      </c>
      <c r="AU1741" s="222" t="s">
        <v>82</v>
      </c>
      <c r="AY1741" s="20" t="s">
        <v>175</v>
      </c>
      <c r="BE1741" s="223">
        <f>IF(N1741="základní",J1741,0)</f>
        <v>0</v>
      </c>
      <c r="BF1741" s="223">
        <f>IF(N1741="snížená",J1741,0)</f>
        <v>0</v>
      </c>
      <c r="BG1741" s="223">
        <f>IF(N1741="zákl. přenesená",J1741,0)</f>
        <v>0</v>
      </c>
      <c r="BH1741" s="223">
        <f>IF(N1741="sníž. přenesená",J1741,0)</f>
        <v>0</v>
      </c>
      <c r="BI1741" s="223">
        <f>IF(N1741="nulová",J1741,0)</f>
        <v>0</v>
      </c>
      <c r="BJ1741" s="20" t="s">
        <v>80</v>
      </c>
      <c r="BK1741" s="223">
        <f>ROUND(I1741*H1741,2)</f>
        <v>0</v>
      </c>
      <c r="BL1741" s="20" t="s">
        <v>305</v>
      </c>
      <c r="BM1741" s="222" t="s">
        <v>2596</v>
      </c>
    </row>
    <row r="1742" s="2" customFormat="1">
      <c r="A1742" s="42"/>
      <c r="B1742" s="43"/>
      <c r="C1742" s="44"/>
      <c r="D1742" s="224" t="s">
        <v>183</v>
      </c>
      <c r="E1742" s="44"/>
      <c r="F1742" s="225" t="s">
        <v>2597</v>
      </c>
      <c r="G1742" s="44"/>
      <c r="H1742" s="44"/>
      <c r="I1742" s="226"/>
      <c r="J1742" s="44"/>
      <c r="K1742" s="44"/>
      <c r="L1742" s="48"/>
      <c r="M1742" s="227"/>
      <c r="N1742" s="228"/>
      <c r="O1742" s="88"/>
      <c r="P1742" s="88"/>
      <c r="Q1742" s="88"/>
      <c r="R1742" s="88"/>
      <c r="S1742" s="88"/>
      <c r="T1742" s="89"/>
      <c r="U1742" s="42"/>
      <c r="V1742" s="42"/>
      <c r="W1742" s="42"/>
      <c r="X1742" s="42"/>
      <c r="Y1742" s="42"/>
      <c r="Z1742" s="42"/>
      <c r="AA1742" s="42"/>
      <c r="AB1742" s="42"/>
      <c r="AC1742" s="42"/>
      <c r="AD1742" s="42"/>
      <c r="AE1742" s="42"/>
      <c r="AT1742" s="20" t="s">
        <v>183</v>
      </c>
      <c r="AU1742" s="20" t="s">
        <v>82</v>
      </c>
    </row>
    <row r="1743" s="2" customFormat="1">
      <c r="A1743" s="42"/>
      <c r="B1743" s="43"/>
      <c r="C1743" s="44"/>
      <c r="D1743" s="229" t="s">
        <v>185</v>
      </c>
      <c r="E1743" s="44"/>
      <c r="F1743" s="230" t="s">
        <v>2598</v>
      </c>
      <c r="G1743" s="44"/>
      <c r="H1743" s="44"/>
      <c r="I1743" s="226"/>
      <c r="J1743" s="44"/>
      <c r="K1743" s="44"/>
      <c r="L1743" s="48"/>
      <c r="M1743" s="227"/>
      <c r="N1743" s="228"/>
      <c r="O1743" s="88"/>
      <c r="P1743" s="88"/>
      <c r="Q1743" s="88"/>
      <c r="R1743" s="88"/>
      <c r="S1743" s="88"/>
      <c r="T1743" s="89"/>
      <c r="U1743" s="42"/>
      <c r="V1743" s="42"/>
      <c r="W1743" s="42"/>
      <c r="X1743" s="42"/>
      <c r="Y1743" s="42"/>
      <c r="Z1743" s="42"/>
      <c r="AA1743" s="42"/>
      <c r="AB1743" s="42"/>
      <c r="AC1743" s="42"/>
      <c r="AD1743" s="42"/>
      <c r="AE1743" s="42"/>
      <c r="AT1743" s="20" t="s">
        <v>185</v>
      </c>
      <c r="AU1743" s="20" t="s">
        <v>82</v>
      </c>
    </row>
    <row r="1744" s="11" customFormat="1" ht="22.8" customHeight="1">
      <c r="A1744" s="11"/>
      <c r="B1744" s="197"/>
      <c r="C1744" s="198"/>
      <c r="D1744" s="199" t="s">
        <v>72</v>
      </c>
      <c r="E1744" s="285" t="s">
        <v>2599</v>
      </c>
      <c r="F1744" s="285" t="s">
        <v>2600</v>
      </c>
      <c r="G1744" s="198"/>
      <c r="H1744" s="198"/>
      <c r="I1744" s="201"/>
      <c r="J1744" s="286">
        <f>BK1744</f>
        <v>0</v>
      </c>
      <c r="K1744" s="198"/>
      <c r="L1744" s="203"/>
      <c r="M1744" s="204"/>
      <c r="N1744" s="205"/>
      <c r="O1744" s="205"/>
      <c r="P1744" s="206">
        <f>SUM(P1745:P1755)</f>
        <v>0</v>
      </c>
      <c r="Q1744" s="205"/>
      <c r="R1744" s="206">
        <f>SUM(R1745:R1755)</f>
        <v>0.08598312</v>
      </c>
      <c r="S1744" s="205"/>
      <c r="T1744" s="207">
        <f>SUM(T1745:T1755)</f>
        <v>0</v>
      </c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R1744" s="208" t="s">
        <v>82</v>
      </c>
      <c r="AT1744" s="209" t="s">
        <v>72</v>
      </c>
      <c r="AU1744" s="209" t="s">
        <v>80</v>
      </c>
      <c r="AY1744" s="208" t="s">
        <v>175</v>
      </c>
      <c r="BK1744" s="210">
        <f>SUM(BK1745:BK1755)</f>
        <v>0</v>
      </c>
    </row>
    <row r="1745" s="2" customFormat="1" ht="16.5" customHeight="1">
      <c r="A1745" s="42"/>
      <c r="B1745" s="43"/>
      <c r="C1745" s="211" t="s">
        <v>2601</v>
      </c>
      <c r="D1745" s="211" t="s">
        <v>176</v>
      </c>
      <c r="E1745" s="212" t="s">
        <v>2602</v>
      </c>
      <c r="F1745" s="213" t="s">
        <v>2603</v>
      </c>
      <c r="G1745" s="214" t="s">
        <v>247</v>
      </c>
      <c r="H1745" s="215">
        <v>176.92</v>
      </c>
      <c r="I1745" s="216"/>
      <c r="J1745" s="217">
        <f>ROUND(I1745*H1745,2)</f>
        <v>0</v>
      </c>
      <c r="K1745" s="213" t="s">
        <v>180</v>
      </c>
      <c r="L1745" s="48"/>
      <c r="M1745" s="218" t="s">
        <v>30</v>
      </c>
      <c r="N1745" s="219" t="s">
        <v>44</v>
      </c>
      <c r="O1745" s="88"/>
      <c r="P1745" s="220">
        <f>O1745*H1745</f>
        <v>0</v>
      </c>
      <c r="Q1745" s="220">
        <v>0.00014999999999999997</v>
      </c>
      <c r="R1745" s="220">
        <f>Q1745*H1745</f>
        <v>0.026537999999999996</v>
      </c>
      <c r="S1745" s="220">
        <v>0</v>
      </c>
      <c r="T1745" s="221">
        <f>S1745*H1745</f>
        <v>0</v>
      </c>
      <c r="U1745" s="42"/>
      <c r="V1745" s="42"/>
      <c r="W1745" s="42"/>
      <c r="X1745" s="42"/>
      <c r="Y1745" s="42"/>
      <c r="Z1745" s="42"/>
      <c r="AA1745" s="42"/>
      <c r="AB1745" s="42"/>
      <c r="AC1745" s="42"/>
      <c r="AD1745" s="42"/>
      <c r="AE1745" s="42"/>
      <c r="AR1745" s="222" t="s">
        <v>305</v>
      </c>
      <c r="AT1745" s="222" t="s">
        <v>176</v>
      </c>
      <c r="AU1745" s="222" t="s">
        <v>82</v>
      </c>
      <c r="AY1745" s="20" t="s">
        <v>175</v>
      </c>
      <c r="BE1745" s="223">
        <f>IF(N1745="základní",J1745,0)</f>
        <v>0</v>
      </c>
      <c r="BF1745" s="223">
        <f>IF(N1745="snížená",J1745,0)</f>
        <v>0</v>
      </c>
      <c r="BG1745" s="223">
        <f>IF(N1745="zákl. přenesená",J1745,0)</f>
        <v>0</v>
      </c>
      <c r="BH1745" s="223">
        <f>IF(N1745="sníž. přenesená",J1745,0)</f>
        <v>0</v>
      </c>
      <c r="BI1745" s="223">
        <f>IF(N1745="nulová",J1745,0)</f>
        <v>0</v>
      </c>
      <c r="BJ1745" s="20" t="s">
        <v>80</v>
      </c>
      <c r="BK1745" s="223">
        <f>ROUND(I1745*H1745,2)</f>
        <v>0</v>
      </c>
      <c r="BL1745" s="20" t="s">
        <v>305</v>
      </c>
      <c r="BM1745" s="222" t="s">
        <v>2604</v>
      </c>
    </row>
    <row r="1746" s="2" customFormat="1">
      <c r="A1746" s="42"/>
      <c r="B1746" s="43"/>
      <c r="C1746" s="44"/>
      <c r="D1746" s="224" t="s">
        <v>183</v>
      </c>
      <c r="E1746" s="44"/>
      <c r="F1746" s="225" t="s">
        <v>2605</v>
      </c>
      <c r="G1746" s="44"/>
      <c r="H1746" s="44"/>
      <c r="I1746" s="226"/>
      <c r="J1746" s="44"/>
      <c r="K1746" s="44"/>
      <c r="L1746" s="48"/>
      <c r="M1746" s="227"/>
      <c r="N1746" s="228"/>
      <c r="O1746" s="88"/>
      <c r="P1746" s="88"/>
      <c r="Q1746" s="88"/>
      <c r="R1746" s="88"/>
      <c r="S1746" s="88"/>
      <c r="T1746" s="89"/>
      <c r="U1746" s="42"/>
      <c r="V1746" s="42"/>
      <c r="W1746" s="42"/>
      <c r="X1746" s="42"/>
      <c r="Y1746" s="42"/>
      <c r="Z1746" s="42"/>
      <c r="AA1746" s="42"/>
      <c r="AB1746" s="42"/>
      <c r="AC1746" s="42"/>
      <c r="AD1746" s="42"/>
      <c r="AE1746" s="42"/>
      <c r="AT1746" s="20" t="s">
        <v>183</v>
      </c>
      <c r="AU1746" s="20" t="s">
        <v>82</v>
      </c>
    </row>
    <row r="1747" s="2" customFormat="1">
      <c r="A1747" s="42"/>
      <c r="B1747" s="43"/>
      <c r="C1747" s="44"/>
      <c r="D1747" s="229" t="s">
        <v>185</v>
      </c>
      <c r="E1747" s="44"/>
      <c r="F1747" s="230" t="s">
        <v>2606</v>
      </c>
      <c r="G1747" s="44"/>
      <c r="H1747" s="44"/>
      <c r="I1747" s="226"/>
      <c r="J1747" s="44"/>
      <c r="K1747" s="44"/>
      <c r="L1747" s="48"/>
      <c r="M1747" s="227"/>
      <c r="N1747" s="228"/>
      <c r="O1747" s="88"/>
      <c r="P1747" s="88"/>
      <c r="Q1747" s="88"/>
      <c r="R1747" s="88"/>
      <c r="S1747" s="88"/>
      <c r="T1747" s="89"/>
      <c r="U1747" s="42"/>
      <c r="V1747" s="42"/>
      <c r="W1747" s="42"/>
      <c r="X1747" s="42"/>
      <c r="Y1747" s="42"/>
      <c r="Z1747" s="42"/>
      <c r="AA1747" s="42"/>
      <c r="AB1747" s="42"/>
      <c r="AC1747" s="42"/>
      <c r="AD1747" s="42"/>
      <c r="AE1747" s="42"/>
      <c r="AT1747" s="20" t="s">
        <v>185</v>
      </c>
      <c r="AU1747" s="20" t="s">
        <v>82</v>
      </c>
    </row>
    <row r="1748" s="13" customFormat="1">
      <c r="A1748" s="13"/>
      <c r="B1748" s="241"/>
      <c r="C1748" s="242"/>
      <c r="D1748" s="224" t="s">
        <v>187</v>
      </c>
      <c r="E1748" s="243" t="s">
        <v>30</v>
      </c>
      <c r="F1748" s="244" t="s">
        <v>2607</v>
      </c>
      <c r="G1748" s="242"/>
      <c r="H1748" s="245">
        <v>176.92</v>
      </c>
      <c r="I1748" s="246"/>
      <c r="J1748" s="242"/>
      <c r="K1748" s="242"/>
      <c r="L1748" s="247"/>
      <c r="M1748" s="248"/>
      <c r="N1748" s="249"/>
      <c r="O1748" s="249"/>
      <c r="P1748" s="249"/>
      <c r="Q1748" s="249"/>
      <c r="R1748" s="249"/>
      <c r="S1748" s="249"/>
      <c r="T1748" s="250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1" t="s">
        <v>187</v>
      </c>
      <c r="AU1748" s="251" t="s">
        <v>82</v>
      </c>
      <c r="AV1748" s="13" t="s">
        <v>82</v>
      </c>
      <c r="AW1748" s="13" t="s">
        <v>36</v>
      </c>
      <c r="AX1748" s="13" t="s">
        <v>73</v>
      </c>
      <c r="AY1748" s="251" t="s">
        <v>175</v>
      </c>
    </row>
    <row r="1749" s="14" customFormat="1">
      <c r="A1749" s="14"/>
      <c r="B1749" s="252"/>
      <c r="C1749" s="253"/>
      <c r="D1749" s="224" t="s">
        <v>187</v>
      </c>
      <c r="E1749" s="254" t="s">
        <v>30</v>
      </c>
      <c r="F1749" s="255" t="s">
        <v>190</v>
      </c>
      <c r="G1749" s="253"/>
      <c r="H1749" s="256">
        <v>176.92</v>
      </c>
      <c r="I1749" s="257"/>
      <c r="J1749" s="253"/>
      <c r="K1749" s="253"/>
      <c r="L1749" s="258"/>
      <c r="M1749" s="259"/>
      <c r="N1749" s="260"/>
      <c r="O1749" s="260"/>
      <c r="P1749" s="260"/>
      <c r="Q1749" s="260"/>
      <c r="R1749" s="260"/>
      <c r="S1749" s="260"/>
      <c r="T1749" s="261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62" t="s">
        <v>187</v>
      </c>
      <c r="AU1749" s="262" t="s">
        <v>82</v>
      </c>
      <c r="AV1749" s="14" t="s">
        <v>181</v>
      </c>
      <c r="AW1749" s="14" t="s">
        <v>36</v>
      </c>
      <c r="AX1749" s="14" t="s">
        <v>80</v>
      </c>
      <c r="AY1749" s="262" t="s">
        <v>175</v>
      </c>
    </row>
    <row r="1750" s="2" customFormat="1" ht="16.5" customHeight="1">
      <c r="A1750" s="42"/>
      <c r="B1750" s="43"/>
      <c r="C1750" s="287" t="s">
        <v>2608</v>
      </c>
      <c r="D1750" s="287" t="s">
        <v>770</v>
      </c>
      <c r="E1750" s="288" t="s">
        <v>2609</v>
      </c>
      <c r="F1750" s="289" t="s">
        <v>2610</v>
      </c>
      <c r="G1750" s="290" t="s">
        <v>247</v>
      </c>
      <c r="H1750" s="291">
        <v>185.766</v>
      </c>
      <c r="I1750" s="292"/>
      <c r="J1750" s="293">
        <f>ROUND(I1750*H1750,2)</f>
        <v>0</v>
      </c>
      <c r="K1750" s="289" t="s">
        <v>180</v>
      </c>
      <c r="L1750" s="294"/>
      <c r="M1750" s="295" t="s">
        <v>30</v>
      </c>
      <c r="N1750" s="296" t="s">
        <v>44</v>
      </c>
      <c r="O1750" s="88"/>
      <c r="P1750" s="220">
        <f>O1750*H1750</f>
        <v>0</v>
      </c>
      <c r="Q1750" s="220">
        <v>0.00032</v>
      </c>
      <c r="R1750" s="220">
        <f>Q1750*H1750</f>
        <v>0.059445120000000008</v>
      </c>
      <c r="S1750" s="220">
        <v>0</v>
      </c>
      <c r="T1750" s="221">
        <f>S1750*H1750</f>
        <v>0</v>
      </c>
      <c r="U1750" s="42"/>
      <c r="V1750" s="42"/>
      <c r="W1750" s="42"/>
      <c r="X1750" s="42"/>
      <c r="Y1750" s="42"/>
      <c r="Z1750" s="42"/>
      <c r="AA1750" s="42"/>
      <c r="AB1750" s="42"/>
      <c r="AC1750" s="42"/>
      <c r="AD1750" s="42"/>
      <c r="AE1750" s="42"/>
      <c r="AR1750" s="222" t="s">
        <v>462</v>
      </c>
      <c r="AT1750" s="222" t="s">
        <v>770</v>
      </c>
      <c r="AU1750" s="222" t="s">
        <v>82</v>
      </c>
      <c r="AY1750" s="20" t="s">
        <v>175</v>
      </c>
      <c r="BE1750" s="223">
        <f>IF(N1750="základní",J1750,0)</f>
        <v>0</v>
      </c>
      <c r="BF1750" s="223">
        <f>IF(N1750="snížená",J1750,0)</f>
        <v>0</v>
      </c>
      <c r="BG1750" s="223">
        <f>IF(N1750="zákl. přenesená",J1750,0)</f>
        <v>0</v>
      </c>
      <c r="BH1750" s="223">
        <f>IF(N1750="sníž. přenesená",J1750,0)</f>
        <v>0</v>
      </c>
      <c r="BI1750" s="223">
        <f>IF(N1750="nulová",J1750,0)</f>
        <v>0</v>
      </c>
      <c r="BJ1750" s="20" t="s">
        <v>80</v>
      </c>
      <c r="BK1750" s="223">
        <f>ROUND(I1750*H1750,2)</f>
        <v>0</v>
      </c>
      <c r="BL1750" s="20" t="s">
        <v>305</v>
      </c>
      <c r="BM1750" s="222" t="s">
        <v>2611</v>
      </c>
    </row>
    <row r="1751" s="2" customFormat="1">
      <c r="A1751" s="42"/>
      <c r="B1751" s="43"/>
      <c r="C1751" s="44"/>
      <c r="D1751" s="224" t="s">
        <v>183</v>
      </c>
      <c r="E1751" s="44"/>
      <c r="F1751" s="225" t="s">
        <v>2610</v>
      </c>
      <c r="G1751" s="44"/>
      <c r="H1751" s="44"/>
      <c r="I1751" s="226"/>
      <c r="J1751" s="44"/>
      <c r="K1751" s="44"/>
      <c r="L1751" s="48"/>
      <c r="M1751" s="227"/>
      <c r="N1751" s="228"/>
      <c r="O1751" s="88"/>
      <c r="P1751" s="88"/>
      <c r="Q1751" s="88"/>
      <c r="R1751" s="88"/>
      <c r="S1751" s="88"/>
      <c r="T1751" s="89"/>
      <c r="U1751" s="42"/>
      <c r="V1751" s="42"/>
      <c r="W1751" s="42"/>
      <c r="X1751" s="42"/>
      <c r="Y1751" s="42"/>
      <c r="Z1751" s="42"/>
      <c r="AA1751" s="42"/>
      <c r="AB1751" s="42"/>
      <c r="AC1751" s="42"/>
      <c r="AD1751" s="42"/>
      <c r="AE1751" s="42"/>
      <c r="AT1751" s="20" t="s">
        <v>183</v>
      </c>
      <c r="AU1751" s="20" t="s">
        <v>82</v>
      </c>
    </row>
    <row r="1752" s="13" customFormat="1">
      <c r="A1752" s="13"/>
      <c r="B1752" s="241"/>
      <c r="C1752" s="242"/>
      <c r="D1752" s="224" t="s">
        <v>187</v>
      </c>
      <c r="E1752" s="242"/>
      <c r="F1752" s="244" t="s">
        <v>2612</v>
      </c>
      <c r="G1752" s="242"/>
      <c r="H1752" s="245">
        <v>185.766</v>
      </c>
      <c r="I1752" s="246"/>
      <c r="J1752" s="242"/>
      <c r="K1752" s="242"/>
      <c r="L1752" s="247"/>
      <c r="M1752" s="248"/>
      <c r="N1752" s="249"/>
      <c r="O1752" s="249"/>
      <c r="P1752" s="249"/>
      <c r="Q1752" s="249"/>
      <c r="R1752" s="249"/>
      <c r="S1752" s="249"/>
      <c r="T1752" s="250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1" t="s">
        <v>187</v>
      </c>
      <c r="AU1752" s="251" t="s">
        <v>82</v>
      </c>
      <c r="AV1752" s="13" t="s">
        <v>82</v>
      </c>
      <c r="AW1752" s="13" t="s">
        <v>4</v>
      </c>
      <c r="AX1752" s="13" t="s">
        <v>80</v>
      </c>
      <c r="AY1752" s="251" t="s">
        <v>175</v>
      </c>
    </row>
    <row r="1753" s="2" customFormat="1" ht="16.5" customHeight="1">
      <c r="A1753" s="42"/>
      <c r="B1753" s="43"/>
      <c r="C1753" s="211" t="s">
        <v>2613</v>
      </c>
      <c r="D1753" s="211" t="s">
        <v>176</v>
      </c>
      <c r="E1753" s="212" t="s">
        <v>2614</v>
      </c>
      <c r="F1753" s="213" t="s">
        <v>2615</v>
      </c>
      <c r="G1753" s="214" t="s">
        <v>295</v>
      </c>
      <c r="H1753" s="215">
        <v>0.086</v>
      </c>
      <c r="I1753" s="216"/>
      <c r="J1753" s="217">
        <f>ROUND(I1753*H1753,2)</f>
        <v>0</v>
      </c>
      <c r="K1753" s="213" t="s">
        <v>180</v>
      </c>
      <c r="L1753" s="48"/>
      <c r="M1753" s="218" t="s">
        <v>30</v>
      </c>
      <c r="N1753" s="219" t="s">
        <v>44</v>
      </c>
      <c r="O1753" s="88"/>
      <c r="P1753" s="220">
        <f>O1753*H1753</f>
        <v>0</v>
      </c>
      <c r="Q1753" s="220">
        <v>0</v>
      </c>
      <c r="R1753" s="220">
        <f>Q1753*H1753</f>
        <v>0</v>
      </c>
      <c r="S1753" s="220">
        <v>0</v>
      </c>
      <c r="T1753" s="221">
        <f>S1753*H1753</f>
        <v>0</v>
      </c>
      <c r="U1753" s="42"/>
      <c r="V1753" s="42"/>
      <c r="W1753" s="42"/>
      <c r="X1753" s="42"/>
      <c r="Y1753" s="42"/>
      <c r="Z1753" s="42"/>
      <c r="AA1753" s="42"/>
      <c r="AB1753" s="42"/>
      <c r="AC1753" s="42"/>
      <c r="AD1753" s="42"/>
      <c r="AE1753" s="42"/>
      <c r="AR1753" s="222" t="s">
        <v>305</v>
      </c>
      <c r="AT1753" s="222" t="s">
        <v>176</v>
      </c>
      <c r="AU1753" s="222" t="s">
        <v>82</v>
      </c>
      <c r="AY1753" s="20" t="s">
        <v>175</v>
      </c>
      <c r="BE1753" s="223">
        <f>IF(N1753="základní",J1753,0)</f>
        <v>0</v>
      </c>
      <c r="BF1753" s="223">
        <f>IF(N1753="snížená",J1753,0)</f>
        <v>0</v>
      </c>
      <c r="BG1753" s="223">
        <f>IF(N1753="zákl. přenesená",J1753,0)</f>
        <v>0</v>
      </c>
      <c r="BH1753" s="223">
        <f>IF(N1753="sníž. přenesená",J1753,0)</f>
        <v>0</v>
      </c>
      <c r="BI1753" s="223">
        <f>IF(N1753="nulová",J1753,0)</f>
        <v>0</v>
      </c>
      <c r="BJ1753" s="20" t="s">
        <v>80</v>
      </c>
      <c r="BK1753" s="223">
        <f>ROUND(I1753*H1753,2)</f>
        <v>0</v>
      </c>
      <c r="BL1753" s="20" t="s">
        <v>305</v>
      </c>
      <c r="BM1753" s="222" t="s">
        <v>2616</v>
      </c>
    </row>
    <row r="1754" s="2" customFormat="1">
      <c r="A1754" s="42"/>
      <c r="B1754" s="43"/>
      <c r="C1754" s="44"/>
      <c r="D1754" s="224" t="s">
        <v>183</v>
      </c>
      <c r="E1754" s="44"/>
      <c r="F1754" s="225" t="s">
        <v>2617</v>
      </c>
      <c r="G1754" s="44"/>
      <c r="H1754" s="44"/>
      <c r="I1754" s="226"/>
      <c r="J1754" s="44"/>
      <c r="K1754" s="44"/>
      <c r="L1754" s="48"/>
      <c r="M1754" s="227"/>
      <c r="N1754" s="228"/>
      <c r="O1754" s="88"/>
      <c r="P1754" s="88"/>
      <c r="Q1754" s="88"/>
      <c r="R1754" s="88"/>
      <c r="S1754" s="88"/>
      <c r="T1754" s="89"/>
      <c r="U1754" s="42"/>
      <c r="V1754" s="42"/>
      <c r="W1754" s="42"/>
      <c r="X1754" s="42"/>
      <c r="Y1754" s="42"/>
      <c r="Z1754" s="42"/>
      <c r="AA1754" s="42"/>
      <c r="AB1754" s="42"/>
      <c r="AC1754" s="42"/>
      <c r="AD1754" s="42"/>
      <c r="AE1754" s="42"/>
      <c r="AT1754" s="20" t="s">
        <v>183</v>
      </c>
      <c r="AU1754" s="20" t="s">
        <v>82</v>
      </c>
    </row>
    <row r="1755" s="2" customFormat="1">
      <c r="A1755" s="42"/>
      <c r="B1755" s="43"/>
      <c r="C1755" s="44"/>
      <c r="D1755" s="229" t="s">
        <v>185</v>
      </c>
      <c r="E1755" s="44"/>
      <c r="F1755" s="230" t="s">
        <v>2618</v>
      </c>
      <c r="G1755" s="44"/>
      <c r="H1755" s="44"/>
      <c r="I1755" s="226"/>
      <c r="J1755" s="44"/>
      <c r="K1755" s="44"/>
      <c r="L1755" s="48"/>
      <c r="M1755" s="227"/>
      <c r="N1755" s="228"/>
      <c r="O1755" s="88"/>
      <c r="P1755" s="88"/>
      <c r="Q1755" s="88"/>
      <c r="R1755" s="88"/>
      <c r="S1755" s="88"/>
      <c r="T1755" s="89"/>
      <c r="U1755" s="42"/>
      <c r="V1755" s="42"/>
      <c r="W1755" s="42"/>
      <c r="X1755" s="42"/>
      <c r="Y1755" s="42"/>
      <c r="Z1755" s="42"/>
      <c r="AA1755" s="42"/>
      <c r="AB1755" s="42"/>
      <c r="AC1755" s="42"/>
      <c r="AD1755" s="42"/>
      <c r="AE1755" s="42"/>
      <c r="AT1755" s="20" t="s">
        <v>185</v>
      </c>
      <c r="AU1755" s="20" t="s">
        <v>82</v>
      </c>
    </row>
    <row r="1756" s="11" customFormat="1" ht="22.8" customHeight="1">
      <c r="A1756" s="11"/>
      <c r="B1756" s="197"/>
      <c r="C1756" s="198"/>
      <c r="D1756" s="199" t="s">
        <v>72</v>
      </c>
      <c r="E1756" s="285" t="s">
        <v>2619</v>
      </c>
      <c r="F1756" s="285" t="s">
        <v>2620</v>
      </c>
      <c r="G1756" s="198"/>
      <c r="H1756" s="198"/>
      <c r="I1756" s="201"/>
      <c r="J1756" s="286">
        <f>BK1756</f>
        <v>0</v>
      </c>
      <c r="K1756" s="198"/>
      <c r="L1756" s="203"/>
      <c r="M1756" s="204"/>
      <c r="N1756" s="205"/>
      <c r="O1756" s="205"/>
      <c r="P1756" s="206">
        <f>SUM(P1757:P1796)</f>
        <v>0</v>
      </c>
      <c r="Q1756" s="205"/>
      <c r="R1756" s="206">
        <f>SUM(R1757:R1796)</f>
        <v>0.43070574</v>
      </c>
      <c r="S1756" s="205"/>
      <c r="T1756" s="207">
        <f>SUM(T1757:T1796)</f>
        <v>0</v>
      </c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R1756" s="208" t="s">
        <v>82</v>
      </c>
      <c r="AT1756" s="209" t="s">
        <v>72</v>
      </c>
      <c r="AU1756" s="209" t="s">
        <v>80</v>
      </c>
      <c r="AY1756" s="208" t="s">
        <v>175</v>
      </c>
      <c r="BK1756" s="210">
        <f>SUM(BK1757:BK1796)</f>
        <v>0</v>
      </c>
    </row>
    <row r="1757" s="2" customFormat="1" ht="16.5" customHeight="1">
      <c r="A1757" s="42"/>
      <c r="B1757" s="43"/>
      <c r="C1757" s="211" t="s">
        <v>2621</v>
      </c>
      <c r="D1757" s="211" t="s">
        <v>176</v>
      </c>
      <c r="E1757" s="212" t="s">
        <v>2622</v>
      </c>
      <c r="F1757" s="213" t="s">
        <v>2623</v>
      </c>
      <c r="G1757" s="214" t="s">
        <v>179</v>
      </c>
      <c r="H1757" s="215">
        <v>918.571</v>
      </c>
      <c r="I1757" s="216"/>
      <c r="J1757" s="217">
        <f>ROUND(I1757*H1757,2)</f>
        <v>0</v>
      </c>
      <c r="K1757" s="213" t="s">
        <v>180</v>
      </c>
      <c r="L1757" s="48"/>
      <c r="M1757" s="218" t="s">
        <v>30</v>
      </c>
      <c r="N1757" s="219" t="s">
        <v>44</v>
      </c>
      <c r="O1757" s="88"/>
      <c r="P1757" s="220">
        <f>O1757*H1757</f>
        <v>0</v>
      </c>
      <c r="Q1757" s="220">
        <v>0</v>
      </c>
      <c r="R1757" s="220">
        <f>Q1757*H1757</f>
        <v>0</v>
      </c>
      <c r="S1757" s="220">
        <v>0</v>
      </c>
      <c r="T1757" s="221">
        <f>S1757*H1757</f>
        <v>0</v>
      </c>
      <c r="U1757" s="42"/>
      <c r="V1757" s="42"/>
      <c r="W1757" s="42"/>
      <c r="X1757" s="42"/>
      <c r="Y1757" s="42"/>
      <c r="Z1757" s="42"/>
      <c r="AA1757" s="42"/>
      <c r="AB1757" s="42"/>
      <c r="AC1757" s="42"/>
      <c r="AD1757" s="42"/>
      <c r="AE1757" s="42"/>
      <c r="AR1757" s="222" t="s">
        <v>305</v>
      </c>
      <c r="AT1757" s="222" t="s">
        <v>176</v>
      </c>
      <c r="AU1757" s="222" t="s">
        <v>82</v>
      </c>
      <c r="AY1757" s="20" t="s">
        <v>175</v>
      </c>
      <c r="BE1757" s="223">
        <f>IF(N1757="základní",J1757,0)</f>
        <v>0</v>
      </c>
      <c r="BF1757" s="223">
        <f>IF(N1757="snížená",J1757,0)</f>
        <v>0</v>
      </c>
      <c r="BG1757" s="223">
        <f>IF(N1757="zákl. přenesená",J1757,0)</f>
        <v>0</v>
      </c>
      <c r="BH1757" s="223">
        <f>IF(N1757="sníž. přenesená",J1757,0)</f>
        <v>0</v>
      </c>
      <c r="BI1757" s="223">
        <f>IF(N1757="nulová",J1757,0)</f>
        <v>0</v>
      </c>
      <c r="BJ1757" s="20" t="s">
        <v>80</v>
      </c>
      <c r="BK1757" s="223">
        <f>ROUND(I1757*H1757,2)</f>
        <v>0</v>
      </c>
      <c r="BL1757" s="20" t="s">
        <v>305</v>
      </c>
      <c r="BM1757" s="222" t="s">
        <v>2624</v>
      </c>
    </row>
    <row r="1758" s="2" customFormat="1">
      <c r="A1758" s="42"/>
      <c r="B1758" s="43"/>
      <c r="C1758" s="44"/>
      <c r="D1758" s="224" t="s">
        <v>183</v>
      </c>
      <c r="E1758" s="44"/>
      <c r="F1758" s="225" t="s">
        <v>2625</v>
      </c>
      <c r="G1758" s="44"/>
      <c r="H1758" s="44"/>
      <c r="I1758" s="226"/>
      <c r="J1758" s="44"/>
      <c r="K1758" s="44"/>
      <c r="L1758" s="48"/>
      <c r="M1758" s="227"/>
      <c r="N1758" s="228"/>
      <c r="O1758" s="88"/>
      <c r="P1758" s="88"/>
      <c r="Q1758" s="88"/>
      <c r="R1758" s="88"/>
      <c r="S1758" s="88"/>
      <c r="T1758" s="89"/>
      <c r="U1758" s="42"/>
      <c r="V1758" s="42"/>
      <c r="W1758" s="42"/>
      <c r="X1758" s="42"/>
      <c r="Y1758" s="42"/>
      <c r="Z1758" s="42"/>
      <c r="AA1758" s="42"/>
      <c r="AB1758" s="42"/>
      <c r="AC1758" s="42"/>
      <c r="AD1758" s="42"/>
      <c r="AE1758" s="42"/>
      <c r="AT1758" s="20" t="s">
        <v>183</v>
      </c>
      <c r="AU1758" s="20" t="s">
        <v>82</v>
      </c>
    </row>
    <row r="1759" s="2" customFormat="1">
      <c r="A1759" s="42"/>
      <c r="B1759" s="43"/>
      <c r="C1759" s="44"/>
      <c r="D1759" s="229" t="s">
        <v>185</v>
      </c>
      <c r="E1759" s="44"/>
      <c r="F1759" s="230" t="s">
        <v>2626</v>
      </c>
      <c r="G1759" s="44"/>
      <c r="H1759" s="44"/>
      <c r="I1759" s="226"/>
      <c r="J1759" s="44"/>
      <c r="K1759" s="44"/>
      <c r="L1759" s="48"/>
      <c r="M1759" s="227"/>
      <c r="N1759" s="228"/>
      <c r="O1759" s="88"/>
      <c r="P1759" s="88"/>
      <c r="Q1759" s="88"/>
      <c r="R1759" s="88"/>
      <c r="S1759" s="88"/>
      <c r="T1759" s="89"/>
      <c r="U1759" s="42"/>
      <c r="V1759" s="42"/>
      <c r="W1759" s="42"/>
      <c r="X1759" s="42"/>
      <c r="Y1759" s="42"/>
      <c r="Z1759" s="42"/>
      <c r="AA1759" s="42"/>
      <c r="AB1759" s="42"/>
      <c r="AC1759" s="42"/>
      <c r="AD1759" s="42"/>
      <c r="AE1759" s="42"/>
      <c r="AT1759" s="20" t="s">
        <v>185</v>
      </c>
      <c r="AU1759" s="20" t="s">
        <v>82</v>
      </c>
    </row>
    <row r="1760" s="12" customFormat="1">
      <c r="A1760" s="12"/>
      <c r="B1760" s="231"/>
      <c r="C1760" s="232"/>
      <c r="D1760" s="224" t="s">
        <v>187</v>
      </c>
      <c r="E1760" s="233" t="s">
        <v>30</v>
      </c>
      <c r="F1760" s="234" t="s">
        <v>1786</v>
      </c>
      <c r="G1760" s="232"/>
      <c r="H1760" s="233" t="s">
        <v>30</v>
      </c>
      <c r="I1760" s="235"/>
      <c r="J1760" s="232"/>
      <c r="K1760" s="232"/>
      <c r="L1760" s="236"/>
      <c r="M1760" s="237"/>
      <c r="N1760" s="238"/>
      <c r="O1760" s="238"/>
      <c r="P1760" s="238"/>
      <c r="Q1760" s="238"/>
      <c r="R1760" s="238"/>
      <c r="S1760" s="238"/>
      <c r="T1760" s="239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T1760" s="240" t="s">
        <v>187</v>
      </c>
      <c r="AU1760" s="240" t="s">
        <v>82</v>
      </c>
      <c r="AV1760" s="12" t="s">
        <v>80</v>
      </c>
      <c r="AW1760" s="12" t="s">
        <v>36</v>
      </c>
      <c r="AX1760" s="12" t="s">
        <v>73</v>
      </c>
      <c r="AY1760" s="240" t="s">
        <v>175</v>
      </c>
    </row>
    <row r="1761" s="13" customFormat="1">
      <c r="A1761" s="13"/>
      <c r="B1761" s="241"/>
      <c r="C1761" s="242"/>
      <c r="D1761" s="224" t="s">
        <v>187</v>
      </c>
      <c r="E1761" s="243" t="s">
        <v>30</v>
      </c>
      <c r="F1761" s="244" t="s">
        <v>2627</v>
      </c>
      <c r="G1761" s="242"/>
      <c r="H1761" s="245">
        <v>450.13</v>
      </c>
      <c r="I1761" s="246"/>
      <c r="J1761" s="242"/>
      <c r="K1761" s="242"/>
      <c r="L1761" s="247"/>
      <c r="M1761" s="248"/>
      <c r="N1761" s="249"/>
      <c r="O1761" s="249"/>
      <c r="P1761" s="249"/>
      <c r="Q1761" s="249"/>
      <c r="R1761" s="249"/>
      <c r="S1761" s="249"/>
      <c r="T1761" s="250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1" t="s">
        <v>187</v>
      </c>
      <c r="AU1761" s="251" t="s">
        <v>82</v>
      </c>
      <c r="AV1761" s="13" t="s">
        <v>82</v>
      </c>
      <c r="AW1761" s="13" t="s">
        <v>36</v>
      </c>
      <c r="AX1761" s="13" t="s">
        <v>73</v>
      </c>
      <c r="AY1761" s="251" t="s">
        <v>175</v>
      </c>
    </row>
    <row r="1762" s="13" customFormat="1">
      <c r="A1762" s="13"/>
      <c r="B1762" s="241"/>
      <c r="C1762" s="242"/>
      <c r="D1762" s="224" t="s">
        <v>187</v>
      </c>
      <c r="E1762" s="243" t="s">
        <v>30</v>
      </c>
      <c r="F1762" s="244" t="s">
        <v>2628</v>
      </c>
      <c r="G1762" s="242"/>
      <c r="H1762" s="245">
        <v>0.6675</v>
      </c>
      <c r="I1762" s="246"/>
      <c r="J1762" s="242"/>
      <c r="K1762" s="242"/>
      <c r="L1762" s="247"/>
      <c r="M1762" s="248"/>
      <c r="N1762" s="249"/>
      <c r="O1762" s="249"/>
      <c r="P1762" s="249"/>
      <c r="Q1762" s="249"/>
      <c r="R1762" s="249"/>
      <c r="S1762" s="249"/>
      <c r="T1762" s="250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1" t="s">
        <v>187</v>
      </c>
      <c r="AU1762" s="251" t="s">
        <v>82</v>
      </c>
      <c r="AV1762" s="13" t="s">
        <v>82</v>
      </c>
      <c r="AW1762" s="13" t="s">
        <v>36</v>
      </c>
      <c r="AX1762" s="13" t="s">
        <v>73</v>
      </c>
      <c r="AY1762" s="251" t="s">
        <v>175</v>
      </c>
    </row>
    <row r="1763" s="13" customFormat="1">
      <c r="A1763" s="13"/>
      <c r="B1763" s="241"/>
      <c r="C1763" s="242"/>
      <c r="D1763" s="224" t="s">
        <v>187</v>
      </c>
      <c r="E1763" s="243" t="s">
        <v>30</v>
      </c>
      <c r="F1763" s="244" t="s">
        <v>2629</v>
      </c>
      <c r="G1763" s="242"/>
      <c r="H1763" s="245">
        <v>-15.84</v>
      </c>
      <c r="I1763" s="246"/>
      <c r="J1763" s="242"/>
      <c r="K1763" s="242"/>
      <c r="L1763" s="247"/>
      <c r="M1763" s="248"/>
      <c r="N1763" s="249"/>
      <c r="O1763" s="249"/>
      <c r="P1763" s="249"/>
      <c r="Q1763" s="249"/>
      <c r="R1763" s="249"/>
      <c r="S1763" s="249"/>
      <c r="T1763" s="250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1" t="s">
        <v>187</v>
      </c>
      <c r="AU1763" s="251" t="s">
        <v>82</v>
      </c>
      <c r="AV1763" s="13" t="s">
        <v>82</v>
      </c>
      <c r="AW1763" s="13" t="s">
        <v>36</v>
      </c>
      <c r="AX1763" s="13" t="s">
        <v>73</v>
      </c>
      <c r="AY1763" s="251" t="s">
        <v>175</v>
      </c>
    </row>
    <row r="1764" s="15" customFormat="1">
      <c r="A1764" s="15"/>
      <c r="B1764" s="263"/>
      <c r="C1764" s="264"/>
      <c r="D1764" s="224" t="s">
        <v>187</v>
      </c>
      <c r="E1764" s="265" t="s">
        <v>30</v>
      </c>
      <c r="F1764" s="266" t="s">
        <v>231</v>
      </c>
      <c r="G1764" s="264"/>
      <c r="H1764" s="267">
        <v>434.9575</v>
      </c>
      <c r="I1764" s="268"/>
      <c r="J1764" s="264"/>
      <c r="K1764" s="264"/>
      <c r="L1764" s="269"/>
      <c r="M1764" s="270"/>
      <c r="N1764" s="271"/>
      <c r="O1764" s="271"/>
      <c r="P1764" s="271"/>
      <c r="Q1764" s="271"/>
      <c r="R1764" s="271"/>
      <c r="S1764" s="271"/>
      <c r="T1764" s="272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T1764" s="273" t="s">
        <v>187</v>
      </c>
      <c r="AU1764" s="273" t="s">
        <v>82</v>
      </c>
      <c r="AV1764" s="15" t="s">
        <v>196</v>
      </c>
      <c r="AW1764" s="15" t="s">
        <v>36</v>
      </c>
      <c r="AX1764" s="15" t="s">
        <v>73</v>
      </c>
      <c r="AY1764" s="273" t="s">
        <v>175</v>
      </c>
    </row>
    <row r="1765" s="12" customFormat="1">
      <c r="A1765" s="12"/>
      <c r="B1765" s="231"/>
      <c r="C1765" s="232"/>
      <c r="D1765" s="224" t="s">
        <v>187</v>
      </c>
      <c r="E1765" s="233" t="s">
        <v>30</v>
      </c>
      <c r="F1765" s="234" t="s">
        <v>2630</v>
      </c>
      <c r="G1765" s="232"/>
      <c r="H1765" s="233" t="s">
        <v>30</v>
      </c>
      <c r="I1765" s="235"/>
      <c r="J1765" s="232"/>
      <c r="K1765" s="232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T1765" s="240" t="s">
        <v>187</v>
      </c>
      <c r="AU1765" s="240" t="s">
        <v>82</v>
      </c>
      <c r="AV1765" s="12" t="s">
        <v>80</v>
      </c>
      <c r="AW1765" s="12" t="s">
        <v>36</v>
      </c>
      <c r="AX1765" s="12" t="s">
        <v>73</v>
      </c>
      <c r="AY1765" s="240" t="s">
        <v>175</v>
      </c>
    </row>
    <row r="1766" s="13" customFormat="1">
      <c r="A1766" s="13"/>
      <c r="B1766" s="241"/>
      <c r="C1766" s="242"/>
      <c r="D1766" s="224" t="s">
        <v>187</v>
      </c>
      <c r="E1766" s="243" t="s">
        <v>30</v>
      </c>
      <c r="F1766" s="244" t="s">
        <v>2631</v>
      </c>
      <c r="G1766" s="242"/>
      <c r="H1766" s="245">
        <v>14.6263</v>
      </c>
      <c r="I1766" s="246"/>
      <c r="J1766" s="242"/>
      <c r="K1766" s="242"/>
      <c r="L1766" s="247"/>
      <c r="M1766" s="248"/>
      <c r="N1766" s="249"/>
      <c r="O1766" s="249"/>
      <c r="P1766" s="249"/>
      <c r="Q1766" s="249"/>
      <c r="R1766" s="249"/>
      <c r="S1766" s="249"/>
      <c r="T1766" s="250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1" t="s">
        <v>187</v>
      </c>
      <c r="AU1766" s="251" t="s">
        <v>82</v>
      </c>
      <c r="AV1766" s="13" t="s">
        <v>82</v>
      </c>
      <c r="AW1766" s="13" t="s">
        <v>36</v>
      </c>
      <c r="AX1766" s="13" t="s">
        <v>73</v>
      </c>
      <c r="AY1766" s="251" t="s">
        <v>175</v>
      </c>
    </row>
    <row r="1767" s="13" customFormat="1">
      <c r="A1767" s="13"/>
      <c r="B1767" s="241"/>
      <c r="C1767" s="242"/>
      <c r="D1767" s="224" t="s">
        <v>187</v>
      </c>
      <c r="E1767" s="243" t="s">
        <v>30</v>
      </c>
      <c r="F1767" s="244" t="s">
        <v>2632</v>
      </c>
      <c r="G1767" s="242"/>
      <c r="H1767" s="245">
        <v>189.6731</v>
      </c>
      <c r="I1767" s="246"/>
      <c r="J1767" s="242"/>
      <c r="K1767" s="242"/>
      <c r="L1767" s="247"/>
      <c r="M1767" s="248"/>
      <c r="N1767" s="249"/>
      <c r="O1767" s="249"/>
      <c r="P1767" s="249"/>
      <c r="Q1767" s="249"/>
      <c r="R1767" s="249"/>
      <c r="S1767" s="249"/>
      <c r="T1767" s="250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1" t="s">
        <v>187</v>
      </c>
      <c r="AU1767" s="251" t="s">
        <v>82</v>
      </c>
      <c r="AV1767" s="13" t="s">
        <v>82</v>
      </c>
      <c r="AW1767" s="13" t="s">
        <v>36</v>
      </c>
      <c r="AX1767" s="13" t="s">
        <v>73</v>
      </c>
      <c r="AY1767" s="251" t="s">
        <v>175</v>
      </c>
    </row>
    <row r="1768" s="13" customFormat="1">
      <c r="A1768" s="13"/>
      <c r="B1768" s="241"/>
      <c r="C1768" s="242"/>
      <c r="D1768" s="224" t="s">
        <v>187</v>
      </c>
      <c r="E1768" s="243" t="s">
        <v>30</v>
      </c>
      <c r="F1768" s="244" t="s">
        <v>2633</v>
      </c>
      <c r="G1768" s="242"/>
      <c r="H1768" s="245">
        <v>0</v>
      </c>
      <c r="I1768" s="246"/>
      <c r="J1768" s="242"/>
      <c r="K1768" s="242"/>
      <c r="L1768" s="247"/>
      <c r="M1768" s="248"/>
      <c r="N1768" s="249"/>
      <c r="O1768" s="249"/>
      <c r="P1768" s="249"/>
      <c r="Q1768" s="249"/>
      <c r="R1768" s="249"/>
      <c r="S1768" s="249"/>
      <c r="T1768" s="250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1" t="s">
        <v>187</v>
      </c>
      <c r="AU1768" s="251" t="s">
        <v>82</v>
      </c>
      <c r="AV1768" s="13" t="s">
        <v>82</v>
      </c>
      <c r="AW1768" s="13" t="s">
        <v>36</v>
      </c>
      <c r="AX1768" s="13" t="s">
        <v>73</v>
      </c>
      <c r="AY1768" s="251" t="s">
        <v>175</v>
      </c>
    </row>
    <row r="1769" s="13" customFormat="1">
      <c r="A1769" s="13"/>
      <c r="B1769" s="241"/>
      <c r="C1769" s="242"/>
      <c r="D1769" s="224" t="s">
        <v>187</v>
      </c>
      <c r="E1769" s="243" t="s">
        <v>30</v>
      </c>
      <c r="F1769" s="244" t="s">
        <v>2634</v>
      </c>
      <c r="G1769" s="242"/>
      <c r="H1769" s="245">
        <v>146.3035</v>
      </c>
      <c r="I1769" s="246"/>
      <c r="J1769" s="242"/>
      <c r="K1769" s="242"/>
      <c r="L1769" s="247"/>
      <c r="M1769" s="248"/>
      <c r="N1769" s="249"/>
      <c r="O1769" s="249"/>
      <c r="P1769" s="249"/>
      <c r="Q1769" s="249"/>
      <c r="R1769" s="249"/>
      <c r="S1769" s="249"/>
      <c r="T1769" s="250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1" t="s">
        <v>187</v>
      </c>
      <c r="AU1769" s="251" t="s">
        <v>82</v>
      </c>
      <c r="AV1769" s="13" t="s">
        <v>82</v>
      </c>
      <c r="AW1769" s="13" t="s">
        <v>36</v>
      </c>
      <c r="AX1769" s="13" t="s">
        <v>73</v>
      </c>
      <c r="AY1769" s="251" t="s">
        <v>175</v>
      </c>
    </row>
    <row r="1770" s="13" customFormat="1">
      <c r="A1770" s="13"/>
      <c r="B1770" s="241"/>
      <c r="C1770" s="242"/>
      <c r="D1770" s="224" t="s">
        <v>187</v>
      </c>
      <c r="E1770" s="243" t="s">
        <v>30</v>
      </c>
      <c r="F1770" s="244" t="s">
        <v>2635</v>
      </c>
      <c r="G1770" s="242"/>
      <c r="H1770" s="245">
        <v>0</v>
      </c>
      <c r="I1770" s="246"/>
      <c r="J1770" s="242"/>
      <c r="K1770" s="242"/>
      <c r="L1770" s="247"/>
      <c r="M1770" s="248"/>
      <c r="N1770" s="249"/>
      <c r="O1770" s="249"/>
      <c r="P1770" s="249"/>
      <c r="Q1770" s="249"/>
      <c r="R1770" s="249"/>
      <c r="S1770" s="249"/>
      <c r="T1770" s="250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1" t="s">
        <v>187</v>
      </c>
      <c r="AU1770" s="251" t="s">
        <v>82</v>
      </c>
      <c r="AV1770" s="13" t="s">
        <v>82</v>
      </c>
      <c r="AW1770" s="13" t="s">
        <v>36</v>
      </c>
      <c r="AX1770" s="13" t="s">
        <v>73</v>
      </c>
      <c r="AY1770" s="251" t="s">
        <v>175</v>
      </c>
    </row>
    <row r="1771" s="13" customFormat="1">
      <c r="A1771" s="13"/>
      <c r="B1771" s="241"/>
      <c r="C1771" s="242"/>
      <c r="D1771" s="224" t="s">
        <v>187</v>
      </c>
      <c r="E1771" s="243" t="s">
        <v>30</v>
      </c>
      <c r="F1771" s="244" t="s">
        <v>2636</v>
      </c>
      <c r="G1771" s="242"/>
      <c r="H1771" s="245">
        <v>119.511</v>
      </c>
      <c r="I1771" s="246"/>
      <c r="J1771" s="242"/>
      <c r="K1771" s="242"/>
      <c r="L1771" s="247"/>
      <c r="M1771" s="248"/>
      <c r="N1771" s="249"/>
      <c r="O1771" s="249"/>
      <c r="P1771" s="249"/>
      <c r="Q1771" s="249"/>
      <c r="R1771" s="249"/>
      <c r="S1771" s="249"/>
      <c r="T1771" s="250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1" t="s">
        <v>187</v>
      </c>
      <c r="AU1771" s="251" t="s">
        <v>82</v>
      </c>
      <c r="AV1771" s="13" t="s">
        <v>82</v>
      </c>
      <c r="AW1771" s="13" t="s">
        <v>36</v>
      </c>
      <c r="AX1771" s="13" t="s">
        <v>73</v>
      </c>
      <c r="AY1771" s="251" t="s">
        <v>175</v>
      </c>
    </row>
    <row r="1772" s="13" customFormat="1">
      <c r="A1772" s="13"/>
      <c r="B1772" s="241"/>
      <c r="C1772" s="242"/>
      <c r="D1772" s="224" t="s">
        <v>187</v>
      </c>
      <c r="E1772" s="243" t="s">
        <v>30</v>
      </c>
      <c r="F1772" s="244" t="s">
        <v>2637</v>
      </c>
      <c r="G1772" s="242"/>
      <c r="H1772" s="245">
        <v>0</v>
      </c>
      <c r="I1772" s="246"/>
      <c r="J1772" s="242"/>
      <c r="K1772" s="242"/>
      <c r="L1772" s="247"/>
      <c r="M1772" s="248"/>
      <c r="N1772" s="249"/>
      <c r="O1772" s="249"/>
      <c r="P1772" s="249"/>
      <c r="Q1772" s="249"/>
      <c r="R1772" s="249"/>
      <c r="S1772" s="249"/>
      <c r="T1772" s="250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1" t="s">
        <v>187</v>
      </c>
      <c r="AU1772" s="251" t="s">
        <v>82</v>
      </c>
      <c r="AV1772" s="13" t="s">
        <v>82</v>
      </c>
      <c r="AW1772" s="13" t="s">
        <v>36</v>
      </c>
      <c r="AX1772" s="13" t="s">
        <v>73</v>
      </c>
      <c r="AY1772" s="251" t="s">
        <v>175</v>
      </c>
    </row>
    <row r="1773" s="15" customFormat="1">
      <c r="A1773" s="15"/>
      <c r="B1773" s="263"/>
      <c r="C1773" s="264"/>
      <c r="D1773" s="224" t="s">
        <v>187</v>
      </c>
      <c r="E1773" s="265" t="s">
        <v>30</v>
      </c>
      <c r="F1773" s="266" t="s">
        <v>231</v>
      </c>
      <c r="G1773" s="264"/>
      <c r="H1773" s="267">
        <v>470.1139</v>
      </c>
      <c r="I1773" s="268"/>
      <c r="J1773" s="264"/>
      <c r="K1773" s="264"/>
      <c r="L1773" s="269"/>
      <c r="M1773" s="270"/>
      <c r="N1773" s="271"/>
      <c r="O1773" s="271"/>
      <c r="P1773" s="271"/>
      <c r="Q1773" s="271"/>
      <c r="R1773" s="271"/>
      <c r="S1773" s="271"/>
      <c r="T1773" s="272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73" t="s">
        <v>187</v>
      </c>
      <c r="AU1773" s="273" t="s">
        <v>82</v>
      </c>
      <c r="AV1773" s="15" t="s">
        <v>196</v>
      </c>
      <c r="AW1773" s="15" t="s">
        <v>36</v>
      </c>
      <c r="AX1773" s="15" t="s">
        <v>73</v>
      </c>
      <c r="AY1773" s="273" t="s">
        <v>175</v>
      </c>
    </row>
    <row r="1774" s="13" customFormat="1">
      <c r="A1774" s="13"/>
      <c r="B1774" s="241"/>
      <c r="C1774" s="242"/>
      <c r="D1774" s="224" t="s">
        <v>187</v>
      </c>
      <c r="E1774" s="243" t="s">
        <v>30</v>
      </c>
      <c r="F1774" s="244" t="s">
        <v>2638</v>
      </c>
      <c r="G1774" s="242"/>
      <c r="H1774" s="245">
        <v>13.5</v>
      </c>
      <c r="I1774" s="246"/>
      <c r="J1774" s="242"/>
      <c r="K1774" s="242"/>
      <c r="L1774" s="247"/>
      <c r="M1774" s="248"/>
      <c r="N1774" s="249"/>
      <c r="O1774" s="249"/>
      <c r="P1774" s="249"/>
      <c r="Q1774" s="249"/>
      <c r="R1774" s="249"/>
      <c r="S1774" s="249"/>
      <c r="T1774" s="250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1" t="s">
        <v>187</v>
      </c>
      <c r="AU1774" s="251" t="s">
        <v>82</v>
      </c>
      <c r="AV1774" s="13" t="s">
        <v>82</v>
      </c>
      <c r="AW1774" s="13" t="s">
        <v>36</v>
      </c>
      <c r="AX1774" s="13" t="s">
        <v>73</v>
      </c>
      <c r="AY1774" s="251" t="s">
        <v>175</v>
      </c>
    </row>
    <row r="1775" s="15" customFormat="1">
      <c r="A1775" s="15"/>
      <c r="B1775" s="263"/>
      <c r="C1775" s="264"/>
      <c r="D1775" s="224" t="s">
        <v>187</v>
      </c>
      <c r="E1775" s="265" t="s">
        <v>30</v>
      </c>
      <c r="F1775" s="266" t="s">
        <v>231</v>
      </c>
      <c r="G1775" s="264"/>
      <c r="H1775" s="267">
        <v>13.5</v>
      </c>
      <c r="I1775" s="268"/>
      <c r="J1775" s="264"/>
      <c r="K1775" s="264"/>
      <c r="L1775" s="269"/>
      <c r="M1775" s="270"/>
      <c r="N1775" s="271"/>
      <c r="O1775" s="271"/>
      <c r="P1775" s="271"/>
      <c r="Q1775" s="271"/>
      <c r="R1775" s="271"/>
      <c r="S1775" s="271"/>
      <c r="T1775" s="272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73" t="s">
        <v>187</v>
      </c>
      <c r="AU1775" s="273" t="s">
        <v>82</v>
      </c>
      <c r="AV1775" s="15" t="s">
        <v>196</v>
      </c>
      <c r="AW1775" s="15" t="s">
        <v>36</v>
      </c>
      <c r="AX1775" s="15" t="s">
        <v>73</v>
      </c>
      <c r="AY1775" s="273" t="s">
        <v>175</v>
      </c>
    </row>
    <row r="1776" s="14" customFormat="1">
      <c r="A1776" s="14"/>
      <c r="B1776" s="252"/>
      <c r="C1776" s="253"/>
      <c r="D1776" s="224" t="s">
        <v>187</v>
      </c>
      <c r="E1776" s="254" t="s">
        <v>30</v>
      </c>
      <c r="F1776" s="255" t="s">
        <v>190</v>
      </c>
      <c r="G1776" s="253"/>
      <c r="H1776" s="256">
        <v>918.5714</v>
      </c>
      <c r="I1776" s="257"/>
      <c r="J1776" s="253"/>
      <c r="K1776" s="253"/>
      <c r="L1776" s="258"/>
      <c r="M1776" s="259"/>
      <c r="N1776" s="260"/>
      <c r="O1776" s="260"/>
      <c r="P1776" s="260"/>
      <c r="Q1776" s="260"/>
      <c r="R1776" s="260"/>
      <c r="S1776" s="260"/>
      <c r="T1776" s="261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62" t="s">
        <v>187</v>
      </c>
      <c r="AU1776" s="262" t="s">
        <v>82</v>
      </c>
      <c r="AV1776" s="14" t="s">
        <v>181</v>
      </c>
      <c r="AW1776" s="14" t="s">
        <v>36</v>
      </c>
      <c r="AX1776" s="14" t="s">
        <v>80</v>
      </c>
      <c r="AY1776" s="262" t="s">
        <v>175</v>
      </c>
    </row>
    <row r="1777" s="2" customFormat="1" ht="16.5" customHeight="1">
      <c r="A1777" s="42"/>
      <c r="B1777" s="43"/>
      <c r="C1777" s="211" t="s">
        <v>2639</v>
      </c>
      <c r="D1777" s="211" t="s">
        <v>176</v>
      </c>
      <c r="E1777" s="212" t="s">
        <v>2640</v>
      </c>
      <c r="F1777" s="213" t="s">
        <v>2641</v>
      </c>
      <c r="G1777" s="214" t="s">
        <v>179</v>
      </c>
      <c r="H1777" s="215">
        <v>918.572</v>
      </c>
      <c r="I1777" s="216"/>
      <c r="J1777" s="217">
        <f>ROUND(I1777*H1777,2)</f>
        <v>0</v>
      </c>
      <c r="K1777" s="213" t="s">
        <v>180</v>
      </c>
      <c r="L1777" s="48"/>
      <c r="M1777" s="218" t="s">
        <v>30</v>
      </c>
      <c r="N1777" s="219" t="s">
        <v>44</v>
      </c>
      <c r="O1777" s="88"/>
      <c r="P1777" s="220">
        <f>O1777*H1777</f>
        <v>0</v>
      </c>
      <c r="Q1777" s="220">
        <v>0.0002</v>
      </c>
      <c r="R1777" s="220">
        <f>Q1777*H1777</f>
        <v>0.1837144</v>
      </c>
      <c r="S1777" s="220">
        <v>0</v>
      </c>
      <c r="T1777" s="221">
        <f>S1777*H1777</f>
        <v>0</v>
      </c>
      <c r="U1777" s="42"/>
      <c r="V1777" s="42"/>
      <c r="W1777" s="42"/>
      <c r="X1777" s="42"/>
      <c r="Y1777" s="42"/>
      <c r="Z1777" s="42"/>
      <c r="AA1777" s="42"/>
      <c r="AB1777" s="42"/>
      <c r="AC1777" s="42"/>
      <c r="AD1777" s="42"/>
      <c r="AE1777" s="42"/>
      <c r="AR1777" s="222" t="s">
        <v>305</v>
      </c>
      <c r="AT1777" s="222" t="s">
        <v>176</v>
      </c>
      <c r="AU1777" s="222" t="s">
        <v>82</v>
      </c>
      <c r="AY1777" s="20" t="s">
        <v>175</v>
      </c>
      <c r="BE1777" s="223">
        <f>IF(N1777="základní",J1777,0)</f>
        <v>0</v>
      </c>
      <c r="BF1777" s="223">
        <f>IF(N1777="snížená",J1777,0)</f>
        <v>0</v>
      </c>
      <c r="BG1777" s="223">
        <f>IF(N1777="zákl. přenesená",J1777,0)</f>
        <v>0</v>
      </c>
      <c r="BH1777" s="223">
        <f>IF(N1777="sníž. přenesená",J1777,0)</f>
        <v>0</v>
      </c>
      <c r="BI1777" s="223">
        <f>IF(N1777="nulová",J1777,0)</f>
        <v>0</v>
      </c>
      <c r="BJ1777" s="20" t="s">
        <v>80</v>
      </c>
      <c r="BK1777" s="223">
        <f>ROUND(I1777*H1777,2)</f>
        <v>0</v>
      </c>
      <c r="BL1777" s="20" t="s">
        <v>305</v>
      </c>
      <c r="BM1777" s="222" t="s">
        <v>2642</v>
      </c>
    </row>
    <row r="1778" s="2" customFormat="1">
      <c r="A1778" s="42"/>
      <c r="B1778" s="43"/>
      <c r="C1778" s="44"/>
      <c r="D1778" s="224" t="s">
        <v>183</v>
      </c>
      <c r="E1778" s="44"/>
      <c r="F1778" s="225" t="s">
        <v>2643</v>
      </c>
      <c r="G1778" s="44"/>
      <c r="H1778" s="44"/>
      <c r="I1778" s="226"/>
      <c r="J1778" s="44"/>
      <c r="K1778" s="44"/>
      <c r="L1778" s="48"/>
      <c r="M1778" s="227"/>
      <c r="N1778" s="228"/>
      <c r="O1778" s="88"/>
      <c r="P1778" s="88"/>
      <c r="Q1778" s="88"/>
      <c r="R1778" s="88"/>
      <c r="S1778" s="88"/>
      <c r="T1778" s="89"/>
      <c r="U1778" s="42"/>
      <c r="V1778" s="42"/>
      <c r="W1778" s="42"/>
      <c r="X1778" s="42"/>
      <c r="Y1778" s="42"/>
      <c r="Z1778" s="42"/>
      <c r="AA1778" s="42"/>
      <c r="AB1778" s="42"/>
      <c r="AC1778" s="42"/>
      <c r="AD1778" s="42"/>
      <c r="AE1778" s="42"/>
      <c r="AT1778" s="20" t="s">
        <v>183</v>
      </c>
      <c r="AU1778" s="20" t="s">
        <v>82</v>
      </c>
    </row>
    <row r="1779" s="2" customFormat="1">
      <c r="A1779" s="42"/>
      <c r="B1779" s="43"/>
      <c r="C1779" s="44"/>
      <c r="D1779" s="229" t="s">
        <v>185</v>
      </c>
      <c r="E1779" s="44"/>
      <c r="F1779" s="230" t="s">
        <v>2644</v>
      </c>
      <c r="G1779" s="44"/>
      <c r="H1779" s="44"/>
      <c r="I1779" s="226"/>
      <c r="J1779" s="44"/>
      <c r="K1779" s="44"/>
      <c r="L1779" s="48"/>
      <c r="M1779" s="227"/>
      <c r="N1779" s="228"/>
      <c r="O1779" s="88"/>
      <c r="P1779" s="88"/>
      <c r="Q1779" s="88"/>
      <c r="R1779" s="88"/>
      <c r="S1779" s="88"/>
      <c r="T1779" s="89"/>
      <c r="U1779" s="42"/>
      <c r="V1779" s="42"/>
      <c r="W1779" s="42"/>
      <c r="X1779" s="42"/>
      <c r="Y1779" s="42"/>
      <c r="Z1779" s="42"/>
      <c r="AA1779" s="42"/>
      <c r="AB1779" s="42"/>
      <c r="AC1779" s="42"/>
      <c r="AD1779" s="42"/>
      <c r="AE1779" s="42"/>
      <c r="AT1779" s="20" t="s">
        <v>185</v>
      </c>
      <c r="AU1779" s="20" t="s">
        <v>82</v>
      </c>
    </row>
    <row r="1780" s="2" customFormat="1" ht="16.5" customHeight="1">
      <c r="A1780" s="42"/>
      <c r="B1780" s="43"/>
      <c r="C1780" s="211" t="s">
        <v>2645</v>
      </c>
      <c r="D1780" s="211" t="s">
        <v>176</v>
      </c>
      <c r="E1780" s="212" t="s">
        <v>2646</v>
      </c>
      <c r="F1780" s="213" t="s">
        <v>2647</v>
      </c>
      <c r="G1780" s="214" t="s">
        <v>179</v>
      </c>
      <c r="H1780" s="215">
        <v>182.71</v>
      </c>
      <c r="I1780" s="216"/>
      <c r="J1780" s="217">
        <f>ROUND(I1780*H1780,2)</f>
        <v>0</v>
      </c>
      <c r="K1780" s="213" t="s">
        <v>180</v>
      </c>
      <c r="L1780" s="48"/>
      <c r="M1780" s="218" t="s">
        <v>30</v>
      </c>
      <c r="N1780" s="219" t="s">
        <v>44</v>
      </c>
      <c r="O1780" s="88"/>
      <c r="P1780" s="220">
        <f>O1780*H1780</f>
        <v>0</v>
      </c>
      <c r="Q1780" s="220">
        <v>2E-05</v>
      </c>
      <c r="R1780" s="220">
        <f>Q1780*H1780</f>
        <v>0.0036542</v>
      </c>
      <c r="S1780" s="220">
        <v>0</v>
      </c>
      <c r="T1780" s="221">
        <f>S1780*H1780</f>
        <v>0</v>
      </c>
      <c r="U1780" s="42"/>
      <c r="V1780" s="42"/>
      <c r="W1780" s="42"/>
      <c r="X1780" s="42"/>
      <c r="Y1780" s="42"/>
      <c r="Z1780" s="42"/>
      <c r="AA1780" s="42"/>
      <c r="AB1780" s="42"/>
      <c r="AC1780" s="42"/>
      <c r="AD1780" s="42"/>
      <c r="AE1780" s="42"/>
      <c r="AR1780" s="222" t="s">
        <v>305</v>
      </c>
      <c r="AT1780" s="222" t="s">
        <v>176</v>
      </c>
      <c r="AU1780" s="222" t="s">
        <v>82</v>
      </c>
      <c r="AY1780" s="20" t="s">
        <v>175</v>
      </c>
      <c r="BE1780" s="223">
        <f>IF(N1780="základní",J1780,0)</f>
        <v>0</v>
      </c>
      <c r="BF1780" s="223">
        <f>IF(N1780="snížená",J1780,0)</f>
        <v>0</v>
      </c>
      <c r="BG1780" s="223">
        <f>IF(N1780="zákl. přenesená",J1780,0)</f>
        <v>0</v>
      </c>
      <c r="BH1780" s="223">
        <f>IF(N1780="sníž. přenesená",J1780,0)</f>
        <v>0</v>
      </c>
      <c r="BI1780" s="223">
        <f>IF(N1780="nulová",J1780,0)</f>
        <v>0</v>
      </c>
      <c r="BJ1780" s="20" t="s">
        <v>80</v>
      </c>
      <c r="BK1780" s="223">
        <f>ROUND(I1780*H1780,2)</f>
        <v>0</v>
      </c>
      <c r="BL1780" s="20" t="s">
        <v>305</v>
      </c>
      <c r="BM1780" s="222" t="s">
        <v>2648</v>
      </c>
    </row>
    <row r="1781" s="2" customFormat="1">
      <c r="A1781" s="42"/>
      <c r="B1781" s="43"/>
      <c r="C1781" s="44"/>
      <c r="D1781" s="224" t="s">
        <v>183</v>
      </c>
      <c r="E1781" s="44"/>
      <c r="F1781" s="225" t="s">
        <v>2649</v>
      </c>
      <c r="G1781" s="44"/>
      <c r="H1781" s="44"/>
      <c r="I1781" s="226"/>
      <c r="J1781" s="44"/>
      <c r="K1781" s="44"/>
      <c r="L1781" s="48"/>
      <c r="M1781" s="227"/>
      <c r="N1781" s="228"/>
      <c r="O1781" s="88"/>
      <c r="P1781" s="88"/>
      <c r="Q1781" s="88"/>
      <c r="R1781" s="88"/>
      <c r="S1781" s="88"/>
      <c r="T1781" s="89"/>
      <c r="U1781" s="42"/>
      <c r="V1781" s="42"/>
      <c r="W1781" s="42"/>
      <c r="X1781" s="42"/>
      <c r="Y1781" s="42"/>
      <c r="Z1781" s="42"/>
      <c r="AA1781" s="42"/>
      <c r="AB1781" s="42"/>
      <c r="AC1781" s="42"/>
      <c r="AD1781" s="42"/>
      <c r="AE1781" s="42"/>
      <c r="AT1781" s="20" t="s">
        <v>183</v>
      </c>
      <c r="AU1781" s="20" t="s">
        <v>82</v>
      </c>
    </row>
    <row r="1782" s="2" customFormat="1">
      <c r="A1782" s="42"/>
      <c r="B1782" s="43"/>
      <c r="C1782" s="44"/>
      <c r="D1782" s="229" t="s">
        <v>185</v>
      </c>
      <c r="E1782" s="44"/>
      <c r="F1782" s="230" t="s">
        <v>2650</v>
      </c>
      <c r="G1782" s="44"/>
      <c r="H1782" s="44"/>
      <c r="I1782" s="226"/>
      <c r="J1782" s="44"/>
      <c r="K1782" s="44"/>
      <c r="L1782" s="48"/>
      <c r="M1782" s="227"/>
      <c r="N1782" s="228"/>
      <c r="O1782" s="88"/>
      <c r="P1782" s="88"/>
      <c r="Q1782" s="88"/>
      <c r="R1782" s="88"/>
      <c r="S1782" s="88"/>
      <c r="T1782" s="89"/>
      <c r="U1782" s="42"/>
      <c r="V1782" s="42"/>
      <c r="W1782" s="42"/>
      <c r="X1782" s="42"/>
      <c r="Y1782" s="42"/>
      <c r="Z1782" s="42"/>
      <c r="AA1782" s="42"/>
      <c r="AB1782" s="42"/>
      <c r="AC1782" s="42"/>
      <c r="AD1782" s="42"/>
      <c r="AE1782" s="42"/>
      <c r="AT1782" s="20" t="s">
        <v>185</v>
      </c>
      <c r="AU1782" s="20" t="s">
        <v>82</v>
      </c>
    </row>
    <row r="1783" s="13" customFormat="1">
      <c r="A1783" s="13"/>
      <c r="B1783" s="241"/>
      <c r="C1783" s="242"/>
      <c r="D1783" s="224" t="s">
        <v>187</v>
      </c>
      <c r="E1783" s="243" t="s">
        <v>30</v>
      </c>
      <c r="F1783" s="244" t="s">
        <v>2651</v>
      </c>
      <c r="G1783" s="242"/>
      <c r="H1783" s="245">
        <v>108</v>
      </c>
      <c r="I1783" s="246"/>
      <c r="J1783" s="242"/>
      <c r="K1783" s="242"/>
      <c r="L1783" s="247"/>
      <c r="M1783" s="248"/>
      <c r="N1783" s="249"/>
      <c r="O1783" s="249"/>
      <c r="P1783" s="249"/>
      <c r="Q1783" s="249"/>
      <c r="R1783" s="249"/>
      <c r="S1783" s="249"/>
      <c r="T1783" s="250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1" t="s">
        <v>187</v>
      </c>
      <c r="AU1783" s="251" t="s">
        <v>82</v>
      </c>
      <c r="AV1783" s="13" t="s">
        <v>82</v>
      </c>
      <c r="AW1783" s="13" t="s">
        <v>36</v>
      </c>
      <c r="AX1783" s="13" t="s">
        <v>73</v>
      </c>
      <c r="AY1783" s="251" t="s">
        <v>175</v>
      </c>
    </row>
    <row r="1784" s="13" customFormat="1">
      <c r="A1784" s="13"/>
      <c r="B1784" s="241"/>
      <c r="C1784" s="242"/>
      <c r="D1784" s="224" t="s">
        <v>187</v>
      </c>
      <c r="E1784" s="243" t="s">
        <v>30</v>
      </c>
      <c r="F1784" s="244" t="s">
        <v>2652</v>
      </c>
      <c r="G1784" s="242"/>
      <c r="H1784" s="245">
        <v>12.25</v>
      </c>
      <c r="I1784" s="246"/>
      <c r="J1784" s="242"/>
      <c r="K1784" s="242"/>
      <c r="L1784" s="247"/>
      <c r="M1784" s="248"/>
      <c r="N1784" s="249"/>
      <c r="O1784" s="249"/>
      <c r="P1784" s="249"/>
      <c r="Q1784" s="249"/>
      <c r="R1784" s="249"/>
      <c r="S1784" s="249"/>
      <c r="T1784" s="250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1" t="s">
        <v>187</v>
      </c>
      <c r="AU1784" s="251" t="s">
        <v>82</v>
      </c>
      <c r="AV1784" s="13" t="s">
        <v>82</v>
      </c>
      <c r="AW1784" s="13" t="s">
        <v>36</v>
      </c>
      <c r="AX1784" s="13" t="s">
        <v>73</v>
      </c>
      <c r="AY1784" s="251" t="s">
        <v>175</v>
      </c>
    </row>
    <row r="1785" s="13" customFormat="1">
      <c r="A1785" s="13"/>
      <c r="B1785" s="241"/>
      <c r="C1785" s="242"/>
      <c r="D1785" s="224" t="s">
        <v>187</v>
      </c>
      <c r="E1785" s="243" t="s">
        <v>30</v>
      </c>
      <c r="F1785" s="244" t="s">
        <v>2653</v>
      </c>
      <c r="G1785" s="242"/>
      <c r="H1785" s="245">
        <v>41.64</v>
      </c>
      <c r="I1785" s="246"/>
      <c r="J1785" s="242"/>
      <c r="K1785" s="242"/>
      <c r="L1785" s="247"/>
      <c r="M1785" s="248"/>
      <c r="N1785" s="249"/>
      <c r="O1785" s="249"/>
      <c r="P1785" s="249"/>
      <c r="Q1785" s="249"/>
      <c r="R1785" s="249"/>
      <c r="S1785" s="249"/>
      <c r="T1785" s="250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1" t="s">
        <v>187</v>
      </c>
      <c r="AU1785" s="251" t="s">
        <v>82</v>
      </c>
      <c r="AV1785" s="13" t="s">
        <v>82</v>
      </c>
      <c r="AW1785" s="13" t="s">
        <v>36</v>
      </c>
      <c r="AX1785" s="13" t="s">
        <v>73</v>
      </c>
      <c r="AY1785" s="251" t="s">
        <v>175</v>
      </c>
    </row>
    <row r="1786" s="13" customFormat="1">
      <c r="A1786" s="13"/>
      <c r="B1786" s="241"/>
      <c r="C1786" s="242"/>
      <c r="D1786" s="224" t="s">
        <v>187</v>
      </c>
      <c r="E1786" s="243" t="s">
        <v>30</v>
      </c>
      <c r="F1786" s="244" t="s">
        <v>2654</v>
      </c>
      <c r="G1786" s="242"/>
      <c r="H1786" s="245">
        <v>20.82</v>
      </c>
      <c r="I1786" s="246"/>
      <c r="J1786" s="242"/>
      <c r="K1786" s="242"/>
      <c r="L1786" s="247"/>
      <c r="M1786" s="248"/>
      <c r="N1786" s="249"/>
      <c r="O1786" s="249"/>
      <c r="P1786" s="249"/>
      <c r="Q1786" s="249"/>
      <c r="R1786" s="249"/>
      <c r="S1786" s="249"/>
      <c r="T1786" s="250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1" t="s">
        <v>187</v>
      </c>
      <c r="AU1786" s="251" t="s">
        <v>82</v>
      </c>
      <c r="AV1786" s="13" t="s">
        <v>82</v>
      </c>
      <c r="AW1786" s="13" t="s">
        <v>36</v>
      </c>
      <c r="AX1786" s="13" t="s">
        <v>73</v>
      </c>
      <c r="AY1786" s="251" t="s">
        <v>175</v>
      </c>
    </row>
    <row r="1787" s="14" customFormat="1">
      <c r="A1787" s="14"/>
      <c r="B1787" s="252"/>
      <c r="C1787" s="253"/>
      <c r="D1787" s="224" t="s">
        <v>187</v>
      </c>
      <c r="E1787" s="254" t="s">
        <v>30</v>
      </c>
      <c r="F1787" s="255" t="s">
        <v>190</v>
      </c>
      <c r="G1787" s="253"/>
      <c r="H1787" s="256">
        <v>182.71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62" t="s">
        <v>187</v>
      </c>
      <c r="AU1787" s="262" t="s">
        <v>82</v>
      </c>
      <c r="AV1787" s="14" t="s">
        <v>181</v>
      </c>
      <c r="AW1787" s="14" t="s">
        <v>36</v>
      </c>
      <c r="AX1787" s="14" t="s">
        <v>80</v>
      </c>
      <c r="AY1787" s="262" t="s">
        <v>175</v>
      </c>
    </row>
    <row r="1788" s="2" customFormat="1" ht="16.5" customHeight="1">
      <c r="A1788" s="42"/>
      <c r="B1788" s="43"/>
      <c r="C1788" s="211" t="s">
        <v>2655</v>
      </c>
      <c r="D1788" s="211" t="s">
        <v>176</v>
      </c>
      <c r="E1788" s="212" t="s">
        <v>2656</v>
      </c>
      <c r="F1788" s="213" t="s">
        <v>2657</v>
      </c>
      <c r="G1788" s="214" t="s">
        <v>179</v>
      </c>
      <c r="H1788" s="215">
        <v>450.842</v>
      </c>
      <c r="I1788" s="216"/>
      <c r="J1788" s="217">
        <f>ROUND(I1788*H1788,2)</f>
        <v>0</v>
      </c>
      <c r="K1788" s="213" t="s">
        <v>180</v>
      </c>
      <c r="L1788" s="48"/>
      <c r="M1788" s="218" t="s">
        <v>30</v>
      </c>
      <c r="N1788" s="219" t="s">
        <v>44</v>
      </c>
      <c r="O1788" s="88"/>
      <c r="P1788" s="220">
        <f>O1788*H1788</f>
        <v>0</v>
      </c>
      <c r="Q1788" s="220">
        <v>1E-05</v>
      </c>
      <c r="R1788" s="220">
        <f>Q1788*H1788</f>
        <v>0.00450842</v>
      </c>
      <c r="S1788" s="220">
        <v>0</v>
      </c>
      <c r="T1788" s="221">
        <f>S1788*H1788</f>
        <v>0</v>
      </c>
      <c r="U1788" s="42"/>
      <c r="V1788" s="42"/>
      <c r="W1788" s="42"/>
      <c r="X1788" s="42"/>
      <c r="Y1788" s="42"/>
      <c r="Z1788" s="42"/>
      <c r="AA1788" s="42"/>
      <c r="AB1788" s="42"/>
      <c r="AC1788" s="42"/>
      <c r="AD1788" s="42"/>
      <c r="AE1788" s="42"/>
      <c r="AR1788" s="222" t="s">
        <v>305</v>
      </c>
      <c r="AT1788" s="222" t="s">
        <v>176</v>
      </c>
      <c r="AU1788" s="222" t="s">
        <v>82</v>
      </c>
      <c r="AY1788" s="20" t="s">
        <v>175</v>
      </c>
      <c r="BE1788" s="223">
        <f>IF(N1788="základní",J1788,0)</f>
        <v>0</v>
      </c>
      <c r="BF1788" s="223">
        <f>IF(N1788="snížená",J1788,0)</f>
        <v>0</v>
      </c>
      <c r="BG1788" s="223">
        <f>IF(N1788="zákl. přenesená",J1788,0)</f>
        <v>0</v>
      </c>
      <c r="BH1788" s="223">
        <f>IF(N1788="sníž. přenesená",J1788,0)</f>
        <v>0</v>
      </c>
      <c r="BI1788" s="223">
        <f>IF(N1788="nulová",J1788,0)</f>
        <v>0</v>
      </c>
      <c r="BJ1788" s="20" t="s">
        <v>80</v>
      </c>
      <c r="BK1788" s="223">
        <f>ROUND(I1788*H1788,2)</f>
        <v>0</v>
      </c>
      <c r="BL1788" s="20" t="s">
        <v>305</v>
      </c>
      <c r="BM1788" s="222" t="s">
        <v>2658</v>
      </c>
    </row>
    <row r="1789" s="2" customFormat="1">
      <c r="A1789" s="42"/>
      <c r="B1789" s="43"/>
      <c r="C1789" s="44"/>
      <c r="D1789" s="224" t="s">
        <v>183</v>
      </c>
      <c r="E1789" s="44"/>
      <c r="F1789" s="225" t="s">
        <v>2659</v>
      </c>
      <c r="G1789" s="44"/>
      <c r="H1789" s="44"/>
      <c r="I1789" s="226"/>
      <c r="J1789" s="44"/>
      <c r="K1789" s="44"/>
      <c r="L1789" s="48"/>
      <c r="M1789" s="227"/>
      <c r="N1789" s="228"/>
      <c r="O1789" s="88"/>
      <c r="P1789" s="88"/>
      <c r="Q1789" s="88"/>
      <c r="R1789" s="88"/>
      <c r="S1789" s="88"/>
      <c r="T1789" s="89"/>
      <c r="U1789" s="42"/>
      <c r="V1789" s="42"/>
      <c r="W1789" s="42"/>
      <c r="X1789" s="42"/>
      <c r="Y1789" s="42"/>
      <c r="Z1789" s="42"/>
      <c r="AA1789" s="42"/>
      <c r="AB1789" s="42"/>
      <c r="AC1789" s="42"/>
      <c r="AD1789" s="42"/>
      <c r="AE1789" s="42"/>
      <c r="AT1789" s="20" t="s">
        <v>183</v>
      </c>
      <c r="AU1789" s="20" t="s">
        <v>82</v>
      </c>
    </row>
    <row r="1790" s="2" customFormat="1">
      <c r="A1790" s="42"/>
      <c r="B1790" s="43"/>
      <c r="C1790" s="44"/>
      <c r="D1790" s="229" t="s">
        <v>185</v>
      </c>
      <c r="E1790" s="44"/>
      <c r="F1790" s="230" t="s">
        <v>2660</v>
      </c>
      <c r="G1790" s="44"/>
      <c r="H1790" s="44"/>
      <c r="I1790" s="226"/>
      <c r="J1790" s="44"/>
      <c r="K1790" s="44"/>
      <c r="L1790" s="48"/>
      <c r="M1790" s="227"/>
      <c r="N1790" s="228"/>
      <c r="O1790" s="88"/>
      <c r="P1790" s="88"/>
      <c r="Q1790" s="88"/>
      <c r="R1790" s="88"/>
      <c r="S1790" s="88"/>
      <c r="T1790" s="89"/>
      <c r="U1790" s="42"/>
      <c r="V1790" s="42"/>
      <c r="W1790" s="42"/>
      <c r="X1790" s="42"/>
      <c r="Y1790" s="42"/>
      <c r="Z1790" s="42"/>
      <c r="AA1790" s="42"/>
      <c r="AB1790" s="42"/>
      <c r="AC1790" s="42"/>
      <c r="AD1790" s="42"/>
      <c r="AE1790" s="42"/>
      <c r="AT1790" s="20" t="s">
        <v>185</v>
      </c>
      <c r="AU1790" s="20" t="s">
        <v>82</v>
      </c>
    </row>
    <row r="1791" s="12" customFormat="1">
      <c r="A1791" s="12"/>
      <c r="B1791" s="231"/>
      <c r="C1791" s="232"/>
      <c r="D1791" s="224" t="s">
        <v>187</v>
      </c>
      <c r="E1791" s="233" t="s">
        <v>30</v>
      </c>
      <c r="F1791" s="234" t="s">
        <v>1786</v>
      </c>
      <c r="G1791" s="232"/>
      <c r="H1791" s="233" t="s">
        <v>30</v>
      </c>
      <c r="I1791" s="235"/>
      <c r="J1791" s="232"/>
      <c r="K1791" s="232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T1791" s="240" t="s">
        <v>187</v>
      </c>
      <c r="AU1791" s="240" t="s">
        <v>82</v>
      </c>
      <c r="AV1791" s="12" t="s">
        <v>80</v>
      </c>
      <c r="AW1791" s="12" t="s">
        <v>36</v>
      </c>
      <c r="AX1791" s="12" t="s">
        <v>73</v>
      </c>
      <c r="AY1791" s="240" t="s">
        <v>175</v>
      </c>
    </row>
    <row r="1792" s="13" customFormat="1">
      <c r="A1792" s="13"/>
      <c r="B1792" s="241"/>
      <c r="C1792" s="242"/>
      <c r="D1792" s="224" t="s">
        <v>187</v>
      </c>
      <c r="E1792" s="243" t="s">
        <v>30</v>
      </c>
      <c r="F1792" s="244" t="s">
        <v>1787</v>
      </c>
      <c r="G1792" s="242"/>
      <c r="H1792" s="245">
        <v>450.842</v>
      </c>
      <c r="I1792" s="246"/>
      <c r="J1792" s="242"/>
      <c r="K1792" s="242"/>
      <c r="L1792" s="247"/>
      <c r="M1792" s="248"/>
      <c r="N1792" s="249"/>
      <c r="O1792" s="249"/>
      <c r="P1792" s="249"/>
      <c r="Q1792" s="249"/>
      <c r="R1792" s="249"/>
      <c r="S1792" s="249"/>
      <c r="T1792" s="250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1" t="s">
        <v>187</v>
      </c>
      <c r="AU1792" s="251" t="s">
        <v>82</v>
      </c>
      <c r="AV1792" s="13" t="s">
        <v>82</v>
      </c>
      <c r="AW1792" s="13" t="s">
        <v>36</v>
      </c>
      <c r="AX1792" s="13" t="s">
        <v>73</v>
      </c>
      <c r="AY1792" s="251" t="s">
        <v>175</v>
      </c>
    </row>
    <row r="1793" s="14" customFormat="1">
      <c r="A1793" s="14"/>
      <c r="B1793" s="252"/>
      <c r="C1793" s="253"/>
      <c r="D1793" s="224" t="s">
        <v>187</v>
      </c>
      <c r="E1793" s="254" t="s">
        <v>30</v>
      </c>
      <c r="F1793" s="255" t="s">
        <v>190</v>
      </c>
      <c r="G1793" s="253"/>
      <c r="H1793" s="256">
        <v>450.842</v>
      </c>
      <c r="I1793" s="257"/>
      <c r="J1793" s="253"/>
      <c r="K1793" s="253"/>
      <c r="L1793" s="258"/>
      <c r="M1793" s="259"/>
      <c r="N1793" s="260"/>
      <c r="O1793" s="260"/>
      <c r="P1793" s="260"/>
      <c r="Q1793" s="260"/>
      <c r="R1793" s="260"/>
      <c r="S1793" s="260"/>
      <c r="T1793" s="261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62" t="s">
        <v>187</v>
      </c>
      <c r="AU1793" s="262" t="s">
        <v>82</v>
      </c>
      <c r="AV1793" s="14" t="s">
        <v>181</v>
      </c>
      <c r="AW1793" s="14" t="s">
        <v>36</v>
      </c>
      <c r="AX1793" s="14" t="s">
        <v>80</v>
      </c>
      <c r="AY1793" s="262" t="s">
        <v>175</v>
      </c>
    </row>
    <row r="1794" s="2" customFormat="1" ht="16.5" customHeight="1">
      <c r="A1794" s="42"/>
      <c r="B1794" s="43"/>
      <c r="C1794" s="211" t="s">
        <v>2661</v>
      </c>
      <c r="D1794" s="211" t="s">
        <v>176</v>
      </c>
      <c r="E1794" s="212" t="s">
        <v>2662</v>
      </c>
      <c r="F1794" s="213" t="s">
        <v>2663</v>
      </c>
      <c r="G1794" s="214" t="s">
        <v>179</v>
      </c>
      <c r="H1794" s="215">
        <v>918.572</v>
      </c>
      <c r="I1794" s="216"/>
      <c r="J1794" s="217">
        <f>ROUND(I1794*H1794,2)</f>
        <v>0</v>
      </c>
      <c r="K1794" s="213" t="s">
        <v>180</v>
      </c>
      <c r="L1794" s="48"/>
      <c r="M1794" s="218" t="s">
        <v>30</v>
      </c>
      <c r="N1794" s="219" t="s">
        <v>44</v>
      </c>
      <c r="O1794" s="88"/>
      <c r="P1794" s="220">
        <f>O1794*H1794</f>
        <v>0</v>
      </c>
      <c r="Q1794" s="220">
        <v>0.00025999999999999996</v>
      </c>
      <c r="R1794" s="220">
        <f>Q1794*H1794</f>
        <v>0.23882871999999997</v>
      </c>
      <c r="S1794" s="220">
        <v>0</v>
      </c>
      <c r="T1794" s="221">
        <f>S1794*H1794</f>
        <v>0</v>
      </c>
      <c r="U1794" s="42"/>
      <c r="V1794" s="42"/>
      <c r="W1794" s="42"/>
      <c r="X1794" s="42"/>
      <c r="Y1794" s="42"/>
      <c r="Z1794" s="42"/>
      <c r="AA1794" s="42"/>
      <c r="AB1794" s="42"/>
      <c r="AC1794" s="42"/>
      <c r="AD1794" s="42"/>
      <c r="AE1794" s="42"/>
      <c r="AR1794" s="222" t="s">
        <v>305</v>
      </c>
      <c r="AT1794" s="222" t="s">
        <v>176</v>
      </c>
      <c r="AU1794" s="222" t="s">
        <v>82</v>
      </c>
      <c r="AY1794" s="20" t="s">
        <v>175</v>
      </c>
      <c r="BE1794" s="223">
        <f>IF(N1794="základní",J1794,0)</f>
        <v>0</v>
      </c>
      <c r="BF1794" s="223">
        <f>IF(N1794="snížená",J1794,0)</f>
        <v>0</v>
      </c>
      <c r="BG1794" s="223">
        <f>IF(N1794="zákl. přenesená",J1794,0)</f>
        <v>0</v>
      </c>
      <c r="BH1794" s="223">
        <f>IF(N1794="sníž. přenesená",J1794,0)</f>
        <v>0</v>
      </c>
      <c r="BI1794" s="223">
        <f>IF(N1794="nulová",J1794,0)</f>
        <v>0</v>
      </c>
      <c r="BJ1794" s="20" t="s">
        <v>80</v>
      </c>
      <c r="BK1794" s="223">
        <f>ROUND(I1794*H1794,2)</f>
        <v>0</v>
      </c>
      <c r="BL1794" s="20" t="s">
        <v>305</v>
      </c>
      <c r="BM1794" s="222" t="s">
        <v>2664</v>
      </c>
    </row>
    <row r="1795" s="2" customFormat="1">
      <c r="A1795" s="42"/>
      <c r="B1795" s="43"/>
      <c r="C1795" s="44"/>
      <c r="D1795" s="224" t="s">
        <v>183</v>
      </c>
      <c r="E1795" s="44"/>
      <c r="F1795" s="225" t="s">
        <v>2665</v>
      </c>
      <c r="G1795" s="44"/>
      <c r="H1795" s="44"/>
      <c r="I1795" s="226"/>
      <c r="J1795" s="44"/>
      <c r="K1795" s="44"/>
      <c r="L1795" s="48"/>
      <c r="M1795" s="227"/>
      <c r="N1795" s="228"/>
      <c r="O1795" s="88"/>
      <c r="P1795" s="88"/>
      <c r="Q1795" s="88"/>
      <c r="R1795" s="88"/>
      <c r="S1795" s="88"/>
      <c r="T1795" s="89"/>
      <c r="U1795" s="42"/>
      <c r="V1795" s="42"/>
      <c r="W1795" s="42"/>
      <c r="X1795" s="42"/>
      <c r="Y1795" s="42"/>
      <c r="Z1795" s="42"/>
      <c r="AA1795" s="42"/>
      <c r="AB1795" s="42"/>
      <c r="AC1795" s="42"/>
      <c r="AD1795" s="42"/>
      <c r="AE1795" s="42"/>
      <c r="AT1795" s="20" t="s">
        <v>183</v>
      </c>
      <c r="AU1795" s="20" t="s">
        <v>82</v>
      </c>
    </row>
    <row r="1796" s="2" customFormat="1">
      <c r="A1796" s="42"/>
      <c r="B1796" s="43"/>
      <c r="C1796" s="44"/>
      <c r="D1796" s="229" t="s">
        <v>185</v>
      </c>
      <c r="E1796" s="44"/>
      <c r="F1796" s="230" t="s">
        <v>2666</v>
      </c>
      <c r="G1796" s="44"/>
      <c r="H1796" s="44"/>
      <c r="I1796" s="226"/>
      <c r="J1796" s="44"/>
      <c r="K1796" s="44"/>
      <c r="L1796" s="48"/>
      <c r="M1796" s="227"/>
      <c r="N1796" s="228"/>
      <c r="O1796" s="88"/>
      <c r="P1796" s="88"/>
      <c r="Q1796" s="88"/>
      <c r="R1796" s="88"/>
      <c r="S1796" s="88"/>
      <c r="T1796" s="89"/>
      <c r="U1796" s="42"/>
      <c r="V1796" s="42"/>
      <c r="W1796" s="42"/>
      <c r="X1796" s="42"/>
      <c r="Y1796" s="42"/>
      <c r="Z1796" s="42"/>
      <c r="AA1796" s="42"/>
      <c r="AB1796" s="42"/>
      <c r="AC1796" s="42"/>
      <c r="AD1796" s="42"/>
      <c r="AE1796" s="42"/>
      <c r="AT1796" s="20" t="s">
        <v>185</v>
      </c>
      <c r="AU1796" s="20" t="s">
        <v>82</v>
      </c>
    </row>
    <row r="1797" s="11" customFormat="1" ht="22.8" customHeight="1">
      <c r="A1797" s="11"/>
      <c r="B1797" s="197"/>
      <c r="C1797" s="198"/>
      <c r="D1797" s="199" t="s">
        <v>72</v>
      </c>
      <c r="E1797" s="285" t="s">
        <v>2667</v>
      </c>
      <c r="F1797" s="285" t="s">
        <v>2668</v>
      </c>
      <c r="G1797" s="198"/>
      <c r="H1797" s="198"/>
      <c r="I1797" s="201"/>
      <c r="J1797" s="286">
        <f>BK1797</f>
        <v>0</v>
      </c>
      <c r="K1797" s="198"/>
      <c r="L1797" s="203"/>
      <c r="M1797" s="204"/>
      <c r="N1797" s="205"/>
      <c r="O1797" s="205"/>
      <c r="P1797" s="206">
        <f>SUM(P1798:P1845)</f>
        <v>0</v>
      </c>
      <c r="Q1797" s="205"/>
      <c r="R1797" s="206">
        <f>SUM(R1798:R1845)</f>
        <v>0.05644</v>
      </c>
      <c r="S1797" s="205"/>
      <c r="T1797" s="207">
        <f>SUM(T1798:T1845)</f>
        <v>0</v>
      </c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R1797" s="208" t="s">
        <v>82</v>
      </c>
      <c r="AT1797" s="209" t="s">
        <v>72</v>
      </c>
      <c r="AU1797" s="209" t="s">
        <v>80</v>
      </c>
      <c r="AY1797" s="208" t="s">
        <v>175</v>
      </c>
      <c r="BK1797" s="210">
        <f>SUM(BK1798:BK1845)</f>
        <v>0</v>
      </c>
    </row>
    <row r="1798" s="2" customFormat="1" ht="24.15" customHeight="1">
      <c r="A1798" s="42"/>
      <c r="B1798" s="43"/>
      <c r="C1798" s="211" t="s">
        <v>2669</v>
      </c>
      <c r="D1798" s="211" t="s">
        <v>176</v>
      </c>
      <c r="E1798" s="212" t="s">
        <v>2670</v>
      </c>
      <c r="F1798" s="213" t="s">
        <v>2671</v>
      </c>
      <c r="G1798" s="214" t="s">
        <v>567</v>
      </c>
      <c r="H1798" s="215">
        <v>6</v>
      </c>
      <c r="I1798" s="216"/>
      <c r="J1798" s="217">
        <f>ROUND(I1798*H1798,2)</f>
        <v>0</v>
      </c>
      <c r="K1798" s="213" t="s">
        <v>180</v>
      </c>
      <c r="L1798" s="48"/>
      <c r="M1798" s="218" t="s">
        <v>30</v>
      </c>
      <c r="N1798" s="219" t="s">
        <v>44</v>
      </c>
      <c r="O1798" s="88"/>
      <c r="P1798" s="220">
        <f>O1798*H1798</f>
        <v>0</v>
      </c>
      <c r="Q1798" s="220">
        <v>0</v>
      </c>
      <c r="R1798" s="220">
        <f>Q1798*H1798</f>
        <v>0</v>
      </c>
      <c r="S1798" s="220">
        <v>0</v>
      </c>
      <c r="T1798" s="221">
        <f>S1798*H1798</f>
        <v>0</v>
      </c>
      <c r="U1798" s="42"/>
      <c r="V1798" s="42"/>
      <c r="W1798" s="42"/>
      <c r="X1798" s="42"/>
      <c r="Y1798" s="42"/>
      <c r="Z1798" s="42"/>
      <c r="AA1798" s="42"/>
      <c r="AB1798" s="42"/>
      <c r="AC1798" s="42"/>
      <c r="AD1798" s="42"/>
      <c r="AE1798" s="42"/>
      <c r="AR1798" s="222" t="s">
        <v>305</v>
      </c>
      <c r="AT1798" s="222" t="s">
        <v>176</v>
      </c>
      <c r="AU1798" s="222" t="s">
        <v>82</v>
      </c>
      <c r="AY1798" s="20" t="s">
        <v>175</v>
      </c>
      <c r="BE1798" s="223">
        <f>IF(N1798="základní",J1798,0)</f>
        <v>0</v>
      </c>
      <c r="BF1798" s="223">
        <f>IF(N1798="snížená",J1798,0)</f>
        <v>0</v>
      </c>
      <c r="BG1798" s="223">
        <f>IF(N1798="zákl. přenesená",J1798,0)</f>
        <v>0</v>
      </c>
      <c r="BH1798" s="223">
        <f>IF(N1798="sníž. přenesená",J1798,0)</f>
        <v>0</v>
      </c>
      <c r="BI1798" s="223">
        <f>IF(N1798="nulová",J1798,0)</f>
        <v>0</v>
      </c>
      <c r="BJ1798" s="20" t="s">
        <v>80</v>
      </c>
      <c r="BK1798" s="223">
        <f>ROUND(I1798*H1798,2)</f>
        <v>0</v>
      </c>
      <c r="BL1798" s="20" t="s">
        <v>305</v>
      </c>
      <c r="BM1798" s="222" t="s">
        <v>2672</v>
      </c>
    </row>
    <row r="1799" s="2" customFormat="1">
      <c r="A1799" s="42"/>
      <c r="B1799" s="43"/>
      <c r="C1799" s="44"/>
      <c r="D1799" s="224" t="s">
        <v>183</v>
      </c>
      <c r="E1799" s="44"/>
      <c r="F1799" s="225" t="s">
        <v>2673</v>
      </c>
      <c r="G1799" s="44"/>
      <c r="H1799" s="44"/>
      <c r="I1799" s="226"/>
      <c r="J1799" s="44"/>
      <c r="K1799" s="44"/>
      <c r="L1799" s="48"/>
      <c r="M1799" s="227"/>
      <c r="N1799" s="228"/>
      <c r="O1799" s="88"/>
      <c r="P1799" s="88"/>
      <c r="Q1799" s="88"/>
      <c r="R1799" s="88"/>
      <c r="S1799" s="88"/>
      <c r="T1799" s="89"/>
      <c r="U1799" s="42"/>
      <c r="V1799" s="42"/>
      <c r="W1799" s="42"/>
      <c r="X1799" s="42"/>
      <c r="Y1799" s="42"/>
      <c r="Z1799" s="42"/>
      <c r="AA1799" s="42"/>
      <c r="AB1799" s="42"/>
      <c r="AC1799" s="42"/>
      <c r="AD1799" s="42"/>
      <c r="AE1799" s="42"/>
      <c r="AT1799" s="20" t="s">
        <v>183</v>
      </c>
      <c r="AU1799" s="20" t="s">
        <v>82</v>
      </c>
    </row>
    <row r="1800" s="2" customFormat="1">
      <c r="A1800" s="42"/>
      <c r="B1800" s="43"/>
      <c r="C1800" s="44"/>
      <c r="D1800" s="229" t="s">
        <v>185</v>
      </c>
      <c r="E1800" s="44"/>
      <c r="F1800" s="230" t="s">
        <v>2674</v>
      </c>
      <c r="G1800" s="44"/>
      <c r="H1800" s="44"/>
      <c r="I1800" s="226"/>
      <c r="J1800" s="44"/>
      <c r="K1800" s="44"/>
      <c r="L1800" s="48"/>
      <c r="M1800" s="227"/>
      <c r="N1800" s="228"/>
      <c r="O1800" s="88"/>
      <c r="P1800" s="88"/>
      <c r="Q1800" s="88"/>
      <c r="R1800" s="88"/>
      <c r="S1800" s="88"/>
      <c r="T1800" s="89"/>
      <c r="U1800" s="42"/>
      <c r="V1800" s="42"/>
      <c r="W1800" s="42"/>
      <c r="X1800" s="42"/>
      <c r="Y1800" s="42"/>
      <c r="Z1800" s="42"/>
      <c r="AA1800" s="42"/>
      <c r="AB1800" s="42"/>
      <c r="AC1800" s="42"/>
      <c r="AD1800" s="42"/>
      <c r="AE1800" s="42"/>
      <c r="AT1800" s="20" t="s">
        <v>185</v>
      </c>
      <c r="AU1800" s="20" t="s">
        <v>82</v>
      </c>
    </row>
    <row r="1801" s="13" customFormat="1">
      <c r="A1801" s="13"/>
      <c r="B1801" s="241"/>
      <c r="C1801" s="242"/>
      <c r="D1801" s="224" t="s">
        <v>187</v>
      </c>
      <c r="E1801" s="243" t="s">
        <v>30</v>
      </c>
      <c r="F1801" s="244" t="s">
        <v>2675</v>
      </c>
      <c r="G1801" s="242"/>
      <c r="H1801" s="245">
        <v>4</v>
      </c>
      <c r="I1801" s="246"/>
      <c r="J1801" s="242"/>
      <c r="K1801" s="242"/>
      <c r="L1801" s="247"/>
      <c r="M1801" s="248"/>
      <c r="N1801" s="249"/>
      <c r="O1801" s="249"/>
      <c r="P1801" s="249"/>
      <c r="Q1801" s="249"/>
      <c r="R1801" s="249"/>
      <c r="S1801" s="249"/>
      <c r="T1801" s="250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1" t="s">
        <v>187</v>
      </c>
      <c r="AU1801" s="251" t="s">
        <v>82</v>
      </c>
      <c r="AV1801" s="13" t="s">
        <v>82</v>
      </c>
      <c r="AW1801" s="13" t="s">
        <v>36</v>
      </c>
      <c r="AX1801" s="13" t="s">
        <v>73</v>
      </c>
      <c r="AY1801" s="251" t="s">
        <v>175</v>
      </c>
    </row>
    <row r="1802" s="13" customFormat="1">
      <c r="A1802" s="13"/>
      <c r="B1802" s="241"/>
      <c r="C1802" s="242"/>
      <c r="D1802" s="224" t="s">
        <v>187</v>
      </c>
      <c r="E1802" s="243" t="s">
        <v>30</v>
      </c>
      <c r="F1802" s="244" t="s">
        <v>2676</v>
      </c>
      <c r="G1802" s="242"/>
      <c r="H1802" s="245">
        <v>2</v>
      </c>
      <c r="I1802" s="246"/>
      <c r="J1802" s="242"/>
      <c r="K1802" s="242"/>
      <c r="L1802" s="247"/>
      <c r="M1802" s="248"/>
      <c r="N1802" s="249"/>
      <c r="O1802" s="249"/>
      <c r="P1802" s="249"/>
      <c r="Q1802" s="249"/>
      <c r="R1802" s="249"/>
      <c r="S1802" s="249"/>
      <c r="T1802" s="250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1" t="s">
        <v>187</v>
      </c>
      <c r="AU1802" s="251" t="s">
        <v>82</v>
      </c>
      <c r="AV1802" s="13" t="s">
        <v>82</v>
      </c>
      <c r="AW1802" s="13" t="s">
        <v>36</v>
      </c>
      <c r="AX1802" s="13" t="s">
        <v>73</v>
      </c>
      <c r="AY1802" s="251" t="s">
        <v>175</v>
      </c>
    </row>
    <row r="1803" s="14" customFormat="1">
      <c r="A1803" s="14"/>
      <c r="B1803" s="252"/>
      <c r="C1803" s="253"/>
      <c r="D1803" s="224" t="s">
        <v>187</v>
      </c>
      <c r="E1803" s="254" t="s">
        <v>30</v>
      </c>
      <c r="F1803" s="255" t="s">
        <v>190</v>
      </c>
      <c r="G1803" s="253"/>
      <c r="H1803" s="256">
        <v>6</v>
      </c>
      <c r="I1803" s="257"/>
      <c r="J1803" s="253"/>
      <c r="K1803" s="253"/>
      <c r="L1803" s="258"/>
      <c r="M1803" s="259"/>
      <c r="N1803" s="260"/>
      <c r="O1803" s="260"/>
      <c r="P1803" s="260"/>
      <c r="Q1803" s="260"/>
      <c r="R1803" s="260"/>
      <c r="S1803" s="260"/>
      <c r="T1803" s="261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62" t="s">
        <v>187</v>
      </c>
      <c r="AU1803" s="262" t="s">
        <v>82</v>
      </c>
      <c r="AV1803" s="14" t="s">
        <v>181</v>
      </c>
      <c r="AW1803" s="14" t="s">
        <v>36</v>
      </c>
      <c r="AX1803" s="14" t="s">
        <v>80</v>
      </c>
      <c r="AY1803" s="262" t="s">
        <v>175</v>
      </c>
    </row>
    <row r="1804" s="2" customFormat="1" ht="16.5" customHeight="1">
      <c r="A1804" s="42"/>
      <c r="B1804" s="43"/>
      <c r="C1804" s="287" t="s">
        <v>2677</v>
      </c>
      <c r="D1804" s="287" t="s">
        <v>770</v>
      </c>
      <c r="E1804" s="288" t="s">
        <v>2678</v>
      </c>
      <c r="F1804" s="289" t="s">
        <v>2679</v>
      </c>
      <c r="G1804" s="290" t="s">
        <v>179</v>
      </c>
      <c r="H1804" s="291">
        <v>5.16</v>
      </c>
      <c r="I1804" s="292"/>
      <c r="J1804" s="293">
        <f>ROUND(I1804*H1804,2)</f>
        <v>0</v>
      </c>
      <c r="K1804" s="289" t="s">
        <v>180</v>
      </c>
      <c r="L1804" s="294"/>
      <c r="M1804" s="295" t="s">
        <v>30</v>
      </c>
      <c r="N1804" s="296" t="s">
        <v>44</v>
      </c>
      <c r="O1804" s="88"/>
      <c r="P1804" s="220">
        <f>O1804*H1804</f>
        <v>0</v>
      </c>
      <c r="Q1804" s="220">
        <v>0.001</v>
      </c>
      <c r="R1804" s="220">
        <f>Q1804*H1804</f>
        <v>0.00516</v>
      </c>
      <c r="S1804" s="220">
        <v>0</v>
      </c>
      <c r="T1804" s="221">
        <f>S1804*H1804</f>
        <v>0</v>
      </c>
      <c r="U1804" s="42"/>
      <c r="V1804" s="42"/>
      <c r="W1804" s="42"/>
      <c r="X1804" s="42"/>
      <c r="Y1804" s="42"/>
      <c r="Z1804" s="42"/>
      <c r="AA1804" s="42"/>
      <c r="AB1804" s="42"/>
      <c r="AC1804" s="42"/>
      <c r="AD1804" s="42"/>
      <c r="AE1804" s="42"/>
      <c r="AR1804" s="222" t="s">
        <v>462</v>
      </c>
      <c r="AT1804" s="222" t="s">
        <v>770</v>
      </c>
      <c r="AU1804" s="222" t="s">
        <v>82</v>
      </c>
      <c r="AY1804" s="20" t="s">
        <v>175</v>
      </c>
      <c r="BE1804" s="223">
        <f>IF(N1804="základní",J1804,0)</f>
        <v>0</v>
      </c>
      <c r="BF1804" s="223">
        <f>IF(N1804="snížená",J1804,0)</f>
        <v>0</v>
      </c>
      <c r="BG1804" s="223">
        <f>IF(N1804="zákl. přenesená",J1804,0)</f>
        <v>0</v>
      </c>
      <c r="BH1804" s="223">
        <f>IF(N1804="sníž. přenesená",J1804,0)</f>
        <v>0</v>
      </c>
      <c r="BI1804" s="223">
        <f>IF(N1804="nulová",J1804,0)</f>
        <v>0</v>
      </c>
      <c r="BJ1804" s="20" t="s">
        <v>80</v>
      </c>
      <c r="BK1804" s="223">
        <f>ROUND(I1804*H1804,2)</f>
        <v>0</v>
      </c>
      <c r="BL1804" s="20" t="s">
        <v>305</v>
      </c>
      <c r="BM1804" s="222" t="s">
        <v>2680</v>
      </c>
    </row>
    <row r="1805" s="2" customFormat="1">
      <c r="A1805" s="42"/>
      <c r="B1805" s="43"/>
      <c r="C1805" s="44"/>
      <c r="D1805" s="224" t="s">
        <v>183</v>
      </c>
      <c r="E1805" s="44"/>
      <c r="F1805" s="225" t="s">
        <v>2679</v>
      </c>
      <c r="G1805" s="44"/>
      <c r="H1805" s="44"/>
      <c r="I1805" s="226"/>
      <c r="J1805" s="44"/>
      <c r="K1805" s="44"/>
      <c r="L1805" s="48"/>
      <c r="M1805" s="227"/>
      <c r="N1805" s="228"/>
      <c r="O1805" s="88"/>
      <c r="P1805" s="88"/>
      <c r="Q1805" s="88"/>
      <c r="R1805" s="88"/>
      <c r="S1805" s="88"/>
      <c r="T1805" s="89"/>
      <c r="U1805" s="42"/>
      <c r="V1805" s="42"/>
      <c r="W1805" s="42"/>
      <c r="X1805" s="42"/>
      <c r="Y1805" s="42"/>
      <c r="Z1805" s="42"/>
      <c r="AA1805" s="42"/>
      <c r="AB1805" s="42"/>
      <c r="AC1805" s="42"/>
      <c r="AD1805" s="42"/>
      <c r="AE1805" s="42"/>
      <c r="AT1805" s="20" t="s">
        <v>183</v>
      </c>
      <c r="AU1805" s="20" t="s">
        <v>82</v>
      </c>
    </row>
    <row r="1806" s="13" customFormat="1">
      <c r="A1806" s="13"/>
      <c r="B1806" s="241"/>
      <c r="C1806" s="242"/>
      <c r="D1806" s="224" t="s">
        <v>187</v>
      </c>
      <c r="E1806" s="243" t="s">
        <v>30</v>
      </c>
      <c r="F1806" s="244" t="s">
        <v>2681</v>
      </c>
      <c r="G1806" s="242"/>
      <c r="H1806" s="245">
        <v>5.16</v>
      </c>
      <c r="I1806" s="246"/>
      <c r="J1806" s="242"/>
      <c r="K1806" s="242"/>
      <c r="L1806" s="247"/>
      <c r="M1806" s="248"/>
      <c r="N1806" s="249"/>
      <c r="O1806" s="249"/>
      <c r="P1806" s="249"/>
      <c r="Q1806" s="249"/>
      <c r="R1806" s="249"/>
      <c r="S1806" s="249"/>
      <c r="T1806" s="250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1" t="s">
        <v>187</v>
      </c>
      <c r="AU1806" s="251" t="s">
        <v>82</v>
      </c>
      <c r="AV1806" s="13" t="s">
        <v>82</v>
      </c>
      <c r="AW1806" s="13" t="s">
        <v>36</v>
      </c>
      <c r="AX1806" s="13" t="s">
        <v>73</v>
      </c>
      <c r="AY1806" s="251" t="s">
        <v>175</v>
      </c>
    </row>
    <row r="1807" s="14" customFormat="1">
      <c r="A1807" s="14"/>
      <c r="B1807" s="252"/>
      <c r="C1807" s="253"/>
      <c r="D1807" s="224" t="s">
        <v>187</v>
      </c>
      <c r="E1807" s="254" t="s">
        <v>30</v>
      </c>
      <c r="F1807" s="255" t="s">
        <v>190</v>
      </c>
      <c r="G1807" s="253"/>
      <c r="H1807" s="256">
        <v>5.16</v>
      </c>
      <c r="I1807" s="257"/>
      <c r="J1807" s="253"/>
      <c r="K1807" s="253"/>
      <c r="L1807" s="258"/>
      <c r="M1807" s="259"/>
      <c r="N1807" s="260"/>
      <c r="O1807" s="260"/>
      <c r="P1807" s="260"/>
      <c r="Q1807" s="260"/>
      <c r="R1807" s="260"/>
      <c r="S1807" s="260"/>
      <c r="T1807" s="261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62" t="s">
        <v>187</v>
      </c>
      <c r="AU1807" s="262" t="s">
        <v>82</v>
      </c>
      <c r="AV1807" s="14" t="s">
        <v>181</v>
      </c>
      <c r="AW1807" s="14" t="s">
        <v>36</v>
      </c>
      <c r="AX1807" s="14" t="s">
        <v>80</v>
      </c>
      <c r="AY1807" s="262" t="s">
        <v>175</v>
      </c>
    </row>
    <row r="1808" s="2" customFormat="1" ht="16.5" customHeight="1">
      <c r="A1808" s="42"/>
      <c r="B1808" s="43"/>
      <c r="C1808" s="287" t="s">
        <v>2682</v>
      </c>
      <c r="D1808" s="287" t="s">
        <v>770</v>
      </c>
      <c r="E1808" s="288" t="s">
        <v>2683</v>
      </c>
      <c r="F1808" s="289" t="s">
        <v>2684</v>
      </c>
      <c r="G1808" s="290" t="s">
        <v>179</v>
      </c>
      <c r="H1808" s="291">
        <v>15.48</v>
      </c>
      <c r="I1808" s="292"/>
      <c r="J1808" s="293">
        <f>ROUND(I1808*H1808,2)</f>
        <v>0</v>
      </c>
      <c r="K1808" s="289" t="s">
        <v>180</v>
      </c>
      <c r="L1808" s="294"/>
      <c r="M1808" s="295" t="s">
        <v>30</v>
      </c>
      <c r="N1808" s="296" t="s">
        <v>44</v>
      </c>
      <c r="O1808" s="88"/>
      <c r="P1808" s="220">
        <f>O1808*H1808</f>
        <v>0</v>
      </c>
      <c r="Q1808" s="220">
        <v>0.001</v>
      </c>
      <c r="R1808" s="220">
        <f>Q1808*H1808</f>
        <v>0.01548</v>
      </c>
      <c r="S1808" s="220">
        <v>0</v>
      </c>
      <c r="T1808" s="221">
        <f>S1808*H1808</f>
        <v>0</v>
      </c>
      <c r="U1808" s="42"/>
      <c r="V1808" s="42"/>
      <c r="W1808" s="42"/>
      <c r="X1808" s="42"/>
      <c r="Y1808" s="42"/>
      <c r="Z1808" s="42"/>
      <c r="AA1808" s="42"/>
      <c r="AB1808" s="42"/>
      <c r="AC1808" s="42"/>
      <c r="AD1808" s="42"/>
      <c r="AE1808" s="42"/>
      <c r="AR1808" s="222" t="s">
        <v>462</v>
      </c>
      <c r="AT1808" s="222" t="s">
        <v>770</v>
      </c>
      <c r="AU1808" s="222" t="s">
        <v>82</v>
      </c>
      <c r="AY1808" s="20" t="s">
        <v>175</v>
      </c>
      <c r="BE1808" s="223">
        <f>IF(N1808="základní",J1808,0)</f>
        <v>0</v>
      </c>
      <c r="BF1808" s="223">
        <f>IF(N1808="snížená",J1808,0)</f>
        <v>0</v>
      </c>
      <c r="BG1808" s="223">
        <f>IF(N1808="zákl. přenesená",J1808,0)</f>
        <v>0</v>
      </c>
      <c r="BH1808" s="223">
        <f>IF(N1808="sníž. přenesená",J1808,0)</f>
        <v>0</v>
      </c>
      <c r="BI1808" s="223">
        <f>IF(N1808="nulová",J1808,0)</f>
        <v>0</v>
      </c>
      <c r="BJ1808" s="20" t="s">
        <v>80</v>
      </c>
      <c r="BK1808" s="223">
        <f>ROUND(I1808*H1808,2)</f>
        <v>0</v>
      </c>
      <c r="BL1808" s="20" t="s">
        <v>305</v>
      </c>
      <c r="BM1808" s="222" t="s">
        <v>2685</v>
      </c>
    </row>
    <row r="1809" s="2" customFormat="1">
      <c r="A1809" s="42"/>
      <c r="B1809" s="43"/>
      <c r="C1809" s="44"/>
      <c r="D1809" s="224" t="s">
        <v>183</v>
      </c>
      <c r="E1809" s="44"/>
      <c r="F1809" s="225" t="s">
        <v>2684</v>
      </c>
      <c r="G1809" s="44"/>
      <c r="H1809" s="44"/>
      <c r="I1809" s="226"/>
      <c r="J1809" s="44"/>
      <c r="K1809" s="44"/>
      <c r="L1809" s="48"/>
      <c r="M1809" s="227"/>
      <c r="N1809" s="228"/>
      <c r="O1809" s="88"/>
      <c r="P1809" s="88"/>
      <c r="Q1809" s="88"/>
      <c r="R1809" s="88"/>
      <c r="S1809" s="88"/>
      <c r="T1809" s="89"/>
      <c r="U1809" s="42"/>
      <c r="V1809" s="42"/>
      <c r="W1809" s="42"/>
      <c r="X1809" s="42"/>
      <c r="Y1809" s="42"/>
      <c r="Z1809" s="42"/>
      <c r="AA1809" s="42"/>
      <c r="AB1809" s="42"/>
      <c r="AC1809" s="42"/>
      <c r="AD1809" s="42"/>
      <c r="AE1809" s="42"/>
      <c r="AT1809" s="20" t="s">
        <v>183</v>
      </c>
      <c r="AU1809" s="20" t="s">
        <v>82</v>
      </c>
    </row>
    <row r="1810" s="13" customFormat="1">
      <c r="A1810" s="13"/>
      <c r="B1810" s="241"/>
      <c r="C1810" s="242"/>
      <c r="D1810" s="224" t="s">
        <v>187</v>
      </c>
      <c r="E1810" s="243" t="s">
        <v>30</v>
      </c>
      <c r="F1810" s="244" t="s">
        <v>2686</v>
      </c>
      <c r="G1810" s="242"/>
      <c r="H1810" s="245">
        <v>15.48</v>
      </c>
      <c r="I1810" s="246"/>
      <c r="J1810" s="242"/>
      <c r="K1810" s="242"/>
      <c r="L1810" s="247"/>
      <c r="M1810" s="248"/>
      <c r="N1810" s="249"/>
      <c r="O1810" s="249"/>
      <c r="P1810" s="249"/>
      <c r="Q1810" s="249"/>
      <c r="R1810" s="249"/>
      <c r="S1810" s="249"/>
      <c r="T1810" s="250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1" t="s">
        <v>187</v>
      </c>
      <c r="AU1810" s="251" t="s">
        <v>82</v>
      </c>
      <c r="AV1810" s="13" t="s">
        <v>82</v>
      </c>
      <c r="AW1810" s="13" t="s">
        <v>36</v>
      </c>
      <c r="AX1810" s="13" t="s">
        <v>73</v>
      </c>
      <c r="AY1810" s="251" t="s">
        <v>175</v>
      </c>
    </row>
    <row r="1811" s="14" customFormat="1">
      <c r="A1811" s="14"/>
      <c r="B1811" s="252"/>
      <c r="C1811" s="253"/>
      <c r="D1811" s="224" t="s">
        <v>187</v>
      </c>
      <c r="E1811" s="254" t="s">
        <v>30</v>
      </c>
      <c r="F1811" s="255" t="s">
        <v>190</v>
      </c>
      <c r="G1811" s="253"/>
      <c r="H1811" s="256">
        <v>15.48</v>
      </c>
      <c r="I1811" s="257"/>
      <c r="J1811" s="253"/>
      <c r="K1811" s="253"/>
      <c r="L1811" s="258"/>
      <c r="M1811" s="259"/>
      <c r="N1811" s="260"/>
      <c r="O1811" s="260"/>
      <c r="P1811" s="260"/>
      <c r="Q1811" s="260"/>
      <c r="R1811" s="260"/>
      <c r="S1811" s="260"/>
      <c r="T1811" s="261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62" t="s">
        <v>187</v>
      </c>
      <c r="AU1811" s="262" t="s">
        <v>82</v>
      </c>
      <c r="AV1811" s="14" t="s">
        <v>181</v>
      </c>
      <c r="AW1811" s="14" t="s">
        <v>36</v>
      </c>
      <c r="AX1811" s="14" t="s">
        <v>80</v>
      </c>
      <c r="AY1811" s="262" t="s">
        <v>175</v>
      </c>
    </row>
    <row r="1812" s="2" customFormat="1" ht="24.15" customHeight="1">
      <c r="A1812" s="42"/>
      <c r="B1812" s="43"/>
      <c r="C1812" s="211" t="s">
        <v>2687</v>
      </c>
      <c r="D1812" s="211" t="s">
        <v>176</v>
      </c>
      <c r="E1812" s="212" t="s">
        <v>2688</v>
      </c>
      <c r="F1812" s="213" t="s">
        <v>2689</v>
      </c>
      <c r="G1812" s="214" t="s">
        <v>567</v>
      </c>
      <c r="H1812" s="215">
        <v>4</v>
      </c>
      <c r="I1812" s="216"/>
      <c r="J1812" s="217">
        <f>ROUND(I1812*H1812,2)</f>
        <v>0</v>
      </c>
      <c r="K1812" s="213" t="s">
        <v>180</v>
      </c>
      <c r="L1812" s="48"/>
      <c r="M1812" s="218" t="s">
        <v>30</v>
      </c>
      <c r="N1812" s="219" t="s">
        <v>44</v>
      </c>
      <c r="O1812" s="88"/>
      <c r="P1812" s="220">
        <f>O1812*H1812</f>
        <v>0</v>
      </c>
      <c r="Q1812" s="220">
        <v>0</v>
      </c>
      <c r="R1812" s="220">
        <f>Q1812*H1812</f>
        <v>0</v>
      </c>
      <c r="S1812" s="220">
        <v>0</v>
      </c>
      <c r="T1812" s="221">
        <f>S1812*H1812</f>
        <v>0</v>
      </c>
      <c r="U1812" s="42"/>
      <c r="V1812" s="42"/>
      <c r="W1812" s="42"/>
      <c r="X1812" s="42"/>
      <c r="Y1812" s="42"/>
      <c r="Z1812" s="42"/>
      <c r="AA1812" s="42"/>
      <c r="AB1812" s="42"/>
      <c r="AC1812" s="42"/>
      <c r="AD1812" s="42"/>
      <c r="AE1812" s="42"/>
      <c r="AR1812" s="222" t="s">
        <v>305</v>
      </c>
      <c r="AT1812" s="222" t="s">
        <v>176</v>
      </c>
      <c r="AU1812" s="222" t="s">
        <v>82</v>
      </c>
      <c r="AY1812" s="20" t="s">
        <v>175</v>
      </c>
      <c r="BE1812" s="223">
        <f>IF(N1812="základní",J1812,0)</f>
        <v>0</v>
      </c>
      <c r="BF1812" s="223">
        <f>IF(N1812="snížená",J1812,0)</f>
        <v>0</v>
      </c>
      <c r="BG1812" s="223">
        <f>IF(N1812="zákl. přenesená",J1812,0)</f>
        <v>0</v>
      </c>
      <c r="BH1812" s="223">
        <f>IF(N1812="sníž. přenesená",J1812,0)</f>
        <v>0</v>
      </c>
      <c r="BI1812" s="223">
        <f>IF(N1812="nulová",J1812,0)</f>
        <v>0</v>
      </c>
      <c r="BJ1812" s="20" t="s">
        <v>80</v>
      </c>
      <c r="BK1812" s="223">
        <f>ROUND(I1812*H1812,2)</f>
        <v>0</v>
      </c>
      <c r="BL1812" s="20" t="s">
        <v>305</v>
      </c>
      <c r="BM1812" s="222" t="s">
        <v>2690</v>
      </c>
    </row>
    <row r="1813" s="2" customFormat="1">
      <c r="A1813" s="42"/>
      <c r="B1813" s="43"/>
      <c r="C1813" s="44"/>
      <c r="D1813" s="224" t="s">
        <v>183</v>
      </c>
      <c r="E1813" s="44"/>
      <c r="F1813" s="225" t="s">
        <v>2691</v>
      </c>
      <c r="G1813" s="44"/>
      <c r="H1813" s="44"/>
      <c r="I1813" s="226"/>
      <c r="J1813" s="44"/>
      <c r="K1813" s="44"/>
      <c r="L1813" s="48"/>
      <c r="M1813" s="227"/>
      <c r="N1813" s="228"/>
      <c r="O1813" s="88"/>
      <c r="P1813" s="88"/>
      <c r="Q1813" s="88"/>
      <c r="R1813" s="88"/>
      <c r="S1813" s="88"/>
      <c r="T1813" s="89"/>
      <c r="U1813" s="42"/>
      <c r="V1813" s="42"/>
      <c r="W1813" s="42"/>
      <c r="X1813" s="42"/>
      <c r="Y1813" s="42"/>
      <c r="Z1813" s="42"/>
      <c r="AA1813" s="42"/>
      <c r="AB1813" s="42"/>
      <c r="AC1813" s="42"/>
      <c r="AD1813" s="42"/>
      <c r="AE1813" s="42"/>
      <c r="AT1813" s="20" t="s">
        <v>183</v>
      </c>
      <c r="AU1813" s="20" t="s">
        <v>82</v>
      </c>
    </row>
    <row r="1814" s="2" customFormat="1">
      <c r="A1814" s="42"/>
      <c r="B1814" s="43"/>
      <c r="C1814" s="44"/>
      <c r="D1814" s="229" t="s">
        <v>185</v>
      </c>
      <c r="E1814" s="44"/>
      <c r="F1814" s="230" t="s">
        <v>2692</v>
      </c>
      <c r="G1814" s="44"/>
      <c r="H1814" s="44"/>
      <c r="I1814" s="226"/>
      <c r="J1814" s="44"/>
      <c r="K1814" s="44"/>
      <c r="L1814" s="48"/>
      <c r="M1814" s="227"/>
      <c r="N1814" s="228"/>
      <c r="O1814" s="88"/>
      <c r="P1814" s="88"/>
      <c r="Q1814" s="88"/>
      <c r="R1814" s="88"/>
      <c r="S1814" s="88"/>
      <c r="T1814" s="89"/>
      <c r="U1814" s="42"/>
      <c r="V1814" s="42"/>
      <c r="W1814" s="42"/>
      <c r="X1814" s="42"/>
      <c r="Y1814" s="42"/>
      <c r="Z1814" s="42"/>
      <c r="AA1814" s="42"/>
      <c r="AB1814" s="42"/>
      <c r="AC1814" s="42"/>
      <c r="AD1814" s="42"/>
      <c r="AE1814" s="42"/>
      <c r="AT1814" s="20" t="s">
        <v>185</v>
      </c>
      <c r="AU1814" s="20" t="s">
        <v>82</v>
      </c>
    </row>
    <row r="1815" s="13" customFormat="1">
      <c r="A1815" s="13"/>
      <c r="B1815" s="241"/>
      <c r="C1815" s="242"/>
      <c r="D1815" s="224" t="s">
        <v>187</v>
      </c>
      <c r="E1815" s="243" t="s">
        <v>30</v>
      </c>
      <c r="F1815" s="244" t="s">
        <v>2693</v>
      </c>
      <c r="G1815" s="242"/>
      <c r="H1815" s="245">
        <v>4</v>
      </c>
      <c r="I1815" s="246"/>
      <c r="J1815" s="242"/>
      <c r="K1815" s="242"/>
      <c r="L1815" s="247"/>
      <c r="M1815" s="248"/>
      <c r="N1815" s="249"/>
      <c r="O1815" s="249"/>
      <c r="P1815" s="249"/>
      <c r="Q1815" s="249"/>
      <c r="R1815" s="249"/>
      <c r="S1815" s="249"/>
      <c r="T1815" s="250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1" t="s">
        <v>187</v>
      </c>
      <c r="AU1815" s="251" t="s">
        <v>82</v>
      </c>
      <c r="AV1815" s="13" t="s">
        <v>82</v>
      </c>
      <c r="AW1815" s="13" t="s">
        <v>36</v>
      </c>
      <c r="AX1815" s="13" t="s">
        <v>73</v>
      </c>
      <c r="AY1815" s="251" t="s">
        <v>175</v>
      </c>
    </row>
    <row r="1816" s="14" customFormat="1">
      <c r="A1816" s="14"/>
      <c r="B1816" s="252"/>
      <c r="C1816" s="253"/>
      <c r="D1816" s="224" t="s">
        <v>187</v>
      </c>
      <c r="E1816" s="254" t="s">
        <v>30</v>
      </c>
      <c r="F1816" s="255" t="s">
        <v>190</v>
      </c>
      <c r="G1816" s="253"/>
      <c r="H1816" s="256">
        <v>4</v>
      </c>
      <c r="I1816" s="257"/>
      <c r="J1816" s="253"/>
      <c r="K1816" s="253"/>
      <c r="L1816" s="258"/>
      <c r="M1816" s="259"/>
      <c r="N1816" s="260"/>
      <c r="O1816" s="260"/>
      <c r="P1816" s="260"/>
      <c r="Q1816" s="260"/>
      <c r="R1816" s="260"/>
      <c r="S1816" s="260"/>
      <c r="T1816" s="261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62" t="s">
        <v>187</v>
      </c>
      <c r="AU1816" s="262" t="s">
        <v>82</v>
      </c>
      <c r="AV1816" s="14" t="s">
        <v>181</v>
      </c>
      <c r="AW1816" s="14" t="s">
        <v>36</v>
      </c>
      <c r="AX1816" s="14" t="s">
        <v>80</v>
      </c>
      <c r="AY1816" s="262" t="s">
        <v>175</v>
      </c>
    </row>
    <row r="1817" s="2" customFormat="1" ht="16.5" customHeight="1">
      <c r="A1817" s="42"/>
      <c r="B1817" s="43"/>
      <c r="C1817" s="287" t="s">
        <v>2694</v>
      </c>
      <c r="D1817" s="287" t="s">
        <v>770</v>
      </c>
      <c r="E1817" s="288" t="s">
        <v>2695</v>
      </c>
      <c r="F1817" s="289" t="s">
        <v>2696</v>
      </c>
      <c r="G1817" s="290" t="s">
        <v>179</v>
      </c>
      <c r="H1817" s="291">
        <v>25.8</v>
      </c>
      <c r="I1817" s="292"/>
      <c r="J1817" s="293">
        <f>ROUND(I1817*H1817,2)</f>
        <v>0</v>
      </c>
      <c r="K1817" s="289" t="s">
        <v>180</v>
      </c>
      <c r="L1817" s="294"/>
      <c r="M1817" s="295" t="s">
        <v>30</v>
      </c>
      <c r="N1817" s="296" t="s">
        <v>44</v>
      </c>
      <c r="O1817" s="88"/>
      <c r="P1817" s="220">
        <f>O1817*H1817</f>
        <v>0</v>
      </c>
      <c r="Q1817" s="220">
        <v>0.001</v>
      </c>
      <c r="R1817" s="220">
        <f>Q1817*H1817</f>
        <v>0.0258</v>
      </c>
      <c r="S1817" s="220">
        <v>0</v>
      </c>
      <c r="T1817" s="221">
        <f>S1817*H1817</f>
        <v>0</v>
      </c>
      <c r="U1817" s="42"/>
      <c r="V1817" s="42"/>
      <c r="W1817" s="42"/>
      <c r="X1817" s="42"/>
      <c r="Y1817" s="42"/>
      <c r="Z1817" s="42"/>
      <c r="AA1817" s="42"/>
      <c r="AB1817" s="42"/>
      <c r="AC1817" s="42"/>
      <c r="AD1817" s="42"/>
      <c r="AE1817" s="42"/>
      <c r="AR1817" s="222" t="s">
        <v>462</v>
      </c>
      <c r="AT1817" s="222" t="s">
        <v>770</v>
      </c>
      <c r="AU1817" s="222" t="s">
        <v>82</v>
      </c>
      <c r="AY1817" s="20" t="s">
        <v>175</v>
      </c>
      <c r="BE1817" s="223">
        <f>IF(N1817="základní",J1817,0)</f>
        <v>0</v>
      </c>
      <c r="BF1817" s="223">
        <f>IF(N1817="snížená",J1817,0)</f>
        <v>0</v>
      </c>
      <c r="BG1817" s="223">
        <f>IF(N1817="zákl. přenesená",J1817,0)</f>
        <v>0</v>
      </c>
      <c r="BH1817" s="223">
        <f>IF(N1817="sníž. přenesená",J1817,0)</f>
        <v>0</v>
      </c>
      <c r="BI1817" s="223">
        <f>IF(N1817="nulová",J1817,0)</f>
        <v>0</v>
      </c>
      <c r="BJ1817" s="20" t="s">
        <v>80</v>
      </c>
      <c r="BK1817" s="223">
        <f>ROUND(I1817*H1817,2)</f>
        <v>0</v>
      </c>
      <c r="BL1817" s="20" t="s">
        <v>305</v>
      </c>
      <c r="BM1817" s="222" t="s">
        <v>2697</v>
      </c>
    </row>
    <row r="1818" s="2" customFormat="1">
      <c r="A1818" s="42"/>
      <c r="B1818" s="43"/>
      <c r="C1818" s="44"/>
      <c r="D1818" s="224" t="s">
        <v>183</v>
      </c>
      <c r="E1818" s="44"/>
      <c r="F1818" s="225" t="s">
        <v>2696</v>
      </c>
      <c r="G1818" s="44"/>
      <c r="H1818" s="44"/>
      <c r="I1818" s="226"/>
      <c r="J1818" s="44"/>
      <c r="K1818" s="44"/>
      <c r="L1818" s="48"/>
      <c r="M1818" s="227"/>
      <c r="N1818" s="228"/>
      <c r="O1818" s="88"/>
      <c r="P1818" s="88"/>
      <c r="Q1818" s="88"/>
      <c r="R1818" s="88"/>
      <c r="S1818" s="88"/>
      <c r="T1818" s="89"/>
      <c r="U1818" s="42"/>
      <c r="V1818" s="42"/>
      <c r="W1818" s="42"/>
      <c r="X1818" s="42"/>
      <c r="Y1818" s="42"/>
      <c r="Z1818" s="42"/>
      <c r="AA1818" s="42"/>
      <c r="AB1818" s="42"/>
      <c r="AC1818" s="42"/>
      <c r="AD1818" s="42"/>
      <c r="AE1818" s="42"/>
      <c r="AT1818" s="20" t="s">
        <v>183</v>
      </c>
      <c r="AU1818" s="20" t="s">
        <v>82</v>
      </c>
    </row>
    <row r="1819" s="13" customFormat="1">
      <c r="A1819" s="13"/>
      <c r="B1819" s="241"/>
      <c r="C1819" s="242"/>
      <c r="D1819" s="224" t="s">
        <v>187</v>
      </c>
      <c r="E1819" s="243" t="s">
        <v>30</v>
      </c>
      <c r="F1819" s="244" t="s">
        <v>2698</v>
      </c>
      <c r="G1819" s="242"/>
      <c r="H1819" s="245">
        <v>25.8</v>
      </c>
      <c r="I1819" s="246"/>
      <c r="J1819" s="242"/>
      <c r="K1819" s="242"/>
      <c r="L1819" s="247"/>
      <c r="M1819" s="248"/>
      <c r="N1819" s="249"/>
      <c r="O1819" s="249"/>
      <c r="P1819" s="249"/>
      <c r="Q1819" s="249"/>
      <c r="R1819" s="249"/>
      <c r="S1819" s="249"/>
      <c r="T1819" s="250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1" t="s">
        <v>187</v>
      </c>
      <c r="AU1819" s="251" t="s">
        <v>82</v>
      </c>
      <c r="AV1819" s="13" t="s">
        <v>82</v>
      </c>
      <c r="AW1819" s="13" t="s">
        <v>36</v>
      </c>
      <c r="AX1819" s="13" t="s">
        <v>73</v>
      </c>
      <c r="AY1819" s="251" t="s">
        <v>175</v>
      </c>
    </row>
    <row r="1820" s="14" customFormat="1">
      <c r="A1820" s="14"/>
      <c r="B1820" s="252"/>
      <c r="C1820" s="253"/>
      <c r="D1820" s="224" t="s">
        <v>187</v>
      </c>
      <c r="E1820" s="254" t="s">
        <v>30</v>
      </c>
      <c r="F1820" s="255" t="s">
        <v>190</v>
      </c>
      <c r="G1820" s="253"/>
      <c r="H1820" s="256">
        <v>25.8</v>
      </c>
      <c r="I1820" s="257"/>
      <c r="J1820" s="253"/>
      <c r="K1820" s="253"/>
      <c r="L1820" s="258"/>
      <c r="M1820" s="259"/>
      <c r="N1820" s="260"/>
      <c r="O1820" s="260"/>
      <c r="P1820" s="260"/>
      <c r="Q1820" s="260"/>
      <c r="R1820" s="260"/>
      <c r="S1820" s="260"/>
      <c r="T1820" s="261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62" t="s">
        <v>187</v>
      </c>
      <c r="AU1820" s="262" t="s">
        <v>82</v>
      </c>
      <c r="AV1820" s="14" t="s">
        <v>181</v>
      </c>
      <c r="AW1820" s="14" t="s">
        <v>36</v>
      </c>
      <c r="AX1820" s="14" t="s">
        <v>80</v>
      </c>
      <c r="AY1820" s="262" t="s">
        <v>175</v>
      </c>
    </row>
    <row r="1821" s="2" customFormat="1" ht="24.15" customHeight="1">
      <c r="A1821" s="42"/>
      <c r="B1821" s="43"/>
      <c r="C1821" s="211" t="s">
        <v>2699</v>
      </c>
      <c r="D1821" s="211" t="s">
        <v>176</v>
      </c>
      <c r="E1821" s="212" t="s">
        <v>2700</v>
      </c>
      <c r="F1821" s="213" t="s">
        <v>2701</v>
      </c>
      <c r="G1821" s="214" t="s">
        <v>567</v>
      </c>
      <c r="H1821" s="215">
        <v>6</v>
      </c>
      <c r="I1821" s="216"/>
      <c r="J1821" s="217">
        <f>ROUND(I1821*H1821,2)</f>
        <v>0</v>
      </c>
      <c r="K1821" s="213" t="s">
        <v>180</v>
      </c>
      <c r="L1821" s="48"/>
      <c r="M1821" s="218" t="s">
        <v>30</v>
      </c>
      <c r="N1821" s="219" t="s">
        <v>44</v>
      </c>
      <c r="O1821" s="88"/>
      <c r="P1821" s="220">
        <f>O1821*H1821</f>
        <v>0</v>
      </c>
      <c r="Q1821" s="220">
        <v>0</v>
      </c>
      <c r="R1821" s="220">
        <f>Q1821*H1821</f>
        <v>0</v>
      </c>
      <c r="S1821" s="220">
        <v>0</v>
      </c>
      <c r="T1821" s="221">
        <f>S1821*H1821</f>
        <v>0</v>
      </c>
      <c r="U1821" s="42"/>
      <c r="V1821" s="42"/>
      <c r="W1821" s="42"/>
      <c r="X1821" s="42"/>
      <c r="Y1821" s="42"/>
      <c r="Z1821" s="42"/>
      <c r="AA1821" s="42"/>
      <c r="AB1821" s="42"/>
      <c r="AC1821" s="42"/>
      <c r="AD1821" s="42"/>
      <c r="AE1821" s="42"/>
      <c r="AR1821" s="222" t="s">
        <v>305</v>
      </c>
      <c r="AT1821" s="222" t="s">
        <v>176</v>
      </c>
      <c r="AU1821" s="222" t="s">
        <v>82</v>
      </c>
      <c r="AY1821" s="20" t="s">
        <v>175</v>
      </c>
      <c r="BE1821" s="223">
        <f>IF(N1821="základní",J1821,0)</f>
        <v>0</v>
      </c>
      <c r="BF1821" s="223">
        <f>IF(N1821="snížená",J1821,0)</f>
        <v>0</v>
      </c>
      <c r="BG1821" s="223">
        <f>IF(N1821="zákl. přenesená",J1821,0)</f>
        <v>0</v>
      </c>
      <c r="BH1821" s="223">
        <f>IF(N1821="sníž. přenesená",J1821,0)</f>
        <v>0</v>
      </c>
      <c r="BI1821" s="223">
        <f>IF(N1821="nulová",J1821,0)</f>
        <v>0</v>
      </c>
      <c r="BJ1821" s="20" t="s">
        <v>80</v>
      </c>
      <c r="BK1821" s="223">
        <f>ROUND(I1821*H1821,2)</f>
        <v>0</v>
      </c>
      <c r="BL1821" s="20" t="s">
        <v>305</v>
      </c>
      <c r="BM1821" s="222" t="s">
        <v>2702</v>
      </c>
    </row>
    <row r="1822" s="2" customFormat="1">
      <c r="A1822" s="42"/>
      <c r="B1822" s="43"/>
      <c r="C1822" s="44"/>
      <c r="D1822" s="224" t="s">
        <v>183</v>
      </c>
      <c r="E1822" s="44"/>
      <c r="F1822" s="225" t="s">
        <v>2703</v>
      </c>
      <c r="G1822" s="44"/>
      <c r="H1822" s="44"/>
      <c r="I1822" s="226"/>
      <c r="J1822" s="44"/>
      <c r="K1822" s="44"/>
      <c r="L1822" s="48"/>
      <c r="M1822" s="227"/>
      <c r="N1822" s="228"/>
      <c r="O1822" s="88"/>
      <c r="P1822" s="88"/>
      <c r="Q1822" s="88"/>
      <c r="R1822" s="88"/>
      <c r="S1822" s="88"/>
      <c r="T1822" s="89"/>
      <c r="U1822" s="42"/>
      <c r="V1822" s="42"/>
      <c r="W1822" s="42"/>
      <c r="X1822" s="42"/>
      <c r="Y1822" s="42"/>
      <c r="Z1822" s="42"/>
      <c r="AA1822" s="42"/>
      <c r="AB1822" s="42"/>
      <c r="AC1822" s="42"/>
      <c r="AD1822" s="42"/>
      <c r="AE1822" s="42"/>
      <c r="AT1822" s="20" t="s">
        <v>183</v>
      </c>
      <c r="AU1822" s="20" t="s">
        <v>82</v>
      </c>
    </row>
    <row r="1823" s="2" customFormat="1">
      <c r="A1823" s="42"/>
      <c r="B1823" s="43"/>
      <c r="C1823" s="44"/>
      <c r="D1823" s="229" t="s">
        <v>185</v>
      </c>
      <c r="E1823" s="44"/>
      <c r="F1823" s="230" t="s">
        <v>2704</v>
      </c>
      <c r="G1823" s="44"/>
      <c r="H1823" s="44"/>
      <c r="I1823" s="226"/>
      <c r="J1823" s="44"/>
      <c r="K1823" s="44"/>
      <c r="L1823" s="48"/>
      <c r="M1823" s="227"/>
      <c r="N1823" s="228"/>
      <c r="O1823" s="88"/>
      <c r="P1823" s="88"/>
      <c r="Q1823" s="88"/>
      <c r="R1823" s="88"/>
      <c r="S1823" s="88"/>
      <c r="T1823" s="89"/>
      <c r="U1823" s="42"/>
      <c r="V1823" s="42"/>
      <c r="W1823" s="42"/>
      <c r="X1823" s="42"/>
      <c r="Y1823" s="42"/>
      <c r="Z1823" s="42"/>
      <c r="AA1823" s="42"/>
      <c r="AB1823" s="42"/>
      <c r="AC1823" s="42"/>
      <c r="AD1823" s="42"/>
      <c r="AE1823" s="42"/>
      <c r="AT1823" s="20" t="s">
        <v>185</v>
      </c>
      <c r="AU1823" s="20" t="s">
        <v>82</v>
      </c>
    </row>
    <row r="1824" s="12" customFormat="1">
      <c r="A1824" s="12"/>
      <c r="B1824" s="231"/>
      <c r="C1824" s="232"/>
      <c r="D1824" s="224" t="s">
        <v>187</v>
      </c>
      <c r="E1824" s="233" t="s">
        <v>30</v>
      </c>
      <c r="F1824" s="234" t="s">
        <v>2705</v>
      </c>
      <c r="G1824" s="232"/>
      <c r="H1824" s="233" t="s">
        <v>30</v>
      </c>
      <c r="I1824" s="235"/>
      <c r="J1824" s="232"/>
      <c r="K1824" s="232"/>
      <c r="L1824" s="236"/>
      <c r="M1824" s="237"/>
      <c r="N1824" s="238"/>
      <c r="O1824" s="238"/>
      <c r="P1824" s="238"/>
      <c r="Q1824" s="238"/>
      <c r="R1824" s="238"/>
      <c r="S1824" s="238"/>
      <c r="T1824" s="239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T1824" s="240" t="s">
        <v>187</v>
      </c>
      <c r="AU1824" s="240" t="s">
        <v>82</v>
      </c>
      <c r="AV1824" s="12" t="s">
        <v>80</v>
      </c>
      <c r="AW1824" s="12" t="s">
        <v>36</v>
      </c>
      <c r="AX1824" s="12" t="s">
        <v>73</v>
      </c>
      <c r="AY1824" s="240" t="s">
        <v>175</v>
      </c>
    </row>
    <row r="1825" s="13" customFormat="1">
      <c r="A1825" s="13"/>
      <c r="B1825" s="241"/>
      <c r="C1825" s="242"/>
      <c r="D1825" s="224" t="s">
        <v>187</v>
      </c>
      <c r="E1825" s="243" t="s">
        <v>30</v>
      </c>
      <c r="F1825" s="244" t="s">
        <v>2675</v>
      </c>
      <c r="G1825" s="242"/>
      <c r="H1825" s="245">
        <v>4</v>
      </c>
      <c r="I1825" s="246"/>
      <c r="J1825" s="242"/>
      <c r="K1825" s="242"/>
      <c r="L1825" s="247"/>
      <c r="M1825" s="248"/>
      <c r="N1825" s="249"/>
      <c r="O1825" s="249"/>
      <c r="P1825" s="249"/>
      <c r="Q1825" s="249"/>
      <c r="R1825" s="249"/>
      <c r="S1825" s="249"/>
      <c r="T1825" s="250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1" t="s">
        <v>187</v>
      </c>
      <c r="AU1825" s="251" t="s">
        <v>82</v>
      </c>
      <c r="AV1825" s="13" t="s">
        <v>82</v>
      </c>
      <c r="AW1825" s="13" t="s">
        <v>36</v>
      </c>
      <c r="AX1825" s="13" t="s">
        <v>73</v>
      </c>
      <c r="AY1825" s="251" t="s">
        <v>175</v>
      </c>
    </row>
    <row r="1826" s="15" customFormat="1">
      <c r="A1826" s="15"/>
      <c r="B1826" s="263"/>
      <c r="C1826" s="264"/>
      <c r="D1826" s="224" t="s">
        <v>187</v>
      </c>
      <c r="E1826" s="265" t="s">
        <v>30</v>
      </c>
      <c r="F1826" s="266" t="s">
        <v>231</v>
      </c>
      <c r="G1826" s="264"/>
      <c r="H1826" s="267">
        <v>4</v>
      </c>
      <c r="I1826" s="268"/>
      <c r="J1826" s="264"/>
      <c r="K1826" s="264"/>
      <c r="L1826" s="269"/>
      <c r="M1826" s="270"/>
      <c r="N1826" s="271"/>
      <c r="O1826" s="271"/>
      <c r="P1826" s="271"/>
      <c r="Q1826" s="271"/>
      <c r="R1826" s="271"/>
      <c r="S1826" s="271"/>
      <c r="T1826" s="272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73" t="s">
        <v>187</v>
      </c>
      <c r="AU1826" s="273" t="s">
        <v>82</v>
      </c>
      <c r="AV1826" s="15" t="s">
        <v>196</v>
      </c>
      <c r="AW1826" s="15" t="s">
        <v>36</v>
      </c>
      <c r="AX1826" s="15" t="s">
        <v>73</v>
      </c>
      <c r="AY1826" s="273" t="s">
        <v>175</v>
      </c>
    </row>
    <row r="1827" s="12" customFormat="1">
      <c r="A1827" s="12"/>
      <c r="B1827" s="231"/>
      <c r="C1827" s="232"/>
      <c r="D1827" s="224" t="s">
        <v>187</v>
      </c>
      <c r="E1827" s="233" t="s">
        <v>30</v>
      </c>
      <c r="F1827" s="234" t="s">
        <v>2706</v>
      </c>
      <c r="G1827" s="232"/>
      <c r="H1827" s="233" t="s">
        <v>30</v>
      </c>
      <c r="I1827" s="235"/>
      <c r="J1827" s="232"/>
      <c r="K1827" s="232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T1827" s="240" t="s">
        <v>187</v>
      </c>
      <c r="AU1827" s="240" t="s">
        <v>82</v>
      </c>
      <c r="AV1827" s="12" t="s">
        <v>80</v>
      </c>
      <c r="AW1827" s="12" t="s">
        <v>36</v>
      </c>
      <c r="AX1827" s="12" t="s">
        <v>73</v>
      </c>
      <c r="AY1827" s="240" t="s">
        <v>175</v>
      </c>
    </row>
    <row r="1828" s="13" customFormat="1">
      <c r="A1828" s="13"/>
      <c r="B1828" s="241"/>
      <c r="C1828" s="242"/>
      <c r="D1828" s="224" t="s">
        <v>187</v>
      </c>
      <c r="E1828" s="243" t="s">
        <v>30</v>
      </c>
      <c r="F1828" s="244" t="s">
        <v>2676</v>
      </c>
      <c r="G1828" s="242"/>
      <c r="H1828" s="245">
        <v>2</v>
      </c>
      <c r="I1828" s="246"/>
      <c r="J1828" s="242"/>
      <c r="K1828" s="242"/>
      <c r="L1828" s="247"/>
      <c r="M1828" s="248"/>
      <c r="N1828" s="249"/>
      <c r="O1828" s="249"/>
      <c r="P1828" s="249"/>
      <c r="Q1828" s="249"/>
      <c r="R1828" s="249"/>
      <c r="S1828" s="249"/>
      <c r="T1828" s="250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1" t="s">
        <v>187</v>
      </c>
      <c r="AU1828" s="251" t="s">
        <v>82</v>
      </c>
      <c r="AV1828" s="13" t="s">
        <v>82</v>
      </c>
      <c r="AW1828" s="13" t="s">
        <v>36</v>
      </c>
      <c r="AX1828" s="13" t="s">
        <v>73</v>
      </c>
      <c r="AY1828" s="251" t="s">
        <v>175</v>
      </c>
    </row>
    <row r="1829" s="15" customFormat="1">
      <c r="A1829" s="15"/>
      <c r="B1829" s="263"/>
      <c r="C1829" s="264"/>
      <c r="D1829" s="224" t="s">
        <v>187</v>
      </c>
      <c r="E1829" s="265" t="s">
        <v>30</v>
      </c>
      <c r="F1829" s="266" t="s">
        <v>231</v>
      </c>
      <c r="G1829" s="264"/>
      <c r="H1829" s="267">
        <v>2</v>
      </c>
      <c r="I1829" s="268"/>
      <c r="J1829" s="264"/>
      <c r="K1829" s="264"/>
      <c r="L1829" s="269"/>
      <c r="M1829" s="270"/>
      <c r="N1829" s="271"/>
      <c r="O1829" s="271"/>
      <c r="P1829" s="271"/>
      <c r="Q1829" s="271"/>
      <c r="R1829" s="271"/>
      <c r="S1829" s="271"/>
      <c r="T1829" s="272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73" t="s">
        <v>187</v>
      </c>
      <c r="AU1829" s="273" t="s">
        <v>82</v>
      </c>
      <c r="AV1829" s="15" t="s">
        <v>196</v>
      </c>
      <c r="AW1829" s="15" t="s">
        <v>36</v>
      </c>
      <c r="AX1829" s="15" t="s">
        <v>73</v>
      </c>
      <c r="AY1829" s="273" t="s">
        <v>175</v>
      </c>
    </row>
    <row r="1830" s="14" customFormat="1">
      <c r="A1830" s="14"/>
      <c r="B1830" s="252"/>
      <c r="C1830" s="253"/>
      <c r="D1830" s="224" t="s">
        <v>187</v>
      </c>
      <c r="E1830" s="254" t="s">
        <v>30</v>
      </c>
      <c r="F1830" s="255" t="s">
        <v>190</v>
      </c>
      <c r="G1830" s="253"/>
      <c r="H1830" s="256">
        <v>6</v>
      </c>
      <c r="I1830" s="257"/>
      <c r="J1830" s="253"/>
      <c r="K1830" s="253"/>
      <c r="L1830" s="258"/>
      <c r="M1830" s="259"/>
      <c r="N1830" s="260"/>
      <c r="O1830" s="260"/>
      <c r="P1830" s="260"/>
      <c r="Q1830" s="260"/>
      <c r="R1830" s="260"/>
      <c r="S1830" s="260"/>
      <c r="T1830" s="261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62" t="s">
        <v>187</v>
      </c>
      <c r="AU1830" s="262" t="s">
        <v>82</v>
      </c>
      <c r="AV1830" s="14" t="s">
        <v>181</v>
      </c>
      <c r="AW1830" s="14" t="s">
        <v>36</v>
      </c>
      <c r="AX1830" s="14" t="s">
        <v>80</v>
      </c>
      <c r="AY1830" s="262" t="s">
        <v>175</v>
      </c>
    </row>
    <row r="1831" s="2" customFormat="1" ht="21.75" customHeight="1">
      <c r="A1831" s="42"/>
      <c r="B1831" s="43"/>
      <c r="C1831" s="287" t="s">
        <v>2707</v>
      </c>
      <c r="D1831" s="287" t="s">
        <v>770</v>
      </c>
      <c r="E1831" s="288" t="s">
        <v>2708</v>
      </c>
      <c r="F1831" s="289" t="s">
        <v>2709</v>
      </c>
      <c r="G1831" s="290" t="s">
        <v>567</v>
      </c>
      <c r="H1831" s="291">
        <v>2</v>
      </c>
      <c r="I1831" s="292"/>
      <c r="J1831" s="293">
        <f>ROUND(I1831*H1831,2)</f>
        <v>0</v>
      </c>
      <c r="K1831" s="289" t="s">
        <v>180</v>
      </c>
      <c r="L1831" s="294"/>
      <c r="M1831" s="295" t="s">
        <v>30</v>
      </c>
      <c r="N1831" s="296" t="s">
        <v>44</v>
      </c>
      <c r="O1831" s="88"/>
      <c r="P1831" s="220">
        <f>O1831*H1831</f>
        <v>0</v>
      </c>
      <c r="Q1831" s="220">
        <v>0.001</v>
      </c>
      <c r="R1831" s="220">
        <f>Q1831*H1831</f>
        <v>0.002</v>
      </c>
      <c r="S1831" s="220">
        <v>0</v>
      </c>
      <c r="T1831" s="221">
        <f>S1831*H1831</f>
        <v>0</v>
      </c>
      <c r="U1831" s="42"/>
      <c r="V1831" s="42"/>
      <c r="W1831" s="42"/>
      <c r="X1831" s="42"/>
      <c r="Y1831" s="42"/>
      <c r="Z1831" s="42"/>
      <c r="AA1831" s="42"/>
      <c r="AB1831" s="42"/>
      <c r="AC1831" s="42"/>
      <c r="AD1831" s="42"/>
      <c r="AE1831" s="42"/>
      <c r="AR1831" s="222" t="s">
        <v>462</v>
      </c>
      <c r="AT1831" s="222" t="s">
        <v>770</v>
      </c>
      <c r="AU1831" s="222" t="s">
        <v>82</v>
      </c>
      <c r="AY1831" s="20" t="s">
        <v>175</v>
      </c>
      <c r="BE1831" s="223">
        <f>IF(N1831="základní",J1831,0)</f>
        <v>0</v>
      </c>
      <c r="BF1831" s="223">
        <f>IF(N1831="snížená",J1831,0)</f>
        <v>0</v>
      </c>
      <c r="BG1831" s="223">
        <f>IF(N1831="zákl. přenesená",J1831,0)</f>
        <v>0</v>
      </c>
      <c r="BH1831" s="223">
        <f>IF(N1831="sníž. přenesená",J1831,0)</f>
        <v>0</v>
      </c>
      <c r="BI1831" s="223">
        <f>IF(N1831="nulová",J1831,0)</f>
        <v>0</v>
      </c>
      <c r="BJ1831" s="20" t="s">
        <v>80</v>
      </c>
      <c r="BK1831" s="223">
        <f>ROUND(I1831*H1831,2)</f>
        <v>0</v>
      </c>
      <c r="BL1831" s="20" t="s">
        <v>305</v>
      </c>
      <c r="BM1831" s="222" t="s">
        <v>2710</v>
      </c>
    </row>
    <row r="1832" s="2" customFormat="1">
      <c r="A1832" s="42"/>
      <c r="B1832" s="43"/>
      <c r="C1832" s="44"/>
      <c r="D1832" s="224" t="s">
        <v>183</v>
      </c>
      <c r="E1832" s="44"/>
      <c r="F1832" s="225" t="s">
        <v>2709</v>
      </c>
      <c r="G1832" s="44"/>
      <c r="H1832" s="44"/>
      <c r="I1832" s="226"/>
      <c r="J1832" s="44"/>
      <c r="K1832" s="44"/>
      <c r="L1832" s="48"/>
      <c r="M1832" s="227"/>
      <c r="N1832" s="228"/>
      <c r="O1832" s="88"/>
      <c r="P1832" s="88"/>
      <c r="Q1832" s="88"/>
      <c r="R1832" s="88"/>
      <c r="S1832" s="88"/>
      <c r="T1832" s="89"/>
      <c r="U1832" s="42"/>
      <c r="V1832" s="42"/>
      <c r="W1832" s="42"/>
      <c r="X1832" s="42"/>
      <c r="Y1832" s="42"/>
      <c r="Z1832" s="42"/>
      <c r="AA1832" s="42"/>
      <c r="AB1832" s="42"/>
      <c r="AC1832" s="42"/>
      <c r="AD1832" s="42"/>
      <c r="AE1832" s="42"/>
      <c r="AT1832" s="20" t="s">
        <v>183</v>
      </c>
      <c r="AU1832" s="20" t="s">
        <v>82</v>
      </c>
    </row>
    <row r="1833" s="13" customFormat="1">
      <c r="A1833" s="13"/>
      <c r="B1833" s="241"/>
      <c r="C1833" s="242"/>
      <c r="D1833" s="224" t="s">
        <v>187</v>
      </c>
      <c r="E1833" s="243" t="s">
        <v>30</v>
      </c>
      <c r="F1833" s="244" t="s">
        <v>2676</v>
      </c>
      <c r="G1833" s="242"/>
      <c r="H1833" s="245">
        <v>2</v>
      </c>
      <c r="I1833" s="246"/>
      <c r="J1833" s="242"/>
      <c r="K1833" s="242"/>
      <c r="L1833" s="247"/>
      <c r="M1833" s="248"/>
      <c r="N1833" s="249"/>
      <c r="O1833" s="249"/>
      <c r="P1833" s="249"/>
      <c r="Q1833" s="249"/>
      <c r="R1833" s="249"/>
      <c r="S1833" s="249"/>
      <c r="T1833" s="250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1" t="s">
        <v>187</v>
      </c>
      <c r="AU1833" s="251" t="s">
        <v>82</v>
      </c>
      <c r="AV1833" s="13" t="s">
        <v>82</v>
      </c>
      <c r="AW1833" s="13" t="s">
        <v>36</v>
      </c>
      <c r="AX1833" s="13" t="s">
        <v>73</v>
      </c>
      <c r="AY1833" s="251" t="s">
        <v>175</v>
      </c>
    </row>
    <row r="1834" s="14" customFormat="1">
      <c r="A1834" s="14"/>
      <c r="B1834" s="252"/>
      <c r="C1834" s="253"/>
      <c r="D1834" s="224" t="s">
        <v>187</v>
      </c>
      <c r="E1834" s="254" t="s">
        <v>30</v>
      </c>
      <c r="F1834" s="255" t="s">
        <v>190</v>
      </c>
      <c r="G1834" s="253"/>
      <c r="H1834" s="256">
        <v>2</v>
      </c>
      <c r="I1834" s="257"/>
      <c r="J1834" s="253"/>
      <c r="K1834" s="253"/>
      <c r="L1834" s="258"/>
      <c r="M1834" s="259"/>
      <c r="N1834" s="260"/>
      <c r="O1834" s="260"/>
      <c r="P1834" s="260"/>
      <c r="Q1834" s="260"/>
      <c r="R1834" s="260"/>
      <c r="S1834" s="260"/>
      <c r="T1834" s="261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2" t="s">
        <v>187</v>
      </c>
      <c r="AU1834" s="262" t="s">
        <v>82</v>
      </c>
      <c r="AV1834" s="14" t="s">
        <v>181</v>
      </c>
      <c r="AW1834" s="14" t="s">
        <v>36</v>
      </c>
      <c r="AX1834" s="14" t="s">
        <v>80</v>
      </c>
      <c r="AY1834" s="262" t="s">
        <v>175</v>
      </c>
    </row>
    <row r="1835" s="2" customFormat="1" ht="21.75" customHeight="1">
      <c r="A1835" s="42"/>
      <c r="B1835" s="43"/>
      <c r="C1835" s="287" t="s">
        <v>2711</v>
      </c>
      <c r="D1835" s="287" t="s">
        <v>770</v>
      </c>
      <c r="E1835" s="288" t="s">
        <v>2712</v>
      </c>
      <c r="F1835" s="289" t="s">
        <v>2713</v>
      </c>
      <c r="G1835" s="290" t="s">
        <v>567</v>
      </c>
      <c r="H1835" s="291">
        <v>4</v>
      </c>
      <c r="I1835" s="292"/>
      <c r="J1835" s="293">
        <f>ROUND(I1835*H1835,2)</f>
        <v>0</v>
      </c>
      <c r="K1835" s="289" t="s">
        <v>180</v>
      </c>
      <c r="L1835" s="294"/>
      <c r="M1835" s="295" t="s">
        <v>30</v>
      </c>
      <c r="N1835" s="296" t="s">
        <v>44</v>
      </c>
      <c r="O1835" s="88"/>
      <c r="P1835" s="220">
        <f>O1835*H1835</f>
        <v>0</v>
      </c>
      <c r="Q1835" s="220">
        <v>0.001</v>
      </c>
      <c r="R1835" s="220">
        <f>Q1835*H1835</f>
        <v>0.004</v>
      </c>
      <c r="S1835" s="220">
        <v>0</v>
      </c>
      <c r="T1835" s="221">
        <f>S1835*H1835</f>
        <v>0</v>
      </c>
      <c r="U1835" s="42"/>
      <c r="V1835" s="42"/>
      <c r="W1835" s="42"/>
      <c r="X1835" s="42"/>
      <c r="Y1835" s="42"/>
      <c r="Z1835" s="42"/>
      <c r="AA1835" s="42"/>
      <c r="AB1835" s="42"/>
      <c r="AC1835" s="42"/>
      <c r="AD1835" s="42"/>
      <c r="AE1835" s="42"/>
      <c r="AR1835" s="222" t="s">
        <v>462</v>
      </c>
      <c r="AT1835" s="222" t="s">
        <v>770</v>
      </c>
      <c r="AU1835" s="222" t="s">
        <v>82</v>
      </c>
      <c r="AY1835" s="20" t="s">
        <v>175</v>
      </c>
      <c r="BE1835" s="223">
        <f>IF(N1835="základní",J1835,0)</f>
        <v>0</v>
      </c>
      <c r="BF1835" s="223">
        <f>IF(N1835="snížená",J1835,0)</f>
        <v>0</v>
      </c>
      <c r="BG1835" s="223">
        <f>IF(N1835="zákl. přenesená",J1835,0)</f>
        <v>0</v>
      </c>
      <c r="BH1835" s="223">
        <f>IF(N1835="sníž. přenesená",J1835,0)</f>
        <v>0</v>
      </c>
      <c r="BI1835" s="223">
        <f>IF(N1835="nulová",J1835,0)</f>
        <v>0</v>
      </c>
      <c r="BJ1835" s="20" t="s">
        <v>80</v>
      </c>
      <c r="BK1835" s="223">
        <f>ROUND(I1835*H1835,2)</f>
        <v>0</v>
      </c>
      <c r="BL1835" s="20" t="s">
        <v>305</v>
      </c>
      <c r="BM1835" s="222" t="s">
        <v>2714</v>
      </c>
    </row>
    <row r="1836" s="2" customFormat="1">
      <c r="A1836" s="42"/>
      <c r="B1836" s="43"/>
      <c r="C1836" s="44"/>
      <c r="D1836" s="224" t="s">
        <v>183</v>
      </c>
      <c r="E1836" s="44"/>
      <c r="F1836" s="225" t="s">
        <v>2713</v>
      </c>
      <c r="G1836" s="44"/>
      <c r="H1836" s="44"/>
      <c r="I1836" s="226"/>
      <c r="J1836" s="44"/>
      <c r="K1836" s="44"/>
      <c r="L1836" s="48"/>
      <c r="M1836" s="227"/>
      <c r="N1836" s="228"/>
      <c r="O1836" s="88"/>
      <c r="P1836" s="88"/>
      <c r="Q1836" s="88"/>
      <c r="R1836" s="88"/>
      <c r="S1836" s="88"/>
      <c r="T1836" s="89"/>
      <c r="U1836" s="42"/>
      <c r="V1836" s="42"/>
      <c r="W1836" s="42"/>
      <c r="X1836" s="42"/>
      <c r="Y1836" s="42"/>
      <c r="Z1836" s="42"/>
      <c r="AA1836" s="42"/>
      <c r="AB1836" s="42"/>
      <c r="AC1836" s="42"/>
      <c r="AD1836" s="42"/>
      <c r="AE1836" s="42"/>
      <c r="AT1836" s="20" t="s">
        <v>183</v>
      </c>
      <c r="AU1836" s="20" t="s">
        <v>82</v>
      </c>
    </row>
    <row r="1837" s="13" customFormat="1">
      <c r="A1837" s="13"/>
      <c r="B1837" s="241"/>
      <c r="C1837" s="242"/>
      <c r="D1837" s="224" t="s">
        <v>187</v>
      </c>
      <c r="E1837" s="243" t="s">
        <v>30</v>
      </c>
      <c r="F1837" s="244" t="s">
        <v>2675</v>
      </c>
      <c r="G1837" s="242"/>
      <c r="H1837" s="245">
        <v>4</v>
      </c>
      <c r="I1837" s="246"/>
      <c r="J1837" s="242"/>
      <c r="K1837" s="242"/>
      <c r="L1837" s="247"/>
      <c r="M1837" s="248"/>
      <c r="N1837" s="249"/>
      <c r="O1837" s="249"/>
      <c r="P1837" s="249"/>
      <c r="Q1837" s="249"/>
      <c r="R1837" s="249"/>
      <c r="S1837" s="249"/>
      <c r="T1837" s="250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1" t="s">
        <v>187</v>
      </c>
      <c r="AU1837" s="251" t="s">
        <v>82</v>
      </c>
      <c r="AV1837" s="13" t="s">
        <v>82</v>
      </c>
      <c r="AW1837" s="13" t="s">
        <v>36</v>
      </c>
      <c r="AX1837" s="13" t="s">
        <v>73</v>
      </c>
      <c r="AY1837" s="251" t="s">
        <v>175</v>
      </c>
    </row>
    <row r="1838" s="14" customFormat="1">
      <c r="A1838" s="14"/>
      <c r="B1838" s="252"/>
      <c r="C1838" s="253"/>
      <c r="D1838" s="224" t="s">
        <v>187</v>
      </c>
      <c r="E1838" s="254" t="s">
        <v>30</v>
      </c>
      <c r="F1838" s="255" t="s">
        <v>190</v>
      </c>
      <c r="G1838" s="253"/>
      <c r="H1838" s="256">
        <v>4</v>
      </c>
      <c r="I1838" s="257"/>
      <c r="J1838" s="253"/>
      <c r="K1838" s="253"/>
      <c r="L1838" s="258"/>
      <c r="M1838" s="259"/>
      <c r="N1838" s="260"/>
      <c r="O1838" s="260"/>
      <c r="P1838" s="260"/>
      <c r="Q1838" s="260"/>
      <c r="R1838" s="260"/>
      <c r="S1838" s="260"/>
      <c r="T1838" s="261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62" t="s">
        <v>187</v>
      </c>
      <c r="AU1838" s="262" t="s">
        <v>82</v>
      </c>
      <c r="AV1838" s="14" t="s">
        <v>181</v>
      </c>
      <c r="AW1838" s="14" t="s">
        <v>36</v>
      </c>
      <c r="AX1838" s="14" t="s">
        <v>80</v>
      </c>
      <c r="AY1838" s="262" t="s">
        <v>175</v>
      </c>
    </row>
    <row r="1839" s="2" customFormat="1" ht="24.15" customHeight="1">
      <c r="A1839" s="42"/>
      <c r="B1839" s="43"/>
      <c r="C1839" s="211" t="s">
        <v>2715</v>
      </c>
      <c r="D1839" s="211" t="s">
        <v>176</v>
      </c>
      <c r="E1839" s="212" t="s">
        <v>2716</v>
      </c>
      <c r="F1839" s="213" t="s">
        <v>2717</v>
      </c>
      <c r="G1839" s="214" t="s">
        <v>567</v>
      </c>
      <c r="H1839" s="215">
        <v>4</v>
      </c>
      <c r="I1839" s="216"/>
      <c r="J1839" s="217">
        <f>ROUND(I1839*H1839,2)</f>
        <v>0</v>
      </c>
      <c r="K1839" s="213" t="s">
        <v>180</v>
      </c>
      <c r="L1839" s="48"/>
      <c r="M1839" s="218" t="s">
        <v>30</v>
      </c>
      <c r="N1839" s="219" t="s">
        <v>44</v>
      </c>
      <c r="O1839" s="88"/>
      <c r="P1839" s="220">
        <f>O1839*H1839</f>
        <v>0</v>
      </c>
      <c r="Q1839" s="220">
        <v>0</v>
      </c>
      <c r="R1839" s="220">
        <f>Q1839*H1839</f>
        <v>0</v>
      </c>
      <c r="S1839" s="220">
        <v>0</v>
      </c>
      <c r="T1839" s="221">
        <f>S1839*H1839</f>
        <v>0</v>
      </c>
      <c r="U1839" s="42"/>
      <c r="V1839" s="42"/>
      <c r="W1839" s="42"/>
      <c r="X1839" s="42"/>
      <c r="Y1839" s="42"/>
      <c r="Z1839" s="42"/>
      <c r="AA1839" s="42"/>
      <c r="AB1839" s="42"/>
      <c r="AC1839" s="42"/>
      <c r="AD1839" s="42"/>
      <c r="AE1839" s="42"/>
      <c r="AR1839" s="222" t="s">
        <v>305</v>
      </c>
      <c r="AT1839" s="222" t="s">
        <v>176</v>
      </c>
      <c r="AU1839" s="222" t="s">
        <v>82</v>
      </c>
      <c r="AY1839" s="20" t="s">
        <v>175</v>
      </c>
      <c r="BE1839" s="223">
        <f>IF(N1839="základní",J1839,0)</f>
        <v>0</v>
      </c>
      <c r="BF1839" s="223">
        <f>IF(N1839="snížená",J1839,0)</f>
        <v>0</v>
      </c>
      <c r="BG1839" s="223">
        <f>IF(N1839="zákl. přenesená",J1839,0)</f>
        <v>0</v>
      </c>
      <c r="BH1839" s="223">
        <f>IF(N1839="sníž. přenesená",J1839,0)</f>
        <v>0</v>
      </c>
      <c r="BI1839" s="223">
        <f>IF(N1839="nulová",J1839,0)</f>
        <v>0</v>
      </c>
      <c r="BJ1839" s="20" t="s">
        <v>80</v>
      </c>
      <c r="BK1839" s="223">
        <f>ROUND(I1839*H1839,2)</f>
        <v>0</v>
      </c>
      <c r="BL1839" s="20" t="s">
        <v>305</v>
      </c>
      <c r="BM1839" s="222" t="s">
        <v>2718</v>
      </c>
    </row>
    <row r="1840" s="2" customFormat="1">
      <c r="A1840" s="42"/>
      <c r="B1840" s="43"/>
      <c r="C1840" s="44"/>
      <c r="D1840" s="224" t="s">
        <v>183</v>
      </c>
      <c r="E1840" s="44"/>
      <c r="F1840" s="225" t="s">
        <v>2719</v>
      </c>
      <c r="G1840" s="44"/>
      <c r="H1840" s="44"/>
      <c r="I1840" s="226"/>
      <c r="J1840" s="44"/>
      <c r="K1840" s="44"/>
      <c r="L1840" s="48"/>
      <c r="M1840" s="227"/>
      <c r="N1840" s="228"/>
      <c r="O1840" s="88"/>
      <c r="P1840" s="88"/>
      <c r="Q1840" s="88"/>
      <c r="R1840" s="88"/>
      <c r="S1840" s="88"/>
      <c r="T1840" s="89"/>
      <c r="U1840" s="42"/>
      <c r="V1840" s="42"/>
      <c r="W1840" s="42"/>
      <c r="X1840" s="42"/>
      <c r="Y1840" s="42"/>
      <c r="Z1840" s="42"/>
      <c r="AA1840" s="42"/>
      <c r="AB1840" s="42"/>
      <c r="AC1840" s="42"/>
      <c r="AD1840" s="42"/>
      <c r="AE1840" s="42"/>
      <c r="AT1840" s="20" t="s">
        <v>183</v>
      </c>
      <c r="AU1840" s="20" t="s">
        <v>82</v>
      </c>
    </row>
    <row r="1841" s="2" customFormat="1">
      <c r="A1841" s="42"/>
      <c r="B1841" s="43"/>
      <c r="C1841" s="44"/>
      <c r="D1841" s="229" t="s">
        <v>185</v>
      </c>
      <c r="E1841" s="44"/>
      <c r="F1841" s="230" t="s">
        <v>2720</v>
      </c>
      <c r="G1841" s="44"/>
      <c r="H1841" s="44"/>
      <c r="I1841" s="226"/>
      <c r="J1841" s="44"/>
      <c r="K1841" s="44"/>
      <c r="L1841" s="48"/>
      <c r="M1841" s="227"/>
      <c r="N1841" s="228"/>
      <c r="O1841" s="88"/>
      <c r="P1841" s="88"/>
      <c r="Q1841" s="88"/>
      <c r="R1841" s="88"/>
      <c r="S1841" s="88"/>
      <c r="T1841" s="89"/>
      <c r="U1841" s="42"/>
      <c r="V1841" s="42"/>
      <c r="W1841" s="42"/>
      <c r="X1841" s="42"/>
      <c r="Y1841" s="42"/>
      <c r="Z1841" s="42"/>
      <c r="AA1841" s="42"/>
      <c r="AB1841" s="42"/>
      <c r="AC1841" s="42"/>
      <c r="AD1841" s="42"/>
      <c r="AE1841" s="42"/>
      <c r="AT1841" s="20" t="s">
        <v>185</v>
      </c>
      <c r="AU1841" s="20" t="s">
        <v>82</v>
      </c>
    </row>
    <row r="1842" s="13" customFormat="1">
      <c r="A1842" s="13"/>
      <c r="B1842" s="241"/>
      <c r="C1842" s="242"/>
      <c r="D1842" s="224" t="s">
        <v>187</v>
      </c>
      <c r="E1842" s="243" t="s">
        <v>30</v>
      </c>
      <c r="F1842" s="244" t="s">
        <v>2693</v>
      </c>
      <c r="G1842" s="242"/>
      <c r="H1842" s="245">
        <v>4</v>
      </c>
      <c r="I1842" s="246"/>
      <c r="J1842" s="242"/>
      <c r="K1842" s="242"/>
      <c r="L1842" s="247"/>
      <c r="M1842" s="248"/>
      <c r="N1842" s="249"/>
      <c r="O1842" s="249"/>
      <c r="P1842" s="249"/>
      <c r="Q1842" s="249"/>
      <c r="R1842" s="249"/>
      <c r="S1842" s="249"/>
      <c r="T1842" s="250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1" t="s">
        <v>187</v>
      </c>
      <c r="AU1842" s="251" t="s">
        <v>82</v>
      </c>
      <c r="AV1842" s="13" t="s">
        <v>82</v>
      </c>
      <c r="AW1842" s="13" t="s">
        <v>36</v>
      </c>
      <c r="AX1842" s="13" t="s">
        <v>73</v>
      </c>
      <c r="AY1842" s="251" t="s">
        <v>175</v>
      </c>
    </row>
    <row r="1843" s="14" customFormat="1">
      <c r="A1843" s="14"/>
      <c r="B1843" s="252"/>
      <c r="C1843" s="253"/>
      <c r="D1843" s="224" t="s">
        <v>187</v>
      </c>
      <c r="E1843" s="254" t="s">
        <v>30</v>
      </c>
      <c r="F1843" s="255" t="s">
        <v>190</v>
      </c>
      <c r="G1843" s="253"/>
      <c r="H1843" s="256">
        <v>4</v>
      </c>
      <c r="I1843" s="257"/>
      <c r="J1843" s="253"/>
      <c r="K1843" s="253"/>
      <c r="L1843" s="258"/>
      <c r="M1843" s="259"/>
      <c r="N1843" s="260"/>
      <c r="O1843" s="260"/>
      <c r="P1843" s="260"/>
      <c r="Q1843" s="260"/>
      <c r="R1843" s="260"/>
      <c r="S1843" s="260"/>
      <c r="T1843" s="261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62" t="s">
        <v>187</v>
      </c>
      <c r="AU1843" s="262" t="s">
        <v>82</v>
      </c>
      <c r="AV1843" s="14" t="s">
        <v>181</v>
      </c>
      <c r="AW1843" s="14" t="s">
        <v>36</v>
      </c>
      <c r="AX1843" s="14" t="s">
        <v>80</v>
      </c>
      <c r="AY1843" s="262" t="s">
        <v>175</v>
      </c>
    </row>
    <row r="1844" s="2" customFormat="1" ht="21.75" customHeight="1">
      <c r="A1844" s="42"/>
      <c r="B1844" s="43"/>
      <c r="C1844" s="287" t="s">
        <v>2721</v>
      </c>
      <c r="D1844" s="287" t="s">
        <v>770</v>
      </c>
      <c r="E1844" s="288" t="s">
        <v>2722</v>
      </c>
      <c r="F1844" s="289" t="s">
        <v>2723</v>
      </c>
      <c r="G1844" s="290" t="s">
        <v>567</v>
      </c>
      <c r="H1844" s="291">
        <v>4</v>
      </c>
      <c r="I1844" s="292"/>
      <c r="J1844" s="293">
        <f>ROUND(I1844*H1844,2)</f>
        <v>0</v>
      </c>
      <c r="K1844" s="289" t="s">
        <v>180</v>
      </c>
      <c r="L1844" s="294"/>
      <c r="M1844" s="295" t="s">
        <v>30</v>
      </c>
      <c r="N1844" s="296" t="s">
        <v>44</v>
      </c>
      <c r="O1844" s="88"/>
      <c r="P1844" s="220">
        <f>O1844*H1844</f>
        <v>0</v>
      </c>
      <c r="Q1844" s="220">
        <v>0.001</v>
      </c>
      <c r="R1844" s="220">
        <f>Q1844*H1844</f>
        <v>0.004</v>
      </c>
      <c r="S1844" s="220">
        <v>0</v>
      </c>
      <c r="T1844" s="221">
        <f>S1844*H1844</f>
        <v>0</v>
      </c>
      <c r="U1844" s="42"/>
      <c r="V1844" s="42"/>
      <c r="W1844" s="42"/>
      <c r="X1844" s="42"/>
      <c r="Y1844" s="42"/>
      <c r="Z1844" s="42"/>
      <c r="AA1844" s="42"/>
      <c r="AB1844" s="42"/>
      <c r="AC1844" s="42"/>
      <c r="AD1844" s="42"/>
      <c r="AE1844" s="42"/>
      <c r="AR1844" s="222" t="s">
        <v>462</v>
      </c>
      <c r="AT1844" s="222" t="s">
        <v>770</v>
      </c>
      <c r="AU1844" s="222" t="s">
        <v>82</v>
      </c>
      <c r="AY1844" s="20" t="s">
        <v>175</v>
      </c>
      <c r="BE1844" s="223">
        <f>IF(N1844="základní",J1844,0)</f>
        <v>0</v>
      </c>
      <c r="BF1844" s="223">
        <f>IF(N1844="snížená",J1844,0)</f>
        <v>0</v>
      </c>
      <c r="BG1844" s="223">
        <f>IF(N1844="zákl. přenesená",J1844,0)</f>
        <v>0</v>
      </c>
      <c r="BH1844" s="223">
        <f>IF(N1844="sníž. přenesená",J1844,0)</f>
        <v>0</v>
      </c>
      <c r="BI1844" s="223">
        <f>IF(N1844="nulová",J1844,0)</f>
        <v>0</v>
      </c>
      <c r="BJ1844" s="20" t="s">
        <v>80</v>
      </c>
      <c r="BK1844" s="223">
        <f>ROUND(I1844*H1844,2)</f>
        <v>0</v>
      </c>
      <c r="BL1844" s="20" t="s">
        <v>305</v>
      </c>
      <c r="BM1844" s="222" t="s">
        <v>2724</v>
      </c>
    </row>
    <row r="1845" s="2" customFormat="1">
      <c r="A1845" s="42"/>
      <c r="B1845" s="43"/>
      <c r="C1845" s="44"/>
      <c r="D1845" s="224" t="s">
        <v>183</v>
      </c>
      <c r="E1845" s="44"/>
      <c r="F1845" s="225" t="s">
        <v>2723</v>
      </c>
      <c r="G1845" s="44"/>
      <c r="H1845" s="44"/>
      <c r="I1845" s="226"/>
      <c r="J1845" s="44"/>
      <c r="K1845" s="44"/>
      <c r="L1845" s="48"/>
      <c r="M1845" s="227"/>
      <c r="N1845" s="228"/>
      <c r="O1845" s="88"/>
      <c r="P1845" s="88"/>
      <c r="Q1845" s="88"/>
      <c r="R1845" s="88"/>
      <c r="S1845" s="88"/>
      <c r="T1845" s="89"/>
      <c r="U1845" s="42"/>
      <c r="V1845" s="42"/>
      <c r="W1845" s="42"/>
      <c r="X1845" s="42"/>
      <c r="Y1845" s="42"/>
      <c r="Z1845" s="42"/>
      <c r="AA1845" s="42"/>
      <c r="AB1845" s="42"/>
      <c r="AC1845" s="42"/>
      <c r="AD1845" s="42"/>
      <c r="AE1845" s="42"/>
      <c r="AT1845" s="20" t="s">
        <v>183</v>
      </c>
      <c r="AU1845" s="20" t="s">
        <v>82</v>
      </c>
    </row>
    <row r="1846" s="11" customFormat="1" ht="25.92" customHeight="1">
      <c r="A1846" s="11"/>
      <c r="B1846" s="197"/>
      <c r="C1846" s="198"/>
      <c r="D1846" s="199" t="s">
        <v>72</v>
      </c>
      <c r="E1846" s="200" t="s">
        <v>137</v>
      </c>
      <c r="F1846" s="200" t="s">
        <v>2725</v>
      </c>
      <c r="G1846" s="198"/>
      <c r="H1846" s="198"/>
      <c r="I1846" s="201"/>
      <c r="J1846" s="202">
        <f>BK1846</f>
        <v>0</v>
      </c>
      <c r="K1846" s="198"/>
      <c r="L1846" s="203"/>
      <c r="M1846" s="204"/>
      <c r="N1846" s="205"/>
      <c r="O1846" s="205"/>
      <c r="P1846" s="206">
        <f>P1847</f>
        <v>0</v>
      </c>
      <c r="Q1846" s="205"/>
      <c r="R1846" s="206">
        <f>R1847</f>
        <v>0</v>
      </c>
      <c r="S1846" s="205"/>
      <c r="T1846" s="207">
        <f>T1847</f>
        <v>0</v>
      </c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R1846" s="208" t="s">
        <v>214</v>
      </c>
      <c r="AT1846" s="209" t="s">
        <v>72</v>
      </c>
      <c r="AU1846" s="209" t="s">
        <v>73</v>
      </c>
      <c r="AY1846" s="208" t="s">
        <v>175</v>
      </c>
      <c r="BK1846" s="210">
        <f>BK1847</f>
        <v>0</v>
      </c>
    </row>
    <row r="1847" s="11" customFormat="1" ht="22.8" customHeight="1">
      <c r="A1847" s="11"/>
      <c r="B1847" s="197"/>
      <c r="C1847" s="198"/>
      <c r="D1847" s="199" t="s">
        <v>72</v>
      </c>
      <c r="E1847" s="285" t="s">
        <v>2726</v>
      </c>
      <c r="F1847" s="285" t="s">
        <v>2727</v>
      </c>
      <c r="G1847" s="198"/>
      <c r="H1847" s="198"/>
      <c r="I1847" s="201"/>
      <c r="J1847" s="286">
        <f>BK1847</f>
        <v>0</v>
      </c>
      <c r="K1847" s="198"/>
      <c r="L1847" s="203"/>
      <c r="M1847" s="204"/>
      <c r="N1847" s="205"/>
      <c r="O1847" s="205"/>
      <c r="P1847" s="206">
        <f>SUM(P1848:P1850)</f>
        <v>0</v>
      </c>
      <c r="Q1847" s="205"/>
      <c r="R1847" s="206">
        <f>SUM(R1848:R1850)</f>
        <v>0</v>
      </c>
      <c r="S1847" s="205"/>
      <c r="T1847" s="207">
        <f>SUM(T1848:T1850)</f>
        <v>0</v>
      </c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R1847" s="208" t="s">
        <v>214</v>
      </c>
      <c r="AT1847" s="209" t="s">
        <v>72</v>
      </c>
      <c r="AU1847" s="209" t="s">
        <v>80</v>
      </c>
      <c r="AY1847" s="208" t="s">
        <v>175</v>
      </c>
      <c r="BK1847" s="210">
        <f>SUM(BK1848:BK1850)</f>
        <v>0</v>
      </c>
    </row>
    <row r="1848" s="2" customFormat="1" ht="16.5" customHeight="1">
      <c r="A1848" s="42"/>
      <c r="B1848" s="43"/>
      <c r="C1848" s="211" t="s">
        <v>2728</v>
      </c>
      <c r="D1848" s="275" t="s">
        <v>176</v>
      </c>
      <c r="E1848" s="212" t="s">
        <v>2729</v>
      </c>
      <c r="F1848" s="213" t="s">
        <v>2730</v>
      </c>
      <c r="G1848" s="214" t="s">
        <v>2731</v>
      </c>
      <c r="H1848" s="215">
        <v>1</v>
      </c>
      <c r="I1848" s="216"/>
      <c r="J1848" s="217">
        <f>ROUND(I1848*H1848,2)</f>
        <v>0</v>
      </c>
      <c r="K1848" s="213" t="s">
        <v>30</v>
      </c>
      <c r="L1848" s="48"/>
      <c r="M1848" s="218" t="s">
        <v>30</v>
      </c>
      <c r="N1848" s="219" t="s">
        <v>44</v>
      </c>
      <c r="O1848" s="88"/>
      <c r="P1848" s="220">
        <f>O1848*H1848</f>
        <v>0</v>
      </c>
      <c r="Q1848" s="220">
        <v>0</v>
      </c>
      <c r="R1848" s="220">
        <f>Q1848*H1848</f>
        <v>0</v>
      </c>
      <c r="S1848" s="220">
        <v>0</v>
      </c>
      <c r="T1848" s="221">
        <f>S1848*H1848</f>
        <v>0</v>
      </c>
      <c r="U1848" s="42"/>
      <c r="V1848" s="42"/>
      <c r="W1848" s="42"/>
      <c r="X1848" s="42"/>
      <c r="Y1848" s="42"/>
      <c r="Z1848" s="42"/>
      <c r="AA1848" s="42"/>
      <c r="AB1848" s="42"/>
      <c r="AC1848" s="42"/>
      <c r="AD1848" s="42"/>
      <c r="AE1848" s="42"/>
      <c r="AR1848" s="222" t="s">
        <v>2732</v>
      </c>
      <c r="AT1848" s="222" t="s">
        <v>176</v>
      </c>
      <c r="AU1848" s="222" t="s">
        <v>82</v>
      </c>
      <c r="AY1848" s="20" t="s">
        <v>175</v>
      </c>
      <c r="BE1848" s="223">
        <f>IF(N1848="základní",J1848,0)</f>
        <v>0</v>
      </c>
      <c r="BF1848" s="223">
        <f>IF(N1848="snížená",J1848,0)</f>
        <v>0</v>
      </c>
      <c r="BG1848" s="223">
        <f>IF(N1848="zákl. přenesená",J1848,0)</f>
        <v>0</v>
      </c>
      <c r="BH1848" s="223">
        <f>IF(N1848="sníž. přenesená",J1848,0)</f>
        <v>0</v>
      </c>
      <c r="BI1848" s="223">
        <f>IF(N1848="nulová",J1848,0)</f>
        <v>0</v>
      </c>
      <c r="BJ1848" s="20" t="s">
        <v>80</v>
      </c>
      <c r="BK1848" s="223">
        <f>ROUND(I1848*H1848,2)</f>
        <v>0</v>
      </c>
      <c r="BL1848" s="20" t="s">
        <v>2732</v>
      </c>
      <c r="BM1848" s="222" t="s">
        <v>2733</v>
      </c>
    </row>
    <row r="1849" s="2" customFormat="1">
      <c r="A1849" s="42"/>
      <c r="B1849" s="43"/>
      <c r="C1849" s="44"/>
      <c r="D1849" s="224" t="s">
        <v>183</v>
      </c>
      <c r="E1849" s="44"/>
      <c r="F1849" s="225" t="s">
        <v>2730</v>
      </c>
      <c r="G1849" s="44"/>
      <c r="H1849" s="44"/>
      <c r="I1849" s="226"/>
      <c r="J1849" s="44"/>
      <c r="K1849" s="44"/>
      <c r="L1849" s="48"/>
      <c r="M1849" s="227"/>
      <c r="N1849" s="228"/>
      <c r="O1849" s="88"/>
      <c r="P1849" s="88"/>
      <c r="Q1849" s="88"/>
      <c r="R1849" s="88"/>
      <c r="S1849" s="88"/>
      <c r="T1849" s="89"/>
      <c r="U1849" s="42"/>
      <c r="V1849" s="42"/>
      <c r="W1849" s="42"/>
      <c r="X1849" s="42"/>
      <c r="Y1849" s="42"/>
      <c r="Z1849" s="42"/>
      <c r="AA1849" s="42"/>
      <c r="AB1849" s="42"/>
      <c r="AC1849" s="42"/>
      <c r="AD1849" s="42"/>
      <c r="AE1849" s="42"/>
      <c r="AT1849" s="20" t="s">
        <v>183</v>
      </c>
      <c r="AU1849" s="20" t="s">
        <v>82</v>
      </c>
    </row>
    <row r="1850" s="2" customFormat="1">
      <c r="A1850" s="42"/>
      <c r="B1850" s="43"/>
      <c r="C1850" s="44"/>
      <c r="D1850" s="224" t="s">
        <v>311</v>
      </c>
      <c r="E1850" s="44"/>
      <c r="F1850" s="274" t="s">
        <v>2734</v>
      </c>
      <c r="G1850" s="44"/>
      <c r="H1850" s="44"/>
      <c r="I1850" s="226"/>
      <c r="J1850" s="44"/>
      <c r="K1850" s="44"/>
      <c r="L1850" s="48"/>
      <c r="M1850" s="276"/>
      <c r="N1850" s="277"/>
      <c r="O1850" s="278"/>
      <c r="P1850" s="278"/>
      <c r="Q1850" s="278"/>
      <c r="R1850" s="278"/>
      <c r="S1850" s="278"/>
      <c r="T1850" s="279"/>
      <c r="U1850" s="42"/>
      <c r="V1850" s="42"/>
      <c r="W1850" s="42"/>
      <c r="X1850" s="42"/>
      <c r="Y1850" s="42"/>
      <c r="Z1850" s="42"/>
      <c r="AA1850" s="42"/>
      <c r="AB1850" s="42"/>
      <c r="AC1850" s="42"/>
      <c r="AD1850" s="42"/>
      <c r="AE1850" s="42"/>
      <c r="AT1850" s="20" t="s">
        <v>311</v>
      </c>
      <c r="AU1850" s="20" t="s">
        <v>82</v>
      </c>
    </row>
    <row r="1851" s="2" customFormat="1" ht="6.96" customHeight="1">
      <c r="A1851" s="42"/>
      <c r="B1851" s="63"/>
      <c r="C1851" s="64"/>
      <c r="D1851" s="64"/>
      <c r="E1851" s="64"/>
      <c r="F1851" s="64"/>
      <c r="G1851" s="64"/>
      <c r="H1851" s="64"/>
      <c r="I1851" s="64"/>
      <c r="J1851" s="64"/>
      <c r="K1851" s="64"/>
      <c r="L1851" s="48"/>
      <c r="M1851" s="42"/>
      <c r="O1851" s="42"/>
      <c r="P1851" s="42"/>
      <c r="Q1851" s="42"/>
      <c r="R1851" s="42"/>
      <c r="S1851" s="42"/>
      <c r="T1851" s="42"/>
      <c r="U1851" s="42"/>
      <c r="V1851" s="42"/>
      <c r="W1851" s="42"/>
      <c r="X1851" s="42"/>
      <c r="Y1851" s="42"/>
      <c r="Z1851" s="42"/>
      <c r="AA1851" s="42"/>
      <c r="AB1851" s="42"/>
      <c r="AC1851" s="42"/>
      <c r="AD1851" s="42"/>
      <c r="AE1851" s="42"/>
    </row>
  </sheetData>
  <sheetProtection sheet="1" autoFilter="0" formatColumns="0" formatRows="0" objects="1" scenarios="1" spinCount="100000" saltValue="NVikx8UIfssu7mID7vij+enJwrM5J9Rsaup479nxzGTwJqANvhc/J27xFoFQ1MVjc6HDn5m96esjJwmIX/Rm3A==" hashValue="Cru49naXZLvW+XU6oxZD5cVy/EL1RYzEUJAI8sdNGDAMo/WtfG2GfoJXhVHtX/YYubk4COBYulm7KidOpD/p0g==" algorithmName="SHA-512" password="CC35"/>
  <autoFilter ref="C108:K185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7:H97"/>
    <mergeCell ref="E99:H99"/>
    <mergeCell ref="E101:H101"/>
    <mergeCell ref="L2:V2"/>
  </mergeCells>
  <hyperlinks>
    <hyperlink ref="F114" r:id="rId1" display="https://podminky.urs.cz/item/CS_URS_2024_01/121151113"/>
    <hyperlink ref="F119" r:id="rId2" display="https://podminky.urs.cz/item/CS_URS_2024_01/122251104"/>
    <hyperlink ref="F125" r:id="rId3" display="https://podminky.urs.cz/item/CS_URS_2024_01/132251103"/>
    <hyperlink ref="F130" r:id="rId4" display="https://podminky.urs.cz/item/CS_URS_2024_01/162751117"/>
    <hyperlink ref="F152" r:id="rId5" display="https://podminky.urs.cz/item/CS_URS_2024_01/162751119"/>
    <hyperlink ref="F157" r:id="rId6" display="https://podminky.urs.cz/item/CS_URS_2024_01/171201221"/>
    <hyperlink ref="F167" r:id="rId7" display="https://podminky.urs.cz/item/CS_URS_2024_01/171201231"/>
    <hyperlink ref="F183" r:id="rId8" display="https://podminky.urs.cz/item/CS_URS_2024_01/174151103"/>
    <hyperlink ref="F200" r:id="rId9" display="https://podminky.urs.cz/item/CS_URS_2024_01/181351003"/>
    <hyperlink ref="F205" r:id="rId10" display="https://podminky.urs.cz/item/CS_URS_2024_01/181411121"/>
    <hyperlink ref="F211" r:id="rId11" display="https://podminky.urs.cz/item/CS_URS_2024_01/181951112"/>
    <hyperlink ref="F216" r:id="rId12" display="https://podminky.urs.cz/item/CS_URS_2024_01/184813511"/>
    <hyperlink ref="F219" r:id="rId13" display="https://podminky.urs.cz/item/CS_URS_2024_01/185802113"/>
    <hyperlink ref="F229" r:id="rId14" display="https://podminky.urs.cz/item/CS_URS_2024_01/185803111"/>
    <hyperlink ref="F233" r:id="rId15" display="https://podminky.urs.cz/item/CS_URS_2024_01/211561111"/>
    <hyperlink ref="F240" r:id="rId16" display="https://podminky.urs.cz/item/CS_URS_2024_01/211971110"/>
    <hyperlink ref="F248" r:id="rId17" display="https://podminky.urs.cz/item/CS_URS_2024_01/212312111"/>
    <hyperlink ref="F253" r:id="rId18" display="https://podminky.urs.cz/item/CS_URS_2024_01/212750102"/>
    <hyperlink ref="F259" r:id="rId19" display="https://podminky.urs.cz/item/CS_URS_2024_01/218111113"/>
    <hyperlink ref="F267" r:id="rId20" display="https://podminky.urs.cz/item/CS_URS_2024_01/218111122"/>
    <hyperlink ref="F275" r:id="rId21" display="https://podminky.urs.cz/item/CS_URS_2024_01/218121113"/>
    <hyperlink ref="F281" r:id="rId22" display="https://podminky.urs.cz/item/CS_URS_2024_01/271532212"/>
    <hyperlink ref="F287" r:id="rId23" display="https://podminky.urs.cz/item/CS_URS_2024_01/273313611"/>
    <hyperlink ref="F293" r:id="rId24" display="https://podminky.urs.cz/item/CS_URS_2024_01/273313711"/>
    <hyperlink ref="F301" r:id="rId25" display="https://podminky.urs.cz/item/CS_URS_2024_01/273313811"/>
    <hyperlink ref="F308" r:id="rId26" display="https://podminky.urs.cz/item/CS_URS_2024_01/273351121"/>
    <hyperlink ref="F319" r:id="rId27" display="https://podminky.urs.cz/item/CS_URS_2024_01/273351122"/>
    <hyperlink ref="F322" r:id="rId28" display="https://podminky.urs.cz/item/CS_URS_2024_01/273362021"/>
    <hyperlink ref="F337" r:id="rId29" display="https://podminky.urs.cz/item/CS_URS_2024_01/274313711"/>
    <hyperlink ref="F347" r:id="rId30" display="https://podminky.urs.cz/item/CS_URS_2024_01/279113140"/>
    <hyperlink ref="F353" r:id="rId31" display="https://podminky.urs.cz/item/CS_URS_2024_01/279113142"/>
    <hyperlink ref="F359" r:id="rId32" display="https://podminky.urs.cz/item/CS_URS_2024_01/279113145"/>
    <hyperlink ref="F372" r:id="rId33" display="https://podminky.urs.cz/item/CS_URS_2024_01/279311126"/>
    <hyperlink ref="F377" r:id="rId34" display="https://podminky.urs.cz/item/CS_URS_2024_01/279351411"/>
    <hyperlink ref="F382" r:id="rId35" display="https://podminky.urs.cz/item/CS_URS_2024_01/279351412"/>
    <hyperlink ref="F385" r:id="rId36" display="https://podminky.urs.cz/item/CS_URS_2024_01/279361113"/>
    <hyperlink ref="F390" r:id="rId37" display="https://podminky.urs.cz/item/CS_URS_2024_01/279361821"/>
    <hyperlink ref="F436" r:id="rId38" display="https://podminky.urs.cz/item/CS_URS_2024_01/311113141"/>
    <hyperlink ref="F441" r:id="rId39" display="https://podminky.urs.cz/item/CS_URS_2024_01/311113144"/>
    <hyperlink ref="F470" r:id="rId40" display="https://podminky.urs.cz/item/CS_URS_2024_01/311361821"/>
    <hyperlink ref="F515" r:id="rId41" display="https://podminky.urs.cz/item/CS_URS_2024_01/317168022"/>
    <hyperlink ref="F520" r:id="rId42" display="https://podminky.urs.cz/item/CS_URS_2024_01/317321511"/>
    <hyperlink ref="F544" r:id="rId43" display="https://podminky.urs.cz/item/CS_URS_2024_01/317941121"/>
    <hyperlink ref="F552" r:id="rId44" display="https://podminky.urs.cz/item/CS_URS_2024_01/317941123"/>
    <hyperlink ref="F574" r:id="rId45" display="https://podminky.urs.cz/item/CS_URS_2024_01/342244221"/>
    <hyperlink ref="F580" r:id="rId46" display="https://podminky.urs.cz/item/CS_URS_2024_01/411121121"/>
    <hyperlink ref="F588" r:id="rId47" display="https://podminky.urs.cz/item/CS_URS_2024_01/411121125"/>
    <hyperlink ref="F597" r:id="rId48" display="https://podminky.urs.cz/item/CS_URS_2024_01/411121127"/>
    <hyperlink ref="F634" r:id="rId49" display="https://podminky.urs.cz/item/CS_URS_2024_01/411321414"/>
    <hyperlink ref="F643" r:id="rId50" display="https://podminky.urs.cz/item/CS_URS_2024_01/411351011"/>
    <hyperlink ref="F653" r:id="rId51" display="https://podminky.urs.cz/item/CS_URS_2024_01/411351012"/>
    <hyperlink ref="F662" r:id="rId52" display="https://podminky.urs.cz/item/CS_URS_2024_01/411354311"/>
    <hyperlink ref="F668" r:id="rId53" display="https://podminky.urs.cz/item/CS_URS_2024_01/411354312"/>
    <hyperlink ref="F674" r:id="rId54" display="https://podminky.urs.cz/item/CS_URS_2024_01/411361821"/>
    <hyperlink ref="F690" r:id="rId55" display="https://podminky.urs.cz/item/CS_URS_2024_01/411362021"/>
    <hyperlink ref="F698" r:id="rId56" display="https://podminky.urs.cz/item/CS_URS_2024_01/417321414"/>
    <hyperlink ref="F712" r:id="rId57" display="https://podminky.urs.cz/item/CS_URS_2024_01/417351115"/>
    <hyperlink ref="F721" r:id="rId58" display="https://podminky.urs.cz/item/CS_URS_2024_01/417351116"/>
    <hyperlink ref="F724" r:id="rId59" display="https://podminky.urs.cz/item/CS_URS_2024_01/417361821"/>
    <hyperlink ref="F745" r:id="rId60" display="https://podminky.urs.cz/item/CS_URS_2024_01/564851011"/>
    <hyperlink ref="F751" r:id="rId61" display="https://podminky.urs.cz/item/CS_URS_2024_01/564861011"/>
    <hyperlink ref="F756" r:id="rId62" display="https://podminky.urs.cz/item/CS_URS_2024_01/565135101"/>
    <hyperlink ref="F759" r:id="rId63" display="https://podminky.urs.cz/item/CS_URS_2024_01/577134111"/>
    <hyperlink ref="F762" r:id="rId64" display="https://podminky.urs.cz/item/CS_URS_2024_01/596212210"/>
    <hyperlink ref="F769" r:id="rId65" display="https://podminky.urs.cz/item/CS_URS_2024_01/612131101"/>
    <hyperlink ref="F772" r:id="rId66" display="https://podminky.urs.cz/item/CS_URS_2024_01/612181001"/>
    <hyperlink ref="F775" r:id="rId67" display="https://podminky.urs.cz/item/CS_URS_2024_01/612321121"/>
    <hyperlink ref="F780" r:id="rId68" display="https://podminky.urs.cz/item/CS_URS_2024_01/621221041"/>
    <hyperlink ref="F799" r:id="rId69" display="https://podminky.urs.cz/item/CS_URS_2024_01/622142001"/>
    <hyperlink ref="F815" r:id="rId70" display="https://podminky.urs.cz/item/CS_URS_2024_01/622151011"/>
    <hyperlink ref="F824" r:id="rId71" display="https://podminky.urs.cz/item/CS_URS_2024_01/622213021"/>
    <hyperlink ref="F835" r:id="rId72" display="https://podminky.urs.cz/item/CS_URS_2024_01/622213041"/>
    <hyperlink ref="F843" r:id="rId73" display="https://podminky.urs.cz/item/CS_URS_2024_01/622231111"/>
    <hyperlink ref="F856" r:id="rId74" display="https://podminky.urs.cz/item/CS_URS_2024_01/622252001"/>
    <hyperlink ref="F864" r:id="rId75" display="https://podminky.urs.cz/item/CS_URS_2024_01/622273001"/>
    <hyperlink ref="F896" r:id="rId76" display="https://podminky.urs.cz/item/CS_URS_2024_01/622274011"/>
    <hyperlink ref="F918" r:id="rId77" display="https://podminky.urs.cz/item/CS_URS_2024_01/622331321"/>
    <hyperlink ref="F933" r:id="rId78" display="https://podminky.urs.cz/item/CS_URS_2024_01/622521022"/>
    <hyperlink ref="F936" r:id="rId79" display="https://podminky.urs.cz/item/CS_URS_2024_01/631311136"/>
    <hyperlink ref="F941" r:id="rId80" display="https://podminky.urs.cz/item/CS_URS_2024_01/631311137"/>
    <hyperlink ref="F947" r:id="rId81" display="https://podminky.urs.cz/item/CS_URS_2024_01/631319023"/>
    <hyperlink ref="F950" r:id="rId82" display="https://podminky.urs.cz/item/CS_URS_2024_01/631319204"/>
    <hyperlink ref="F953" r:id="rId83" display="https://podminky.urs.cz/item/CS_URS_2024_01/631362021"/>
    <hyperlink ref="F959" r:id="rId84" display="https://podminky.urs.cz/item/CS_URS_2024_01/632450123"/>
    <hyperlink ref="F967" r:id="rId85" display="https://podminky.urs.cz/item/CS_URS_2024_01/634663114"/>
    <hyperlink ref="F972" r:id="rId86" display="https://podminky.urs.cz/item/CS_URS_2024_01/634911124"/>
    <hyperlink ref="F990" r:id="rId87" display="https://podminky.urs.cz/item/CS_URS_2024_01/637211124"/>
    <hyperlink ref="F1013" r:id="rId88" display="https://podminky.urs.cz/item/CS_URS_2024_01/916131213"/>
    <hyperlink ref="F1021" r:id="rId89" display="https://podminky.urs.cz/item/CS_URS_2024_01/916331112"/>
    <hyperlink ref="F1028" r:id="rId90" display="https://podminky.urs.cz/item/CS_URS_2024_01/916991121"/>
    <hyperlink ref="F1034" r:id="rId91" display="https://podminky.urs.cz/item/CS_URS_2024_01/919726122"/>
    <hyperlink ref="F1043" r:id="rId92" display="https://podminky.urs.cz/item/CS_URS_2024_01/931994142"/>
    <hyperlink ref="F1046" r:id="rId93" display="https://podminky.urs.cz/item/CS_URS_2024_01/935112211"/>
    <hyperlink ref="F1055" r:id="rId94" display="https://podminky.urs.cz/item/CS_URS_2024_01/935113112"/>
    <hyperlink ref="F1065" r:id="rId95" display="https://podminky.urs.cz/item/CS_URS_2024_01/935923218"/>
    <hyperlink ref="F1070" r:id="rId96" display="https://podminky.urs.cz/item/CS_URS_2024_01/941111121"/>
    <hyperlink ref="F1080" r:id="rId97" display="https://podminky.urs.cz/item/CS_URS_2024_01/941111221"/>
    <hyperlink ref="F1084" r:id="rId98" display="https://podminky.urs.cz/item/CS_URS_2024_01/941111821"/>
    <hyperlink ref="F1087" r:id="rId99" display="https://podminky.urs.cz/item/CS_URS_2024_01/944511111"/>
    <hyperlink ref="F1090" r:id="rId100" display="https://podminky.urs.cz/item/CS_URS_2024_01/944511211"/>
    <hyperlink ref="F1094" r:id="rId101" display="https://podminky.urs.cz/item/CS_URS_2024_01/944511811"/>
    <hyperlink ref="F1097" r:id="rId102" display="https://podminky.urs.cz/item/CS_URS_2024_01/949101112"/>
    <hyperlink ref="F1103" r:id="rId103" display="https://podminky.urs.cz/item/CS_URS_2024_01/952901111"/>
    <hyperlink ref="F1106" r:id="rId104" display="https://podminky.urs.cz/item/CS_URS_2024_01/953171024"/>
    <hyperlink ref="F1115" r:id="rId105" display="https://podminky.urs.cz/item/CS_URS_2024_01/953312115"/>
    <hyperlink ref="F1121" r:id="rId106" display="https://podminky.urs.cz/item/CS_URS_2024_01/953942425"/>
    <hyperlink ref="F1129" r:id="rId107" display="https://podminky.urs.cz/item/CS_URS_2024_01/953942841"/>
    <hyperlink ref="F1136" r:id="rId108" display="https://podminky.urs.cz/item/CS_URS_2024_01/953961116"/>
    <hyperlink ref="F1141" r:id="rId109" display="https://podminky.urs.cz/item/CS_URS_2024_01/953965122"/>
    <hyperlink ref="F1146" r:id="rId110" display="https://podminky.urs.cz/item/CS_URS_2024_01/985331211"/>
    <hyperlink ref="F1155" r:id="rId111" display="https://podminky.urs.cz/item/CS_URS_2024_01/985331212"/>
    <hyperlink ref="F1169" r:id="rId112" display="https://podminky.urs.cz/item/CS_URS_2024_01/998011001"/>
    <hyperlink ref="F1174" r:id="rId113" display="https://podminky.urs.cz/item/CS_URS_2024_01/711111001"/>
    <hyperlink ref="F1185" r:id="rId114" display="https://podminky.urs.cz/item/CS_URS_2024_01/711112001"/>
    <hyperlink ref="F1194" r:id="rId115" display="https://podminky.urs.cz/item/CS_URS_2024_01/711141559"/>
    <hyperlink ref="F1202" r:id="rId116" display="https://podminky.urs.cz/item/CS_URS_2024_01/711142559"/>
    <hyperlink ref="F1210" r:id="rId117" display="https://podminky.urs.cz/item/CS_URS_2024_01/711161215"/>
    <hyperlink ref="F1222" r:id="rId118" display="https://podminky.urs.cz/item/CS_URS_2024_01/711161383"/>
    <hyperlink ref="F1227" r:id="rId119" display="https://podminky.urs.cz/item/CS_URS_2024_01/711161385"/>
    <hyperlink ref="F1232" r:id="rId120" display="https://podminky.urs.cz/item/CS_URS_2024_01/711161386"/>
    <hyperlink ref="F1237" r:id="rId121" display="https://podminky.urs.cz/item/CS_URS_2024_01/711161389"/>
    <hyperlink ref="F1242" r:id="rId122" display="https://podminky.urs.cz/item/CS_URS_2024_01/711161391"/>
    <hyperlink ref="F1248" r:id="rId123" display="https://podminky.urs.cz/item/CS_URS_2024_01/998711101"/>
    <hyperlink ref="F1252" r:id="rId124" display="https://podminky.urs.cz/item/CS_URS_2024_01/712311101"/>
    <hyperlink ref="F1266" r:id="rId125" display="https://podminky.urs.cz/item/CS_URS_2024_01/712341559"/>
    <hyperlink ref="F1274" r:id="rId126" display="https://podminky.urs.cz/item/CS_URS_2024_01/712363604"/>
    <hyperlink ref="F1287" r:id="rId127" display="https://podminky.urs.cz/item/CS_URS_2024_01/712363605"/>
    <hyperlink ref="F1293" r:id="rId128" display="https://podminky.urs.cz/item/CS_URS_2024_01/712363606"/>
    <hyperlink ref="F1307" r:id="rId129" display="https://podminky.urs.cz/item/CS_URS_2024_01/712363673"/>
    <hyperlink ref="F1340" r:id="rId130" display="https://podminky.urs.cz/item/CS_URS_2024_01/712998202"/>
    <hyperlink ref="F1345" r:id="rId131" display="https://podminky.urs.cz/item/CS_URS_2024_01/998712101"/>
    <hyperlink ref="F1349" r:id="rId132" display="https://podminky.urs.cz/item/CS_URS_2024_01/713121211"/>
    <hyperlink ref="F1360" r:id="rId133" display="https://podminky.urs.cz/item/CS_URS_2024_01/713141131"/>
    <hyperlink ref="F1370" r:id="rId134" display="https://podminky.urs.cz/item/CS_URS_2024_01/713141140"/>
    <hyperlink ref="F1397" r:id="rId135" display="https://podminky.urs.cz/item/CS_URS_2024_01/713141336"/>
    <hyperlink ref="F1405" r:id="rId136" display="https://podminky.urs.cz/item/CS_URS_2024_01/713141351"/>
    <hyperlink ref="F1422" r:id="rId137" display="https://podminky.urs.cz/item/CS_URS_2024_01/998713101"/>
    <hyperlink ref="F1426" r:id="rId138" display="https://podminky.urs.cz/item/CS_URS_2024_01/762361322"/>
    <hyperlink ref="F1432" r:id="rId139" display="https://podminky.urs.cz/item/CS_URS_2024_01/998762101"/>
    <hyperlink ref="F1445" r:id="rId140" display="https://podminky.urs.cz/item/CS_URS_2024_01/763111761"/>
    <hyperlink ref="F1448" r:id="rId141" display="https://podminky.urs.cz/item/CS_URS_2024_01/763121457"/>
    <hyperlink ref="F1454" r:id="rId142" display="https://podminky.urs.cz/item/CS_URS_2024_01/763121714"/>
    <hyperlink ref="F1457" r:id="rId143" display="https://podminky.urs.cz/item/CS_URS_2024_01/763121715"/>
    <hyperlink ref="F1463" r:id="rId144" display="https://podminky.urs.cz/item/CS_URS_2024_01/763121751"/>
    <hyperlink ref="F1466" r:id="rId145" display="https://podminky.urs.cz/item/CS_URS_2024_01/763131558"/>
    <hyperlink ref="F1472" r:id="rId146" display="https://podminky.urs.cz/item/CS_URS_2024_01/763131761"/>
    <hyperlink ref="F1522" r:id="rId147" display="https://podminky.urs.cz/item/CS_URS_2024_01/998763301"/>
    <hyperlink ref="F1526" r:id="rId148" display="https://podminky.urs.cz/item/CS_URS_2024_01/764217646"/>
    <hyperlink ref="F1533" r:id="rId149" display="https://podminky.urs.cz/item/CS_URS_2024_01/998764101"/>
    <hyperlink ref="F1548" r:id="rId150" display="https://podminky.urs.cz/item/CS_URS_2024_01/766691610"/>
    <hyperlink ref="F1562" r:id="rId151" display="https://podminky.urs.cz/item/CS_URS_2024_01/766694116"/>
    <hyperlink ref="F1573" r:id="rId152" display="https://podminky.urs.cz/item/CS_URS_2024_01/998766101"/>
    <hyperlink ref="F1577" r:id="rId153" display="https://podminky.urs.cz/item/CS_URS_2024_01/767163121"/>
    <hyperlink ref="F1585" r:id="rId154" display="https://podminky.urs.cz/item/CS_URS_2024_01/767211312"/>
    <hyperlink ref="F1591" r:id="rId155" display="https://podminky.urs.cz/item/CS_URS_2024_01/767620363"/>
    <hyperlink ref="F1596" r:id="rId156" display="https://podminky.urs.cz/item/CS_URS_2024_01/767620364"/>
    <hyperlink ref="F1609" r:id="rId157" display="https://podminky.urs.cz/item/CS_URS_2024_01/767627307"/>
    <hyperlink ref="F1623" r:id="rId158" display="https://podminky.urs.cz/item/CS_URS_2024_01/767627310"/>
    <hyperlink ref="F1637" r:id="rId159" display="https://podminky.urs.cz/item/CS_URS_2024_01/767640112"/>
    <hyperlink ref="F1646" r:id="rId160" display="https://podminky.urs.cz/item/CS_URS_2024_01/767651113"/>
    <hyperlink ref="F1660" r:id="rId161" display="https://podminky.urs.cz/item/CS_URS_2024_01/767832122"/>
    <hyperlink ref="F1667" r:id="rId162" display="https://podminky.urs.cz/item/CS_URS_2024_01/767881115"/>
    <hyperlink ref="F1694" r:id="rId163" display="https://podminky.urs.cz/item/CS_URS_2024_01/767995112"/>
    <hyperlink ref="F1703" r:id="rId164" display="https://podminky.urs.cz/item/CS_URS_2024_01/998767101"/>
    <hyperlink ref="F1707" r:id="rId165" display="https://podminky.urs.cz/item/CS_URS_2024_01/777111101"/>
    <hyperlink ref="F1710" r:id="rId166" display="https://podminky.urs.cz/item/CS_URS_2024_01/777111111"/>
    <hyperlink ref="F1713" r:id="rId167" display="https://podminky.urs.cz/item/CS_URS_2024_01/777111121"/>
    <hyperlink ref="F1718" r:id="rId168" display="https://podminky.urs.cz/item/CS_URS_2024_01/777111123"/>
    <hyperlink ref="F1721" r:id="rId169" display="https://podminky.urs.cz/item/CS_URS_2024_01/777111141"/>
    <hyperlink ref="F1724" r:id="rId170" display="https://podminky.urs.cz/item/CS_URS_2024_01/777131103"/>
    <hyperlink ref="F1734" r:id="rId171" display="https://podminky.urs.cz/item/CS_URS_2024_01/777131121"/>
    <hyperlink ref="F1737" r:id="rId172" display="https://podminky.urs.cz/item/CS_URS_2024_01/777611153"/>
    <hyperlink ref="F1740" r:id="rId173" display="https://podminky.urs.cz/item/CS_URS_2024_01/777911113"/>
    <hyperlink ref="F1743" r:id="rId174" display="https://podminky.urs.cz/item/CS_URS_2024_01/998777101"/>
    <hyperlink ref="F1747" r:id="rId175" display="https://podminky.urs.cz/item/CS_URS_2024_01/781492711"/>
    <hyperlink ref="F1755" r:id="rId176" display="https://podminky.urs.cz/item/CS_URS_2024_01/998781101"/>
    <hyperlink ref="F1759" r:id="rId177" display="https://podminky.urs.cz/item/CS_URS_2024_01/784111001"/>
    <hyperlink ref="F1779" r:id="rId178" display="https://podminky.urs.cz/item/CS_URS_2024_01/784181121"/>
    <hyperlink ref="F1782" r:id="rId179" display="https://podminky.urs.cz/item/CS_URS_2024_01/784191003"/>
    <hyperlink ref="F1790" r:id="rId180" display="https://podminky.urs.cz/item/CS_URS_2024_01/784191007"/>
    <hyperlink ref="F1796" r:id="rId181" display="https://podminky.urs.cz/item/CS_URS_2024_01/784211101"/>
    <hyperlink ref="F1800" r:id="rId182" display="https://podminky.urs.cz/item/CS_URS_2024_01/786623011"/>
    <hyperlink ref="F1814" r:id="rId183" display="https://podminky.urs.cz/item/CS_URS_2024_01/786623015"/>
    <hyperlink ref="F1823" r:id="rId184" display="https://podminky.urs.cz/item/CS_URS_2024_01/786623041"/>
    <hyperlink ref="F1841" r:id="rId185" display="https://podminky.urs.cz/item/CS_URS_2024_01/78662304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2735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686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ROUND((SUM(BE93:BE269)),  2)</f>
        <v>0</v>
      </c>
      <c r="G35" s="42"/>
      <c r="H35" s="42"/>
      <c r="I35" s="163">
        <v>0.21</v>
      </c>
      <c r="J35" s="162">
        <f>ROUND(((SUM(BE93:BE269))*I35),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ROUND((SUM(BF93:BF269)),  2)</f>
        <v>0</v>
      </c>
      <c r="G36" s="42"/>
      <c r="H36" s="42"/>
      <c r="I36" s="163">
        <v>0.12</v>
      </c>
      <c r="J36" s="162">
        <f>ROUND(((SUM(BF93:BF269))*I36),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ROUND((SUM(BG93:BG269)),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ROUND((SUM(BH93:BH269)),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ROUND((SUM(BI93:BI269)),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04.02 - SO02 - NOVÝ STAV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2736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0"/>
      <c r="C65" s="181"/>
      <c r="D65" s="182" t="s">
        <v>151</v>
      </c>
      <c r="E65" s="183"/>
      <c r="F65" s="183"/>
      <c r="G65" s="183"/>
      <c r="H65" s="183"/>
      <c r="I65" s="183"/>
      <c r="J65" s="184">
        <f>J137</f>
        <v>0</v>
      </c>
      <c r="K65" s="181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80"/>
      <c r="C66" s="181"/>
      <c r="D66" s="182" t="s">
        <v>153</v>
      </c>
      <c r="E66" s="183"/>
      <c r="F66" s="183"/>
      <c r="G66" s="183"/>
      <c r="H66" s="183"/>
      <c r="I66" s="183"/>
      <c r="J66" s="184">
        <f>J140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80"/>
      <c r="C67" s="181"/>
      <c r="D67" s="182" t="s">
        <v>157</v>
      </c>
      <c r="E67" s="183"/>
      <c r="F67" s="183"/>
      <c r="G67" s="183"/>
      <c r="H67" s="183"/>
      <c r="I67" s="183"/>
      <c r="J67" s="184">
        <f>J144</f>
        <v>0</v>
      </c>
      <c r="K67" s="181"/>
      <c r="L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80"/>
      <c r="C68" s="181"/>
      <c r="D68" s="182" t="s">
        <v>159</v>
      </c>
      <c r="E68" s="183"/>
      <c r="F68" s="183"/>
      <c r="G68" s="183"/>
      <c r="H68" s="183"/>
      <c r="I68" s="183"/>
      <c r="J68" s="184">
        <f>J159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634</v>
      </c>
      <c r="E69" s="183"/>
      <c r="F69" s="183"/>
      <c r="G69" s="183"/>
      <c r="H69" s="183"/>
      <c r="I69" s="183"/>
      <c r="J69" s="184">
        <f>J175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2737</v>
      </c>
      <c r="E70" s="183"/>
      <c r="F70" s="183"/>
      <c r="G70" s="183"/>
      <c r="H70" s="183"/>
      <c r="I70" s="183"/>
      <c r="J70" s="184">
        <f>J212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2738</v>
      </c>
      <c r="E71" s="183"/>
      <c r="F71" s="183"/>
      <c r="G71" s="183"/>
      <c r="H71" s="183"/>
      <c r="I71" s="183"/>
      <c r="J71" s="184">
        <f>J248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161</v>
      </c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75" t="str">
        <f>E7</f>
        <v>Ledeč n. S. škola přístavba dílny pro CNC</v>
      </c>
      <c r="F81" s="35"/>
      <c r="G81" s="35"/>
      <c r="H81" s="35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4"/>
      <c r="C82" s="35" t="s">
        <v>140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2"/>
      <c r="B83" s="43"/>
      <c r="C83" s="44"/>
      <c r="D83" s="44"/>
      <c r="E83" s="175" t="s">
        <v>141</v>
      </c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142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E11</f>
        <v>04.02 - SO02 - NOVÝ STAV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22</v>
      </c>
      <c r="D87" s="44"/>
      <c r="E87" s="44"/>
      <c r="F87" s="30" t="str">
        <f>F14</f>
        <v xml:space="preserve"> </v>
      </c>
      <c r="G87" s="44"/>
      <c r="H87" s="44"/>
      <c r="I87" s="35" t="s">
        <v>24</v>
      </c>
      <c r="J87" s="76" t="str">
        <f>IF(J14="","",J14)</f>
        <v>6. 3. 2024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28</v>
      </c>
      <c r="D89" s="44"/>
      <c r="E89" s="44"/>
      <c r="F89" s="30" t="str">
        <f>E17</f>
        <v xml:space="preserve"> </v>
      </c>
      <c r="G89" s="44"/>
      <c r="H89" s="44"/>
      <c r="I89" s="35" t="s">
        <v>34</v>
      </c>
      <c r="J89" s="40" t="str">
        <f>E23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32</v>
      </c>
      <c r="D90" s="44"/>
      <c r="E90" s="44"/>
      <c r="F90" s="30" t="str">
        <f>IF(E20="","",E20)</f>
        <v>Vyplň údaj</v>
      </c>
      <c r="G90" s="44"/>
      <c r="H90" s="44"/>
      <c r="I90" s="35" t="s">
        <v>35</v>
      </c>
      <c r="J90" s="40" t="str">
        <f>E26</f>
        <v xml:space="preserve"> 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0" customFormat="1" ht="29.28" customHeight="1">
      <c r="A92" s="186"/>
      <c r="B92" s="187"/>
      <c r="C92" s="188" t="s">
        <v>162</v>
      </c>
      <c r="D92" s="189" t="s">
        <v>58</v>
      </c>
      <c r="E92" s="189" t="s">
        <v>54</v>
      </c>
      <c r="F92" s="189" t="s">
        <v>55</v>
      </c>
      <c r="G92" s="189" t="s">
        <v>163</v>
      </c>
      <c r="H92" s="189" t="s">
        <v>164</v>
      </c>
      <c r="I92" s="189" t="s">
        <v>165</v>
      </c>
      <c r="J92" s="189" t="s">
        <v>148</v>
      </c>
      <c r="K92" s="190" t="s">
        <v>166</v>
      </c>
      <c r="L92" s="191"/>
      <c r="M92" s="96" t="s">
        <v>30</v>
      </c>
      <c r="N92" s="97" t="s">
        <v>43</v>
      </c>
      <c r="O92" s="97" t="s">
        <v>167</v>
      </c>
      <c r="P92" s="97" t="s">
        <v>168</v>
      </c>
      <c r="Q92" s="97" t="s">
        <v>169</v>
      </c>
      <c r="R92" s="97" t="s">
        <v>170</v>
      </c>
      <c r="S92" s="97" t="s">
        <v>171</v>
      </c>
      <c r="T92" s="98" t="s">
        <v>172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42"/>
      <c r="B93" s="43"/>
      <c r="C93" s="103" t="s">
        <v>173</v>
      </c>
      <c r="D93" s="44"/>
      <c r="E93" s="44"/>
      <c r="F93" s="44"/>
      <c r="G93" s="44"/>
      <c r="H93" s="44"/>
      <c r="I93" s="44"/>
      <c r="J93" s="192">
        <f>BK93</f>
        <v>0</v>
      </c>
      <c r="K93" s="44"/>
      <c r="L93" s="48"/>
      <c r="M93" s="99"/>
      <c r="N93" s="193"/>
      <c r="O93" s="100"/>
      <c r="P93" s="194">
        <f>P94+P137+P140+P144+P159+P175+P212+P248</f>
        <v>0</v>
      </c>
      <c r="Q93" s="100"/>
      <c r="R93" s="194">
        <f>R94+R137+R140+R144+R159+R175+R212+R248</f>
        <v>8.8369956600000032</v>
      </c>
      <c r="S93" s="100"/>
      <c r="T93" s="195">
        <f>T94+T137+T140+T144+T159+T175+T212+T248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72</v>
      </c>
      <c r="AU93" s="20" t="s">
        <v>149</v>
      </c>
      <c r="BK93" s="196">
        <f>BK94+BK137+BK140+BK144+BK159+BK175+BK212+BK248</f>
        <v>0</v>
      </c>
    </row>
    <row r="94" s="11" customFormat="1" ht="25.92" customHeight="1">
      <c r="A94" s="11"/>
      <c r="B94" s="197"/>
      <c r="C94" s="198"/>
      <c r="D94" s="199" t="s">
        <v>72</v>
      </c>
      <c r="E94" s="200" t="s">
        <v>223</v>
      </c>
      <c r="F94" s="200" t="s">
        <v>1369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SUM(P95:P136)</f>
        <v>0</v>
      </c>
      <c r="Q94" s="205"/>
      <c r="R94" s="206">
        <f>SUM(R95:R136)</f>
        <v>7.1853632600000008</v>
      </c>
      <c r="S94" s="205"/>
      <c r="T94" s="207">
        <f>SUM(T95:T136)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8" t="s">
        <v>80</v>
      </c>
      <c r="AT94" s="209" t="s">
        <v>72</v>
      </c>
      <c r="AU94" s="209" t="s">
        <v>73</v>
      </c>
      <c r="AY94" s="208" t="s">
        <v>175</v>
      </c>
      <c r="BK94" s="210">
        <f>SUM(BK95:BK136)</f>
        <v>0</v>
      </c>
    </row>
    <row r="95" s="2" customFormat="1" ht="16.5" customHeight="1">
      <c r="A95" s="42"/>
      <c r="B95" s="43"/>
      <c r="C95" s="211" t="s">
        <v>80</v>
      </c>
      <c r="D95" s="211" t="s">
        <v>176</v>
      </c>
      <c r="E95" s="212" t="s">
        <v>2739</v>
      </c>
      <c r="F95" s="213" t="s">
        <v>2740</v>
      </c>
      <c r="G95" s="214" t="s">
        <v>179</v>
      </c>
      <c r="H95" s="215">
        <v>119.511</v>
      </c>
      <c r="I95" s="216"/>
      <c r="J95" s="217">
        <f>ROUND(I95*H95,2)</f>
        <v>0</v>
      </c>
      <c r="K95" s="213" t="s">
        <v>180</v>
      </c>
      <c r="L95" s="48"/>
      <c r="M95" s="218" t="s">
        <v>30</v>
      </c>
      <c r="N95" s="219" t="s">
        <v>44</v>
      </c>
      <c r="O95" s="88"/>
      <c r="P95" s="220">
        <f>O95*H95</f>
        <v>0</v>
      </c>
      <c r="Q95" s="220">
        <v>0.02048</v>
      </c>
      <c r="R95" s="220">
        <f>Q95*H95</f>
        <v>2.44758528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181</v>
      </c>
      <c r="AT95" s="222" t="s">
        <v>176</v>
      </c>
      <c r="AU95" s="222" t="s">
        <v>80</v>
      </c>
      <c r="AY95" s="20" t="s">
        <v>175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80</v>
      </c>
      <c r="BK95" s="223">
        <f>ROUND(I95*H95,2)</f>
        <v>0</v>
      </c>
      <c r="BL95" s="20" t="s">
        <v>181</v>
      </c>
      <c r="BM95" s="222" t="s">
        <v>2741</v>
      </c>
    </row>
    <row r="96" s="2" customFormat="1">
      <c r="A96" s="42"/>
      <c r="B96" s="43"/>
      <c r="C96" s="44"/>
      <c r="D96" s="224" t="s">
        <v>183</v>
      </c>
      <c r="E96" s="44"/>
      <c r="F96" s="225" t="s">
        <v>2742</v>
      </c>
      <c r="G96" s="44"/>
      <c r="H96" s="44"/>
      <c r="I96" s="226"/>
      <c r="J96" s="44"/>
      <c r="K96" s="44"/>
      <c r="L96" s="48"/>
      <c r="M96" s="227"/>
      <c r="N96" s="228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183</v>
      </c>
      <c r="AU96" s="20" t="s">
        <v>80</v>
      </c>
    </row>
    <row r="97" s="2" customFormat="1">
      <c r="A97" s="42"/>
      <c r="B97" s="43"/>
      <c r="C97" s="44"/>
      <c r="D97" s="229" t="s">
        <v>185</v>
      </c>
      <c r="E97" s="44"/>
      <c r="F97" s="230" t="s">
        <v>2743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185</v>
      </c>
      <c r="AU97" s="20" t="s">
        <v>80</v>
      </c>
    </row>
    <row r="98" s="12" customFormat="1">
      <c r="A98" s="12"/>
      <c r="B98" s="231"/>
      <c r="C98" s="232"/>
      <c r="D98" s="224" t="s">
        <v>187</v>
      </c>
      <c r="E98" s="233" t="s">
        <v>30</v>
      </c>
      <c r="F98" s="234" t="s">
        <v>2744</v>
      </c>
      <c r="G98" s="232"/>
      <c r="H98" s="233" t="s">
        <v>30</v>
      </c>
      <c r="I98" s="235"/>
      <c r="J98" s="232"/>
      <c r="K98" s="232"/>
      <c r="L98" s="236"/>
      <c r="M98" s="237"/>
      <c r="N98" s="238"/>
      <c r="O98" s="238"/>
      <c r="P98" s="238"/>
      <c r="Q98" s="238"/>
      <c r="R98" s="238"/>
      <c r="S98" s="238"/>
      <c r="T98" s="239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T98" s="240" t="s">
        <v>187</v>
      </c>
      <c r="AU98" s="240" t="s">
        <v>80</v>
      </c>
      <c r="AV98" s="12" t="s">
        <v>80</v>
      </c>
      <c r="AW98" s="12" t="s">
        <v>36</v>
      </c>
      <c r="AX98" s="12" t="s">
        <v>73</v>
      </c>
      <c r="AY98" s="240" t="s">
        <v>175</v>
      </c>
    </row>
    <row r="99" s="13" customFormat="1">
      <c r="A99" s="13"/>
      <c r="B99" s="241"/>
      <c r="C99" s="242"/>
      <c r="D99" s="224" t="s">
        <v>187</v>
      </c>
      <c r="E99" s="243" t="s">
        <v>30</v>
      </c>
      <c r="F99" s="244" t="s">
        <v>656</v>
      </c>
      <c r="G99" s="242"/>
      <c r="H99" s="245">
        <v>119.511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187</v>
      </c>
      <c r="AU99" s="251" t="s">
        <v>80</v>
      </c>
      <c r="AV99" s="13" t="s">
        <v>82</v>
      </c>
      <c r="AW99" s="13" t="s">
        <v>36</v>
      </c>
      <c r="AX99" s="13" t="s">
        <v>73</v>
      </c>
      <c r="AY99" s="251" t="s">
        <v>175</v>
      </c>
    </row>
    <row r="100" s="14" customFormat="1">
      <c r="A100" s="14"/>
      <c r="B100" s="252"/>
      <c r="C100" s="253"/>
      <c r="D100" s="224" t="s">
        <v>187</v>
      </c>
      <c r="E100" s="254" t="s">
        <v>30</v>
      </c>
      <c r="F100" s="255" t="s">
        <v>190</v>
      </c>
      <c r="G100" s="253"/>
      <c r="H100" s="256">
        <v>119.511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2" t="s">
        <v>187</v>
      </c>
      <c r="AU100" s="262" t="s">
        <v>80</v>
      </c>
      <c r="AV100" s="14" t="s">
        <v>181</v>
      </c>
      <c r="AW100" s="14" t="s">
        <v>36</v>
      </c>
      <c r="AX100" s="14" t="s">
        <v>80</v>
      </c>
      <c r="AY100" s="262" t="s">
        <v>175</v>
      </c>
    </row>
    <row r="101" s="2" customFormat="1" ht="16.5" customHeight="1">
      <c r="A101" s="42"/>
      <c r="B101" s="43"/>
      <c r="C101" s="211" t="s">
        <v>82</v>
      </c>
      <c r="D101" s="211" t="s">
        <v>176</v>
      </c>
      <c r="E101" s="212" t="s">
        <v>2745</v>
      </c>
      <c r="F101" s="213" t="s">
        <v>2746</v>
      </c>
      <c r="G101" s="214" t="s">
        <v>179</v>
      </c>
      <c r="H101" s="215">
        <v>239.022</v>
      </c>
      <c r="I101" s="216"/>
      <c r="J101" s="217">
        <f>ROUND(I101*H101,2)</f>
        <v>0</v>
      </c>
      <c r="K101" s="213" t="s">
        <v>180</v>
      </c>
      <c r="L101" s="48"/>
      <c r="M101" s="218" t="s">
        <v>30</v>
      </c>
      <c r="N101" s="219" t="s">
        <v>44</v>
      </c>
      <c r="O101" s="88"/>
      <c r="P101" s="220">
        <f>O101*H101</f>
        <v>0</v>
      </c>
      <c r="Q101" s="220">
        <v>0.0079</v>
      </c>
      <c r="R101" s="220">
        <f>Q101*H101</f>
        <v>1.8882738</v>
      </c>
      <c r="S101" s="220">
        <v>0</v>
      </c>
      <c r="T101" s="221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22" t="s">
        <v>181</v>
      </c>
      <c r="AT101" s="222" t="s">
        <v>176</v>
      </c>
      <c r="AU101" s="222" t="s">
        <v>80</v>
      </c>
      <c r="AY101" s="20" t="s">
        <v>175</v>
      </c>
      <c r="BE101" s="223">
        <f>IF(N101="základní",J101,0)</f>
        <v>0</v>
      </c>
      <c r="BF101" s="223">
        <f>IF(N101="snížená",J101,0)</f>
        <v>0</v>
      </c>
      <c r="BG101" s="223">
        <f>IF(N101="zákl. přenesená",J101,0)</f>
        <v>0</v>
      </c>
      <c r="BH101" s="223">
        <f>IF(N101="sníž. přenesená",J101,0)</f>
        <v>0</v>
      </c>
      <c r="BI101" s="223">
        <f>IF(N101="nulová",J101,0)</f>
        <v>0</v>
      </c>
      <c r="BJ101" s="20" t="s">
        <v>80</v>
      </c>
      <c r="BK101" s="223">
        <f>ROUND(I101*H101,2)</f>
        <v>0</v>
      </c>
      <c r="BL101" s="20" t="s">
        <v>181</v>
      </c>
      <c r="BM101" s="222" t="s">
        <v>2747</v>
      </c>
    </row>
    <row r="102" s="2" customFormat="1">
      <c r="A102" s="42"/>
      <c r="B102" s="43"/>
      <c r="C102" s="44"/>
      <c r="D102" s="224" t="s">
        <v>183</v>
      </c>
      <c r="E102" s="44"/>
      <c r="F102" s="225" t="s">
        <v>2748</v>
      </c>
      <c r="G102" s="44"/>
      <c r="H102" s="44"/>
      <c r="I102" s="226"/>
      <c r="J102" s="44"/>
      <c r="K102" s="44"/>
      <c r="L102" s="48"/>
      <c r="M102" s="227"/>
      <c r="N102" s="228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183</v>
      </c>
      <c r="AU102" s="20" t="s">
        <v>80</v>
      </c>
    </row>
    <row r="103" s="2" customFormat="1">
      <c r="A103" s="42"/>
      <c r="B103" s="43"/>
      <c r="C103" s="44"/>
      <c r="D103" s="229" t="s">
        <v>185</v>
      </c>
      <c r="E103" s="44"/>
      <c r="F103" s="230" t="s">
        <v>2749</v>
      </c>
      <c r="G103" s="44"/>
      <c r="H103" s="44"/>
      <c r="I103" s="226"/>
      <c r="J103" s="44"/>
      <c r="K103" s="44"/>
      <c r="L103" s="48"/>
      <c r="M103" s="227"/>
      <c r="N103" s="228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185</v>
      </c>
      <c r="AU103" s="20" t="s">
        <v>80</v>
      </c>
    </row>
    <row r="104" s="13" customFormat="1">
      <c r="A104" s="13"/>
      <c r="B104" s="241"/>
      <c r="C104" s="242"/>
      <c r="D104" s="224" t="s">
        <v>187</v>
      </c>
      <c r="E104" s="242"/>
      <c r="F104" s="244" t="s">
        <v>2750</v>
      </c>
      <c r="G104" s="242"/>
      <c r="H104" s="245">
        <v>239.022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187</v>
      </c>
      <c r="AU104" s="251" t="s">
        <v>80</v>
      </c>
      <c r="AV104" s="13" t="s">
        <v>82</v>
      </c>
      <c r="AW104" s="13" t="s">
        <v>4</v>
      </c>
      <c r="AX104" s="13" t="s">
        <v>80</v>
      </c>
      <c r="AY104" s="251" t="s">
        <v>175</v>
      </c>
    </row>
    <row r="105" s="2" customFormat="1" ht="16.5" customHeight="1">
      <c r="A105" s="42"/>
      <c r="B105" s="43"/>
      <c r="C105" s="211" t="s">
        <v>196</v>
      </c>
      <c r="D105" s="211" t="s">
        <v>176</v>
      </c>
      <c r="E105" s="212" t="s">
        <v>2751</v>
      </c>
      <c r="F105" s="213" t="s">
        <v>2752</v>
      </c>
      <c r="G105" s="214" t="s">
        <v>179</v>
      </c>
      <c r="H105" s="215">
        <v>119.511</v>
      </c>
      <c r="I105" s="216"/>
      <c r="J105" s="217">
        <f>ROUND(I105*H105,2)</f>
        <v>0</v>
      </c>
      <c r="K105" s="213" t="s">
        <v>180</v>
      </c>
      <c r="L105" s="48"/>
      <c r="M105" s="218" t="s">
        <v>30</v>
      </c>
      <c r="N105" s="219" t="s">
        <v>44</v>
      </c>
      <c r="O105" s="88"/>
      <c r="P105" s="220">
        <f>O105*H105</f>
        <v>0</v>
      </c>
      <c r="Q105" s="220">
        <v>0.01838</v>
      </c>
      <c r="R105" s="220">
        <f>Q105*H105</f>
        <v>2.19661218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181</v>
      </c>
      <c r="AT105" s="222" t="s">
        <v>176</v>
      </c>
      <c r="AU105" s="222" t="s">
        <v>80</v>
      </c>
      <c r="AY105" s="20" t="s">
        <v>175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80</v>
      </c>
      <c r="BK105" s="223">
        <f>ROUND(I105*H105,2)</f>
        <v>0</v>
      </c>
      <c r="BL105" s="20" t="s">
        <v>181</v>
      </c>
      <c r="BM105" s="222" t="s">
        <v>2753</v>
      </c>
    </row>
    <row r="106" s="2" customFormat="1">
      <c r="A106" s="42"/>
      <c r="B106" s="43"/>
      <c r="C106" s="44"/>
      <c r="D106" s="224" t="s">
        <v>183</v>
      </c>
      <c r="E106" s="44"/>
      <c r="F106" s="225" t="s">
        <v>2754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183</v>
      </c>
      <c r="AU106" s="20" t="s">
        <v>80</v>
      </c>
    </row>
    <row r="107" s="2" customFormat="1">
      <c r="A107" s="42"/>
      <c r="B107" s="43"/>
      <c r="C107" s="44"/>
      <c r="D107" s="229" t="s">
        <v>185</v>
      </c>
      <c r="E107" s="44"/>
      <c r="F107" s="230" t="s">
        <v>2755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185</v>
      </c>
      <c r="AU107" s="20" t="s">
        <v>80</v>
      </c>
    </row>
    <row r="108" s="2" customFormat="1">
      <c r="A108" s="42"/>
      <c r="B108" s="43"/>
      <c r="C108" s="44"/>
      <c r="D108" s="224" t="s">
        <v>311</v>
      </c>
      <c r="E108" s="44"/>
      <c r="F108" s="274" t="s">
        <v>2756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311</v>
      </c>
      <c r="AU108" s="20" t="s">
        <v>80</v>
      </c>
    </row>
    <row r="109" s="2" customFormat="1" ht="16.5" customHeight="1">
      <c r="A109" s="42"/>
      <c r="B109" s="43"/>
      <c r="C109" s="211" t="s">
        <v>181</v>
      </c>
      <c r="D109" s="211" t="s">
        <v>176</v>
      </c>
      <c r="E109" s="212" t="s">
        <v>2757</v>
      </c>
      <c r="F109" s="213" t="s">
        <v>2758</v>
      </c>
      <c r="G109" s="214" t="s">
        <v>567</v>
      </c>
      <c r="H109" s="215">
        <v>1</v>
      </c>
      <c r="I109" s="216"/>
      <c r="J109" s="217">
        <f>ROUND(I109*H109,2)</f>
        <v>0</v>
      </c>
      <c r="K109" s="213" t="s">
        <v>180</v>
      </c>
      <c r="L109" s="48"/>
      <c r="M109" s="218" t="s">
        <v>30</v>
      </c>
      <c r="N109" s="219" t="s">
        <v>44</v>
      </c>
      <c r="O109" s="88"/>
      <c r="P109" s="220">
        <f>O109*H109</f>
        <v>0</v>
      </c>
      <c r="Q109" s="220">
        <v>0.1794</v>
      </c>
      <c r="R109" s="220">
        <f>Q109*H109</f>
        <v>0.1794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181</v>
      </c>
      <c r="AT109" s="222" t="s">
        <v>176</v>
      </c>
      <c r="AU109" s="222" t="s">
        <v>80</v>
      </c>
      <c r="AY109" s="20" t="s">
        <v>175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80</v>
      </c>
      <c r="BK109" s="223">
        <f>ROUND(I109*H109,2)</f>
        <v>0</v>
      </c>
      <c r="BL109" s="20" t="s">
        <v>181</v>
      </c>
      <c r="BM109" s="222" t="s">
        <v>2759</v>
      </c>
    </row>
    <row r="110" s="2" customFormat="1">
      <c r="A110" s="42"/>
      <c r="B110" s="43"/>
      <c r="C110" s="44"/>
      <c r="D110" s="224" t="s">
        <v>183</v>
      </c>
      <c r="E110" s="44"/>
      <c r="F110" s="225" t="s">
        <v>2760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183</v>
      </c>
      <c r="AU110" s="20" t="s">
        <v>80</v>
      </c>
    </row>
    <row r="111" s="2" customFormat="1">
      <c r="A111" s="42"/>
      <c r="B111" s="43"/>
      <c r="C111" s="44"/>
      <c r="D111" s="229" t="s">
        <v>185</v>
      </c>
      <c r="E111" s="44"/>
      <c r="F111" s="230" t="s">
        <v>2761</v>
      </c>
      <c r="G111" s="44"/>
      <c r="H111" s="44"/>
      <c r="I111" s="226"/>
      <c r="J111" s="44"/>
      <c r="K111" s="44"/>
      <c r="L111" s="48"/>
      <c r="M111" s="227"/>
      <c r="N111" s="228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185</v>
      </c>
      <c r="AU111" s="20" t="s">
        <v>80</v>
      </c>
    </row>
    <row r="112" s="13" customFormat="1">
      <c r="A112" s="13"/>
      <c r="B112" s="241"/>
      <c r="C112" s="242"/>
      <c r="D112" s="224" t="s">
        <v>187</v>
      </c>
      <c r="E112" s="243" t="s">
        <v>30</v>
      </c>
      <c r="F112" s="244" t="s">
        <v>2762</v>
      </c>
      <c r="G112" s="242"/>
      <c r="H112" s="245">
        <v>0.35124375000000004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187</v>
      </c>
      <c r="AU112" s="251" t="s">
        <v>80</v>
      </c>
      <c r="AV112" s="13" t="s">
        <v>82</v>
      </c>
      <c r="AW112" s="13" t="s">
        <v>36</v>
      </c>
      <c r="AX112" s="13" t="s">
        <v>73</v>
      </c>
      <c r="AY112" s="251" t="s">
        <v>175</v>
      </c>
    </row>
    <row r="113" s="13" customFormat="1">
      <c r="A113" s="13"/>
      <c r="B113" s="241"/>
      <c r="C113" s="242"/>
      <c r="D113" s="224" t="s">
        <v>187</v>
      </c>
      <c r="E113" s="243" t="s">
        <v>30</v>
      </c>
      <c r="F113" s="244" t="s">
        <v>2763</v>
      </c>
      <c r="G113" s="242"/>
      <c r="H113" s="245">
        <v>0.649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187</v>
      </c>
      <c r="AU113" s="251" t="s">
        <v>80</v>
      </c>
      <c r="AV113" s="13" t="s">
        <v>82</v>
      </c>
      <c r="AW113" s="13" t="s">
        <v>36</v>
      </c>
      <c r="AX113" s="13" t="s">
        <v>73</v>
      </c>
      <c r="AY113" s="251" t="s">
        <v>175</v>
      </c>
    </row>
    <row r="114" s="14" customFormat="1">
      <c r="A114" s="14"/>
      <c r="B114" s="252"/>
      <c r="C114" s="253"/>
      <c r="D114" s="224" t="s">
        <v>187</v>
      </c>
      <c r="E114" s="254" t="s">
        <v>30</v>
      </c>
      <c r="F114" s="255" t="s">
        <v>190</v>
      </c>
      <c r="G114" s="253"/>
      <c r="H114" s="256">
        <v>1.0002437500000002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187</v>
      </c>
      <c r="AU114" s="262" t="s">
        <v>80</v>
      </c>
      <c r="AV114" s="14" t="s">
        <v>181</v>
      </c>
      <c r="AW114" s="14" t="s">
        <v>36</v>
      </c>
      <c r="AX114" s="14" t="s">
        <v>80</v>
      </c>
      <c r="AY114" s="262" t="s">
        <v>175</v>
      </c>
    </row>
    <row r="115" s="2" customFormat="1" ht="16.5" customHeight="1">
      <c r="A115" s="42"/>
      <c r="B115" s="43"/>
      <c r="C115" s="211" t="s">
        <v>214</v>
      </c>
      <c r="D115" s="211" t="s">
        <v>176</v>
      </c>
      <c r="E115" s="212" t="s">
        <v>1582</v>
      </c>
      <c r="F115" s="213" t="s">
        <v>1583</v>
      </c>
      <c r="G115" s="214" t="s">
        <v>179</v>
      </c>
      <c r="H115" s="215">
        <v>0.68799999999999992</v>
      </c>
      <c r="I115" s="216"/>
      <c r="J115" s="217">
        <f>ROUND(I115*H115,2)</f>
        <v>0</v>
      </c>
      <c r="K115" s="213" t="s">
        <v>180</v>
      </c>
      <c r="L115" s="48"/>
      <c r="M115" s="218" t="s">
        <v>30</v>
      </c>
      <c r="N115" s="219" t="s">
        <v>44</v>
      </c>
      <c r="O115" s="88"/>
      <c r="P115" s="220">
        <f>O115*H115</f>
        <v>0</v>
      </c>
      <c r="Q115" s="220">
        <v>0.084</v>
      </c>
      <c r="R115" s="220">
        <f>Q115*H115</f>
        <v>0.057791999999999992</v>
      </c>
      <c r="S115" s="220">
        <v>0</v>
      </c>
      <c r="T115" s="221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2" t="s">
        <v>181</v>
      </c>
      <c r="AT115" s="222" t="s">
        <v>176</v>
      </c>
      <c r="AU115" s="222" t="s">
        <v>80</v>
      </c>
      <c r="AY115" s="20" t="s">
        <v>175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0" t="s">
        <v>80</v>
      </c>
      <c r="BK115" s="223">
        <f>ROUND(I115*H115,2)</f>
        <v>0</v>
      </c>
      <c r="BL115" s="20" t="s">
        <v>181</v>
      </c>
      <c r="BM115" s="222" t="s">
        <v>2764</v>
      </c>
    </row>
    <row r="116" s="2" customFormat="1">
      <c r="A116" s="42"/>
      <c r="B116" s="43"/>
      <c r="C116" s="44"/>
      <c r="D116" s="224" t="s">
        <v>183</v>
      </c>
      <c r="E116" s="44"/>
      <c r="F116" s="225" t="s">
        <v>1585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183</v>
      </c>
      <c r="AU116" s="20" t="s">
        <v>80</v>
      </c>
    </row>
    <row r="117" s="2" customFormat="1">
      <c r="A117" s="42"/>
      <c r="B117" s="43"/>
      <c r="C117" s="44"/>
      <c r="D117" s="229" t="s">
        <v>185</v>
      </c>
      <c r="E117" s="44"/>
      <c r="F117" s="230" t="s">
        <v>1586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185</v>
      </c>
      <c r="AU117" s="20" t="s">
        <v>80</v>
      </c>
    </row>
    <row r="118" s="12" customFormat="1">
      <c r="A118" s="12"/>
      <c r="B118" s="231"/>
      <c r="C118" s="232"/>
      <c r="D118" s="224" t="s">
        <v>187</v>
      </c>
      <c r="E118" s="233" t="s">
        <v>30</v>
      </c>
      <c r="F118" s="234" t="s">
        <v>1587</v>
      </c>
      <c r="G118" s="232"/>
      <c r="H118" s="233" t="s">
        <v>30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40" t="s">
        <v>187</v>
      </c>
      <c r="AU118" s="240" t="s">
        <v>80</v>
      </c>
      <c r="AV118" s="12" t="s">
        <v>80</v>
      </c>
      <c r="AW118" s="12" t="s">
        <v>36</v>
      </c>
      <c r="AX118" s="12" t="s">
        <v>73</v>
      </c>
      <c r="AY118" s="240" t="s">
        <v>175</v>
      </c>
    </row>
    <row r="119" s="13" customFormat="1">
      <c r="A119" s="13"/>
      <c r="B119" s="241"/>
      <c r="C119" s="242"/>
      <c r="D119" s="224" t="s">
        <v>187</v>
      </c>
      <c r="E119" s="243" t="s">
        <v>30</v>
      </c>
      <c r="F119" s="244" t="s">
        <v>2765</v>
      </c>
      <c r="G119" s="242"/>
      <c r="H119" s="245">
        <v>0.68774999999999992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1" t="s">
        <v>187</v>
      </c>
      <c r="AU119" s="251" t="s">
        <v>80</v>
      </c>
      <c r="AV119" s="13" t="s">
        <v>82</v>
      </c>
      <c r="AW119" s="13" t="s">
        <v>36</v>
      </c>
      <c r="AX119" s="13" t="s">
        <v>73</v>
      </c>
      <c r="AY119" s="251" t="s">
        <v>175</v>
      </c>
    </row>
    <row r="120" s="14" customFormat="1">
      <c r="A120" s="14"/>
      <c r="B120" s="252"/>
      <c r="C120" s="253"/>
      <c r="D120" s="224" t="s">
        <v>187</v>
      </c>
      <c r="E120" s="254" t="s">
        <v>30</v>
      </c>
      <c r="F120" s="255" t="s">
        <v>190</v>
      </c>
      <c r="G120" s="253"/>
      <c r="H120" s="256">
        <v>0.68774999999999992</v>
      </c>
      <c r="I120" s="257"/>
      <c r="J120" s="253"/>
      <c r="K120" s="253"/>
      <c r="L120" s="258"/>
      <c r="M120" s="259"/>
      <c r="N120" s="260"/>
      <c r="O120" s="260"/>
      <c r="P120" s="260"/>
      <c r="Q120" s="260"/>
      <c r="R120" s="260"/>
      <c r="S120" s="260"/>
      <c r="T120" s="26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2" t="s">
        <v>187</v>
      </c>
      <c r="AU120" s="262" t="s">
        <v>80</v>
      </c>
      <c r="AV120" s="14" t="s">
        <v>181</v>
      </c>
      <c r="AW120" s="14" t="s">
        <v>36</v>
      </c>
      <c r="AX120" s="14" t="s">
        <v>80</v>
      </c>
      <c r="AY120" s="262" t="s">
        <v>175</v>
      </c>
    </row>
    <row r="121" s="2" customFormat="1" ht="24.15" customHeight="1">
      <c r="A121" s="42"/>
      <c r="B121" s="43"/>
      <c r="C121" s="211" t="s">
        <v>223</v>
      </c>
      <c r="D121" s="211" t="s">
        <v>176</v>
      </c>
      <c r="E121" s="212" t="s">
        <v>2766</v>
      </c>
      <c r="F121" s="213" t="s">
        <v>2767</v>
      </c>
      <c r="G121" s="214" t="s">
        <v>567</v>
      </c>
      <c r="H121" s="215">
        <v>1.75</v>
      </c>
      <c r="I121" s="216"/>
      <c r="J121" s="217">
        <f>ROUND(I121*H121,2)</f>
        <v>0</v>
      </c>
      <c r="K121" s="213" t="s">
        <v>180</v>
      </c>
      <c r="L121" s="48"/>
      <c r="M121" s="218" t="s">
        <v>30</v>
      </c>
      <c r="N121" s="219" t="s">
        <v>44</v>
      </c>
      <c r="O121" s="88"/>
      <c r="P121" s="220">
        <f>O121*H121</f>
        <v>0</v>
      </c>
      <c r="Q121" s="220">
        <v>0.188</v>
      </c>
      <c r="R121" s="220">
        <f>Q121*H121</f>
        <v>0.329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181</v>
      </c>
      <c r="AT121" s="222" t="s">
        <v>176</v>
      </c>
      <c r="AU121" s="222" t="s">
        <v>80</v>
      </c>
      <c r="AY121" s="20" t="s">
        <v>175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80</v>
      </c>
      <c r="BK121" s="223">
        <f>ROUND(I121*H121,2)</f>
        <v>0</v>
      </c>
      <c r="BL121" s="20" t="s">
        <v>181</v>
      </c>
      <c r="BM121" s="222" t="s">
        <v>2768</v>
      </c>
    </row>
    <row r="122" s="2" customFormat="1">
      <c r="A122" s="42"/>
      <c r="B122" s="43"/>
      <c r="C122" s="44"/>
      <c r="D122" s="224" t="s">
        <v>183</v>
      </c>
      <c r="E122" s="44"/>
      <c r="F122" s="225" t="s">
        <v>2769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183</v>
      </c>
      <c r="AU122" s="20" t="s">
        <v>80</v>
      </c>
    </row>
    <row r="123" s="2" customFormat="1">
      <c r="A123" s="42"/>
      <c r="B123" s="43"/>
      <c r="C123" s="44"/>
      <c r="D123" s="229" t="s">
        <v>185</v>
      </c>
      <c r="E123" s="44"/>
      <c r="F123" s="230" t="s">
        <v>2770</v>
      </c>
      <c r="G123" s="44"/>
      <c r="H123" s="44"/>
      <c r="I123" s="226"/>
      <c r="J123" s="44"/>
      <c r="K123" s="44"/>
      <c r="L123" s="48"/>
      <c r="M123" s="227"/>
      <c r="N123" s="228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185</v>
      </c>
      <c r="AU123" s="20" t="s">
        <v>80</v>
      </c>
    </row>
    <row r="124" s="12" customFormat="1">
      <c r="A124" s="12"/>
      <c r="B124" s="231"/>
      <c r="C124" s="232"/>
      <c r="D124" s="224" t="s">
        <v>187</v>
      </c>
      <c r="E124" s="233" t="s">
        <v>30</v>
      </c>
      <c r="F124" s="234" t="s">
        <v>2771</v>
      </c>
      <c r="G124" s="232"/>
      <c r="H124" s="233" t="s">
        <v>30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T124" s="240" t="s">
        <v>187</v>
      </c>
      <c r="AU124" s="240" t="s">
        <v>80</v>
      </c>
      <c r="AV124" s="12" t="s">
        <v>80</v>
      </c>
      <c r="AW124" s="12" t="s">
        <v>36</v>
      </c>
      <c r="AX124" s="12" t="s">
        <v>73</v>
      </c>
      <c r="AY124" s="240" t="s">
        <v>175</v>
      </c>
    </row>
    <row r="125" s="13" customFormat="1">
      <c r="A125" s="13"/>
      <c r="B125" s="241"/>
      <c r="C125" s="242"/>
      <c r="D125" s="224" t="s">
        <v>187</v>
      </c>
      <c r="E125" s="243" t="s">
        <v>30</v>
      </c>
      <c r="F125" s="244" t="s">
        <v>2772</v>
      </c>
      <c r="G125" s="242"/>
      <c r="H125" s="245">
        <v>1.2219999999999998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187</v>
      </c>
      <c r="AU125" s="251" t="s">
        <v>80</v>
      </c>
      <c r="AV125" s="13" t="s">
        <v>82</v>
      </c>
      <c r="AW125" s="13" t="s">
        <v>36</v>
      </c>
      <c r="AX125" s="13" t="s">
        <v>73</v>
      </c>
      <c r="AY125" s="251" t="s">
        <v>175</v>
      </c>
    </row>
    <row r="126" s="13" customFormat="1">
      <c r="A126" s="13"/>
      <c r="B126" s="241"/>
      <c r="C126" s="242"/>
      <c r="D126" s="224" t="s">
        <v>187</v>
      </c>
      <c r="E126" s="243" t="s">
        <v>30</v>
      </c>
      <c r="F126" s="244" t="s">
        <v>2773</v>
      </c>
      <c r="G126" s="242"/>
      <c r="H126" s="245">
        <v>0.028000000000000004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187</v>
      </c>
      <c r="AU126" s="251" t="s">
        <v>80</v>
      </c>
      <c r="AV126" s="13" t="s">
        <v>82</v>
      </c>
      <c r="AW126" s="13" t="s">
        <v>36</v>
      </c>
      <c r="AX126" s="13" t="s">
        <v>73</v>
      </c>
      <c r="AY126" s="251" t="s">
        <v>175</v>
      </c>
    </row>
    <row r="127" s="15" customFormat="1">
      <c r="A127" s="15"/>
      <c r="B127" s="263"/>
      <c r="C127" s="264"/>
      <c r="D127" s="224" t="s">
        <v>187</v>
      </c>
      <c r="E127" s="265" t="s">
        <v>30</v>
      </c>
      <c r="F127" s="266" t="s">
        <v>231</v>
      </c>
      <c r="G127" s="264"/>
      <c r="H127" s="267">
        <v>1.25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73" t="s">
        <v>187</v>
      </c>
      <c r="AU127" s="273" t="s">
        <v>80</v>
      </c>
      <c r="AV127" s="15" t="s">
        <v>196</v>
      </c>
      <c r="AW127" s="15" t="s">
        <v>36</v>
      </c>
      <c r="AX127" s="15" t="s">
        <v>73</v>
      </c>
      <c r="AY127" s="273" t="s">
        <v>175</v>
      </c>
    </row>
    <row r="128" s="13" customFormat="1">
      <c r="A128" s="13"/>
      <c r="B128" s="241"/>
      <c r="C128" s="242"/>
      <c r="D128" s="224" t="s">
        <v>187</v>
      </c>
      <c r="E128" s="243" t="s">
        <v>30</v>
      </c>
      <c r="F128" s="244" t="s">
        <v>2774</v>
      </c>
      <c r="G128" s="242"/>
      <c r="H128" s="245">
        <v>0.3948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187</v>
      </c>
      <c r="AU128" s="251" t="s">
        <v>80</v>
      </c>
      <c r="AV128" s="13" t="s">
        <v>82</v>
      </c>
      <c r="AW128" s="13" t="s">
        <v>36</v>
      </c>
      <c r="AX128" s="13" t="s">
        <v>73</v>
      </c>
      <c r="AY128" s="251" t="s">
        <v>175</v>
      </c>
    </row>
    <row r="129" s="13" customFormat="1">
      <c r="A129" s="13"/>
      <c r="B129" s="241"/>
      <c r="C129" s="242"/>
      <c r="D129" s="224" t="s">
        <v>187</v>
      </c>
      <c r="E129" s="243" t="s">
        <v>30</v>
      </c>
      <c r="F129" s="244" t="s">
        <v>2775</v>
      </c>
      <c r="G129" s="242"/>
      <c r="H129" s="245">
        <v>0.105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1" t="s">
        <v>187</v>
      </c>
      <c r="AU129" s="251" t="s">
        <v>80</v>
      </c>
      <c r="AV129" s="13" t="s">
        <v>82</v>
      </c>
      <c r="AW129" s="13" t="s">
        <v>36</v>
      </c>
      <c r="AX129" s="13" t="s">
        <v>73</v>
      </c>
      <c r="AY129" s="251" t="s">
        <v>175</v>
      </c>
    </row>
    <row r="130" s="15" customFormat="1">
      <c r="A130" s="15"/>
      <c r="B130" s="263"/>
      <c r="C130" s="264"/>
      <c r="D130" s="224" t="s">
        <v>187</v>
      </c>
      <c r="E130" s="265" t="s">
        <v>30</v>
      </c>
      <c r="F130" s="266" t="s">
        <v>231</v>
      </c>
      <c r="G130" s="264"/>
      <c r="H130" s="267">
        <v>0.4998</v>
      </c>
      <c r="I130" s="268"/>
      <c r="J130" s="264"/>
      <c r="K130" s="264"/>
      <c r="L130" s="269"/>
      <c r="M130" s="270"/>
      <c r="N130" s="271"/>
      <c r="O130" s="271"/>
      <c r="P130" s="271"/>
      <c r="Q130" s="271"/>
      <c r="R130" s="271"/>
      <c r="S130" s="271"/>
      <c r="T130" s="272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3" t="s">
        <v>187</v>
      </c>
      <c r="AU130" s="273" t="s">
        <v>80</v>
      </c>
      <c r="AV130" s="15" t="s">
        <v>196</v>
      </c>
      <c r="AW130" s="15" t="s">
        <v>36</v>
      </c>
      <c r="AX130" s="15" t="s">
        <v>73</v>
      </c>
      <c r="AY130" s="273" t="s">
        <v>175</v>
      </c>
    </row>
    <row r="131" s="14" customFormat="1">
      <c r="A131" s="14"/>
      <c r="B131" s="252"/>
      <c r="C131" s="253"/>
      <c r="D131" s="224" t="s">
        <v>187</v>
      </c>
      <c r="E131" s="254" t="s">
        <v>30</v>
      </c>
      <c r="F131" s="255" t="s">
        <v>190</v>
      </c>
      <c r="G131" s="253"/>
      <c r="H131" s="256">
        <v>1.7498</v>
      </c>
      <c r="I131" s="257"/>
      <c r="J131" s="253"/>
      <c r="K131" s="253"/>
      <c r="L131" s="258"/>
      <c r="M131" s="259"/>
      <c r="N131" s="260"/>
      <c r="O131" s="260"/>
      <c r="P131" s="260"/>
      <c r="Q131" s="260"/>
      <c r="R131" s="260"/>
      <c r="S131" s="260"/>
      <c r="T131" s="26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2" t="s">
        <v>187</v>
      </c>
      <c r="AU131" s="262" t="s">
        <v>80</v>
      </c>
      <c r="AV131" s="14" t="s">
        <v>181</v>
      </c>
      <c r="AW131" s="14" t="s">
        <v>36</v>
      </c>
      <c r="AX131" s="14" t="s">
        <v>80</v>
      </c>
      <c r="AY131" s="262" t="s">
        <v>175</v>
      </c>
    </row>
    <row r="132" s="2" customFormat="1" ht="16.5" customHeight="1">
      <c r="A132" s="42"/>
      <c r="B132" s="43"/>
      <c r="C132" s="211" t="s">
        <v>237</v>
      </c>
      <c r="D132" s="211" t="s">
        <v>176</v>
      </c>
      <c r="E132" s="212" t="s">
        <v>2776</v>
      </c>
      <c r="F132" s="213" t="s">
        <v>2777</v>
      </c>
      <c r="G132" s="214" t="s">
        <v>567</v>
      </c>
      <c r="H132" s="215">
        <v>1</v>
      </c>
      <c r="I132" s="216"/>
      <c r="J132" s="217">
        <f>ROUND(I132*H132,2)</f>
        <v>0</v>
      </c>
      <c r="K132" s="213" t="s">
        <v>180</v>
      </c>
      <c r="L132" s="48"/>
      <c r="M132" s="218" t="s">
        <v>30</v>
      </c>
      <c r="N132" s="219" t="s">
        <v>44</v>
      </c>
      <c r="O132" s="88"/>
      <c r="P132" s="220">
        <f>O132*H132</f>
        <v>0</v>
      </c>
      <c r="Q132" s="220">
        <v>0.07146</v>
      </c>
      <c r="R132" s="220">
        <f>Q132*H132</f>
        <v>0.07146</v>
      </c>
      <c r="S132" s="220">
        <v>0</v>
      </c>
      <c r="T132" s="221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2" t="s">
        <v>181</v>
      </c>
      <c r="AT132" s="222" t="s">
        <v>176</v>
      </c>
      <c r="AU132" s="222" t="s">
        <v>80</v>
      </c>
      <c r="AY132" s="20" t="s">
        <v>175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0" t="s">
        <v>80</v>
      </c>
      <c r="BK132" s="223">
        <f>ROUND(I132*H132,2)</f>
        <v>0</v>
      </c>
      <c r="BL132" s="20" t="s">
        <v>181</v>
      </c>
      <c r="BM132" s="222" t="s">
        <v>2778</v>
      </c>
    </row>
    <row r="133" s="2" customFormat="1">
      <c r="A133" s="42"/>
      <c r="B133" s="43"/>
      <c r="C133" s="44"/>
      <c r="D133" s="224" t="s">
        <v>183</v>
      </c>
      <c r="E133" s="44"/>
      <c r="F133" s="225" t="s">
        <v>2779</v>
      </c>
      <c r="G133" s="44"/>
      <c r="H133" s="44"/>
      <c r="I133" s="226"/>
      <c r="J133" s="44"/>
      <c r="K133" s="44"/>
      <c r="L133" s="48"/>
      <c r="M133" s="227"/>
      <c r="N133" s="228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183</v>
      </c>
      <c r="AU133" s="20" t="s">
        <v>80</v>
      </c>
    </row>
    <row r="134" s="2" customFormat="1">
      <c r="A134" s="42"/>
      <c r="B134" s="43"/>
      <c r="C134" s="44"/>
      <c r="D134" s="229" t="s">
        <v>185</v>
      </c>
      <c r="E134" s="44"/>
      <c r="F134" s="230" t="s">
        <v>2780</v>
      </c>
      <c r="G134" s="44"/>
      <c r="H134" s="44"/>
      <c r="I134" s="226"/>
      <c r="J134" s="44"/>
      <c r="K134" s="44"/>
      <c r="L134" s="48"/>
      <c r="M134" s="227"/>
      <c r="N134" s="228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185</v>
      </c>
      <c r="AU134" s="20" t="s">
        <v>80</v>
      </c>
    </row>
    <row r="135" s="2" customFormat="1" ht="21.75" customHeight="1">
      <c r="A135" s="42"/>
      <c r="B135" s="43"/>
      <c r="C135" s="287" t="s">
        <v>244</v>
      </c>
      <c r="D135" s="287" t="s">
        <v>770</v>
      </c>
      <c r="E135" s="288" t="s">
        <v>2781</v>
      </c>
      <c r="F135" s="289" t="s">
        <v>2782</v>
      </c>
      <c r="G135" s="290" t="s">
        <v>567</v>
      </c>
      <c r="H135" s="291">
        <v>1</v>
      </c>
      <c r="I135" s="292"/>
      <c r="J135" s="293">
        <f>ROUND(I135*H135,2)</f>
        <v>0</v>
      </c>
      <c r="K135" s="289" t="s">
        <v>180</v>
      </c>
      <c r="L135" s="294"/>
      <c r="M135" s="295" t="s">
        <v>30</v>
      </c>
      <c r="N135" s="296" t="s">
        <v>44</v>
      </c>
      <c r="O135" s="88"/>
      <c r="P135" s="220">
        <f>O135*H135</f>
        <v>0</v>
      </c>
      <c r="Q135" s="220">
        <v>0.01524</v>
      </c>
      <c r="R135" s="220">
        <f>Q135*H135</f>
        <v>0.01524</v>
      </c>
      <c r="S135" s="220">
        <v>0</v>
      </c>
      <c r="T135" s="221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2" t="s">
        <v>244</v>
      </c>
      <c r="AT135" s="222" t="s">
        <v>770</v>
      </c>
      <c r="AU135" s="222" t="s">
        <v>80</v>
      </c>
      <c r="AY135" s="20" t="s">
        <v>175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0" t="s">
        <v>80</v>
      </c>
      <c r="BK135" s="223">
        <f>ROUND(I135*H135,2)</f>
        <v>0</v>
      </c>
      <c r="BL135" s="20" t="s">
        <v>181</v>
      </c>
      <c r="BM135" s="222" t="s">
        <v>2783</v>
      </c>
    </row>
    <row r="136" s="2" customFormat="1">
      <c r="A136" s="42"/>
      <c r="B136" s="43"/>
      <c r="C136" s="44"/>
      <c r="D136" s="224" t="s">
        <v>183</v>
      </c>
      <c r="E136" s="44"/>
      <c r="F136" s="225" t="s">
        <v>2782</v>
      </c>
      <c r="G136" s="44"/>
      <c r="H136" s="44"/>
      <c r="I136" s="226"/>
      <c r="J136" s="44"/>
      <c r="K136" s="44"/>
      <c r="L136" s="48"/>
      <c r="M136" s="227"/>
      <c r="N136" s="228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183</v>
      </c>
      <c r="AU136" s="20" t="s">
        <v>80</v>
      </c>
    </row>
    <row r="137" s="11" customFormat="1" ht="25.92" customHeight="1">
      <c r="A137" s="11"/>
      <c r="B137" s="197"/>
      <c r="C137" s="198"/>
      <c r="D137" s="199" t="s">
        <v>72</v>
      </c>
      <c r="E137" s="200" t="s">
        <v>212</v>
      </c>
      <c r="F137" s="200" t="s">
        <v>213</v>
      </c>
      <c r="G137" s="198"/>
      <c r="H137" s="198"/>
      <c r="I137" s="201"/>
      <c r="J137" s="202">
        <f>BK137</f>
        <v>0</v>
      </c>
      <c r="K137" s="198"/>
      <c r="L137" s="203"/>
      <c r="M137" s="204"/>
      <c r="N137" s="205"/>
      <c r="O137" s="205"/>
      <c r="P137" s="206">
        <f>SUM(P138:P139)</f>
        <v>0</v>
      </c>
      <c r="Q137" s="205"/>
      <c r="R137" s="206">
        <f>SUM(R138:R139)</f>
        <v>0</v>
      </c>
      <c r="S137" s="205"/>
      <c r="T137" s="207">
        <f>SUM(T138:T139)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208" t="s">
        <v>80</v>
      </c>
      <c r="AT137" s="209" t="s">
        <v>72</v>
      </c>
      <c r="AU137" s="209" t="s">
        <v>73</v>
      </c>
      <c r="AY137" s="208" t="s">
        <v>175</v>
      </c>
      <c r="BK137" s="210">
        <f>SUM(BK138:BK139)</f>
        <v>0</v>
      </c>
    </row>
    <row r="138" s="2" customFormat="1" ht="16.5" customHeight="1">
      <c r="A138" s="42"/>
      <c r="B138" s="43"/>
      <c r="C138" s="211" t="s">
        <v>212</v>
      </c>
      <c r="D138" s="275" t="s">
        <v>176</v>
      </c>
      <c r="E138" s="212" t="s">
        <v>1852</v>
      </c>
      <c r="F138" s="213" t="s">
        <v>1853</v>
      </c>
      <c r="G138" s="214" t="s">
        <v>567</v>
      </c>
      <c r="H138" s="215">
        <v>1</v>
      </c>
      <c r="I138" s="216"/>
      <c r="J138" s="217">
        <f>ROUND(I138*H138,2)</f>
        <v>0</v>
      </c>
      <c r="K138" s="213" t="s">
        <v>30</v>
      </c>
      <c r="L138" s="48"/>
      <c r="M138" s="218" t="s">
        <v>30</v>
      </c>
      <c r="N138" s="219" t="s">
        <v>44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2" t="s">
        <v>181</v>
      </c>
      <c r="AT138" s="222" t="s">
        <v>176</v>
      </c>
      <c r="AU138" s="222" t="s">
        <v>80</v>
      </c>
      <c r="AY138" s="20" t="s">
        <v>175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80</v>
      </c>
      <c r="BK138" s="223">
        <f>ROUND(I138*H138,2)</f>
        <v>0</v>
      </c>
      <c r="BL138" s="20" t="s">
        <v>181</v>
      </c>
      <c r="BM138" s="222" t="s">
        <v>2784</v>
      </c>
    </row>
    <row r="139" s="2" customFormat="1">
      <c r="A139" s="42"/>
      <c r="B139" s="43"/>
      <c r="C139" s="44"/>
      <c r="D139" s="224" t="s">
        <v>183</v>
      </c>
      <c r="E139" s="44"/>
      <c r="F139" s="225" t="s">
        <v>1853</v>
      </c>
      <c r="G139" s="44"/>
      <c r="H139" s="44"/>
      <c r="I139" s="226"/>
      <c r="J139" s="44"/>
      <c r="K139" s="44"/>
      <c r="L139" s="48"/>
      <c r="M139" s="227"/>
      <c r="N139" s="228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183</v>
      </c>
      <c r="AU139" s="20" t="s">
        <v>80</v>
      </c>
    </row>
    <row r="140" s="11" customFormat="1" ht="25.92" customHeight="1">
      <c r="A140" s="11"/>
      <c r="B140" s="197"/>
      <c r="C140" s="198"/>
      <c r="D140" s="199" t="s">
        <v>72</v>
      </c>
      <c r="E140" s="200" t="s">
        <v>425</v>
      </c>
      <c r="F140" s="200" t="s">
        <v>426</v>
      </c>
      <c r="G140" s="198"/>
      <c r="H140" s="198"/>
      <c r="I140" s="201"/>
      <c r="J140" s="202">
        <f>BK140</f>
        <v>0</v>
      </c>
      <c r="K140" s="198"/>
      <c r="L140" s="203"/>
      <c r="M140" s="204"/>
      <c r="N140" s="205"/>
      <c r="O140" s="205"/>
      <c r="P140" s="206">
        <f>SUM(P141:P143)</f>
        <v>0</v>
      </c>
      <c r="Q140" s="205"/>
      <c r="R140" s="206">
        <f>SUM(R141:R143)</f>
        <v>0</v>
      </c>
      <c r="S140" s="205"/>
      <c r="T140" s="207">
        <f>SUM(T141:T143)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8" t="s">
        <v>80</v>
      </c>
      <c r="AT140" s="209" t="s">
        <v>72</v>
      </c>
      <c r="AU140" s="209" t="s">
        <v>73</v>
      </c>
      <c r="AY140" s="208" t="s">
        <v>175</v>
      </c>
      <c r="BK140" s="210">
        <f>SUM(BK141:BK143)</f>
        <v>0</v>
      </c>
    </row>
    <row r="141" s="2" customFormat="1" ht="16.5" customHeight="1">
      <c r="A141" s="42"/>
      <c r="B141" s="43"/>
      <c r="C141" s="211" t="s">
        <v>259</v>
      </c>
      <c r="D141" s="211" t="s">
        <v>176</v>
      </c>
      <c r="E141" s="212" t="s">
        <v>2785</v>
      </c>
      <c r="F141" s="213" t="s">
        <v>2786</v>
      </c>
      <c r="G141" s="214" t="s">
        <v>295</v>
      </c>
      <c r="H141" s="215">
        <v>7.185</v>
      </c>
      <c r="I141" s="216"/>
      <c r="J141" s="217">
        <f>ROUND(I141*H141,2)</f>
        <v>0</v>
      </c>
      <c r="K141" s="213" t="s">
        <v>180</v>
      </c>
      <c r="L141" s="48"/>
      <c r="M141" s="218" t="s">
        <v>30</v>
      </c>
      <c r="N141" s="219" t="s">
        <v>44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181</v>
      </c>
      <c r="AT141" s="222" t="s">
        <v>176</v>
      </c>
      <c r="AU141" s="222" t="s">
        <v>80</v>
      </c>
      <c r="AY141" s="20" t="s">
        <v>175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80</v>
      </c>
      <c r="BK141" s="223">
        <f>ROUND(I141*H141,2)</f>
        <v>0</v>
      </c>
      <c r="BL141" s="20" t="s">
        <v>181</v>
      </c>
      <c r="BM141" s="222" t="s">
        <v>2787</v>
      </c>
    </row>
    <row r="142" s="2" customFormat="1">
      <c r="A142" s="42"/>
      <c r="B142" s="43"/>
      <c r="C142" s="44"/>
      <c r="D142" s="224" t="s">
        <v>183</v>
      </c>
      <c r="E142" s="44"/>
      <c r="F142" s="225" t="s">
        <v>2788</v>
      </c>
      <c r="G142" s="44"/>
      <c r="H142" s="44"/>
      <c r="I142" s="226"/>
      <c r="J142" s="44"/>
      <c r="K142" s="44"/>
      <c r="L142" s="48"/>
      <c r="M142" s="227"/>
      <c r="N142" s="228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183</v>
      </c>
      <c r="AU142" s="20" t="s">
        <v>80</v>
      </c>
    </row>
    <row r="143" s="2" customFormat="1">
      <c r="A143" s="42"/>
      <c r="B143" s="43"/>
      <c r="C143" s="44"/>
      <c r="D143" s="229" t="s">
        <v>185</v>
      </c>
      <c r="E143" s="44"/>
      <c r="F143" s="230" t="s">
        <v>2789</v>
      </c>
      <c r="G143" s="44"/>
      <c r="H143" s="44"/>
      <c r="I143" s="226"/>
      <c r="J143" s="44"/>
      <c r="K143" s="44"/>
      <c r="L143" s="48"/>
      <c r="M143" s="227"/>
      <c r="N143" s="228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185</v>
      </c>
      <c r="AU143" s="20" t="s">
        <v>80</v>
      </c>
    </row>
    <row r="144" s="11" customFormat="1" ht="25.92" customHeight="1">
      <c r="A144" s="11"/>
      <c r="B144" s="197"/>
      <c r="C144" s="198"/>
      <c r="D144" s="199" t="s">
        <v>72</v>
      </c>
      <c r="E144" s="200" t="s">
        <v>503</v>
      </c>
      <c r="F144" s="200" t="s">
        <v>504</v>
      </c>
      <c r="G144" s="198"/>
      <c r="H144" s="198"/>
      <c r="I144" s="201"/>
      <c r="J144" s="202">
        <f>BK144</f>
        <v>0</v>
      </c>
      <c r="K144" s="198"/>
      <c r="L144" s="203"/>
      <c r="M144" s="204"/>
      <c r="N144" s="205"/>
      <c r="O144" s="205"/>
      <c r="P144" s="206">
        <f>SUM(P145:P158)</f>
        <v>0</v>
      </c>
      <c r="Q144" s="205"/>
      <c r="R144" s="206">
        <f>SUM(R145:R158)</f>
        <v>0.518316</v>
      </c>
      <c r="S144" s="205"/>
      <c r="T144" s="207">
        <f>SUM(T145:T158)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8" t="s">
        <v>82</v>
      </c>
      <c r="AT144" s="209" t="s">
        <v>72</v>
      </c>
      <c r="AU144" s="209" t="s">
        <v>73</v>
      </c>
      <c r="AY144" s="208" t="s">
        <v>175</v>
      </c>
      <c r="BK144" s="210">
        <f>SUM(BK145:BK158)</f>
        <v>0</v>
      </c>
    </row>
    <row r="145" s="2" customFormat="1" ht="16.5" customHeight="1">
      <c r="A145" s="42"/>
      <c r="B145" s="43"/>
      <c r="C145" s="211" t="s">
        <v>266</v>
      </c>
      <c r="D145" s="211" t="s">
        <v>176</v>
      </c>
      <c r="E145" s="212" t="s">
        <v>2790</v>
      </c>
      <c r="F145" s="213" t="s">
        <v>2791</v>
      </c>
      <c r="G145" s="214" t="s">
        <v>179</v>
      </c>
      <c r="H145" s="215">
        <v>36.76</v>
      </c>
      <c r="I145" s="216"/>
      <c r="J145" s="217">
        <f>ROUND(I145*H145,2)</f>
        <v>0</v>
      </c>
      <c r="K145" s="213" t="s">
        <v>180</v>
      </c>
      <c r="L145" s="48"/>
      <c r="M145" s="218" t="s">
        <v>30</v>
      </c>
      <c r="N145" s="219" t="s">
        <v>44</v>
      </c>
      <c r="O145" s="88"/>
      <c r="P145" s="220">
        <f>O145*H145</f>
        <v>0</v>
      </c>
      <c r="Q145" s="220">
        <v>0.01385</v>
      </c>
      <c r="R145" s="220">
        <f>Q145*H145</f>
        <v>0.509126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305</v>
      </c>
      <c r="AT145" s="222" t="s">
        <v>176</v>
      </c>
      <c r="AU145" s="222" t="s">
        <v>80</v>
      </c>
      <c r="AY145" s="20" t="s">
        <v>175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80</v>
      </c>
      <c r="BK145" s="223">
        <f>ROUND(I145*H145,2)</f>
        <v>0</v>
      </c>
      <c r="BL145" s="20" t="s">
        <v>305</v>
      </c>
      <c r="BM145" s="222" t="s">
        <v>2792</v>
      </c>
    </row>
    <row r="146" s="2" customFormat="1">
      <c r="A146" s="42"/>
      <c r="B146" s="43"/>
      <c r="C146" s="44"/>
      <c r="D146" s="224" t="s">
        <v>183</v>
      </c>
      <c r="E146" s="44"/>
      <c r="F146" s="225" t="s">
        <v>2793</v>
      </c>
      <c r="G146" s="44"/>
      <c r="H146" s="44"/>
      <c r="I146" s="226"/>
      <c r="J146" s="44"/>
      <c r="K146" s="44"/>
      <c r="L146" s="48"/>
      <c r="M146" s="227"/>
      <c r="N146" s="228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183</v>
      </c>
      <c r="AU146" s="20" t="s">
        <v>80</v>
      </c>
    </row>
    <row r="147" s="2" customFormat="1">
      <c r="A147" s="42"/>
      <c r="B147" s="43"/>
      <c r="C147" s="44"/>
      <c r="D147" s="229" t="s">
        <v>185</v>
      </c>
      <c r="E147" s="44"/>
      <c r="F147" s="230" t="s">
        <v>2794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185</v>
      </c>
      <c r="AU147" s="20" t="s">
        <v>80</v>
      </c>
    </row>
    <row r="148" s="13" customFormat="1">
      <c r="A148" s="13"/>
      <c r="B148" s="241"/>
      <c r="C148" s="242"/>
      <c r="D148" s="224" t="s">
        <v>187</v>
      </c>
      <c r="E148" s="243" t="s">
        <v>30</v>
      </c>
      <c r="F148" s="244" t="s">
        <v>2795</v>
      </c>
      <c r="G148" s="242"/>
      <c r="H148" s="245">
        <v>36.76025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187</v>
      </c>
      <c r="AU148" s="251" t="s">
        <v>80</v>
      </c>
      <c r="AV148" s="13" t="s">
        <v>82</v>
      </c>
      <c r="AW148" s="13" t="s">
        <v>36</v>
      </c>
      <c r="AX148" s="13" t="s">
        <v>73</v>
      </c>
      <c r="AY148" s="251" t="s">
        <v>175</v>
      </c>
    </row>
    <row r="149" s="14" customFormat="1">
      <c r="A149" s="14"/>
      <c r="B149" s="252"/>
      <c r="C149" s="253"/>
      <c r="D149" s="224" t="s">
        <v>187</v>
      </c>
      <c r="E149" s="254" t="s">
        <v>30</v>
      </c>
      <c r="F149" s="255" t="s">
        <v>190</v>
      </c>
      <c r="G149" s="253"/>
      <c r="H149" s="256">
        <v>36.76025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187</v>
      </c>
      <c r="AU149" s="262" t="s">
        <v>80</v>
      </c>
      <c r="AV149" s="14" t="s">
        <v>181</v>
      </c>
      <c r="AW149" s="14" t="s">
        <v>36</v>
      </c>
      <c r="AX149" s="14" t="s">
        <v>80</v>
      </c>
      <c r="AY149" s="262" t="s">
        <v>175</v>
      </c>
    </row>
    <row r="150" s="2" customFormat="1" ht="16.5" customHeight="1">
      <c r="A150" s="42"/>
      <c r="B150" s="43"/>
      <c r="C150" s="211" t="s">
        <v>8</v>
      </c>
      <c r="D150" s="211" t="s">
        <v>176</v>
      </c>
      <c r="E150" s="212" t="s">
        <v>2796</v>
      </c>
      <c r="F150" s="213" t="s">
        <v>2797</v>
      </c>
      <c r="G150" s="214" t="s">
        <v>179</v>
      </c>
      <c r="H150" s="215">
        <v>36.76</v>
      </c>
      <c r="I150" s="216"/>
      <c r="J150" s="217">
        <f>ROUND(I150*H150,2)</f>
        <v>0</v>
      </c>
      <c r="K150" s="213" t="s">
        <v>180</v>
      </c>
      <c r="L150" s="48"/>
      <c r="M150" s="218" t="s">
        <v>30</v>
      </c>
      <c r="N150" s="219" t="s">
        <v>44</v>
      </c>
      <c r="O150" s="88"/>
      <c r="P150" s="220">
        <f>O150*H150</f>
        <v>0</v>
      </c>
      <c r="Q150" s="220">
        <v>0.0001</v>
      </c>
      <c r="R150" s="220">
        <f>Q150*H150</f>
        <v>0.003676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305</v>
      </c>
      <c r="AT150" s="222" t="s">
        <v>176</v>
      </c>
      <c r="AU150" s="222" t="s">
        <v>80</v>
      </c>
      <c r="AY150" s="20" t="s">
        <v>175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305</v>
      </c>
      <c r="BM150" s="222" t="s">
        <v>2798</v>
      </c>
    </row>
    <row r="151" s="2" customFormat="1">
      <c r="A151" s="42"/>
      <c r="B151" s="43"/>
      <c r="C151" s="44"/>
      <c r="D151" s="224" t="s">
        <v>183</v>
      </c>
      <c r="E151" s="44"/>
      <c r="F151" s="225" t="s">
        <v>2799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183</v>
      </c>
      <c r="AU151" s="20" t="s">
        <v>80</v>
      </c>
    </row>
    <row r="152" s="2" customFormat="1">
      <c r="A152" s="42"/>
      <c r="B152" s="43"/>
      <c r="C152" s="44"/>
      <c r="D152" s="229" t="s">
        <v>185</v>
      </c>
      <c r="E152" s="44"/>
      <c r="F152" s="230" t="s">
        <v>2800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185</v>
      </c>
      <c r="AU152" s="20" t="s">
        <v>80</v>
      </c>
    </row>
    <row r="153" s="2" customFormat="1" ht="16.5" customHeight="1">
      <c r="A153" s="42"/>
      <c r="B153" s="43"/>
      <c r="C153" s="211" t="s">
        <v>283</v>
      </c>
      <c r="D153" s="211" t="s">
        <v>176</v>
      </c>
      <c r="E153" s="212" t="s">
        <v>2801</v>
      </c>
      <c r="F153" s="213" t="s">
        <v>2802</v>
      </c>
      <c r="G153" s="214" t="s">
        <v>179</v>
      </c>
      <c r="H153" s="215">
        <v>36.76</v>
      </c>
      <c r="I153" s="216"/>
      <c r="J153" s="217">
        <f>ROUND(I153*H153,2)</f>
        <v>0</v>
      </c>
      <c r="K153" s="213" t="s">
        <v>180</v>
      </c>
      <c r="L153" s="48"/>
      <c r="M153" s="218" t="s">
        <v>30</v>
      </c>
      <c r="N153" s="219" t="s">
        <v>44</v>
      </c>
      <c r="O153" s="88"/>
      <c r="P153" s="220">
        <f>O153*H153</f>
        <v>0</v>
      </c>
      <c r="Q153" s="220">
        <v>0.00014999999999999997</v>
      </c>
      <c r="R153" s="220">
        <f>Q153*H153</f>
        <v>0.0055139999999999992</v>
      </c>
      <c r="S153" s="220">
        <v>0</v>
      </c>
      <c r="T153" s="221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2" t="s">
        <v>305</v>
      </c>
      <c r="AT153" s="222" t="s">
        <v>176</v>
      </c>
      <c r="AU153" s="222" t="s">
        <v>80</v>
      </c>
      <c r="AY153" s="20" t="s">
        <v>175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80</v>
      </c>
      <c r="BK153" s="223">
        <f>ROUND(I153*H153,2)</f>
        <v>0</v>
      </c>
      <c r="BL153" s="20" t="s">
        <v>305</v>
      </c>
      <c r="BM153" s="222" t="s">
        <v>2803</v>
      </c>
    </row>
    <row r="154" s="2" customFormat="1">
      <c r="A154" s="42"/>
      <c r="B154" s="43"/>
      <c r="C154" s="44"/>
      <c r="D154" s="224" t="s">
        <v>183</v>
      </c>
      <c r="E154" s="44"/>
      <c r="F154" s="225" t="s">
        <v>2804</v>
      </c>
      <c r="G154" s="44"/>
      <c r="H154" s="44"/>
      <c r="I154" s="226"/>
      <c r="J154" s="44"/>
      <c r="K154" s="44"/>
      <c r="L154" s="48"/>
      <c r="M154" s="227"/>
      <c r="N154" s="228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183</v>
      </c>
      <c r="AU154" s="20" t="s">
        <v>80</v>
      </c>
    </row>
    <row r="155" s="2" customFormat="1">
      <c r="A155" s="42"/>
      <c r="B155" s="43"/>
      <c r="C155" s="44"/>
      <c r="D155" s="229" t="s">
        <v>185</v>
      </c>
      <c r="E155" s="44"/>
      <c r="F155" s="230" t="s">
        <v>2805</v>
      </c>
      <c r="G155" s="44"/>
      <c r="H155" s="44"/>
      <c r="I155" s="226"/>
      <c r="J155" s="44"/>
      <c r="K155" s="44"/>
      <c r="L155" s="48"/>
      <c r="M155" s="227"/>
      <c r="N155" s="228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185</v>
      </c>
      <c r="AU155" s="20" t="s">
        <v>80</v>
      </c>
    </row>
    <row r="156" s="2" customFormat="1" ht="21.75" customHeight="1">
      <c r="A156" s="42"/>
      <c r="B156" s="43"/>
      <c r="C156" s="211" t="s">
        <v>292</v>
      </c>
      <c r="D156" s="211" t="s">
        <v>176</v>
      </c>
      <c r="E156" s="212" t="s">
        <v>2806</v>
      </c>
      <c r="F156" s="213" t="s">
        <v>2807</v>
      </c>
      <c r="G156" s="214" t="s">
        <v>295</v>
      </c>
      <c r="H156" s="215">
        <v>0.518</v>
      </c>
      <c r="I156" s="216"/>
      <c r="J156" s="217">
        <f>ROUND(I156*H156,2)</f>
        <v>0</v>
      </c>
      <c r="K156" s="213" t="s">
        <v>180</v>
      </c>
      <c r="L156" s="48"/>
      <c r="M156" s="218" t="s">
        <v>30</v>
      </c>
      <c r="N156" s="219" t="s">
        <v>44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2" t="s">
        <v>305</v>
      </c>
      <c r="AT156" s="222" t="s">
        <v>176</v>
      </c>
      <c r="AU156" s="222" t="s">
        <v>80</v>
      </c>
      <c r="AY156" s="20" t="s">
        <v>175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0" t="s">
        <v>80</v>
      </c>
      <c r="BK156" s="223">
        <f>ROUND(I156*H156,2)</f>
        <v>0</v>
      </c>
      <c r="BL156" s="20" t="s">
        <v>305</v>
      </c>
      <c r="BM156" s="222" t="s">
        <v>2808</v>
      </c>
    </row>
    <row r="157" s="2" customFormat="1">
      <c r="A157" s="42"/>
      <c r="B157" s="43"/>
      <c r="C157" s="44"/>
      <c r="D157" s="224" t="s">
        <v>183</v>
      </c>
      <c r="E157" s="44"/>
      <c r="F157" s="225" t="s">
        <v>2809</v>
      </c>
      <c r="G157" s="44"/>
      <c r="H157" s="44"/>
      <c r="I157" s="226"/>
      <c r="J157" s="44"/>
      <c r="K157" s="44"/>
      <c r="L157" s="48"/>
      <c r="M157" s="227"/>
      <c r="N157" s="228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183</v>
      </c>
      <c r="AU157" s="20" t="s">
        <v>80</v>
      </c>
    </row>
    <row r="158" s="2" customFormat="1">
      <c r="A158" s="42"/>
      <c r="B158" s="43"/>
      <c r="C158" s="44"/>
      <c r="D158" s="229" t="s">
        <v>185</v>
      </c>
      <c r="E158" s="44"/>
      <c r="F158" s="230" t="s">
        <v>2810</v>
      </c>
      <c r="G158" s="44"/>
      <c r="H158" s="44"/>
      <c r="I158" s="226"/>
      <c r="J158" s="44"/>
      <c r="K158" s="44"/>
      <c r="L158" s="48"/>
      <c r="M158" s="227"/>
      <c r="N158" s="228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185</v>
      </c>
      <c r="AU158" s="20" t="s">
        <v>80</v>
      </c>
    </row>
    <row r="159" s="11" customFormat="1" ht="25.92" customHeight="1">
      <c r="A159" s="11"/>
      <c r="B159" s="197"/>
      <c r="C159" s="198"/>
      <c r="D159" s="199" t="s">
        <v>72</v>
      </c>
      <c r="E159" s="200" t="s">
        <v>572</v>
      </c>
      <c r="F159" s="200" t="s">
        <v>573</v>
      </c>
      <c r="G159" s="198"/>
      <c r="H159" s="198"/>
      <c r="I159" s="201"/>
      <c r="J159" s="202">
        <f>BK159</f>
        <v>0</v>
      </c>
      <c r="K159" s="198"/>
      <c r="L159" s="203"/>
      <c r="M159" s="204"/>
      <c r="N159" s="205"/>
      <c r="O159" s="205"/>
      <c r="P159" s="206">
        <f>SUM(P160:P174)</f>
        <v>0</v>
      </c>
      <c r="Q159" s="205"/>
      <c r="R159" s="206">
        <f>SUM(R160:R174)</f>
        <v>0.0025</v>
      </c>
      <c r="S159" s="205"/>
      <c r="T159" s="207">
        <f>SUM(T160:T174)</f>
        <v>0</v>
      </c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R159" s="208" t="s">
        <v>82</v>
      </c>
      <c r="AT159" s="209" t="s">
        <v>72</v>
      </c>
      <c r="AU159" s="209" t="s">
        <v>73</v>
      </c>
      <c r="AY159" s="208" t="s">
        <v>175</v>
      </c>
      <c r="BK159" s="210">
        <f>SUM(BK160:BK174)</f>
        <v>0</v>
      </c>
    </row>
    <row r="160" s="2" customFormat="1" ht="16.5" customHeight="1">
      <c r="A160" s="42"/>
      <c r="B160" s="43"/>
      <c r="C160" s="211" t="s">
        <v>299</v>
      </c>
      <c r="D160" s="211" t="s">
        <v>176</v>
      </c>
      <c r="E160" s="212" t="s">
        <v>2811</v>
      </c>
      <c r="F160" s="213" t="s">
        <v>2812</v>
      </c>
      <c r="G160" s="214" t="s">
        <v>567</v>
      </c>
      <c r="H160" s="215">
        <v>1</v>
      </c>
      <c r="I160" s="216"/>
      <c r="J160" s="217">
        <f>ROUND(I160*H160,2)</f>
        <v>0</v>
      </c>
      <c r="K160" s="213" t="s">
        <v>180</v>
      </c>
      <c r="L160" s="48"/>
      <c r="M160" s="218" t="s">
        <v>30</v>
      </c>
      <c r="N160" s="219" t="s">
        <v>44</v>
      </c>
      <c r="O160" s="88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2" t="s">
        <v>305</v>
      </c>
      <c r="AT160" s="222" t="s">
        <v>176</v>
      </c>
      <c r="AU160" s="222" t="s">
        <v>80</v>
      </c>
      <c r="AY160" s="20" t="s">
        <v>175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0" t="s">
        <v>80</v>
      </c>
      <c r="BK160" s="223">
        <f>ROUND(I160*H160,2)</f>
        <v>0</v>
      </c>
      <c r="BL160" s="20" t="s">
        <v>305</v>
      </c>
      <c r="BM160" s="222" t="s">
        <v>2813</v>
      </c>
    </row>
    <row r="161" s="2" customFormat="1">
      <c r="A161" s="42"/>
      <c r="B161" s="43"/>
      <c r="C161" s="44"/>
      <c r="D161" s="224" t="s">
        <v>183</v>
      </c>
      <c r="E161" s="44"/>
      <c r="F161" s="225" t="s">
        <v>2814</v>
      </c>
      <c r="G161" s="44"/>
      <c r="H161" s="44"/>
      <c r="I161" s="226"/>
      <c r="J161" s="44"/>
      <c r="K161" s="44"/>
      <c r="L161" s="48"/>
      <c r="M161" s="227"/>
      <c r="N161" s="228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183</v>
      </c>
      <c r="AU161" s="20" t="s">
        <v>80</v>
      </c>
    </row>
    <row r="162" s="2" customFormat="1">
      <c r="A162" s="42"/>
      <c r="B162" s="43"/>
      <c r="C162" s="44"/>
      <c r="D162" s="229" t="s">
        <v>185</v>
      </c>
      <c r="E162" s="44"/>
      <c r="F162" s="230" t="s">
        <v>2815</v>
      </c>
      <c r="G162" s="44"/>
      <c r="H162" s="44"/>
      <c r="I162" s="226"/>
      <c r="J162" s="44"/>
      <c r="K162" s="44"/>
      <c r="L162" s="48"/>
      <c r="M162" s="227"/>
      <c r="N162" s="228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185</v>
      </c>
      <c r="AU162" s="20" t="s">
        <v>80</v>
      </c>
    </row>
    <row r="163" s="2" customFormat="1" ht="16.5" customHeight="1">
      <c r="A163" s="42"/>
      <c r="B163" s="43"/>
      <c r="C163" s="287" t="s">
        <v>305</v>
      </c>
      <c r="D163" s="287" t="s">
        <v>770</v>
      </c>
      <c r="E163" s="288" t="s">
        <v>2816</v>
      </c>
      <c r="F163" s="289" t="s">
        <v>2817</v>
      </c>
      <c r="G163" s="290" t="s">
        <v>567</v>
      </c>
      <c r="H163" s="291">
        <v>1</v>
      </c>
      <c r="I163" s="292"/>
      <c r="J163" s="293">
        <f>ROUND(I163*H163,2)</f>
        <v>0</v>
      </c>
      <c r="K163" s="289" t="s">
        <v>180</v>
      </c>
      <c r="L163" s="294"/>
      <c r="M163" s="295" t="s">
        <v>30</v>
      </c>
      <c r="N163" s="296" t="s">
        <v>44</v>
      </c>
      <c r="O163" s="88"/>
      <c r="P163" s="220">
        <f>O163*H163</f>
        <v>0</v>
      </c>
      <c r="Q163" s="220">
        <v>0.00014999999999999997</v>
      </c>
      <c r="R163" s="220">
        <f>Q163*H163</f>
        <v>0.00014999999999999997</v>
      </c>
      <c r="S163" s="220">
        <v>0</v>
      </c>
      <c r="T163" s="221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2" t="s">
        <v>462</v>
      </c>
      <c r="AT163" s="222" t="s">
        <v>770</v>
      </c>
      <c r="AU163" s="222" t="s">
        <v>80</v>
      </c>
      <c r="AY163" s="20" t="s">
        <v>175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0" t="s">
        <v>80</v>
      </c>
      <c r="BK163" s="223">
        <f>ROUND(I163*H163,2)</f>
        <v>0</v>
      </c>
      <c r="BL163" s="20" t="s">
        <v>305</v>
      </c>
      <c r="BM163" s="222" t="s">
        <v>2818</v>
      </c>
    </row>
    <row r="164" s="2" customFormat="1">
      <c r="A164" s="42"/>
      <c r="B164" s="43"/>
      <c r="C164" s="44"/>
      <c r="D164" s="224" t="s">
        <v>183</v>
      </c>
      <c r="E164" s="44"/>
      <c r="F164" s="225" t="s">
        <v>2817</v>
      </c>
      <c r="G164" s="44"/>
      <c r="H164" s="44"/>
      <c r="I164" s="226"/>
      <c r="J164" s="44"/>
      <c r="K164" s="44"/>
      <c r="L164" s="48"/>
      <c r="M164" s="227"/>
      <c r="N164" s="228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183</v>
      </c>
      <c r="AU164" s="20" t="s">
        <v>80</v>
      </c>
    </row>
    <row r="165" s="2" customFormat="1" ht="16.5" customHeight="1">
      <c r="A165" s="42"/>
      <c r="B165" s="43"/>
      <c r="C165" s="287" t="s">
        <v>314</v>
      </c>
      <c r="D165" s="287" t="s">
        <v>770</v>
      </c>
      <c r="E165" s="288" t="s">
        <v>2819</v>
      </c>
      <c r="F165" s="289" t="s">
        <v>2820</v>
      </c>
      <c r="G165" s="290" t="s">
        <v>567</v>
      </c>
      <c r="H165" s="291">
        <v>1</v>
      </c>
      <c r="I165" s="292"/>
      <c r="J165" s="293">
        <f>ROUND(I165*H165,2)</f>
        <v>0</v>
      </c>
      <c r="K165" s="289" t="s">
        <v>180</v>
      </c>
      <c r="L165" s="294"/>
      <c r="M165" s="295" t="s">
        <v>30</v>
      </c>
      <c r="N165" s="296" t="s">
        <v>44</v>
      </c>
      <c r="O165" s="88"/>
      <c r="P165" s="220">
        <f>O165*H165</f>
        <v>0</v>
      </c>
      <c r="Q165" s="220">
        <v>0.00014999999999999997</v>
      </c>
      <c r="R165" s="220">
        <f>Q165*H165</f>
        <v>0.00014999999999999997</v>
      </c>
      <c r="S165" s="220">
        <v>0</v>
      </c>
      <c r="T165" s="221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2" t="s">
        <v>462</v>
      </c>
      <c r="AT165" s="222" t="s">
        <v>770</v>
      </c>
      <c r="AU165" s="222" t="s">
        <v>80</v>
      </c>
      <c r="AY165" s="20" t="s">
        <v>175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80</v>
      </c>
      <c r="BK165" s="223">
        <f>ROUND(I165*H165,2)</f>
        <v>0</v>
      </c>
      <c r="BL165" s="20" t="s">
        <v>305</v>
      </c>
      <c r="BM165" s="222" t="s">
        <v>2821</v>
      </c>
    </row>
    <row r="166" s="2" customFormat="1">
      <c r="A166" s="42"/>
      <c r="B166" s="43"/>
      <c r="C166" s="44"/>
      <c r="D166" s="224" t="s">
        <v>183</v>
      </c>
      <c r="E166" s="44"/>
      <c r="F166" s="225" t="s">
        <v>2820</v>
      </c>
      <c r="G166" s="44"/>
      <c r="H166" s="44"/>
      <c r="I166" s="226"/>
      <c r="J166" s="44"/>
      <c r="K166" s="44"/>
      <c r="L166" s="48"/>
      <c r="M166" s="227"/>
      <c r="N166" s="228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183</v>
      </c>
      <c r="AU166" s="20" t="s">
        <v>80</v>
      </c>
    </row>
    <row r="167" s="2" customFormat="1" ht="16.5" customHeight="1">
      <c r="A167" s="42"/>
      <c r="B167" s="43"/>
      <c r="C167" s="211" t="s">
        <v>326</v>
      </c>
      <c r="D167" s="211" t="s">
        <v>176</v>
      </c>
      <c r="E167" s="212" t="s">
        <v>2822</v>
      </c>
      <c r="F167" s="213" t="s">
        <v>2823</v>
      </c>
      <c r="G167" s="214" t="s">
        <v>567</v>
      </c>
      <c r="H167" s="215">
        <v>1</v>
      </c>
      <c r="I167" s="216"/>
      <c r="J167" s="217">
        <f>ROUND(I167*H167,2)</f>
        <v>0</v>
      </c>
      <c r="K167" s="213" t="s">
        <v>180</v>
      </c>
      <c r="L167" s="48"/>
      <c r="M167" s="218" t="s">
        <v>30</v>
      </c>
      <c r="N167" s="219" t="s">
        <v>44</v>
      </c>
      <c r="O167" s="88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2" t="s">
        <v>305</v>
      </c>
      <c r="AT167" s="222" t="s">
        <v>176</v>
      </c>
      <c r="AU167" s="222" t="s">
        <v>80</v>
      </c>
      <c r="AY167" s="20" t="s">
        <v>175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0" t="s">
        <v>80</v>
      </c>
      <c r="BK167" s="223">
        <f>ROUND(I167*H167,2)</f>
        <v>0</v>
      </c>
      <c r="BL167" s="20" t="s">
        <v>305</v>
      </c>
      <c r="BM167" s="222" t="s">
        <v>2824</v>
      </c>
    </row>
    <row r="168" s="2" customFormat="1">
      <c r="A168" s="42"/>
      <c r="B168" s="43"/>
      <c r="C168" s="44"/>
      <c r="D168" s="224" t="s">
        <v>183</v>
      </c>
      <c r="E168" s="44"/>
      <c r="F168" s="225" t="s">
        <v>2825</v>
      </c>
      <c r="G168" s="44"/>
      <c r="H168" s="44"/>
      <c r="I168" s="226"/>
      <c r="J168" s="44"/>
      <c r="K168" s="44"/>
      <c r="L168" s="48"/>
      <c r="M168" s="227"/>
      <c r="N168" s="228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183</v>
      </c>
      <c r="AU168" s="20" t="s">
        <v>80</v>
      </c>
    </row>
    <row r="169" s="2" customFormat="1">
      <c r="A169" s="42"/>
      <c r="B169" s="43"/>
      <c r="C169" s="44"/>
      <c r="D169" s="229" t="s">
        <v>185</v>
      </c>
      <c r="E169" s="44"/>
      <c r="F169" s="230" t="s">
        <v>2826</v>
      </c>
      <c r="G169" s="44"/>
      <c r="H169" s="44"/>
      <c r="I169" s="226"/>
      <c r="J169" s="44"/>
      <c r="K169" s="44"/>
      <c r="L169" s="48"/>
      <c r="M169" s="227"/>
      <c r="N169" s="228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185</v>
      </c>
      <c r="AU169" s="20" t="s">
        <v>80</v>
      </c>
    </row>
    <row r="170" s="2" customFormat="1" ht="16.5" customHeight="1">
      <c r="A170" s="42"/>
      <c r="B170" s="43"/>
      <c r="C170" s="287" t="s">
        <v>335</v>
      </c>
      <c r="D170" s="287" t="s">
        <v>770</v>
      </c>
      <c r="E170" s="288" t="s">
        <v>2827</v>
      </c>
      <c r="F170" s="289" t="s">
        <v>2828</v>
      </c>
      <c r="G170" s="290" t="s">
        <v>567</v>
      </c>
      <c r="H170" s="291">
        <v>1</v>
      </c>
      <c r="I170" s="292"/>
      <c r="J170" s="293">
        <f>ROUND(I170*H170,2)</f>
        <v>0</v>
      </c>
      <c r="K170" s="289" t="s">
        <v>180</v>
      </c>
      <c r="L170" s="294"/>
      <c r="M170" s="295" t="s">
        <v>30</v>
      </c>
      <c r="N170" s="296" t="s">
        <v>44</v>
      </c>
      <c r="O170" s="88"/>
      <c r="P170" s="220">
        <f>O170*H170</f>
        <v>0</v>
      </c>
      <c r="Q170" s="220">
        <v>0.0022</v>
      </c>
      <c r="R170" s="220">
        <f>Q170*H170</f>
        <v>0.0022</v>
      </c>
      <c r="S170" s="220">
        <v>0</v>
      </c>
      <c r="T170" s="221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2" t="s">
        <v>462</v>
      </c>
      <c r="AT170" s="222" t="s">
        <v>770</v>
      </c>
      <c r="AU170" s="222" t="s">
        <v>80</v>
      </c>
      <c r="AY170" s="20" t="s">
        <v>175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0" t="s">
        <v>80</v>
      </c>
      <c r="BK170" s="223">
        <f>ROUND(I170*H170,2)</f>
        <v>0</v>
      </c>
      <c r="BL170" s="20" t="s">
        <v>305</v>
      </c>
      <c r="BM170" s="222" t="s">
        <v>2829</v>
      </c>
    </row>
    <row r="171" s="2" customFormat="1">
      <c r="A171" s="42"/>
      <c r="B171" s="43"/>
      <c r="C171" s="44"/>
      <c r="D171" s="224" t="s">
        <v>183</v>
      </c>
      <c r="E171" s="44"/>
      <c r="F171" s="225" t="s">
        <v>2828</v>
      </c>
      <c r="G171" s="44"/>
      <c r="H171" s="44"/>
      <c r="I171" s="226"/>
      <c r="J171" s="44"/>
      <c r="K171" s="44"/>
      <c r="L171" s="48"/>
      <c r="M171" s="227"/>
      <c r="N171" s="228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183</v>
      </c>
      <c r="AU171" s="20" t="s">
        <v>80</v>
      </c>
    </row>
    <row r="172" s="2" customFormat="1" ht="16.5" customHeight="1">
      <c r="A172" s="42"/>
      <c r="B172" s="43"/>
      <c r="C172" s="211" t="s">
        <v>360</v>
      </c>
      <c r="D172" s="211" t="s">
        <v>176</v>
      </c>
      <c r="E172" s="212" t="s">
        <v>2355</v>
      </c>
      <c r="F172" s="213" t="s">
        <v>2356</v>
      </c>
      <c r="G172" s="214" t="s">
        <v>295</v>
      </c>
      <c r="H172" s="215">
        <v>0.003</v>
      </c>
      <c r="I172" s="216"/>
      <c r="J172" s="217">
        <f>ROUND(I172*H172,2)</f>
        <v>0</v>
      </c>
      <c r="K172" s="213" t="s">
        <v>180</v>
      </c>
      <c r="L172" s="48"/>
      <c r="M172" s="218" t="s">
        <v>30</v>
      </c>
      <c r="N172" s="219" t="s">
        <v>44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2" t="s">
        <v>305</v>
      </c>
      <c r="AT172" s="222" t="s">
        <v>176</v>
      </c>
      <c r="AU172" s="222" t="s">
        <v>80</v>
      </c>
      <c r="AY172" s="20" t="s">
        <v>175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0" t="s">
        <v>80</v>
      </c>
      <c r="BK172" s="223">
        <f>ROUND(I172*H172,2)</f>
        <v>0</v>
      </c>
      <c r="BL172" s="20" t="s">
        <v>305</v>
      </c>
      <c r="BM172" s="222" t="s">
        <v>2830</v>
      </c>
    </row>
    <row r="173" s="2" customFormat="1">
      <c r="A173" s="42"/>
      <c r="B173" s="43"/>
      <c r="C173" s="44"/>
      <c r="D173" s="224" t="s">
        <v>183</v>
      </c>
      <c r="E173" s="44"/>
      <c r="F173" s="225" t="s">
        <v>2358</v>
      </c>
      <c r="G173" s="44"/>
      <c r="H173" s="44"/>
      <c r="I173" s="226"/>
      <c r="J173" s="44"/>
      <c r="K173" s="44"/>
      <c r="L173" s="48"/>
      <c r="M173" s="227"/>
      <c r="N173" s="228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183</v>
      </c>
      <c r="AU173" s="20" t="s">
        <v>80</v>
      </c>
    </row>
    <row r="174" s="2" customFormat="1">
      <c r="A174" s="42"/>
      <c r="B174" s="43"/>
      <c r="C174" s="44"/>
      <c r="D174" s="229" t="s">
        <v>185</v>
      </c>
      <c r="E174" s="44"/>
      <c r="F174" s="230" t="s">
        <v>2359</v>
      </c>
      <c r="G174" s="44"/>
      <c r="H174" s="44"/>
      <c r="I174" s="226"/>
      <c r="J174" s="44"/>
      <c r="K174" s="44"/>
      <c r="L174" s="48"/>
      <c r="M174" s="227"/>
      <c r="N174" s="228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185</v>
      </c>
      <c r="AU174" s="20" t="s">
        <v>80</v>
      </c>
    </row>
    <row r="175" s="11" customFormat="1" ht="25.92" customHeight="1">
      <c r="A175" s="11"/>
      <c r="B175" s="197"/>
      <c r="C175" s="198"/>
      <c r="D175" s="199" t="s">
        <v>72</v>
      </c>
      <c r="E175" s="200" t="s">
        <v>673</v>
      </c>
      <c r="F175" s="200" t="s">
        <v>674</v>
      </c>
      <c r="G175" s="198"/>
      <c r="H175" s="198"/>
      <c r="I175" s="201"/>
      <c r="J175" s="202">
        <f>BK175</f>
        <v>0</v>
      </c>
      <c r="K175" s="198"/>
      <c r="L175" s="203"/>
      <c r="M175" s="204"/>
      <c r="N175" s="205"/>
      <c r="O175" s="205"/>
      <c r="P175" s="206">
        <f>SUM(P176:P211)</f>
        <v>0</v>
      </c>
      <c r="Q175" s="205"/>
      <c r="R175" s="206">
        <f>SUM(R176:R211)</f>
        <v>0.14608676</v>
      </c>
      <c r="S175" s="205"/>
      <c r="T175" s="207">
        <f>SUM(T176:T211)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08" t="s">
        <v>82</v>
      </c>
      <c r="AT175" s="209" t="s">
        <v>72</v>
      </c>
      <c r="AU175" s="209" t="s">
        <v>73</v>
      </c>
      <c r="AY175" s="208" t="s">
        <v>175</v>
      </c>
      <c r="BK175" s="210">
        <f>SUM(BK176:BK211)</f>
        <v>0</v>
      </c>
    </row>
    <row r="176" s="2" customFormat="1" ht="16.5" customHeight="1">
      <c r="A176" s="42"/>
      <c r="B176" s="43"/>
      <c r="C176" s="211" t="s">
        <v>7</v>
      </c>
      <c r="D176" s="275" t="s">
        <v>176</v>
      </c>
      <c r="E176" s="212" t="s">
        <v>2831</v>
      </c>
      <c r="F176" s="213" t="s">
        <v>2832</v>
      </c>
      <c r="G176" s="214" t="s">
        <v>567</v>
      </c>
      <c r="H176" s="215">
        <v>1</v>
      </c>
      <c r="I176" s="216"/>
      <c r="J176" s="217">
        <f>ROUND(I176*H176,2)</f>
        <v>0</v>
      </c>
      <c r="K176" s="213" t="s">
        <v>30</v>
      </c>
      <c r="L176" s="48"/>
      <c r="M176" s="218" t="s">
        <v>30</v>
      </c>
      <c r="N176" s="219" t="s">
        <v>44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305</v>
      </c>
      <c r="AT176" s="222" t="s">
        <v>176</v>
      </c>
      <c r="AU176" s="222" t="s">
        <v>80</v>
      </c>
      <c r="AY176" s="20" t="s">
        <v>175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80</v>
      </c>
      <c r="BK176" s="223">
        <f>ROUND(I176*H176,2)</f>
        <v>0</v>
      </c>
      <c r="BL176" s="20" t="s">
        <v>305</v>
      </c>
      <c r="BM176" s="222" t="s">
        <v>2833</v>
      </c>
    </row>
    <row r="177" s="2" customFormat="1">
      <c r="A177" s="42"/>
      <c r="B177" s="43"/>
      <c r="C177" s="44"/>
      <c r="D177" s="224" t="s">
        <v>183</v>
      </c>
      <c r="E177" s="44"/>
      <c r="F177" s="225" t="s">
        <v>2832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183</v>
      </c>
      <c r="AU177" s="20" t="s">
        <v>80</v>
      </c>
    </row>
    <row r="178" s="2" customFormat="1" ht="16.5" customHeight="1">
      <c r="A178" s="42"/>
      <c r="B178" s="43"/>
      <c r="C178" s="211" t="s">
        <v>375</v>
      </c>
      <c r="D178" s="211" t="s">
        <v>176</v>
      </c>
      <c r="E178" s="212" t="s">
        <v>2384</v>
      </c>
      <c r="F178" s="213" t="s">
        <v>2385</v>
      </c>
      <c r="G178" s="214" t="s">
        <v>179</v>
      </c>
      <c r="H178" s="215">
        <v>2.063</v>
      </c>
      <c r="I178" s="216"/>
      <c r="J178" s="217">
        <f>ROUND(I178*H178,2)</f>
        <v>0</v>
      </c>
      <c r="K178" s="213" t="s">
        <v>180</v>
      </c>
      <c r="L178" s="48"/>
      <c r="M178" s="218" t="s">
        <v>30</v>
      </c>
      <c r="N178" s="219" t="s">
        <v>44</v>
      </c>
      <c r="O178" s="88"/>
      <c r="P178" s="220">
        <f>O178*H178</f>
        <v>0</v>
      </c>
      <c r="Q178" s="220">
        <v>0.00045</v>
      </c>
      <c r="R178" s="220">
        <f>Q178*H178</f>
        <v>0.00092835</v>
      </c>
      <c r="S178" s="220">
        <v>0</v>
      </c>
      <c r="T178" s="221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2" t="s">
        <v>305</v>
      </c>
      <c r="AT178" s="222" t="s">
        <v>176</v>
      </c>
      <c r="AU178" s="222" t="s">
        <v>80</v>
      </c>
      <c r="AY178" s="20" t="s">
        <v>175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0" t="s">
        <v>80</v>
      </c>
      <c r="BK178" s="223">
        <f>ROUND(I178*H178,2)</f>
        <v>0</v>
      </c>
      <c r="BL178" s="20" t="s">
        <v>305</v>
      </c>
      <c r="BM178" s="222" t="s">
        <v>2834</v>
      </c>
    </row>
    <row r="179" s="2" customFormat="1">
      <c r="A179" s="42"/>
      <c r="B179" s="43"/>
      <c r="C179" s="44"/>
      <c r="D179" s="224" t="s">
        <v>183</v>
      </c>
      <c r="E179" s="44"/>
      <c r="F179" s="225" t="s">
        <v>2387</v>
      </c>
      <c r="G179" s="44"/>
      <c r="H179" s="44"/>
      <c r="I179" s="226"/>
      <c r="J179" s="44"/>
      <c r="K179" s="44"/>
      <c r="L179" s="48"/>
      <c r="M179" s="227"/>
      <c r="N179" s="228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183</v>
      </c>
      <c r="AU179" s="20" t="s">
        <v>80</v>
      </c>
    </row>
    <row r="180" s="2" customFormat="1">
      <c r="A180" s="42"/>
      <c r="B180" s="43"/>
      <c r="C180" s="44"/>
      <c r="D180" s="229" t="s">
        <v>185</v>
      </c>
      <c r="E180" s="44"/>
      <c r="F180" s="230" t="s">
        <v>2388</v>
      </c>
      <c r="G180" s="44"/>
      <c r="H180" s="44"/>
      <c r="I180" s="226"/>
      <c r="J180" s="44"/>
      <c r="K180" s="44"/>
      <c r="L180" s="48"/>
      <c r="M180" s="227"/>
      <c r="N180" s="228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185</v>
      </c>
      <c r="AU180" s="20" t="s">
        <v>80</v>
      </c>
    </row>
    <row r="181" s="13" customFormat="1">
      <c r="A181" s="13"/>
      <c r="B181" s="241"/>
      <c r="C181" s="242"/>
      <c r="D181" s="224" t="s">
        <v>187</v>
      </c>
      <c r="E181" s="243" t="s">
        <v>30</v>
      </c>
      <c r="F181" s="244" t="s">
        <v>2835</v>
      </c>
      <c r="G181" s="242"/>
      <c r="H181" s="245">
        <v>2.06325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187</v>
      </c>
      <c r="AU181" s="251" t="s">
        <v>80</v>
      </c>
      <c r="AV181" s="13" t="s">
        <v>82</v>
      </c>
      <c r="AW181" s="13" t="s">
        <v>36</v>
      </c>
      <c r="AX181" s="13" t="s">
        <v>73</v>
      </c>
      <c r="AY181" s="251" t="s">
        <v>175</v>
      </c>
    </row>
    <row r="182" s="14" customFormat="1">
      <c r="A182" s="14"/>
      <c r="B182" s="252"/>
      <c r="C182" s="253"/>
      <c r="D182" s="224" t="s">
        <v>187</v>
      </c>
      <c r="E182" s="254" t="s">
        <v>30</v>
      </c>
      <c r="F182" s="255" t="s">
        <v>190</v>
      </c>
      <c r="G182" s="253"/>
      <c r="H182" s="256">
        <v>2.06325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187</v>
      </c>
      <c r="AU182" s="262" t="s">
        <v>80</v>
      </c>
      <c r="AV182" s="14" t="s">
        <v>181</v>
      </c>
      <c r="AW182" s="14" t="s">
        <v>36</v>
      </c>
      <c r="AX182" s="14" t="s">
        <v>80</v>
      </c>
      <c r="AY182" s="262" t="s">
        <v>175</v>
      </c>
    </row>
    <row r="183" s="2" customFormat="1" ht="16.5" customHeight="1">
      <c r="A183" s="42"/>
      <c r="B183" s="43"/>
      <c r="C183" s="287" t="s">
        <v>386</v>
      </c>
      <c r="D183" s="287" t="s">
        <v>770</v>
      </c>
      <c r="E183" s="288" t="s">
        <v>2399</v>
      </c>
      <c r="F183" s="289" t="s">
        <v>2400</v>
      </c>
      <c r="G183" s="290" t="s">
        <v>179</v>
      </c>
      <c r="H183" s="291">
        <v>2.063</v>
      </c>
      <c r="I183" s="292"/>
      <c r="J183" s="293">
        <f>ROUND(I183*H183,2)</f>
        <v>0</v>
      </c>
      <c r="K183" s="289" t="s">
        <v>180</v>
      </c>
      <c r="L183" s="294"/>
      <c r="M183" s="295" t="s">
        <v>30</v>
      </c>
      <c r="N183" s="296" t="s">
        <v>44</v>
      </c>
      <c r="O183" s="88"/>
      <c r="P183" s="220">
        <f>O183*H183</f>
        <v>0</v>
      </c>
      <c r="Q183" s="220">
        <v>0.027</v>
      </c>
      <c r="R183" s="220">
        <f>Q183*H183</f>
        <v>0.055701</v>
      </c>
      <c r="S183" s="220">
        <v>0</v>
      </c>
      <c r="T183" s="221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2" t="s">
        <v>462</v>
      </c>
      <c r="AT183" s="222" t="s">
        <v>770</v>
      </c>
      <c r="AU183" s="222" t="s">
        <v>80</v>
      </c>
      <c r="AY183" s="20" t="s">
        <v>175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0" t="s">
        <v>80</v>
      </c>
      <c r="BK183" s="223">
        <f>ROUND(I183*H183,2)</f>
        <v>0</v>
      </c>
      <c r="BL183" s="20" t="s">
        <v>305</v>
      </c>
      <c r="BM183" s="222" t="s">
        <v>2836</v>
      </c>
    </row>
    <row r="184" s="2" customFormat="1">
      <c r="A184" s="42"/>
      <c r="B184" s="43"/>
      <c r="C184" s="44"/>
      <c r="D184" s="224" t="s">
        <v>183</v>
      </c>
      <c r="E184" s="44"/>
      <c r="F184" s="225" t="s">
        <v>2400</v>
      </c>
      <c r="G184" s="44"/>
      <c r="H184" s="44"/>
      <c r="I184" s="226"/>
      <c r="J184" s="44"/>
      <c r="K184" s="44"/>
      <c r="L184" s="48"/>
      <c r="M184" s="227"/>
      <c r="N184" s="228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183</v>
      </c>
      <c r="AU184" s="20" t="s">
        <v>80</v>
      </c>
    </row>
    <row r="185" s="2" customFormat="1">
      <c r="A185" s="42"/>
      <c r="B185" s="43"/>
      <c r="C185" s="44"/>
      <c r="D185" s="224" t="s">
        <v>311</v>
      </c>
      <c r="E185" s="44"/>
      <c r="F185" s="274" t="s">
        <v>2402</v>
      </c>
      <c r="G185" s="44"/>
      <c r="H185" s="44"/>
      <c r="I185" s="226"/>
      <c r="J185" s="44"/>
      <c r="K185" s="44"/>
      <c r="L185" s="48"/>
      <c r="M185" s="227"/>
      <c r="N185" s="228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311</v>
      </c>
      <c r="AU185" s="20" t="s">
        <v>80</v>
      </c>
    </row>
    <row r="186" s="2" customFormat="1" ht="16.5" customHeight="1">
      <c r="A186" s="42"/>
      <c r="B186" s="43"/>
      <c r="C186" s="211" t="s">
        <v>394</v>
      </c>
      <c r="D186" s="211" t="s">
        <v>176</v>
      </c>
      <c r="E186" s="212" t="s">
        <v>2404</v>
      </c>
      <c r="F186" s="213" t="s">
        <v>2405</v>
      </c>
      <c r="G186" s="214" t="s">
        <v>247</v>
      </c>
      <c r="H186" s="215">
        <v>3.93</v>
      </c>
      <c r="I186" s="216"/>
      <c r="J186" s="217">
        <f>ROUND(I186*H186,2)</f>
        <v>0</v>
      </c>
      <c r="K186" s="213" t="s">
        <v>180</v>
      </c>
      <c r="L186" s="48"/>
      <c r="M186" s="218" t="s">
        <v>30</v>
      </c>
      <c r="N186" s="219" t="s">
        <v>44</v>
      </c>
      <c r="O186" s="88"/>
      <c r="P186" s="220">
        <f>O186*H186</f>
        <v>0</v>
      </c>
      <c r="Q186" s="220">
        <v>6.9999999999999992E-05</v>
      </c>
      <c r="R186" s="220">
        <f>Q186*H186</f>
        <v>0.00027509999999999996</v>
      </c>
      <c r="S186" s="220">
        <v>0</v>
      </c>
      <c r="T186" s="221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2" t="s">
        <v>305</v>
      </c>
      <c r="AT186" s="222" t="s">
        <v>176</v>
      </c>
      <c r="AU186" s="222" t="s">
        <v>80</v>
      </c>
      <c r="AY186" s="20" t="s">
        <v>175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0" t="s">
        <v>80</v>
      </c>
      <c r="BK186" s="223">
        <f>ROUND(I186*H186,2)</f>
        <v>0</v>
      </c>
      <c r="BL186" s="20" t="s">
        <v>305</v>
      </c>
      <c r="BM186" s="222" t="s">
        <v>2837</v>
      </c>
    </row>
    <row r="187" s="2" customFormat="1">
      <c r="A187" s="42"/>
      <c r="B187" s="43"/>
      <c r="C187" s="44"/>
      <c r="D187" s="224" t="s">
        <v>183</v>
      </c>
      <c r="E187" s="44"/>
      <c r="F187" s="225" t="s">
        <v>2407</v>
      </c>
      <c r="G187" s="44"/>
      <c r="H187" s="44"/>
      <c r="I187" s="226"/>
      <c r="J187" s="44"/>
      <c r="K187" s="44"/>
      <c r="L187" s="48"/>
      <c r="M187" s="227"/>
      <c r="N187" s="228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183</v>
      </c>
      <c r="AU187" s="20" t="s">
        <v>80</v>
      </c>
    </row>
    <row r="188" s="2" customFormat="1">
      <c r="A188" s="42"/>
      <c r="B188" s="43"/>
      <c r="C188" s="44"/>
      <c r="D188" s="229" t="s">
        <v>185</v>
      </c>
      <c r="E188" s="44"/>
      <c r="F188" s="230" t="s">
        <v>2408</v>
      </c>
      <c r="G188" s="44"/>
      <c r="H188" s="44"/>
      <c r="I188" s="226"/>
      <c r="J188" s="44"/>
      <c r="K188" s="44"/>
      <c r="L188" s="48"/>
      <c r="M188" s="227"/>
      <c r="N188" s="228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185</v>
      </c>
      <c r="AU188" s="20" t="s">
        <v>80</v>
      </c>
    </row>
    <row r="189" s="13" customFormat="1">
      <c r="A189" s="13"/>
      <c r="B189" s="241"/>
      <c r="C189" s="242"/>
      <c r="D189" s="224" t="s">
        <v>187</v>
      </c>
      <c r="E189" s="243" t="s">
        <v>30</v>
      </c>
      <c r="F189" s="244" t="s">
        <v>2838</v>
      </c>
      <c r="G189" s="242"/>
      <c r="H189" s="245">
        <v>3.93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187</v>
      </c>
      <c r="AU189" s="251" t="s">
        <v>80</v>
      </c>
      <c r="AV189" s="13" t="s">
        <v>82</v>
      </c>
      <c r="AW189" s="13" t="s">
        <v>36</v>
      </c>
      <c r="AX189" s="13" t="s">
        <v>73</v>
      </c>
      <c r="AY189" s="251" t="s">
        <v>175</v>
      </c>
    </row>
    <row r="190" s="14" customFormat="1">
      <c r="A190" s="14"/>
      <c r="B190" s="252"/>
      <c r="C190" s="253"/>
      <c r="D190" s="224" t="s">
        <v>187</v>
      </c>
      <c r="E190" s="254" t="s">
        <v>30</v>
      </c>
      <c r="F190" s="255" t="s">
        <v>190</v>
      </c>
      <c r="G190" s="253"/>
      <c r="H190" s="256">
        <v>3.93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2" t="s">
        <v>187</v>
      </c>
      <c r="AU190" s="262" t="s">
        <v>80</v>
      </c>
      <c r="AV190" s="14" t="s">
        <v>181</v>
      </c>
      <c r="AW190" s="14" t="s">
        <v>36</v>
      </c>
      <c r="AX190" s="14" t="s">
        <v>80</v>
      </c>
      <c r="AY190" s="262" t="s">
        <v>175</v>
      </c>
    </row>
    <row r="191" s="2" customFormat="1" ht="16.5" customHeight="1">
      <c r="A191" s="42"/>
      <c r="B191" s="43"/>
      <c r="C191" s="287" t="s">
        <v>404</v>
      </c>
      <c r="D191" s="287" t="s">
        <v>770</v>
      </c>
      <c r="E191" s="288" t="s">
        <v>2414</v>
      </c>
      <c r="F191" s="289" t="s">
        <v>2415</v>
      </c>
      <c r="G191" s="290" t="s">
        <v>247</v>
      </c>
      <c r="H191" s="291">
        <v>4.323</v>
      </c>
      <c r="I191" s="292"/>
      <c r="J191" s="293">
        <f>ROUND(I191*H191,2)</f>
        <v>0</v>
      </c>
      <c r="K191" s="289" t="s">
        <v>180</v>
      </c>
      <c r="L191" s="294"/>
      <c r="M191" s="295" t="s">
        <v>30</v>
      </c>
      <c r="N191" s="296" t="s">
        <v>44</v>
      </c>
      <c r="O191" s="88"/>
      <c r="P191" s="220">
        <f>O191*H191</f>
        <v>0</v>
      </c>
      <c r="Q191" s="220">
        <v>6E-05</v>
      </c>
      <c r="R191" s="220">
        <f>Q191*H191</f>
        <v>0.00025938000000000004</v>
      </c>
      <c r="S191" s="220">
        <v>0</v>
      </c>
      <c r="T191" s="221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2" t="s">
        <v>462</v>
      </c>
      <c r="AT191" s="222" t="s">
        <v>770</v>
      </c>
      <c r="AU191" s="222" t="s">
        <v>80</v>
      </c>
      <c r="AY191" s="20" t="s">
        <v>175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0" t="s">
        <v>80</v>
      </c>
      <c r="BK191" s="223">
        <f>ROUND(I191*H191,2)</f>
        <v>0</v>
      </c>
      <c r="BL191" s="20" t="s">
        <v>305</v>
      </c>
      <c r="BM191" s="222" t="s">
        <v>2839</v>
      </c>
    </row>
    <row r="192" s="2" customFormat="1">
      <c r="A192" s="42"/>
      <c r="B192" s="43"/>
      <c r="C192" s="44"/>
      <c r="D192" s="224" t="s">
        <v>183</v>
      </c>
      <c r="E192" s="44"/>
      <c r="F192" s="225" t="s">
        <v>2415</v>
      </c>
      <c r="G192" s="44"/>
      <c r="H192" s="44"/>
      <c r="I192" s="226"/>
      <c r="J192" s="44"/>
      <c r="K192" s="44"/>
      <c r="L192" s="48"/>
      <c r="M192" s="227"/>
      <c r="N192" s="228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183</v>
      </c>
      <c r="AU192" s="20" t="s">
        <v>80</v>
      </c>
    </row>
    <row r="193" s="2" customFormat="1">
      <c r="A193" s="42"/>
      <c r="B193" s="43"/>
      <c r="C193" s="44"/>
      <c r="D193" s="224" t="s">
        <v>311</v>
      </c>
      <c r="E193" s="44"/>
      <c r="F193" s="274" t="s">
        <v>2417</v>
      </c>
      <c r="G193" s="44"/>
      <c r="H193" s="44"/>
      <c r="I193" s="226"/>
      <c r="J193" s="44"/>
      <c r="K193" s="44"/>
      <c r="L193" s="48"/>
      <c r="M193" s="227"/>
      <c r="N193" s="228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311</v>
      </c>
      <c r="AU193" s="20" t="s">
        <v>80</v>
      </c>
    </row>
    <row r="194" s="13" customFormat="1">
      <c r="A194" s="13"/>
      <c r="B194" s="241"/>
      <c r="C194" s="242"/>
      <c r="D194" s="224" t="s">
        <v>187</v>
      </c>
      <c r="E194" s="242"/>
      <c r="F194" s="244" t="s">
        <v>2840</v>
      </c>
      <c r="G194" s="242"/>
      <c r="H194" s="245">
        <v>4.323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187</v>
      </c>
      <c r="AU194" s="251" t="s">
        <v>80</v>
      </c>
      <c r="AV194" s="13" t="s">
        <v>82</v>
      </c>
      <c r="AW194" s="13" t="s">
        <v>4</v>
      </c>
      <c r="AX194" s="13" t="s">
        <v>80</v>
      </c>
      <c r="AY194" s="251" t="s">
        <v>175</v>
      </c>
    </row>
    <row r="195" s="2" customFormat="1" ht="16.5" customHeight="1">
      <c r="A195" s="42"/>
      <c r="B195" s="43"/>
      <c r="C195" s="211" t="s">
        <v>418</v>
      </c>
      <c r="D195" s="211" t="s">
        <v>176</v>
      </c>
      <c r="E195" s="212" t="s">
        <v>2420</v>
      </c>
      <c r="F195" s="213" t="s">
        <v>2421</v>
      </c>
      <c r="G195" s="214" t="s">
        <v>247</v>
      </c>
      <c r="H195" s="215">
        <v>4.065</v>
      </c>
      <c r="I195" s="216"/>
      <c r="J195" s="217">
        <f>ROUND(I195*H195,2)</f>
        <v>0</v>
      </c>
      <c r="K195" s="213" t="s">
        <v>180</v>
      </c>
      <c r="L195" s="48"/>
      <c r="M195" s="218" t="s">
        <v>30</v>
      </c>
      <c r="N195" s="219" t="s">
        <v>44</v>
      </c>
      <c r="O195" s="88"/>
      <c r="P195" s="220">
        <f>O195*H195</f>
        <v>0</v>
      </c>
      <c r="Q195" s="220">
        <v>0.00029</v>
      </c>
      <c r="R195" s="220">
        <f>Q195*H195</f>
        <v>0.0011788500000000002</v>
      </c>
      <c r="S195" s="220">
        <v>0</v>
      </c>
      <c r="T195" s="221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22" t="s">
        <v>305</v>
      </c>
      <c r="AT195" s="222" t="s">
        <v>176</v>
      </c>
      <c r="AU195" s="222" t="s">
        <v>80</v>
      </c>
      <c r="AY195" s="20" t="s">
        <v>175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20" t="s">
        <v>80</v>
      </c>
      <c r="BK195" s="223">
        <f>ROUND(I195*H195,2)</f>
        <v>0</v>
      </c>
      <c r="BL195" s="20" t="s">
        <v>305</v>
      </c>
      <c r="BM195" s="222" t="s">
        <v>2841</v>
      </c>
    </row>
    <row r="196" s="2" customFormat="1">
      <c r="A196" s="42"/>
      <c r="B196" s="43"/>
      <c r="C196" s="44"/>
      <c r="D196" s="224" t="s">
        <v>183</v>
      </c>
      <c r="E196" s="44"/>
      <c r="F196" s="225" t="s">
        <v>2423</v>
      </c>
      <c r="G196" s="44"/>
      <c r="H196" s="44"/>
      <c r="I196" s="226"/>
      <c r="J196" s="44"/>
      <c r="K196" s="44"/>
      <c r="L196" s="48"/>
      <c r="M196" s="227"/>
      <c r="N196" s="228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183</v>
      </c>
      <c r="AU196" s="20" t="s">
        <v>80</v>
      </c>
    </row>
    <row r="197" s="2" customFormat="1">
      <c r="A197" s="42"/>
      <c r="B197" s="43"/>
      <c r="C197" s="44"/>
      <c r="D197" s="229" t="s">
        <v>185</v>
      </c>
      <c r="E197" s="44"/>
      <c r="F197" s="230" t="s">
        <v>2424</v>
      </c>
      <c r="G197" s="44"/>
      <c r="H197" s="44"/>
      <c r="I197" s="226"/>
      <c r="J197" s="44"/>
      <c r="K197" s="44"/>
      <c r="L197" s="48"/>
      <c r="M197" s="227"/>
      <c r="N197" s="228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185</v>
      </c>
      <c r="AU197" s="20" t="s">
        <v>80</v>
      </c>
    </row>
    <row r="198" s="13" customFormat="1">
      <c r="A198" s="13"/>
      <c r="B198" s="241"/>
      <c r="C198" s="242"/>
      <c r="D198" s="224" t="s">
        <v>187</v>
      </c>
      <c r="E198" s="243" t="s">
        <v>30</v>
      </c>
      <c r="F198" s="244" t="s">
        <v>2842</v>
      </c>
      <c r="G198" s="242"/>
      <c r="H198" s="245">
        <v>4.065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187</v>
      </c>
      <c r="AU198" s="251" t="s">
        <v>80</v>
      </c>
      <c r="AV198" s="13" t="s">
        <v>82</v>
      </c>
      <c r="AW198" s="13" t="s">
        <v>36</v>
      </c>
      <c r="AX198" s="13" t="s">
        <v>73</v>
      </c>
      <c r="AY198" s="251" t="s">
        <v>175</v>
      </c>
    </row>
    <row r="199" s="14" customFormat="1">
      <c r="A199" s="14"/>
      <c r="B199" s="252"/>
      <c r="C199" s="253"/>
      <c r="D199" s="224" t="s">
        <v>187</v>
      </c>
      <c r="E199" s="254" t="s">
        <v>30</v>
      </c>
      <c r="F199" s="255" t="s">
        <v>190</v>
      </c>
      <c r="G199" s="253"/>
      <c r="H199" s="256">
        <v>4.065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2" t="s">
        <v>187</v>
      </c>
      <c r="AU199" s="262" t="s">
        <v>80</v>
      </c>
      <c r="AV199" s="14" t="s">
        <v>181</v>
      </c>
      <c r="AW199" s="14" t="s">
        <v>36</v>
      </c>
      <c r="AX199" s="14" t="s">
        <v>80</v>
      </c>
      <c r="AY199" s="262" t="s">
        <v>175</v>
      </c>
    </row>
    <row r="200" s="2" customFormat="1" ht="16.5" customHeight="1">
      <c r="A200" s="42"/>
      <c r="B200" s="43"/>
      <c r="C200" s="287" t="s">
        <v>427</v>
      </c>
      <c r="D200" s="287" t="s">
        <v>770</v>
      </c>
      <c r="E200" s="288" t="s">
        <v>2426</v>
      </c>
      <c r="F200" s="289" t="s">
        <v>2427</v>
      </c>
      <c r="G200" s="290" t="s">
        <v>247</v>
      </c>
      <c r="H200" s="291">
        <v>4.4720000000000008</v>
      </c>
      <c r="I200" s="292"/>
      <c r="J200" s="293">
        <f>ROUND(I200*H200,2)</f>
        <v>0</v>
      </c>
      <c r="K200" s="289" t="s">
        <v>180</v>
      </c>
      <c r="L200" s="294"/>
      <c r="M200" s="295" t="s">
        <v>30</v>
      </c>
      <c r="N200" s="296" t="s">
        <v>44</v>
      </c>
      <c r="O200" s="88"/>
      <c r="P200" s="220">
        <f>O200*H200</f>
        <v>0</v>
      </c>
      <c r="Q200" s="220">
        <v>0.00039</v>
      </c>
      <c r="R200" s="220">
        <f>Q200*H200</f>
        <v>0.00174408</v>
      </c>
      <c r="S200" s="220">
        <v>0</v>
      </c>
      <c r="T200" s="221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2" t="s">
        <v>462</v>
      </c>
      <c r="AT200" s="222" t="s">
        <v>770</v>
      </c>
      <c r="AU200" s="222" t="s">
        <v>80</v>
      </c>
      <c r="AY200" s="20" t="s">
        <v>175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20" t="s">
        <v>80</v>
      </c>
      <c r="BK200" s="223">
        <f>ROUND(I200*H200,2)</f>
        <v>0</v>
      </c>
      <c r="BL200" s="20" t="s">
        <v>305</v>
      </c>
      <c r="BM200" s="222" t="s">
        <v>2843</v>
      </c>
    </row>
    <row r="201" s="2" customFormat="1">
      <c r="A201" s="42"/>
      <c r="B201" s="43"/>
      <c r="C201" s="44"/>
      <c r="D201" s="224" t="s">
        <v>183</v>
      </c>
      <c r="E201" s="44"/>
      <c r="F201" s="225" t="s">
        <v>2427</v>
      </c>
      <c r="G201" s="44"/>
      <c r="H201" s="44"/>
      <c r="I201" s="226"/>
      <c r="J201" s="44"/>
      <c r="K201" s="44"/>
      <c r="L201" s="48"/>
      <c r="M201" s="227"/>
      <c r="N201" s="228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183</v>
      </c>
      <c r="AU201" s="20" t="s">
        <v>80</v>
      </c>
    </row>
    <row r="202" s="2" customFormat="1">
      <c r="A202" s="42"/>
      <c r="B202" s="43"/>
      <c r="C202" s="44"/>
      <c r="D202" s="224" t="s">
        <v>311</v>
      </c>
      <c r="E202" s="44"/>
      <c r="F202" s="274" t="s">
        <v>2429</v>
      </c>
      <c r="G202" s="44"/>
      <c r="H202" s="44"/>
      <c r="I202" s="226"/>
      <c r="J202" s="44"/>
      <c r="K202" s="44"/>
      <c r="L202" s="48"/>
      <c r="M202" s="227"/>
      <c r="N202" s="228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311</v>
      </c>
      <c r="AU202" s="20" t="s">
        <v>80</v>
      </c>
    </row>
    <row r="203" s="13" customFormat="1">
      <c r="A203" s="13"/>
      <c r="B203" s="241"/>
      <c r="C203" s="242"/>
      <c r="D203" s="224" t="s">
        <v>187</v>
      </c>
      <c r="E203" s="242"/>
      <c r="F203" s="244" t="s">
        <v>2844</v>
      </c>
      <c r="G203" s="242"/>
      <c r="H203" s="245">
        <v>4.4720000000000008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187</v>
      </c>
      <c r="AU203" s="251" t="s">
        <v>80</v>
      </c>
      <c r="AV203" s="13" t="s">
        <v>82</v>
      </c>
      <c r="AW203" s="13" t="s">
        <v>4</v>
      </c>
      <c r="AX203" s="13" t="s">
        <v>80</v>
      </c>
      <c r="AY203" s="251" t="s">
        <v>175</v>
      </c>
    </row>
    <row r="204" s="2" customFormat="1" ht="16.5" customHeight="1">
      <c r="A204" s="42"/>
      <c r="B204" s="43"/>
      <c r="C204" s="211" t="s">
        <v>435</v>
      </c>
      <c r="D204" s="211" t="s">
        <v>176</v>
      </c>
      <c r="E204" s="212" t="s">
        <v>2845</v>
      </c>
      <c r="F204" s="213" t="s">
        <v>2846</v>
      </c>
      <c r="G204" s="214" t="s">
        <v>567</v>
      </c>
      <c r="H204" s="215">
        <v>1</v>
      </c>
      <c r="I204" s="216"/>
      <c r="J204" s="217">
        <f>ROUND(I204*H204,2)</f>
        <v>0</v>
      </c>
      <c r="K204" s="213" t="s">
        <v>180</v>
      </c>
      <c r="L204" s="48"/>
      <c r="M204" s="218" t="s">
        <v>30</v>
      </c>
      <c r="N204" s="219" t="s">
        <v>44</v>
      </c>
      <c r="O204" s="88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2" t="s">
        <v>305</v>
      </c>
      <c r="AT204" s="222" t="s">
        <v>176</v>
      </c>
      <c r="AU204" s="222" t="s">
        <v>80</v>
      </c>
      <c r="AY204" s="20" t="s">
        <v>175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0" t="s">
        <v>80</v>
      </c>
      <c r="BK204" s="223">
        <f>ROUND(I204*H204,2)</f>
        <v>0</v>
      </c>
      <c r="BL204" s="20" t="s">
        <v>305</v>
      </c>
      <c r="BM204" s="222" t="s">
        <v>2847</v>
      </c>
    </row>
    <row r="205" s="2" customFormat="1">
      <c r="A205" s="42"/>
      <c r="B205" s="43"/>
      <c r="C205" s="44"/>
      <c r="D205" s="224" t="s">
        <v>183</v>
      </c>
      <c r="E205" s="44"/>
      <c r="F205" s="225" t="s">
        <v>2846</v>
      </c>
      <c r="G205" s="44"/>
      <c r="H205" s="44"/>
      <c r="I205" s="226"/>
      <c r="J205" s="44"/>
      <c r="K205" s="44"/>
      <c r="L205" s="48"/>
      <c r="M205" s="227"/>
      <c r="N205" s="228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183</v>
      </c>
      <c r="AU205" s="20" t="s">
        <v>80</v>
      </c>
    </row>
    <row r="206" s="2" customFormat="1">
      <c r="A206" s="42"/>
      <c r="B206" s="43"/>
      <c r="C206" s="44"/>
      <c r="D206" s="229" t="s">
        <v>185</v>
      </c>
      <c r="E206" s="44"/>
      <c r="F206" s="230" t="s">
        <v>2848</v>
      </c>
      <c r="G206" s="44"/>
      <c r="H206" s="44"/>
      <c r="I206" s="226"/>
      <c r="J206" s="44"/>
      <c r="K206" s="44"/>
      <c r="L206" s="48"/>
      <c r="M206" s="227"/>
      <c r="N206" s="228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185</v>
      </c>
      <c r="AU206" s="20" t="s">
        <v>80</v>
      </c>
    </row>
    <row r="207" s="2" customFormat="1" ht="16.5" customHeight="1">
      <c r="A207" s="42"/>
      <c r="B207" s="43"/>
      <c r="C207" s="287" t="s">
        <v>443</v>
      </c>
      <c r="D207" s="287" t="s">
        <v>770</v>
      </c>
      <c r="E207" s="288" t="s">
        <v>2849</v>
      </c>
      <c r="F207" s="289" t="s">
        <v>2850</v>
      </c>
      <c r="G207" s="290" t="s">
        <v>567</v>
      </c>
      <c r="H207" s="291">
        <v>1</v>
      </c>
      <c r="I207" s="292"/>
      <c r="J207" s="293">
        <f>ROUND(I207*H207,2)</f>
        <v>0</v>
      </c>
      <c r="K207" s="289" t="s">
        <v>180</v>
      </c>
      <c r="L207" s="294"/>
      <c r="M207" s="295" t="s">
        <v>30</v>
      </c>
      <c r="N207" s="296" t="s">
        <v>44</v>
      </c>
      <c r="O207" s="88"/>
      <c r="P207" s="220">
        <f>O207*H207</f>
        <v>0</v>
      </c>
      <c r="Q207" s="220">
        <v>0.086</v>
      </c>
      <c r="R207" s="220">
        <f>Q207*H207</f>
        <v>0.086</v>
      </c>
      <c r="S207" s="220">
        <v>0</v>
      </c>
      <c r="T207" s="221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2" t="s">
        <v>462</v>
      </c>
      <c r="AT207" s="222" t="s">
        <v>770</v>
      </c>
      <c r="AU207" s="222" t="s">
        <v>80</v>
      </c>
      <c r="AY207" s="20" t="s">
        <v>175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0" t="s">
        <v>80</v>
      </c>
      <c r="BK207" s="223">
        <f>ROUND(I207*H207,2)</f>
        <v>0</v>
      </c>
      <c r="BL207" s="20" t="s">
        <v>305</v>
      </c>
      <c r="BM207" s="222" t="s">
        <v>2851</v>
      </c>
    </row>
    <row r="208" s="2" customFormat="1">
      <c r="A208" s="42"/>
      <c r="B208" s="43"/>
      <c r="C208" s="44"/>
      <c r="D208" s="224" t="s">
        <v>183</v>
      </c>
      <c r="E208" s="44"/>
      <c r="F208" s="225" t="s">
        <v>2850</v>
      </c>
      <c r="G208" s="44"/>
      <c r="H208" s="44"/>
      <c r="I208" s="226"/>
      <c r="J208" s="44"/>
      <c r="K208" s="44"/>
      <c r="L208" s="48"/>
      <c r="M208" s="227"/>
      <c r="N208" s="228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183</v>
      </c>
      <c r="AU208" s="20" t="s">
        <v>80</v>
      </c>
    </row>
    <row r="209" s="2" customFormat="1" ht="16.5" customHeight="1">
      <c r="A209" s="42"/>
      <c r="B209" s="43"/>
      <c r="C209" s="211" t="s">
        <v>449</v>
      </c>
      <c r="D209" s="211" t="s">
        <v>176</v>
      </c>
      <c r="E209" s="212" t="s">
        <v>2525</v>
      </c>
      <c r="F209" s="213" t="s">
        <v>2526</v>
      </c>
      <c r="G209" s="214" t="s">
        <v>295</v>
      </c>
      <c r="H209" s="215">
        <v>0.146</v>
      </c>
      <c r="I209" s="216"/>
      <c r="J209" s="217">
        <f>ROUND(I209*H209,2)</f>
        <v>0</v>
      </c>
      <c r="K209" s="213" t="s">
        <v>180</v>
      </c>
      <c r="L209" s="48"/>
      <c r="M209" s="218" t="s">
        <v>30</v>
      </c>
      <c r="N209" s="219" t="s">
        <v>44</v>
      </c>
      <c r="O209" s="88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2" t="s">
        <v>305</v>
      </c>
      <c r="AT209" s="222" t="s">
        <v>176</v>
      </c>
      <c r="AU209" s="222" t="s">
        <v>80</v>
      </c>
      <c r="AY209" s="20" t="s">
        <v>175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0" t="s">
        <v>80</v>
      </c>
      <c r="BK209" s="223">
        <f>ROUND(I209*H209,2)</f>
        <v>0</v>
      </c>
      <c r="BL209" s="20" t="s">
        <v>305</v>
      </c>
      <c r="BM209" s="222" t="s">
        <v>2852</v>
      </c>
    </row>
    <row r="210" s="2" customFormat="1">
      <c r="A210" s="42"/>
      <c r="B210" s="43"/>
      <c r="C210" s="44"/>
      <c r="D210" s="224" t="s">
        <v>183</v>
      </c>
      <c r="E210" s="44"/>
      <c r="F210" s="225" t="s">
        <v>2528</v>
      </c>
      <c r="G210" s="44"/>
      <c r="H210" s="44"/>
      <c r="I210" s="226"/>
      <c r="J210" s="44"/>
      <c r="K210" s="44"/>
      <c r="L210" s="48"/>
      <c r="M210" s="227"/>
      <c r="N210" s="228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183</v>
      </c>
      <c r="AU210" s="20" t="s">
        <v>80</v>
      </c>
    </row>
    <row r="211" s="2" customFormat="1">
      <c r="A211" s="42"/>
      <c r="B211" s="43"/>
      <c r="C211" s="44"/>
      <c r="D211" s="229" t="s">
        <v>185</v>
      </c>
      <c r="E211" s="44"/>
      <c r="F211" s="230" t="s">
        <v>2529</v>
      </c>
      <c r="G211" s="44"/>
      <c r="H211" s="44"/>
      <c r="I211" s="226"/>
      <c r="J211" s="44"/>
      <c r="K211" s="44"/>
      <c r="L211" s="48"/>
      <c r="M211" s="227"/>
      <c r="N211" s="228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185</v>
      </c>
      <c r="AU211" s="20" t="s">
        <v>80</v>
      </c>
    </row>
    <row r="212" s="11" customFormat="1" ht="25.92" customHeight="1">
      <c r="A212" s="11"/>
      <c r="B212" s="197"/>
      <c r="C212" s="198"/>
      <c r="D212" s="199" t="s">
        <v>72</v>
      </c>
      <c r="E212" s="200" t="s">
        <v>2530</v>
      </c>
      <c r="F212" s="200" t="s">
        <v>2531</v>
      </c>
      <c r="G212" s="198"/>
      <c r="H212" s="198"/>
      <c r="I212" s="201"/>
      <c r="J212" s="202">
        <f>BK212</f>
        <v>0</v>
      </c>
      <c r="K212" s="198"/>
      <c r="L212" s="203"/>
      <c r="M212" s="204"/>
      <c r="N212" s="205"/>
      <c r="O212" s="205"/>
      <c r="P212" s="206">
        <f>SUM(P213:P247)</f>
        <v>0</v>
      </c>
      <c r="Q212" s="205"/>
      <c r="R212" s="206">
        <f>SUM(R213:R247)</f>
        <v>0.93187980000000016</v>
      </c>
      <c r="S212" s="205"/>
      <c r="T212" s="207">
        <f>SUM(T213:T247)</f>
        <v>0</v>
      </c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R212" s="208" t="s">
        <v>82</v>
      </c>
      <c r="AT212" s="209" t="s">
        <v>72</v>
      </c>
      <c r="AU212" s="209" t="s">
        <v>73</v>
      </c>
      <c r="AY212" s="208" t="s">
        <v>175</v>
      </c>
      <c r="BK212" s="210">
        <f>SUM(BK213:BK247)</f>
        <v>0</v>
      </c>
    </row>
    <row r="213" s="2" customFormat="1" ht="16.5" customHeight="1">
      <c r="A213" s="42"/>
      <c r="B213" s="43"/>
      <c r="C213" s="211" t="s">
        <v>455</v>
      </c>
      <c r="D213" s="211" t="s">
        <v>176</v>
      </c>
      <c r="E213" s="212" t="s">
        <v>2533</v>
      </c>
      <c r="F213" s="213" t="s">
        <v>2534</v>
      </c>
      <c r="G213" s="214" t="s">
        <v>179</v>
      </c>
      <c r="H213" s="215">
        <v>32.299999999999996</v>
      </c>
      <c r="I213" s="216"/>
      <c r="J213" s="217">
        <f>ROUND(I213*H213,2)</f>
        <v>0</v>
      </c>
      <c r="K213" s="213" t="s">
        <v>180</v>
      </c>
      <c r="L213" s="48"/>
      <c r="M213" s="218" t="s">
        <v>30</v>
      </c>
      <c r="N213" s="219" t="s">
        <v>44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2" t="s">
        <v>305</v>
      </c>
      <c r="AT213" s="222" t="s">
        <v>176</v>
      </c>
      <c r="AU213" s="222" t="s">
        <v>80</v>
      </c>
      <c r="AY213" s="20" t="s">
        <v>175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0" t="s">
        <v>80</v>
      </c>
      <c r="BK213" s="223">
        <f>ROUND(I213*H213,2)</f>
        <v>0</v>
      </c>
      <c r="BL213" s="20" t="s">
        <v>305</v>
      </c>
      <c r="BM213" s="222" t="s">
        <v>2853</v>
      </c>
    </row>
    <row r="214" s="2" customFormat="1">
      <c r="A214" s="42"/>
      <c r="B214" s="43"/>
      <c r="C214" s="44"/>
      <c r="D214" s="224" t="s">
        <v>183</v>
      </c>
      <c r="E214" s="44"/>
      <c r="F214" s="225" t="s">
        <v>2536</v>
      </c>
      <c r="G214" s="44"/>
      <c r="H214" s="44"/>
      <c r="I214" s="226"/>
      <c r="J214" s="44"/>
      <c r="K214" s="44"/>
      <c r="L214" s="48"/>
      <c r="M214" s="227"/>
      <c r="N214" s="228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183</v>
      </c>
      <c r="AU214" s="20" t="s">
        <v>80</v>
      </c>
    </row>
    <row r="215" s="2" customFormat="1">
      <c r="A215" s="42"/>
      <c r="B215" s="43"/>
      <c r="C215" s="44"/>
      <c r="D215" s="229" t="s">
        <v>185</v>
      </c>
      <c r="E215" s="44"/>
      <c r="F215" s="230" t="s">
        <v>2537</v>
      </c>
      <c r="G215" s="44"/>
      <c r="H215" s="44"/>
      <c r="I215" s="226"/>
      <c r="J215" s="44"/>
      <c r="K215" s="44"/>
      <c r="L215" s="48"/>
      <c r="M215" s="227"/>
      <c r="N215" s="228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185</v>
      </c>
      <c r="AU215" s="20" t="s">
        <v>80</v>
      </c>
    </row>
    <row r="216" s="2" customFormat="1" ht="16.5" customHeight="1">
      <c r="A216" s="42"/>
      <c r="B216" s="43"/>
      <c r="C216" s="211" t="s">
        <v>462</v>
      </c>
      <c r="D216" s="211" t="s">
        <v>176</v>
      </c>
      <c r="E216" s="212" t="s">
        <v>2539</v>
      </c>
      <c r="F216" s="213" t="s">
        <v>2540</v>
      </c>
      <c r="G216" s="214" t="s">
        <v>179</v>
      </c>
      <c r="H216" s="215">
        <v>32.299999999999996</v>
      </c>
      <c r="I216" s="216"/>
      <c r="J216" s="217">
        <f>ROUND(I216*H216,2)</f>
        <v>0</v>
      </c>
      <c r="K216" s="213" t="s">
        <v>180</v>
      </c>
      <c r="L216" s="48"/>
      <c r="M216" s="218" t="s">
        <v>30</v>
      </c>
      <c r="N216" s="219" t="s">
        <v>44</v>
      </c>
      <c r="O216" s="88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2" t="s">
        <v>305</v>
      </c>
      <c r="AT216" s="222" t="s">
        <v>176</v>
      </c>
      <c r="AU216" s="222" t="s">
        <v>80</v>
      </c>
      <c r="AY216" s="20" t="s">
        <v>175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20" t="s">
        <v>80</v>
      </c>
      <c r="BK216" s="223">
        <f>ROUND(I216*H216,2)</f>
        <v>0</v>
      </c>
      <c r="BL216" s="20" t="s">
        <v>305</v>
      </c>
      <c r="BM216" s="222" t="s">
        <v>2854</v>
      </c>
    </row>
    <row r="217" s="2" customFormat="1">
      <c r="A217" s="42"/>
      <c r="B217" s="43"/>
      <c r="C217" s="44"/>
      <c r="D217" s="224" t="s">
        <v>183</v>
      </c>
      <c r="E217" s="44"/>
      <c r="F217" s="225" t="s">
        <v>2542</v>
      </c>
      <c r="G217" s="44"/>
      <c r="H217" s="44"/>
      <c r="I217" s="226"/>
      <c r="J217" s="44"/>
      <c r="K217" s="44"/>
      <c r="L217" s="48"/>
      <c r="M217" s="227"/>
      <c r="N217" s="228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183</v>
      </c>
      <c r="AU217" s="20" t="s">
        <v>80</v>
      </c>
    </row>
    <row r="218" s="2" customFormat="1">
      <c r="A218" s="42"/>
      <c r="B218" s="43"/>
      <c r="C218" s="44"/>
      <c r="D218" s="229" t="s">
        <v>185</v>
      </c>
      <c r="E218" s="44"/>
      <c r="F218" s="230" t="s">
        <v>2543</v>
      </c>
      <c r="G218" s="44"/>
      <c r="H218" s="44"/>
      <c r="I218" s="226"/>
      <c r="J218" s="44"/>
      <c r="K218" s="44"/>
      <c r="L218" s="48"/>
      <c r="M218" s="227"/>
      <c r="N218" s="228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185</v>
      </c>
      <c r="AU218" s="20" t="s">
        <v>80</v>
      </c>
    </row>
    <row r="219" s="2" customFormat="1" ht="16.5" customHeight="1">
      <c r="A219" s="42"/>
      <c r="B219" s="43"/>
      <c r="C219" s="211" t="s">
        <v>470</v>
      </c>
      <c r="D219" s="211" t="s">
        <v>176</v>
      </c>
      <c r="E219" s="212" t="s">
        <v>2545</v>
      </c>
      <c r="F219" s="213" t="s">
        <v>2546</v>
      </c>
      <c r="G219" s="214" t="s">
        <v>247</v>
      </c>
      <c r="H219" s="215">
        <v>23.77</v>
      </c>
      <c r="I219" s="216"/>
      <c r="J219" s="217">
        <f>ROUND(I219*H219,2)</f>
        <v>0</v>
      </c>
      <c r="K219" s="213" t="s">
        <v>180</v>
      </c>
      <c r="L219" s="48"/>
      <c r="M219" s="218" t="s">
        <v>30</v>
      </c>
      <c r="N219" s="219" t="s">
        <v>44</v>
      </c>
      <c r="O219" s="88"/>
      <c r="P219" s="220">
        <f>O219*H219</f>
        <v>0</v>
      </c>
      <c r="Q219" s="220">
        <v>2E-05</v>
      </c>
      <c r="R219" s="220">
        <f>Q219*H219</f>
        <v>0.00047540000000000008</v>
      </c>
      <c r="S219" s="220">
        <v>0</v>
      </c>
      <c r="T219" s="221">
        <f>S219*H219</f>
        <v>0</v>
      </c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R219" s="222" t="s">
        <v>305</v>
      </c>
      <c r="AT219" s="222" t="s">
        <v>176</v>
      </c>
      <c r="AU219" s="222" t="s">
        <v>80</v>
      </c>
      <c r="AY219" s="20" t="s">
        <v>175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20" t="s">
        <v>80</v>
      </c>
      <c r="BK219" s="223">
        <f>ROUND(I219*H219,2)</f>
        <v>0</v>
      </c>
      <c r="BL219" s="20" t="s">
        <v>305</v>
      </c>
      <c r="BM219" s="222" t="s">
        <v>2855</v>
      </c>
    </row>
    <row r="220" s="2" customFormat="1">
      <c r="A220" s="42"/>
      <c r="B220" s="43"/>
      <c r="C220" s="44"/>
      <c r="D220" s="224" t="s">
        <v>183</v>
      </c>
      <c r="E220" s="44"/>
      <c r="F220" s="225" t="s">
        <v>2548</v>
      </c>
      <c r="G220" s="44"/>
      <c r="H220" s="44"/>
      <c r="I220" s="226"/>
      <c r="J220" s="44"/>
      <c r="K220" s="44"/>
      <c r="L220" s="48"/>
      <c r="M220" s="227"/>
      <c r="N220" s="228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183</v>
      </c>
      <c r="AU220" s="20" t="s">
        <v>80</v>
      </c>
    </row>
    <row r="221" s="2" customFormat="1">
      <c r="A221" s="42"/>
      <c r="B221" s="43"/>
      <c r="C221" s="44"/>
      <c r="D221" s="229" t="s">
        <v>185</v>
      </c>
      <c r="E221" s="44"/>
      <c r="F221" s="230" t="s">
        <v>2549</v>
      </c>
      <c r="G221" s="44"/>
      <c r="H221" s="44"/>
      <c r="I221" s="226"/>
      <c r="J221" s="44"/>
      <c r="K221" s="44"/>
      <c r="L221" s="48"/>
      <c r="M221" s="227"/>
      <c r="N221" s="228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185</v>
      </c>
      <c r="AU221" s="20" t="s">
        <v>80</v>
      </c>
    </row>
    <row r="222" s="13" customFormat="1">
      <c r="A222" s="13"/>
      <c r="B222" s="241"/>
      <c r="C222" s="242"/>
      <c r="D222" s="224" t="s">
        <v>187</v>
      </c>
      <c r="E222" s="243" t="s">
        <v>30</v>
      </c>
      <c r="F222" s="244" t="s">
        <v>2856</v>
      </c>
      <c r="G222" s="242"/>
      <c r="H222" s="245">
        <v>23.77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187</v>
      </c>
      <c r="AU222" s="251" t="s">
        <v>80</v>
      </c>
      <c r="AV222" s="13" t="s">
        <v>82</v>
      </c>
      <c r="AW222" s="13" t="s">
        <v>36</v>
      </c>
      <c r="AX222" s="13" t="s">
        <v>73</v>
      </c>
      <c r="AY222" s="251" t="s">
        <v>175</v>
      </c>
    </row>
    <row r="223" s="14" customFormat="1">
      <c r="A223" s="14"/>
      <c r="B223" s="252"/>
      <c r="C223" s="253"/>
      <c r="D223" s="224" t="s">
        <v>187</v>
      </c>
      <c r="E223" s="254" t="s">
        <v>30</v>
      </c>
      <c r="F223" s="255" t="s">
        <v>190</v>
      </c>
      <c r="G223" s="253"/>
      <c r="H223" s="256">
        <v>23.77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187</v>
      </c>
      <c r="AU223" s="262" t="s">
        <v>80</v>
      </c>
      <c r="AV223" s="14" t="s">
        <v>181</v>
      </c>
      <c r="AW223" s="14" t="s">
        <v>36</v>
      </c>
      <c r="AX223" s="14" t="s">
        <v>80</v>
      </c>
      <c r="AY223" s="262" t="s">
        <v>175</v>
      </c>
    </row>
    <row r="224" s="2" customFormat="1" ht="16.5" customHeight="1">
      <c r="A224" s="42"/>
      <c r="B224" s="43"/>
      <c r="C224" s="211" t="s">
        <v>479</v>
      </c>
      <c r="D224" s="211" t="s">
        <v>176</v>
      </c>
      <c r="E224" s="212" t="s">
        <v>2552</v>
      </c>
      <c r="F224" s="213" t="s">
        <v>2553</v>
      </c>
      <c r="G224" s="214" t="s">
        <v>179</v>
      </c>
      <c r="H224" s="215">
        <v>32.299999999999996</v>
      </c>
      <c r="I224" s="216"/>
      <c r="J224" s="217">
        <f>ROUND(I224*H224,2)</f>
        <v>0</v>
      </c>
      <c r="K224" s="213" t="s">
        <v>180</v>
      </c>
      <c r="L224" s="48"/>
      <c r="M224" s="218" t="s">
        <v>30</v>
      </c>
      <c r="N224" s="219" t="s">
        <v>44</v>
      </c>
      <c r="O224" s="88"/>
      <c r="P224" s="220">
        <f>O224*H224</f>
        <v>0</v>
      </c>
      <c r="Q224" s="220">
        <v>4E-05</v>
      </c>
      <c r="R224" s="220">
        <f>Q224*H224</f>
        <v>0.001292</v>
      </c>
      <c r="S224" s="220">
        <v>0</v>
      </c>
      <c r="T224" s="221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2" t="s">
        <v>305</v>
      </c>
      <c r="AT224" s="222" t="s">
        <v>176</v>
      </c>
      <c r="AU224" s="222" t="s">
        <v>80</v>
      </c>
      <c r="AY224" s="20" t="s">
        <v>175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0" t="s">
        <v>80</v>
      </c>
      <c r="BK224" s="223">
        <f>ROUND(I224*H224,2)</f>
        <v>0</v>
      </c>
      <c r="BL224" s="20" t="s">
        <v>305</v>
      </c>
      <c r="BM224" s="222" t="s">
        <v>2857</v>
      </c>
    </row>
    <row r="225" s="2" customFormat="1">
      <c r="A225" s="42"/>
      <c r="B225" s="43"/>
      <c r="C225" s="44"/>
      <c r="D225" s="224" t="s">
        <v>183</v>
      </c>
      <c r="E225" s="44"/>
      <c r="F225" s="225" t="s">
        <v>2555</v>
      </c>
      <c r="G225" s="44"/>
      <c r="H225" s="44"/>
      <c r="I225" s="226"/>
      <c r="J225" s="44"/>
      <c r="K225" s="44"/>
      <c r="L225" s="48"/>
      <c r="M225" s="227"/>
      <c r="N225" s="228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183</v>
      </c>
      <c r="AU225" s="20" t="s">
        <v>80</v>
      </c>
    </row>
    <row r="226" s="2" customFormat="1">
      <c r="A226" s="42"/>
      <c r="B226" s="43"/>
      <c r="C226" s="44"/>
      <c r="D226" s="229" t="s">
        <v>185</v>
      </c>
      <c r="E226" s="44"/>
      <c r="F226" s="230" t="s">
        <v>2556</v>
      </c>
      <c r="G226" s="44"/>
      <c r="H226" s="44"/>
      <c r="I226" s="226"/>
      <c r="J226" s="44"/>
      <c r="K226" s="44"/>
      <c r="L226" s="48"/>
      <c r="M226" s="227"/>
      <c r="N226" s="228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185</v>
      </c>
      <c r="AU226" s="20" t="s">
        <v>80</v>
      </c>
    </row>
    <row r="227" s="2" customFormat="1" ht="16.5" customHeight="1">
      <c r="A227" s="42"/>
      <c r="B227" s="43"/>
      <c r="C227" s="211" t="s">
        <v>486</v>
      </c>
      <c r="D227" s="211" t="s">
        <v>176</v>
      </c>
      <c r="E227" s="212" t="s">
        <v>2558</v>
      </c>
      <c r="F227" s="213" t="s">
        <v>2559</v>
      </c>
      <c r="G227" s="214" t="s">
        <v>179</v>
      </c>
      <c r="H227" s="215">
        <v>32.299999999999996</v>
      </c>
      <c r="I227" s="216"/>
      <c r="J227" s="217">
        <f>ROUND(I227*H227,2)</f>
        <v>0</v>
      </c>
      <c r="K227" s="213" t="s">
        <v>180</v>
      </c>
      <c r="L227" s="48"/>
      <c r="M227" s="218" t="s">
        <v>30</v>
      </c>
      <c r="N227" s="219" t="s">
        <v>44</v>
      </c>
      <c r="O227" s="88"/>
      <c r="P227" s="220">
        <f>O227*H227</f>
        <v>0</v>
      </c>
      <c r="Q227" s="220">
        <v>0.024</v>
      </c>
      <c r="R227" s="220">
        <f>Q227*H227</f>
        <v>0.7752</v>
      </c>
      <c r="S227" s="220">
        <v>0</v>
      </c>
      <c r="T227" s="221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22" t="s">
        <v>305</v>
      </c>
      <c r="AT227" s="222" t="s">
        <v>176</v>
      </c>
      <c r="AU227" s="222" t="s">
        <v>80</v>
      </c>
      <c r="AY227" s="20" t="s">
        <v>175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20" t="s">
        <v>80</v>
      </c>
      <c r="BK227" s="223">
        <f>ROUND(I227*H227,2)</f>
        <v>0</v>
      </c>
      <c r="BL227" s="20" t="s">
        <v>305</v>
      </c>
      <c r="BM227" s="222" t="s">
        <v>2858</v>
      </c>
    </row>
    <row r="228" s="2" customFormat="1">
      <c r="A228" s="42"/>
      <c r="B228" s="43"/>
      <c r="C228" s="44"/>
      <c r="D228" s="224" t="s">
        <v>183</v>
      </c>
      <c r="E228" s="44"/>
      <c r="F228" s="225" t="s">
        <v>2561</v>
      </c>
      <c r="G228" s="44"/>
      <c r="H228" s="44"/>
      <c r="I228" s="226"/>
      <c r="J228" s="44"/>
      <c r="K228" s="44"/>
      <c r="L228" s="48"/>
      <c r="M228" s="227"/>
      <c r="N228" s="228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183</v>
      </c>
      <c r="AU228" s="20" t="s">
        <v>80</v>
      </c>
    </row>
    <row r="229" s="2" customFormat="1">
      <c r="A229" s="42"/>
      <c r="B229" s="43"/>
      <c r="C229" s="44"/>
      <c r="D229" s="229" t="s">
        <v>185</v>
      </c>
      <c r="E229" s="44"/>
      <c r="F229" s="230" t="s">
        <v>2562</v>
      </c>
      <c r="G229" s="44"/>
      <c r="H229" s="44"/>
      <c r="I229" s="226"/>
      <c r="J229" s="44"/>
      <c r="K229" s="44"/>
      <c r="L229" s="48"/>
      <c r="M229" s="227"/>
      <c r="N229" s="228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185</v>
      </c>
      <c r="AU229" s="20" t="s">
        <v>80</v>
      </c>
    </row>
    <row r="230" s="2" customFormat="1" ht="16.5" customHeight="1">
      <c r="A230" s="42"/>
      <c r="B230" s="43"/>
      <c r="C230" s="211" t="s">
        <v>497</v>
      </c>
      <c r="D230" s="211" t="s">
        <v>176</v>
      </c>
      <c r="E230" s="212" t="s">
        <v>2564</v>
      </c>
      <c r="F230" s="213" t="s">
        <v>2565</v>
      </c>
      <c r="G230" s="214" t="s">
        <v>179</v>
      </c>
      <c r="H230" s="215">
        <v>32.299999999999996</v>
      </c>
      <c r="I230" s="216"/>
      <c r="J230" s="217">
        <f>ROUND(I230*H230,2)</f>
        <v>0</v>
      </c>
      <c r="K230" s="213" t="s">
        <v>180</v>
      </c>
      <c r="L230" s="48"/>
      <c r="M230" s="218" t="s">
        <v>30</v>
      </c>
      <c r="N230" s="219" t="s">
        <v>44</v>
      </c>
      <c r="O230" s="88"/>
      <c r="P230" s="220">
        <f>O230*H230</f>
        <v>0</v>
      </c>
      <c r="Q230" s="220">
        <v>0.0004</v>
      </c>
      <c r="R230" s="220">
        <f>Q230*H230</f>
        <v>0.01292</v>
      </c>
      <c r="S230" s="220">
        <v>0</v>
      </c>
      <c r="T230" s="221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2" t="s">
        <v>305</v>
      </c>
      <c r="AT230" s="222" t="s">
        <v>176</v>
      </c>
      <c r="AU230" s="222" t="s">
        <v>80</v>
      </c>
      <c r="AY230" s="20" t="s">
        <v>175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0" t="s">
        <v>80</v>
      </c>
      <c r="BK230" s="223">
        <f>ROUND(I230*H230,2)</f>
        <v>0</v>
      </c>
      <c r="BL230" s="20" t="s">
        <v>305</v>
      </c>
      <c r="BM230" s="222" t="s">
        <v>2859</v>
      </c>
    </row>
    <row r="231" s="2" customFormat="1">
      <c r="A231" s="42"/>
      <c r="B231" s="43"/>
      <c r="C231" s="44"/>
      <c r="D231" s="224" t="s">
        <v>183</v>
      </c>
      <c r="E231" s="44"/>
      <c r="F231" s="225" t="s">
        <v>2567</v>
      </c>
      <c r="G231" s="44"/>
      <c r="H231" s="44"/>
      <c r="I231" s="226"/>
      <c r="J231" s="44"/>
      <c r="K231" s="44"/>
      <c r="L231" s="48"/>
      <c r="M231" s="227"/>
      <c r="N231" s="228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183</v>
      </c>
      <c r="AU231" s="20" t="s">
        <v>80</v>
      </c>
    </row>
    <row r="232" s="2" customFormat="1">
      <c r="A232" s="42"/>
      <c r="B232" s="43"/>
      <c r="C232" s="44"/>
      <c r="D232" s="229" t="s">
        <v>185</v>
      </c>
      <c r="E232" s="44"/>
      <c r="F232" s="230" t="s">
        <v>2568</v>
      </c>
      <c r="G232" s="44"/>
      <c r="H232" s="44"/>
      <c r="I232" s="226"/>
      <c r="J232" s="44"/>
      <c r="K232" s="44"/>
      <c r="L232" s="48"/>
      <c r="M232" s="227"/>
      <c r="N232" s="228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185</v>
      </c>
      <c r="AU232" s="20" t="s">
        <v>80</v>
      </c>
    </row>
    <row r="233" s="12" customFormat="1">
      <c r="A233" s="12"/>
      <c r="B233" s="231"/>
      <c r="C233" s="232"/>
      <c r="D233" s="224" t="s">
        <v>187</v>
      </c>
      <c r="E233" s="233" t="s">
        <v>30</v>
      </c>
      <c r="F233" s="234" t="s">
        <v>2569</v>
      </c>
      <c r="G233" s="232"/>
      <c r="H233" s="233" t="s">
        <v>30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40" t="s">
        <v>187</v>
      </c>
      <c r="AU233" s="240" t="s">
        <v>80</v>
      </c>
      <c r="AV233" s="12" t="s">
        <v>80</v>
      </c>
      <c r="AW233" s="12" t="s">
        <v>36</v>
      </c>
      <c r="AX233" s="12" t="s">
        <v>73</v>
      </c>
      <c r="AY233" s="240" t="s">
        <v>175</v>
      </c>
    </row>
    <row r="234" s="13" customFormat="1">
      <c r="A234" s="13"/>
      <c r="B234" s="241"/>
      <c r="C234" s="242"/>
      <c r="D234" s="224" t="s">
        <v>187</v>
      </c>
      <c r="E234" s="243" t="s">
        <v>30</v>
      </c>
      <c r="F234" s="244" t="s">
        <v>2860</v>
      </c>
      <c r="G234" s="242"/>
      <c r="H234" s="245">
        <v>32.299999999999996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187</v>
      </c>
      <c r="AU234" s="251" t="s">
        <v>80</v>
      </c>
      <c r="AV234" s="13" t="s">
        <v>82</v>
      </c>
      <c r="AW234" s="13" t="s">
        <v>36</v>
      </c>
      <c r="AX234" s="13" t="s">
        <v>73</v>
      </c>
      <c r="AY234" s="251" t="s">
        <v>175</v>
      </c>
    </row>
    <row r="235" s="14" customFormat="1">
      <c r="A235" s="14"/>
      <c r="B235" s="252"/>
      <c r="C235" s="253"/>
      <c r="D235" s="224" t="s">
        <v>187</v>
      </c>
      <c r="E235" s="254" t="s">
        <v>30</v>
      </c>
      <c r="F235" s="255" t="s">
        <v>190</v>
      </c>
      <c r="G235" s="253"/>
      <c r="H235" s="256">
        <v>32.299999999999996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187</v>
      </c>
      <c r="AU235" s="262" t="s">
        <v>80</v>
      </c>
      <c r="AV235" s="14" t="s">
        <v>181</v>
      </c>
      <c r="AW235" s="14" t="s">
        <v>36</v>
      </c>
      <c r="AX235" s="14" t="s">
        <v>80</v>
      </c>
      <c r="AY235" s="262" t="s">
        <v>175</v>
      </c>
    </row>
    <row r="236" s="2" customFormat="1" ht="16.5" customHeight="1">
      <c r="A236" s="42"/>
      <c r="B236" s="43"/>
      <c r="C236" s="211" t="s">
        <v>505</v>
      </c>
      <c r="D236" s="211" t="s">
        <v>176</v>
      </c>
      <c r="E236" s="212" t="s">
        <v>2576</v>
      </c>
      <c r="F236" s="213" t="s">
        <v>2577</v>
      </c>
      <c r="G236" s="214" t="s">
        <v>179</v>
      </c>
      <c r="H236" s="215">
        <v>32.299999999999996</v>
      </c>
      <c r="I236" s="216"/>
      <c r="J236" s="217">
        <f>ROUND(I236*H236,2)</f>
        <v>0</v>
      </c>
      <c r="K236" s="213" t="s">
        <v>180</v>
      </c>
      <c r="L236" s="48"/>
      <c r="M236" s="218" t="s">
        <v>30</v>
      </c>
      <c r="N236" s="219" t="s">
        <v>44</v>
      </c>
      <c r="O236" s="88"/>
      <c r="P236" s="220">
        <f>O236*H236</f>
        <v>0</v>
      </c>
      <c r="Q236" s="220">
        <v>0.0005</v>
      </c>
      <c r="R236" s="220">
        <f>Q236*H236</f>
        <v>0.016149999999999998</v>
      </c>
      <c r="S236" s="220">
        <v>0</v>
      </c>
      <c r="T236" s="221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2" t="s">
        <v>305</v>
      </c>
      <c r="AT236" s="222" t="s">
        <v>176</v>
      </c>
      <c r="AU236" s="222" t="s">
        <v>80</v>
      </c>
      <c r="AY236" s="20" t="s">
        <v>175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0" t="s">
        <v>80</v>
      </c>
      <c r="BK236" s="223">
        <f>ROUND(I236*H236,2)</f>
        <v>0</v>
      </c>
      <c r="BL236" s="20" t="s">
        <v>305</v>
      </c>
      <c r="BM236" s="222" t="s">
        <v>2861</v>
      </c>
    </row>
    <row r="237" s="2" customFormat="1">
      <c r="A237" s="42"/>
      <c r="B237" s="43"/>
      <c r="C237" s="44"/>
      <c r="D237" s="224" t="s">
        <v>183</v>
      </c>
      <c r="E237" s="44"/>
      <c r="F237" s="225" t="s">
        <v>2579</v>
      </c>
      <c r="G237" s="44"/>
      <c r="H237" s="44"/>
      <c r="I237" s="226"/>
      <c r="J237" s="44"/>
      <c r="K237" s="44"/>
      <c r="L237" s="48"/>
      <c r="M237" s="227"/>
      <c r="N237" s="228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183</v>
      </c>
      <c r="AU237" s="20" t="s">
        <v>80</v>
      </c>
    </row>
    <row r="238" s="2" customFormat="1">
      <c r="A238" s="42"/>
      <c r="B238" s="43"/>
      <c r="C238" s="44"/>
      <c r="D238" s="229" t="s">
        <v>185</v>
      </c>
      <c r="E238" s="44"/>
      <c r="F238" s="230" t="s">
        <v>2580</v>
      </c>
      <c r="G238" s="44"/>
      <c r="H238" s="44"/>
      <c r="I238" s="226"/>
      <c r="J238" s="44"/>
      <c r="K238" s="44"/>
      <c r="L238" s="48"/>
      <c r="M238" s="227"/>
      <c r="N238" s="228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185</v>
      </c>
      <c r="AU238" s="20" t="s">
        <v>80</v>
      </c>
    </row>
    <row r="239" s="2" customFormat="1" ht="16.5" customHeight="1">
      <c r="A239" s="42"/>
      <c r="B239" s="43"/>
      <c r="C239" s="211" t="s">
        <v>512</v>
      </c>
      <c r="D239" s="211" t="s">
        <v>176</v>
      </c>
      <c r="E239" s="212" t="s">
        <v>2582</v>
      </c>
      <c r="F239" s="213" t="s">
        <v>2583</v>
      </c>
      <c r="G239" s="214" t="s">
        <v>179</v>
      </c>
      <c r="H239" s="215">
        <v>32.299999999999996</v>
      </c>
      <c r="I239" s="216"/>
      <c r="J239" s="217">
        <f>ROUND(I239*H239,2)</f>
        <v>0</v>
      </c>
      <c r="K239" s="213" t="s">
        <v>180</v>
      </c>
      <c r="L239" s="48"/>
      <c r="M239" s="218" t="s">
        <v>30</v>
      </c>
      <c r="N239" s="219" t="s">
        <v>44</v>
      </c>
      <c r="O239" s="88"/>
      <c r="P239" s="220">
        <f>O239*H239</f>
        <v>0</v>
      </c>
      <c r="Q239" s="220">
        <v>0.0016</v>
      </c>
      <c r="R239" s="220">
        <f>Q239*H239</f>
        <v>0.051679999999999992</v>
      </c>
      <c r="S239" s="220">
        <v>0</v>
      </c>
      <c r="T239" s="221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22" t="s">
        <v>305</v>
      </c>
      <c r="AT239" s="222" t="s">
        <v>176</v>
      </c>
      <c r="AU239" s="222" t="s">
        <v>80</v>
      </c>
      <c r="AY239" s="20" t="s">
        <v>175</v>
      </c>
      <c r="BE239" s="223">
        <f>IF(N239="základní",J239,0)</f>
        <v>0</v>
      </c>
      <c r="BF239" s="223">
        <f>IF(N239="snížená",J239,0)</f>
        <v>0</v>
      </c>
      <c r="BG239" s="223">
        <f>IF(N239="zákl. přenesená",J239,0)</f>
        <v>0</v>
      </c>
      <c r="BH239" s="223">
        <f>IF(N239="sníž. přenesená",J239,0)</f>
        <v>0</v>
      </c>
      <c r="BI239" s="223">
        <f>IF(N239="nulová",J239,0)</f>
        <v>0</v>
      </c>
      <c r="BJ239" s="20" t="s">
        <v>80</v>
      </c>
      <c r="BK239" s="223">
        <f>ROUND(I239*H239,2)</f>
        <v>0</v>
      </c>
      <c r="BL239" s="20" t="s">
        <v>305</v>
      </c>
      <c r="BM239" s="222" t="s">
        <v>2862</v>
      </c>
    </row>
    <row r="240" s="2" customFormat="1">
      <c r="A240" s="42"/>
      <c r="B240" s="43"/>
      <c r="C240" s="44"/>
      <c r="D240" s="224" t="s">
        <v>183</v>
      </c>
      <c r="E240" s="44"/>
      <c r="F240" s="225" t="s">
        <v>2585</v>
      </c>
      <c r="G240" s="44"/>
      <c r="H240" s="44"/>
      <c r="I240" s="226"/>
      <c r="J240" s="44"/>
      <c r="K240" s="44"/>
      <c r="L240" s="48"/>
      <c r="M240" s="227"/>
      <c r="N240" s="228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183</v>
      </c>
      <c r="AU240" s="20" t="s">
        <v>80</v>
      </c>
    </row>
    <row r="241" s="2" customFormat="1">
      <c r="A241" s="42"/>
      <c r="B241" s="43"/>
      <c r="C241" s="44"/>
      <c r="D241" s="229" t="s">
        <v>185</v>
      </c>
      <c r="E241" s="44"/>
      <c r="F241" s="230" t="s">
        <v>2586</v>
      </c>
      <c r="G241" s="44"/>
      <c r="H241" s="44"/>
      <c r="I241" s="226"/>
      <c r="J241" s="44"/>
      <c r="K241" s="44"/>
      <c r="L241" s="48"/>
      <c r="M241" s="227"/>
      <c r="N241" s="228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185</v>
      </c>
      <c r="AU241" s="20" t="s">
        <v>80</v>
      </c>
    </row>
    <row r="242" s="2" customFormat="1" ht="16.5" customHeight="1">
      <c r="A242" s="42"/>
      <c r="B242" s="43"/>
      <c r="C242" s="211" t="s">
        <v>521</v>
      </c>
      <c r="D242" s="211" t="s">
        <v>176</v>
      </c>
      <c r="E242" s="212" t="s">
        <v>2863</v>
      </c>
      <c r="F242" s="213" t="s">
        <v>2864</v>
      </c>
      <c r="G242" s="214" t="s">
        <v>247</v>
      </c>
      <c r="H242" s="215">
        <v>23.77</v>
      </c>
      <c r="I242" s="216"/>
      <c r="J242" s="217">
        <f>ROUND(I242*H242,2)</f>
        <v>0</v>
      </c>
      <c r="K242" s="213" t="s">
        <v>180</v>
      </c>
      <c r="L242" s="48"/>
      <c r="M242" s="218" t="s">
        <v>30</v>
      </c>
      <c r="N242" s="219" t="s">
        <v>44</v>
      </c>
      <c r="O242" s="88"/>
      <c r="P242" s="220">
        <f>O242*H242</f>
        <v>0</v>
      </c>
      <c r="Q242" s="220">
        <v>0.00312</v>
      </c>
      <c r="R242" s="220">
        <f>Q242*H242</f>
        <v>0.0741624</v>
      </c>
      <c r="S242" s="220">
        <v>0</v>
      </c>
      <c r="T242" s="221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2" t="s">
        <v>305</v>
      </c>
      <c r="AT242" s="222" t="s">
        <v>176</v>
      </c>
      <c r="AU242" s="222" t="s">
        <v>80</v>
      </c>
      <c r="AY242" s="20" t="s">
        <v>175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20" t="s">
        <v>80</v>
      </c>
      <c r="BK242" s="223">
        <f>ROUND(I242*H242,2)</f>
        <v>0</v>
      </c>
      <c r="BL242" s="20" t="s">
        <v>305</v>
      </c>
      <c r="BM242" s="222" t="s">
        <v>2865</v>
      </c>
    </row>
    <row r="243" s="2" customFormat="1">
      <c r="A243" s="42"/>
      <c r="B243" s="43"/>
      <c r="C243" s="44"/>
      <c r="D243" s="224" t="s">
        <v>183</v>
      </c>
      <c r="E243" s="44"/>
      <c r="F243" s="225" t="s">
        <v>2866</v>
      </c>
      <c r="G243" s="44"/>
      <c r="H243" s="44"/>
      <c r="I243" s="226"/>
      <c r="J243" s="44"/>
      <c r="K243" s="44"/>
      <c r="L243" s="48"/>
      <c r="M243" s="227"/>
      <c r="N243" s="228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183</v>
      </c>
      <c r="AU243" s="20" t="s">
        <v>80</v>
      </c>
    </row>
    <row r="244" s="2" customFormat="1">
      <c r="A244" s="42"/>
      <c r="B244" s="43"/>
      <c r="C244" s="44"/>
      <c r="D244" s="229" t="s">
        <v>185</v>
      </c>
      <c r="E244" s="44"/>
      <c r="F244" s="230" t="s">
        <v>2867</v>
      </c>
      <c r="G244" s="44"/>
      <c r="H244" s="44"/>
      <c r="I244" s="226"/>
      <c r="J244" s="44"/>
      <c r="K244" s="44"/>
      <c r="L244" s="48"/>
      <c r="M244" s="227"/>
      <c r="N244" s="228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185</v>
      </c>
      <c r="AU244" s="20" t="s">
        <v>80</v>
      </c>
    </row>
    <row r="245" s="2" customFormat="1" ht="16.5" customHeight="1">
      <c r="A245" s="42"/>
      <c r="B245" s="43"/>
      <c r="C245" s="211" t="s">
        <v>528</v>
      </c>
      <c r="D245" s="211" t="s">
        <v>176</v>
      </c>
      <c r="E245" s="212" t="s">
        <v>2594</v>
      </c>
      <c r="F245" s="213" t="s">
        <v>2595</v>
      </c>
      <c r="G245" s="214" t="s">
        <v>295</v>
      </c>
      <c r="H245" s="215">
        <v>0.932</v>
      </c>
      <c r="I245" s="216"/>
      <c r="J245" s="217">
        <f>ROUND(I245*H245,2)</f>
        <v>0</v>
      </c>
      <c r="K245" s="213" t="s">
        <v>180</v>
      </c>
      <c r="L245" s="48"/>
      <c r="M245" s="218" t="s">
        <v>30</v>
      </c>
      <c r="N245" s="219" t="s">
        <v>44</v>
      </c>
      <c r="O245" s="88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2" t="s">
        <v>305</v>
      </c>
      <c r="AT245" s="222" t="s">
        <v>176</v>
      </c>
      <c r="AU245" s="222" t="s">
        <v>80</v>
      </c>
      <c r="AY245" s="20" t="s">
        <v>175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0" t="s">
        <v>80</v>
      </c>
      <c r="BK245" s="223">
        <f>ROUND(I245*H245,2)</f>
        <v>0</v>
      </c>
      <c r="BL245" s="20" t="s">
        <v>305</v>
      </c>
      <c r="BM245" s="222" t="s">
        <v>2868</v>
      </c>
    </row>
    <row r="246" s="2" customFormat="1">
      <c r="A246" s="42"/>
      <c r="B246" s="43"/>
      <c r="C246" s="44"/>
      <c r="D246" s="224" t="s">
        <v>183</v>
      </c>
      <c r="E246" s="44"/>
      <c r="F246" s="225" t="s">
        <v>2597</v>
      </c>
      <c r="G246" s="44"/>
      <c r="H246" s="44"/>
      <c r="I246" s="226"/>
      <c r="J246" s="44"/>
      <c r="K246" s="44"/>
      <c r="L246" s="48"/>
      <c r="M246" s="227"/>
      <c r="N246" s="228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183</v>
      </c>
      <c r="AU246" s="20" t="s">
        <v>80</v>
      </c>
    </row>
    <row r="247" s="2" customFormat="1">
      <c r="A247" s="42"/>
      <c r="B247" s="43"/>
      <c r="C247" s="44"/>
      <c r="D247" s="229" t="s">
        <v>185</v>
      </c>
      <c r="E247" s="44"/>
      <c r="F247" s="230" t="s">
        <v>2598</v>
      </c>
      <c r="G247" s="44"/>
      <c r="H247" s="44"/>
      <c r="I247" s="226"/>
      <c r="J247" s="44"/>
      <c r="K247" s="44"/>
      <c r="L247" s="48"/>
      <c r="M247" s="227"/>
      <c r="N247" s="228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185</v>
      </c>
      <c r="AU247" s="20" t="s">
        <v>80</v>
      </c>
    </row>
    <row r="248" s="11" customFormat="1" ht="25.92" customHeight="1">
      <c r="A248" s="11"/>
      <c r="B248" s="197"/>
      <c r="C248" s="198"/>
      <c r="D248" s="199" t="s">
        <v>72</v>
      </c>
      <c r="E248" s="200" t="s">
        <v>2619</v>
      </c>
      <c r="F248" s="200" t="s">
        <v>2620</v>
      </c>
      <c r="G248" s="198"/>
      <c r="H248" s="198"/>
      <c r="I248" s="201"/>
      <c r="J248" s="202">
        <f>BK248</f>
        <v>0</v>
      </c>
      <c r="K248" s="198"/>
      <c r="L248" s="203"/>
      <c r="M248" s="204"/>
      <c r="N248" s="205"/>
      <c r="O248" s="205"/>
      <c r="P248" s="206">
        <f>SUM(P249:P269)</f>
        <v>0</v>
      </c>
      <c r="Q248" s="205"/>
      <c r="R248" s="206">
        <f>SUM(R249:R269)</f>
        <v>0.05284984</v>
      </c>
      <c r="S248" s="205"/>
      <c r="T248" s="207">
        <f>SUM(T249:T269)</f>
        <v>0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R248" s="208" t="s">
        <v>82</v>
      </c>
      <c r="AT248" s="209" t="s">
        <v>72</v>
      </c>
      <c r="AU248" s="209" t="s">
        <v>73</v>
      </c>
      <c r="AY248" s="208" t="s">
        <v>175</v>
      </c>
      <c r="BK248" s="210">
        <f>SUM(BK249:BK269)</f>
        <v>0</v>
      </c>
    </row>
    <row r="249" s="2" customFormat="1" ht="16.5" customHeight="1">
      <c r="A249" s="42"/>
      <c r="B249" s="43"/>
      <c r="C249" s="211" t="s">
        <v>534</v>
      </c>
      <c r="D249" s="211" t="s">
        <v>176</v>
      </c>
      <c r="E249" s="212" t="s">
        <v>2622</v>
      </c>
      <c r="F249" s="213" t="s">
        <v>2623</v>
      </c>
      <c r="G249" s="214" t="s">
        <v>179</v>
      </c>
      <c r="H249" s="215">
        <v>113.761</v>
      </c>
      <c r="I249" s="216"/>
      <c r="J249" s="217">
        <f>ROUND(I249*H249,2)</f>
        <v>0</v>
      </c>
      <c r="K249" s="213" t="s">
        <v>180</v>
      </c>
      <c r="L249" s="48"/>
      <c r="M249" s="218" t="s">
        <v>30</v>
      </c>
      <c r="N249" s="219" t="s">
        <v>44</v>
      </c>
      <c r="O249" s="88"/>
      <c r="P249" s="220">
        <f>O249*H249</f>
        <v>0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2" t="s">
        <v>305</v>
      </c>
      <c r="AT249" s="222" t="s">
        <v>176</v>
      </c>
      <c r="AU249" s="222" t="s">
        <v>80</v>
      </c>
      <c r="AY249" s="20" t="s">
        <v>175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20" t="s">
        <v>80</v>
      </c>
      <c r="BK249" s="223">
        <f>ROUND(I249*H249,2)</f>
        <v>0</v>
      </c>
      <c r="BL249" s="20" t="s">
        <v>305</v>
      </c>
      <c r="BM249" s="222" t="s">
        <v>2869</v>
      </c>
    </row>
    <row r="250" s="2" customFormat="1">
      <c r="A250" s="42"/>
      <c r="B250" s="43"/>
      <c r="C250" s="44"/>
      <c r="D250" s="224" t="s">
        <v>183</v>
      </c>
      <c r="E250" s="44"/>
      <c r="F250" s="225" t="s">
        <v>2625</v>
      </c>
      <c r="G250" s="44"/>
      <c r="H250" s="44"/>
      <c r="I250" s="226"/>
      <c r="J250" s="44"/>
      <c r="K250" s="44"/>
      <c r="L250" s="48"/>
      <c r="M250" s="227"/>
      <c r="N250" s="228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183</v>
      </c>
      <c r="AU250" s="20" t="s">
        <v>80</v>
      </c>
    </row>
    <row r="251" s="2" customFormat="1">
      <c r="A251" s="42"/>
      <c r="B251" s="43"/>
      <c r="C251" s="44"/>
      <c r="D251" s="229" t="s">
        <v>185</v>
      </c>
      <c r="E251" s="44"/>
      <c r="F251" s="230" t="s">
        <v>2626</v>
      </c>
      <c r="G251" s="44"/>
      <c r="H251" s="44"/>
      <c r="I251" s="226"/>
      <c r="J251" s="44"/>
      <c r="K251" s="44"/>
      <c r="L251" s="48"/>
      <c r="M251" s="227"/>
      <c r="N251" s="228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185</v>
      </c>
      <c r="AU251" s="20" t="s">
        <v>80</v>
      </c>
    </row>
    <row r="252" s="13" customFormat="1">
      <c r="A252" s="13"/>
      <c r="B252" s="241"/>
      <c r="C252" s="242"/>
      <c r="D252" s="224" t="s">
        <v>187</v>
      </c>
      <c r="E252" s="243" t="s">
        <v>30</v>
      </c>
      <c r="F252" s="244" t="s">
        <v>2870</v>
      </c>
      <c r="G252" s="242"/>
      <c r="H252" s="245">
        <v>77.001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187</v>
      </c>
      <c r="AU252" s="251" t="s">
        <v>80</v>
      </c>
      <c r="AV252" s="13" t="s">
        <v>82</v>
      </c>
      <c r="AW252" s="13" t="s">
        <v>36</v>
      </c>
      <c r="AX252" s="13" t="s">
        <v>73</v>
      </c>
      <c r="AY252" s="251" t="s">
        <v>175</v>
      </c>
    </row>
    <row r="253" s="13" customFormat="1">
      <c r="A253" s="13"/>
      <c r="B253" s="241"/>
      <c r="C253" s="242"/>
      <c r="D253" s="224" t="s">
        <v>187</v>
      </c>
      <c r="E253" s="243" t="s">
        <v>30</v>
      </c>
      <c r="F253" s="244" t="s">
        <v>2871</v>
      </c>
      <c r="G253" s="242"/>
      <c r="H253" s="245">
        <v>36.76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187</v>
      </c>
      <c r="AU253" s="251" t="s">
        <v>80</v>
      </c>
      <c r="AV253" s="13" t="s">
        <v>82</v>
      </c>
      <c r="AW253" s="13" t="s">
        <v>36</v>
      </c>
      <c r="AX253" s="13" t="s">
        <v>73</v>
      </c>
      <c r="AY253" s="251" t="s">
        <v>175</v>
      </c>
    </row>
    <row r="254" s="14" customFormat="1">
      <c r="A254" s="14"/>
      <c r="B254" s="252"/>
      <c r="C254" s="253"/>
      <c r="D254" s="224" t="s">
        <v>187</v>
      </c>
      <c r="E254" s="254" t="s">
        <v>30</v>
      </c>
      <c r="F254" s="255" t="s">
        <v>190</v>
      </c>
      <c r="G254" s="253"/>
      <c r="H254" s="256">
        <v>113.761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187</v>
      </c>
      <c r="AU254" s="262" t="s">
        <v>80</v>
      </c>
      <c r="AV254" s="14" t="s">
        <v>181</v>
      </c>
      <c r="AW254" s="14" t="s">
        <v>36</v>
      </c>
      <c r="AX254" s="14" t="s">
        <v>80</v>
      </c>
      <c r="AY254" s="262" t="s">
        <v>175</v>
      </c>
    </row>
    <row r="255" s="2" customFormat="1" ht="16.5" customHeight="1">
      <c r="A255" s="42"/>
      <c r="B255" s="43"/>
      <c r="C255" s="211" t="s">
        <v>540</v>
      </c>
      <c r="D255" s="211" t="s">
        <v>176</v>
      </c>
      <c r="E255" s="212" t="s">
        <v>2640</v>
      </c>
      <c r="F255" s="213" t="s">
        <v>2641</v>
      </c>
      <c r="G255" s="214" t="s">
        <v>179</v>
      </c>
      <c r="H255" s="215">
        <v>113.761</v>
      </c>
      <c r="I255" s="216"/>
      <c r="J255" s="217">
        <f>ROUND(I255*H255,2)</f>
        <v>0</v>
      </c>
      <c r="K255" s="213" t="s">
        <v>180</v>
      </c>
      <c r="L255" s="48"/>
      <c r="M255" s="218" t="s">
        <v>30</v>
      </c>
      <c r="N255" s="219" t="s">
        <v>44</v>
      </c>
      <c r="O255" s="88"/>
      <c r="P255" s="220">
        <f>O255*H255</f>
        <v>0</v>
      </c>
      <c r="Q255" s="220">
        <v>0.0002</v>
      </c>
      <c r="R255" s="220">
        <f>Q255*H255</f>
        <v>0.0227522</v>
      </c>
      <c r="S255" s="220">
        <v>0</v>
      </c>
      <c r="T255" s="221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2" t="s">
        <v>305</v>
      </c>
      <c r="AT255" s="222" t="s">
        <v>176</v>
      </c>
      <c r="AU255" s="222" t="s">
        <v>80</v>
      </c>
      <c r="AY255" s="20" t="s">
        <v>175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20" t="s">
        <v>80</v>
      </c>
      <c r="BK255" s="223">
        <f>ROUND(I255*H255,2)</f>
        <v>0</v>
      </c>
      <c r="BL255" s="20" t="s">
        <v>305</v>
      </c>
      <c r="BM255" s="222" t="s">
        <v>2872</v>
      </c>
    </row>
    <row r="256" s="2" customFormat="1">
      <c r="A256" s="42"/>
      <c r="B256" s="43"/>
      <c r="C256" s="44"/>
      <c r="D256" s="224" t="s">
        <v>183</v>
      </c>
      <c r="E256" s="44"/>
      <c r="F256" s="225" t="s">
        <v>2643</v>
      </c>
      <c r="G256" s="44"/>
      <c r="H256" s="44"/>
      <c r="I256" s="226"/>
      <c r="J256" s="44"/>
      <c r="K256" s="44"/>
      <c r="L256" s="48"/>
      <c r="M256" s="227"/>
      <c r="N256" s="228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183</v>
      </c>
      <c r="AU256" s="20" t="s">
        <v>80</v>
      </c>
    </row>
    <row r="257" s="2" customFormat="1">
      <c r="A257" s="42"/>
      <c r="B257" s="43"/>
      <c r="C257" s="44"/>
      <c r="D257" s="229" t="s">
        <v>185</v>
      </c>
      <c r="E257" s="44"/>
      <c r="F257" s="230" t="s">
        <v>2644</v>
      </c>
      <c r="G257" s="44"/>
      <c r="H257" s="44"/>
      <c r="I257" s="226"/>
      <c r="J257" s="44"/>
      <c r="K257" s="44"/>
      <c r="L257" s="48"/>
      <c r="M257" s="227"/>
      <c r="N257" s="228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185</v>
      </c>
      <c r="AU257" s="20" t="s">
        <v>80</v>
      </c>
    </row>
    <row r="258" s="2" customFormat="1" ht="16.5" customHeight="1">
      <c r="A258" s="42"/>
      <c r="B258" s="43"/>
      <c r="C258" s="211" t="s">
        <v>550</v>
      </c>
      <c r="D258" s="211" t="s">
        <v>176</v>
      </c>
      <c r="E258" s="212" t="s">
        <v>2646</v>
      </c>
      <c r="F258" s="213" t="s">
        <v>2647</v>
      </c>
      <c r="G258" s="214" t="s">
        <v>179</v>
      </c>
      <c r="H258" s="215">
        <v>9.839</v>
      </c>
      <c r="I258" s="216"/>
      <c r="J258" s="217">
        <f>ROUND(I258*H258,2)</f>
        <v>0</v>
      </c>
      <c r="K258" s="213" t="s">
        <v>180</v>
      </c>
      <c r="L258" s="48"/>
      <c r="M258" s="218" t="s">
        <v>30</v>
      </c>
      <c r="N258" s="219" t="s">
        <v>44</v>
      </c>
      <c r="O258" s="88"/>
      <c r="P258" s="220">
        <f>O258*H258</f>
        <v>0</v>
      </c>
      <c r="Q258" s="220">
        <v>2E-05</v>
      </c>
      <c r="R258" s="220">
        <f>Q258*H258</f>
        <v>0.00019678</v>
      </c>
      <c r="S258" s="220">
        <v>0</v>
      </c>
      <c r="T258" s="221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2" t="s">
        <v>305</v>
      </c>
      <c r="AT258" s="222" t="s">
        <v>176</v>
      </c>
      <c r="AU258" s="222" t="s">
        <v>80</v>
      </c>
      <c r="AY258" s="20" t="s">
        <v>175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0" t="s">
        <v>80</v>
      </c>
      <c r="BK258" s="223">
        <f>ROUND(I258*H258,2)</f>
        <v>0</v>
      </c>
      <c r="BL258" s="20" t="s">
        <v>305</v>
      </c>
      <c r="BM258" s="222" t="s">
        <v>2873</v>
      </c>
    </row>
    <row r="259" s="2" customFormat="1">
      <c r="A259" s="42"/>
      <c r="B259" s="43"/>
      <c r="C259" s="44"/>
      <c r="D259" s="224" t="s">
        <v>183</v>
      </c>
      <c r="E259" s="44"/>
      <c r="F259" s="225" t="s">
        <v>2649</v>
      </c>
      <c r="G259" s="44"/>
      <c r="H259" s="44"/>
      <c r="I259" s="226"/>
      <c r="J259" s="44"/>
      <c r="K259" s="44"/>
      <c r="L259" s="48"/>
      <c r="M259" s="227"/>
      <c r="N259" s="228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183</v>
      </c>
      <c r="AU259" s="20" t="s">
        <v>80</v>
      </c>
    </row>
    <row r="260" s="2" customFormat="1">
      <c r="A260" s="42"/>
      <c r="B260" s="43"/>
      <c r="C260" s="44"/>
      <c r="D260" s="229" t="s">
        <v>185</v>
      </c>
      <c r="E260" s="44"/>
      <c r="F260" s="230" t="s">
        <v>2650</v>
      </c>
      <c r="G260" s="44"/>
      <c r="H260" s="44"/>
      <c r="I260" s="226"/>
      <c r="J260" s="44"/>
      <c r="K260" s="44"/>
      <c r="L260" s="48"/>
      <c r="M260" s="227"/>
      <c r="N260" s="228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185</v>
      </c>
      <c r="AU260" s="20" t="s">
        <v>80</v>
      </c>
    </row>
    <row r="261" s="13" customFormat="1">
      <c r="A261" s="13"/>
      <c r="B261" s="241"/>
      <c r="C261" s="242"/>
      <c r="D261" s="224" t="s">
        <v>187</v>
      </c>
      <c r="E261" s="243" t="s">
        <v>30</v>
      </c>
      <c r="F261" s="244" t="s">
        <v>2874</v>
      </c>
      <c r="G261" s="242"/>
      <c r="H261" s="245">
        <v>4.126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187</v>
      </c>
      <c r="AU261" s="251" t="s">
        <v>80</v>
      </c>
      <c r="AV261" s="13" t="s">
        <v>82</v>
      </c>
      <c r="AW261" s="13" t="s">
        <v>36</v>
      </c>
      <c r="AX261" s="13" t="s">
        <v>73</v>
      </c>
      <c r="AY261" s="251" t="s">
        <v>175</v>
      </c>
    </row>
    <row r="262" s="13" customFormat="1">
      <c r="A262" s="13"/>
      <c r="B262" s="241"/>
      <c r="C262" s="242"/>
      <c r="D262" s="224" t="s">
        <v>187</v>
      </c>
      <c r="E262" s="243" t="s">
        <v>30</v>
      </c>
      <c r="F262" s="244" t="s">
        <v>2875</v>
      </c>
      <c r="G262" s="242"/>
      <c r="H262" s="245">
        <v>5.713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187</v>
      </c>
      <c r="AU262" s="251" t="s">
        <v>80</v>
      </c>
      <c r="AV262" s="13" t="s">
        <v>82</v>
      </c>
      <c r="AW262" s="13" t="s">
        <v>36</v>
      </c>
      <c r="AX262" s="13" t="s">
        <v>73</v>
      </c>
      <c r="AY262" s="251" t="s">
        <v>175</v>
      </c>
    </row>
    <row r="263" s="14" customFormat="1">
      <c r="A263" s="14"/>
      <c r="B263" s="252"/>
      <c r="C263" s="253"/>
      <c r="D263" s="224" t="s">
        <v>187</v>
      </c>
      <c r="E263" s="254" t="s">
        <v>30</v>
      </c>
      <c r="F263" s="255" t="s">
        <v>190</v>
      </c>
      <c r="G263" s="253"/>
      <c r="H263" s="256">
        <v>9.839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187</v>
      </c>
      <c r="AU263" s="262" t="s">
        <v>80</v>
      </c>
      <c r="AV263" s="14" t="s">
        <v>181</v>
      </c>
      <c r="AW263" s="14" t="s">
        <v>36</v>
      </c>
      <c r="AX263" s="14" t="s">
        <v>80</v>
      </c>
      <c r="AY263" s="262" t="s">
        <v>175</v>
      </c>
    </row>
    <row r="264" s="2" customFormat="1" ht="16.5" customHeight="1">
      <c r="A264" s="42"/>
      <c r="B264" s="43"/>
      <c r="C264" s="211" t="s">
        <v>556</v>
      </c>
      <c r="D264" s="211" t="s">
        <v>176</v>
      </c>
      <c r="E264" s="212" t="s">
        <v>2656</v>
      </c>
      <c r="F264" s="213" t="s">
        <v>2657</v>
      </c>
      <c r="G264" s="214" t="s">
        <v>179</v>
      </c>
      <c r="H264" s="215">
        <v>32.299999999999996</v>
      </c>
      <c r="I264" s="216"/>
      <c r="J264" s="217">
        <f>ROUND(I264*H264,2)</f>
        <v>0</v>
      </c>
      <c r="K264" s="213" t="s">
        <v>180</v>
      </c>
      <c r="L264" s="48"/>
      <c r="M264" s="218" t="s">
        <v>30</v>
      </c>
      <c r="N264" s="219" t="s">
        <v>44</v>
      </c>
      <c r="O264" s="88"/>
      <c r="P264" s="220">
        <f>O264*H264</f>
        <v>0</v>
      </c>
      <c r="Q264" s="220">
        <v>1E-05</v>
      </c>
      <c r="R264" s="220">
        <f>Q264*H264</f>
        <v>0.000323</v>
      </c>
      <c r="S264" s="220">
        <v>0</v>
      </c>
      <c r="T264" s="221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2" t="s">
        <v>305</v>
      </c>
      <c r="AT264" s="222" t="s">
        <v>176</v>
      </c>
      <c r="AU264" s="222" t="s">
        <v>80</v>
      </c>
      <c r="AY264" s="20" t="s">
        <v>175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0" t="s">
        <v>80</v>
      </c>
      <c r="BK264" s="223">
        <f>ROUND(I264*H264,2)</f>
        <v>0</v>
      </c>
      <c r="BL264" s="20" t="s">
        <v>305</v>
      </c>
      <c r="BM264" s="222" t="s">
        <v>2876</v>
      </c>
    </row>
    <row r="265" s="2" customFormat="1">
      <c r="A265" s="42"/>
      <c r="B265" s="43"/>
      <c r="C265" s="44"/>
      <c r="D265" s="224" t="s">
        <v>183</v>
      </c>
      <c r="E265" s="44"/>
      <c r="F265" s="225" t="s">
        <v>2659</v>
      </c>
      <c r="G265" s="44"/>
      <c r="H265" s="44"/>
      <c r="I265" s="226"/>
      <c r="J265" s="44"/>
      <c r="K265" s="44"/>
      <c r="L265" s="48"/>
      <c r="M265" s="227"/>
      <c r="N265" s="228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183</v>
      </c>
      <c r="AU265" s="20" t="s">
        <v>80</v>
      </c>
    </row>
    <row r="266" s="2" customFormat="1">
      <c r="A266" s="42"/>
      <c r="B266" s="43"/>
      <c r="C266" s="44"/>
      <c r="D266" s="229" t="s">
        <v>185</v>
      </c>
      <c r="E266" s="44"/>
      <c r="F266" s="230" t="s">
        <v>2660</v>
      </c>
      <c r="G266" s="44"/>
      <c r="H266" s="44"/>
      <c r="I266" s="226"/>
      <c r="J266" s="44"/>
      <c r="K266" s="44"/>
      <c r="L266" s="48"/>
      <c r="M266" s="227"/>
      <c r="N266" s="228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185</v>
      </c>
      <c r="AU266" s="20" t="s">
        <v>80</v>
      </c>
    </row>
    <row r="267" s="2" customFormat="1" ht="16.5" customHeight="1">
      <c r="A267" s="42"/>
      <c r="B267" s="43"/>
      <c r="C267" s="211" t="s">
        <v>564</v>
      </c>
      <c r="D267" s="211" t="s">
        <v>176</v>
      </c>
      <c r="E267" s="212" t="s">
        <v>2662</v>
      </c>
      <c r="F267" s="213" t="s">
        <v>2663</v>
      </c>
      <c r="G267" s="214" t="s">
        <v>179</v>
      </c>
      <c r="H267" s="215">
        <v>113.761</v>
      </c>
      <c r="I267" s="216"/>
      <c r="J267" s="217">
        <f>ROUND(I267*H267,2)</f>
        <v>0</v>
      </c>
      <c r="K267" s="213" t="s">
        <v>180</v>
      </c>
      <c r="L267" s="48"/>
      <c r="M267" s="218" t="s">
        <v>30</v>
      </c>
      <c r="N267" s="219" t="s">
        <v>44</v>
      </c>
      <c r="O267" s="88"/>
      <c r="P267" s="220">
        <f>O267*H267</f>
        <v>0</v>
      </c>
      <c r="Q267" s="220">
        <v>0.00025999999999999996</v>
      </c>
      <c r="R267" s="220">
        <f>Q267*H267</f>
        <v>0.029577859999999996</v>
      </c>
      <c r="S267" s="220">
        <v>0</v>
      </c>
      <c r="T267" s="221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2" t="s">
        <v>305</v>
      </c>
      <c r="AT267" s="222" t="s">
        <v>176</v>
      </c>
      <c r="AU267" s="222" t="s">
        <v>80</v>
      </c>
      <c r="AY267" s="20" t="s">
        <v>175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20" t="s">
        <v>80</v>
      </c>
      <c r="BK267" s="223">
        <f>ROUND(I267*H267,2)</f>
        <v>0</v>
      </c>
      <c r="BL267" s="20" t="s">
        <v>305</v>
      </c>
      <c r="BM267" s="222" t="s">
        <v>2877</v>
      </c>
    </row>
    <row r="268" s="2" customFormat="1">
      <c r="A268" s="42"/>
      <c r="B268" s="43"/>
      <c r="C268" s="44"/>
      <c r="D268" s="224" t="s">
        <v>183</v>
      </c>
      <c r="E268" s="44"/>
      <c r="F268" s="225" t="s">
        <v>2665</v>
      </c>
      <c r="G268" s="44"/>
      <c r="H268" s="44"/>
      <c r="I268" s="226"/>
      <c r="J268" s="44"/>
      <c r="K268" s="44"/>
      <c r="L268" s="48"/>
      <c r="M268" s="227"/>
      <c r="N268" s="228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183</v>
      </c>
      <c r="AU268" s="20" t="s">
        <v>80</v>
      </c>
    </row>
    <row r="269" s="2" customFormat="1">
      <c r="A269" s="42"/>
      <c r="B269" s="43"/>
      <c r="C269" s="44"/>
      <c r="D269" s="229" t="s">
        <v>185</v>
      </c>
      <c r="E269" s="44"/>
      <c r="F269" s="230" t="s">
        <v>2666</v>
      </c>
      <c r="G269" s="44"/>
      <c r="H269" s="44"/>
      <c r="I269" s="226"/>
      <c r="J269" s="44"/>
      <c r="K269" s="44"/>
      <c r="L269" s="48"/>
      <c r="M269" s="276"/>
      <c r="N269" s="277"/>
      <c r="O269" s="278"/>
      <c r="P269" s="278"/>
      <c r="Q269" s="278"/>
      <c r="R269" s="278"/>
      <c r="S269" s="278"/>
      <c r="T269" s="27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185</v>
      </c>
      <c r="AU269" s="20" t="s">
        <v>80</v>
      </c>
    </row>
    <row r="270" s="2" customFormat="1" ht="6.96" customHeight="1">
      <c r="A270" s="42"/>
      <c r="B270" s="63"/>
      <c r="C270" s="64"/>
      <c r="D270" s="64"/>
      <c r="E270" s="64"/>
      <c r="F270" s="64"/>
      <c r="G270" s="64"/>
      <c r="H270" s="64"/>
      <c r="I270" s="64"/>
      <c r="J270" s="64"/>
      <c r="K270" s="64"/>
      <c r="L270" s="48"/>
      <c r="M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</row>
  </sheetData>
  <sheetProtection sheet="1" autoFilter="0" formatColumns="0" formatRows="0" objects="1" scenarios="1" spinCount="100000" saltValue="ktAJnf9NQdZWpLZ2uiTR6+oRbR2U7ST82OKcCDJGZZDvsZzFIuKmdEBS4tZlCIa52Q2qhMzQxccovn0eIyAqkw==" hashValue="TkNkycXfvxFW++Q9CGn6D+Q/8K6A2aZ72jRSIdDWwfSFbthjRnZxUE9D9gnsa4ogET5IJx08nnJlw1260TlTUQ==" algorithmName="SHA-512" password="CC35"/>
  <autoFilter ref="C92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612135001"/>
    <hyperlink ref="F103" r:id="rId2" display="https://podminky.urs.cz/item/CS_URS_2024_01/612135091"/>
    <hyperlink ref="F107" r:id="rId3" display="https://podminky.urs.cz/item/CS_URS_2024_01/612321141"/>
    <hyperlink ref="F111" r:id="rId4" display="https://podminky.urs.cz/item/CS_URS_2024_01/612335215"/>
    <hyperlink ref="F117" r:id="rId5" display="https://podminky.urs.cz/item/CS_URS_2024_01/632450123"/>
    <hyperlink ref="F123" r:id="rId6" display="https://podminky.urs.cz/item/CS_URS_2024_01/632681117"/>
    <hyperlink ref="F134" r:id="rId7" display="https://podminky.urs.cz/item/CS_URS_2024_01/642944221"/>
    <hyperlink ref="F143" r:id="rId8" display="https://podminky.urs.cz/item/CS_URS_2024_01/998011008"/>
    <hyperlink ref="F147" r:id="rId9" display="https://podminky.urs.cz/item/CS_URS_2024_01/763131431"/>
    <hyperlink ref="F152" r:id="rId10" display="https://podminky.urs.cz/item/CS_URS_2024_01/763131714"/>
    <hyperlink ref="F155" r:id="rId11" display="https://podminky.urs.cz/item/CS_URS_2024_01/763131766"/>
    <hyperlink ref="F158" r:id="rId12" display="https://podminky.urs.cz/item/CS_URS_2024_01/998763321"/>
    <hyperlink ref="F162" r:id="rId13" display="https://podminky.urs.cz/item/CS_URS_2024_01/766660728"/>
    <hyperlink ref="F169" r:id="rId14" display="https://podminky.urs.cz/item/CS_URS_2024_01/766660729"/>
    <hyperlink ref="F174" r:id="rId15" display="https://podminky.urs.cz/item/CS_URS_2024_01/998766101"/>
    <hyperlink ref="F180" r:id="rId16" display="https://podminky.urs.cz/item/CS_URS_2024_01/767620363"/>
    <hyperlink ref="F188" r:id="rId17" display="https://podminky.urs.cz/item/CS_URS_2024_01/767627307"/>
    <hyperlink ref="F197" r:id="rId18" display="https://podminky.urs.cz/item/CS_URS_2024_01/767627310"/>
    <hyperlink ref="F206" r:id="rId19" display="https://podminky.urs.cz/item/CS_URS_2024_01/767640322"/>
    <hyperlink ref="F211" r:id="rId20" display="https://podminky.urs.cz/item/CS_URS_2024_01/998767101"/>
    <hyperlink ref="F215" r:id="rId21" display="https://podminky.urs.cz/item/CS_URS_2024_01/777111101"/>
    <hyperlink ref="F218" r:id="rId22" display="https://podminky.urs.cz/item/CS_URS_2024_01/777111111"/>
    <hyperlink ref="F221" r:id="rId23" display="https://podminky.urs.cz/item/CS_URS_2024_01/777111121"/>
    <hyperlink ref="F226" r:id="rId24" display="https://podminky.urs.cz/item/CS_URS_2024_01/777111123"/>
    <hyperlink ref="F229" r:id="rId25" display="https://podminky.urs.cz/item/CS_URS_2024_01/777111141"/>
    <hyperlink ref="F232" r:id="rId26" display="https://podminky.urs.cz/item/CS_URS_2024_01/777131103"/>
    <hyperlink ref="F238" r:id="rId27" display="https://podminky.urs.cz/item/CS_URS_2024_01/777131121"/>
    <hyperlink ref="F241" r:id="rId28" display="https://podminky.urs.cz/item/CS_URS_2024_01/777611153"/>
    <hyperlink ref="F244" r:id="rId29" display="https://podminky.urs.cz/item/CS_URS_2024_01/777911111"/>
    <hyperlink ref="F247" r:id="rId30" display="https://podminky.urs.cz/item/CS_URS_2024_01/998777101"/>
    <hyperlink ref="F251" r:id="rId31" display="https://podminky.urs.cz/item/CS_URS_2024_01/784111001"/>
    <hyperlink ref="F257" r:id="rId32" display="https://podminky.urs.cz/item/CS_URS_2024_01/784181121"/>
    <hyperlink ref="F260" r:id="rId33" display="https://podminky.urs.cz/item/CS_URS_2024_01/784191003"/>
    <hyperlink ref="F266" r:id="rId34" display="https://podminky.urs.cz/item/CS_URS_2024_01/784191007"/>
    <hyperlink ref="F269" r:id="rId35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2878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2879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ROUND((SUM(BE93:BE626)),  2)</f>
        <v>0</v>
      </c>
      <c r="G35" s="42"/>
      <c r="H35" s="42"/>
      <c r="I35" s="163">
        <v>0.21</v>
      </c>
      <c r="J35" s="162">
        <f>ROUND(((SUM(BE93:BE626))*I35),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ROUND((SUM(BF93:BF626)),  2)</f>
        <v>0</v>
      </c>
      <c r="G36" s="42"/>
      <c r="H36" s="42"/>
      <c r="I36" s="163">
        <v>0.12</v>
      </c>
      <c r="J36" s="162">
        <f>ROUND(((SUM(BF93:BF626))*I36),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ROUND((SUM(BG93:BG626)),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ROUND((SUM(BH93:BH626)),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ROUND((SUM(BI93:BI626)),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05.02 - SO01 - KANALIZACE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150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0"/>
      <c r="C65" s="181"/>
      <c r="D65" s="182" t="s">
        <v>2880</v>
      </c>
      <c r="E65" s="183"/>
      <c r="F65" s="183"/>
      <c r="G65" s="183"/>
      <c r="H65" s="183"/>
      <c r="I65" s="183"/>
      <c r="J65" s="184">
        <f>J139</f>
        <v>0</v>
      </c>
      <c r="K65" s="181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80"/>
      <c r="C66" s="181"/>
      <c r="D66" s="182" t="s">
        <v>2881</v>
      </c>
      <c r="E66" s="183"/>
      <c r="F66" s="183"/>
      <c r="G66" s="183"/>
      <c r="H66" s="183"/>
      <c r="I66" s="183"/>
      <c r="J66" s="184">
        <f>J161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80"/>
      <c r="C67" s="181"/>
      <c r="D67" s="182" t="s">
        <v>2882</v>
      </c>
      <c r="E67" s="183"/>
      <c r="F67" s="183"/>
      <c r="G67" s="183"/>
      <c r="H67" s="183"/>
      <c r="I67" s="183"/>
      <c r="J67" s="184">
        <f>J236</f>
        <v>0</v>
      </c>
      <c r="K67" s="181"/>
      <c r="L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80"/>
      <c r="C68" s="181"/>
      <c r="D68" s="182" t="s">
        <v>151</v>
      </c>
      <c r="E68" s="183"/>
      <c r="F68" s="183"/>
      <c r="G68" s="183"/>
      <c r="H68" s="183"/>
      <c r="I68" s="183"/>
      <c r="J68" s="184">
        <f>J445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153</v>
      </c>
      <c r="E69" s="183"/>
      <c r="F69" s="183"/>
      <c r="G69" s="183"/>
      <c r="H69" s="183"/>
      <c r="I69" s="183"/>
      <c r="J69" s="184">
        <f>J473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155</v>
      </c>
      <c r="E70" s="183"/>
      <c r="F70" s="183"/>
      <c r="G70" s="183"/>
      <c r="H70" s="183"/>
      <c r="I70" s="183"/>
      <c r="J70" s="184">
        <f>J482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2883</v>
      </c>
      <c r="E71" s="183"/>
      <c r="F71" s="183"/>
      <c r="G71" s="183"/>
      <c r="H71" s="183"/>
      <c r="I71" s="183"/>
      <c r="J71" s="184">
        <f>J506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161</v>
      </c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75" t="str">
        <f>E7</f>
        <v>Ledeč n. S. škola přístavba dílny pro CNC</v>
      </c>
      <c r="F81" s="35"/>
      <c r="G81" s="35"/>
      <c r="H81" s="35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4"/>
      <c r="C82" s="35" t="s">
        <v>140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2"/>
      <c r="B83" s="43"/>
      <c r="C83" s="44"/>
      <c r="D83" s="44"/>
      <c r="E83" s="175" t="s">
        <v>141</v>
      </c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142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E11</f>
        <v>05.02 - SO01 - KANALIZACE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22</v>
      </c>
      <c r="D87" s="44"/>
      <c r="E87" s="44"/>
      <c r="F87" s="30" t="str">
        <f>F14</f>
        <v xml:space="preserve"> </v>
      </c>
      <c r="G87" s="44"/>
      <c r="H87" s="44"/>
      <c r="I87" s="35" t="s">
        <v>24</v>
      </c>
      <c r="J87" s="76" t="str">
        <f>IF(J14="","",J14)</f>
        <v>6. 3. 2024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28</v>
      </c>
      <c r="D89" s="44"/>
      <c r="E89" s="44"/>
      <c r="F89" s="30" t="str">
        <f>E17</f>
        <v xml:space="preserve"> </v>
      </c>
      <c r="G89" s="44"/>
      <c r="H89" s="44"/>
      <c r="I89" s="35" t="s">
        <v>34</v>
      </c>
      <c r="J89" s="40" t="str">
        <f>E23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32</v>
      </c>
      <c r="D90" s="44"/>
      <c r="E90" s="44"/>
      <c r="F90" s="30" t="str">
        <f>IF(E20="","",E20)</f>
        <v>Vyplň údaj</v>
      </c>
      <c r="G90" s="44"/>
      <c r="H90" s="44"/>
      <c r="I90" s="35" t="s">
        <v>35</v>
      </c>
      <c r="J90" s="40" t="str">
        <f>E26</f>
        <v xml:space="preserve"> 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0" customFormat="1" ht="29.28" customHeight="1">
      <c r="A92" s="186"/>
      <c r="B92" s="187"/>
      <c r="C92" s="188" t="s">
        <v>162</v>
      </c>
      <c r="D92" s="189" t="s">
        <v>58</v>
      </c>
      <c r="E92" s="189" t="s">
        <v>54</v>
      </c>
      <c r="F92" s="189" t="s">
        <v>55</v>
      </c>
      <c r="G92" s="189" t="s">
        <v>163</v>
      </c>
      <c r="H92" s="189" t="s">
        <v>164</v>
      </c>
      <c r="I92" s="189" t="s">
        <v>165</v>
      </c>
      <c r="J92" s="189" t="s">
        <v>148</v>
      </c>
      <c r="K92" s="190" t="s">
        <v>166</v>
      </c>
      <c r="L92" s="191"/>
      <c r="M92" s="96" t="s">
        <v>30</v>
      </c>
      <c r="N92" s="97" t="s">
        <v>43</v>
      </c>
      <c r="O92" s="97" t="s">
        <v>167</v>
      </c>
      <c r="P92" s="97" t="s">
        <v>168</v>
      </c>
      <c r="Q92" s="97" t="s">
        <v>169</v>
      </c>
      <c r="R92" s="97" t="s">
        <v>170</v>
      </c>
      <c r="S92" s="97" t="s">
        <v>171</v>
      </c>
      <c r="T92" s="98" t="s">
        <v>172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42"/>
      <c r="B93" s="43"/>
      <c r="C93" s="103" t="s">
        <v>173</v>
      </c>
      <c r="D93" s="44"/>
      <c r="E93" s="44"/>
      <c r="F93" s="44"/>
      <c r="G93" s="44"/>
      <c r="H93" s="44"/>
      <c r="I93" s="44"/>
      <c r="J93" s="192">
        <f>BK93</f>
        <v>0</v>
      </c>
      <c r="K93" s="44"/>
      <c r="L93" s="48"/>
      <c r="M93" s="99"/>
      <c r="N93" s="193"/>
      <c r="O93" s="100"/>
      <c r="P93" s="194">
        <f>P94+P139+P161+P236+P445+P473+P482+P506</f>
        <v>0</v>
      </c>
      <c r="Q93" s="100"/>
      <c r="R93" s="194">
        <f>R94+R139+R161+R236+R445+R473+R482+R506</f>
        <v>18.49430111</v>
      </c>
      <c r="S93" s="100"/>
      <c r="T93" s="195">
        <f>T94+T139+T161+T236+T445+T473+T482+T506</f>
        <v>0.016560000000000002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72</v>
      </c>
      <c r="AU93" s="20" t="s">
        <v>149</v>
      </c>
      <c r="BK93" s="196">
        <f>BK94+BK139+BK161+BK236+BK445+BK473+BK482+BK506</f>
        <v>0</v>
      </c>
    </row>
    <row r="94" s="11" customFormat="1" ht="25.92" customHeight="1">
      <c r="A94" s="11"/>
      <c r="B94" s="197"/>
      <c r="C94" s="198"/>
      <c r="D94" s="199" t="s">
        <v>72</v>
      </c>
      <c r="E94" s="200" t="s">
        <v>80</v>
      </c>
      <c r="F94" s="200" t="s">
        <v>174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SUM(P95:P138)</f>
        <v>0</v>
      </c>
      <c r="Q94" s="205"/>
      <c r="R94" s="206">
        <f>SUM(R95:R138)</f>
        <v>0</v>
      </c>
      <c r="S94" s="205"/>
      <c r="T94" s="207">
        <f>SUM(T95:T138)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8" t="s">
        <v>80</v>
      </c>
      <c r="AT94" s="209" t="s">
        <v>72</v>
      </c>
      <c r="AU94" s="209" t="s">
        <v>73</v>
      </c>
      <c r="AY94" s="208" t="s">
        <v>175</v>
      </c>
      <c r="BK94" s="210">
        <f>SUM(BK95:BK138)</f>
        <v>0</v>
      </c>
    </row>
    <row r="95" s="2" customFormat="1" ht="21.75" customHeight="1">
      <c r="A95" s="42"/>
      <c r="B95" s="43"/>
      <c r="C95" s="211" t="s">
        <v>80</v>
      </c>
      <c r="D95" s="211" t="s">
        <v>176</v>
      </c>
      <c r="E95" s="212" t="s">
        <v>2884</v>
      </c>
      <c r="F95" s="213" t="s">
        <v>2885</v>
      </c>
      <c r="G95" s="214" t="s">
        <v>199</v>
      </c>
      <c r="H95" s="215">
        <v>107.4</v>
      </c>
      <c r="I95" s="216"/>
      <c r="J95" s="217">
        <f>ROUND(I95*H95,2)</f>
        <v>0</v>
      </c>
      <c r="K95" s="213" t="s">
        <v>180</v>
      </c>
      <c r="L95" s="48"/>
      <c r="M95" s="218" t="s">
        <v>30</v>
      </c>
      <c r="N95" s="219" t="s">
        <v>44</v>
      </c>
      <c r="O95" s="88"/>
      <c r="P95" s="220">
        <f>O95*H95</f>
        <v>0</v>
      </c>
      <c r="Q95" s="220">
        <v>0</v>
      </c>
      <c r="R95" s="220">
        <f>Q95*H95</f>
        <v>0</v>
      </c>
      <c r="S95" s="220">
        <v>0</v>
      </c>
      <c r="T95" s="221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22" t="s">
        <v>305</v>
      </c>
      <c r="AT95" s="222" t="s">
        <v>176</v>
      </c>
      <c r="AU95" s="222" t="s">
        <v>80</v>
      </c>
      <c r="AY95" s="20" t="s">
        <v>175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80</v>
      </c>
      <c r="BK95" s="223">
        <f>ROUND(I95*H95,2)</f>
        <v>0</v>
      </c>
      <c r="BL95" s="20" t="s">
        <v>305</v>
      </c>
      <c r="BM95" s="222" t="s">
        <v>2886</v>
      </c>
    </row>
    <row r="96" s="2" customFormat="1">
      <c r="A96" s="42"/>
      <c r="B96" s="43"/>
      <c r="C96" s="44"/>
      <c r="D96" s="224" t="s">
        <v>183</v>
      </c>
      <c r="E96" s="44"/>
      <c r="F96" s="225" t="s">
        <v>2887</v>
      </c>
      <c r="G96" s="44"/>
      <c r="H96" s="44"/>
      <c r="I96" s="226"/>
      <c r="J96" s="44"/>
      <c r="K96" s="44"/>
      <c r="L96" s="48"/>
      <c r="M96" s="227"/>
      <c r="N96" s="228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183</v>
      </c>
      <c r="AU96" s="20" t="s">
        <v>80</v>
      </c>
    </row>
    <row r="97" s="2" customFormat="1">
      <c r="A97" s="42"/>
      <c r="B97" s="43"/>
      <c r="C97" s="44"/>
      <c r="D97" s="229" t="s">
        <v>185</v>
      </c>
      <c r="E97" s="44"/>
      <c r="F97" s="230" t="s">
        <v>2888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185</v>
      </c>
      <c r="AU97" s="20" t="s">
        <v>80</v>
      </c>
    </row>
    <row r="98" s="2" customFormat="1">
      <c r="A98" s="42"/>
      <c r="B98" s="43"/>
      <c r="C98" s="44"/>
      <c r="D98" s="224" t="s">
        <v>311</v>
      </c>
      <c r="E98" s="44"/>
      <c r="F98" s="274" t="s">
        <v>2889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311</v>
      </c>
      <c r="AU98" s="20" t="s">
        <v>80</v>
      </c>
    </row>
    <row r="99" s="12" customFormat="1">
      <c r="A99" s="12"/>
      <c r="B99" s="231"/>
      <c r="C99" s="232"/>
      <c r="D99" s="224" t="s">
        <v>187</v>
      </c>
      <c r="E99" s="233" t="s">
        <v>30</v>
      </c>
      <c r="F99" s="234" t="s">
        <v>2890</v>
      </c>
      <c r="G99" s="232"/>
      <c r="H99" s="233" t="s">
        <v>30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40" t="s">
        <v>187</v>
      </c>
      <c r="AU99" s="240" t="s">
        <v>80</v>
      </c>
      <c r="AV99" s="12" t="s">
        <v>80</v>
      </c>
      <c r="AW99" s="12" t="s">
        <v>36</v>
      </c>
      <c r="AX99" s="12" t="s">
        <v>73</v>
      </c>
      <c r="AY99" s="240" t="s">
        <v>175</v>
      </c>
    </row>
    <row r="100" s="13" customFormat="1">
      <c r="A100" s="13"/>
      <c r="B100" s="241"/>
      <c r="C100" s="242"/>
      <c r="D100" s="224" t="s">
        <v>187</v>
      </c>
      <c r="E100" s="243" t="s">
        <v>30</v>
      </c>
      <c r="F100" s="244" t="s">
        <v>2891</v>
      </c>
      <c r="G100" s="242"/>
      <c r="H100" s="245">
        <v>107.4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187</v>
      </c>
      <c r="AU100" s="251" t="s">
        <v>80</v>
      </c>
      <c r="AV100" s="13" t="s">
        <v>82</v>
      </c>
      <c r="AW100" s="13" t="s">
        <v>36</v>
      </c>
      <c r="AX100" s="13" t="s">
        <v>73</v>
      </c>
      <c r="AY100" s="251" t="s">
        <v>175</v>
      </c>
    </row>
    <row r="101" s="14" customFormat="1">
      <c r="A101" s="14"/>
      <c r="B101" s="252"/>
      <c r="C101" s="253"/>
      <c r="D101" s="224" t="s">
        <v>187</v>
      </c>
      <c r="E101" s="254" t="s">
        <v>30</v>
      </c>
      <c r="F101" s="255" t="s">
        <v>190</v>
      </c>
      <c r="G101" s="253"/>
      <c r="H101" s="256">
        <v>107.4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2" t="s">
        <v>187</v>
      </c>
      <c r="AU101" s="262" t="s">
        <v>80</v>
      </c>
      <c r="AV101" s="14" t="s">
        <v>181</v>
      </c>
      <c r="AW101" s="14" t="s">
        <v>36</v>
      </c>
      <c r="AX101" s="14" t="s">
        <v>80</v>
      </c>
      <c r="AY101" s="262" t="s">
        <v>175</v>
      </c>
    </row>
    <row r="102" s="2" customFormat="1" ht="16.5" customHeight="1">
      <c r="A102" s="42"/>
      <c r="B102" s="43"/>
      <c r="C102" s="211" t="s">
        <v>82</v>
      </c>
      <c r="D102" s="211" t="s">
        <v>176</v>
      </c>
      <c r="E102" s="212" t="s">
        <v>2892</v>
      </c>
      <c r="F102" s="213" t="s">
        <v>2893</v>
      </c>
      <c r="G102" s="214" t="s">
        <v>199</v>
      </c>
      <c r="H102" s="215">
        <v>107.4</v>
      </c>
      <c r="I102" s="216"/>
      <c r="J102" s="217">
        <f>ROUND(I102*H102,2)</f>
        <v>0</v>
      </c>
      <c r="K102" s="213" t="s">
        <v>180</v>
      </c>
      <c r="L102" s="48"/>
      <c r="M102" s="218" t="s">
        <v>30</v>
      </c>
      <c r="N102" s="219" t="s">
        <v>44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305</v>
      </c>
      <c r="AT102" s="222" t="s">
        <v>176</v>
      </c>
      <c r="AU102" s="222" t="s">
        <v>80</v>
      </c>
      <c r="AY102" s="20" t="s">
        <v>175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80</v>
      </c>
      <c r="BK102" s="223">
        <f>ROUND(I102*H102,2)</f>
        <v>0</v>
      </c>
      <c r="BL102" s="20" t="s">
        <v>305</v>
      </c>
      <c r="BM102" s="222" t="s">
        <v>2894</v>
      </c>
    </row>
    <row r="103" s="2" customFormat="1">
      <c r="A103" s="42"/>
      <c r="B103" s="43"/>
      <c r="C103" s="44"/>
      <c r="D103" s="224" t="s">
        <v>183</v>
      </c>
      <c r="E103" s="44"/>
      <c r="F103" s="225" t="s">
        <v>2895</v>
      </c>
      <c r="G103" s="44"/>
      <c r="H103" s="44"/>
      <c r="I103" s="226"/>
      <c r="J103" s="44"/>
      <c r="K103" s="44"/>
      <c r="L103" s="48"/>
      <c r="M103" s="227"/>
      <c r="N103" s="228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183</v>
      </c>
      <c r="AU103" s="20" t="s">
        <v>80</v>
      </c>
    </row>
    <row r="104" s="2" customFormat="1">
      <c r="A104" s="42"/>
      <c r="B104" s="43"/>
      <c r="C104" s="44"/>
      <c r="D104" s="229" t="s">
        <v>185</v>
      </c>
      <c r="E104" s="44"/>
      <c r="F104" s="230" t="s">
        <v>2896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185</v>
      </c>
      <c r="AU104" s="20" t="s">
        <v>80</v>
      </c>
    </row>
    <row r="105" s="2" customFormat="1">
      <c r="A105" s="42"/>
      <c r="B105" s="43"/>
      <c r="C105" s="44"/>
      <c r="D105" s="224" t="s">
        <v>311</v>
      </c>
      <c r="E105" s="44"/>
      <c r="F105" s="274" t="s">
        <v>2897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311</v>
      </c>
      <c r="AU105" s="20" t="s">
        <v>80</v>
      </c>
    </row>
    <row r="106" s="2" customFormat="1" ht="16.5" customHeight="1">
      <c r="A106" s="42"/>
      <c r="B106" s="43"/>
      <c r="C106" s="211" t="s">
        <v>196</v>
      </c>
      <c r="D106" s="211" t="s">
        <v>176</v>
      </c>
      <c r="E106" s="212" t="s">
        <v>2898</v>
      </c>
      <c r="F106" s="213" t="s">
        <v>2899</v>
      </c>
      <c r="G106" s="214" t="s">
        <v>199</v>
      </c>
      <c r="H106" s="215">
        <v>53.12</v>
      </c>
      <c r="I106" s="216"/>
      <c r="J106" s="217">
        <f>ROUND(I106*H106,2)</f>
        <v>0</v>
      </c>
      <c r="K106" s="213" t="s">
        <v>180</v>
      </c>
      <c r="L106" s="48"/>
      <c r="M106" s="218" t="s">
        <v>30</v>
      </c>
      <c r="N106" s="219" t="s">
        <v>44</v>
      </c>
      <c r="O106" s="88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2" t="s">
        <v>305</v>
      </c>
      <c r="AT106" s="222" t="s">
        <v>176</v>
      </c>
      <c r="AU106" s="222" t="s">
        <v>80</v>
      </c>
      <c r="AY106" s="20" t="s">
        <v>175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0" t="s">
        <v>80</v>
      </c>
      <c r="BK106" s="223">
        <f>ROUND(I106*H106,2)</f>
        <v>0</v>
      </c>
      <c r="BL106" s="20" t="s">
        <v>305</v>
      </c>
      <c r="BM106" s="222" t="s">
        <v>2900</v>
      </c>
    </row>
    <row r="107" s="2" customFormat="1">
      <c r="A107" s="42"/>
      <c r="B107" s="43"/>
      <c r="C107" s="44"/>
      <c r="D107" s="224" t="s">
        <v>183</v>
      </c>
      <c r="E107" s="44"/>
      <c r="F107" s="225" t="s">
        <v>2901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183</v>
      </c>
      <c r="AU107" s="20" t="s">
        <v>80</v>
      </c>
    </row>
    <row r="108" s="2" customFormat="1">
      <c r="A108" s="42"/>
      <c r="B108" s="43"/>
      <c r="C108" s="44"/>
      <c r="D108" s="229" t="s">
        <v>185</v>
      </c>
      <c r="E108" s="44"/>
      <c r="F108" s="230" t="s">
        <v>2902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185</v>
      </c>
      <c r="AU108" s="20" t="s">
        <v>80</v>
      </c>
    </row>
    <row r="109" s="2" customFormat="1">
      <c r="A109" s="42"/>
      <c r="B109" s="43"/>
      <c r="C109" s="44"/>
      <c r="D109" s="224" t="s">
        <v>311</v>
      </c>
      <c r="E109" s="44"/>
      <c r="F109" s="274" t="s">
        <v>2903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311</v>
      </c>
      <c r="AU109" s="20" t="s">
        <v>80</v>
      </c>
    </row>
    <row r="110" s="12" customFormat="1">
      <c r="A110" s="12"/>
      <c r="B110" s="231"/>
      <c r="C110" s="232"/>
      <c r="D110" s="224" t="s">
        <v>187</v>
      </c>
      <c r="E110" s="233" t="s">
        <v>30</v>
      </c>
      <c r="F110" s="234" t="s">
        <v>2904</v>
      </c>
      <c r="G110" s="232"/>
      <c r="H110" s="233" t="s">
        <v>30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T110" s="240" t="s">
        <v>187</v>
      </c>
      <c r="AU110" s="240" t="s">
        <v>80</v>
      </c>
      <c r="AV110" s="12" t="s">
        <v>80</v>
      </c>
      <c r="AW110" s="12" t="s">
        <v>36</v>
      </c>
      <c r="AX110" s="12" t="s">
        <v>73</v>
      </c>
      <c r="AY110" s="240" t="s">
        <v>175</v>
      </c>
    </row>
    <row r="111" s="13" customFormat="1">
      <c r="A111" s="13"/>
      <c r="B111" s="241"/>
      <c r="C111" s="242"/>
      <c r="D111" s="224" t="s">
        <v>187</v>
      </c>
      <c r="E111" s="243" t="s">
        <v>30</v>
      </c>
      <c r="F111" s="244" t="s">
        <v>2905</v>
      </c>
      <c r="G111" s="242"/>
      <c r="H111" s="245">
        <v>53.12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187</v>
      </c>
      <c r="AU111" s="251" t="s">
        <v>80</v>
      </c>
      <c r="AV111" s="13" t="s">
        <v>82</v>
      </c>
      <c r="AW111" s="13" t="s">
        <v>36</v>
      </c>
      <c r="AX111" s="13" t="s">
        <v>73</v>
      </c>
      <c r="AY111" s="251" t="s">
        <v>175</v>
      </c>
    </row>
    <row r="112" s="14" customFormat="1">
      <c r="A112" s="14"/>
      <c r="B112" s="252"/>
      <c r="C112" s="253"/>
      <c r="D112" s="224" t="s">
        <v>187</v>
      </c>
      <c r="E112" s="254" t="s">
        <v>30</v>
      </c>
      <c r="F112" s="255" t="s">
        <v>190</v>
      </c>
      <c r="G112" s="253"/>
      <c r="H112" s="256">
        <v>53.12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2" t="s">
        <v>187</v>
      </c>
      <c r="AU112" s="262" t="s">
        <v>80</v>
      </c>
      <c r="AV112" s="14" t="s">
        <v>181</v>
      </c>
      <c r="AW112" s="14" t="s">
        <v>36</v>
      </c>
      <c r="AX112" s="14" t="s">
        <v>80</v>
      </c>
      <c r="AY112" s="262" t="s">
        <v>175</v>
      </c>
    </row>
    <row r="113" s="2" customFormat="1" ht="21.75" customHeight="1">
      <c r="A113" s="42"/>
      <c r="B113" s="43"/>
      <c r="C113" s="211" t="s">
        <v>181</v>
      </c>
      <c r="D113" s="211" t="s">
        <v>176</v>
      </c>
      <c r="E113" s="212" t="s">
        <v>728</v>
      </c>
      <c r="F113" s="213" t="s">
        <v>729</v>
      </c>
      <c r="G113" s="214" t="s">
        <v>199</v>
      </c>
      <c r="H113" s="215">
        <v>53.12</v>
      </c>
      <c r="I113" s="216"/>
      <c r="J113" s="217">
        <f>ROUND(I113*H113,2)</f>
        <v>0</v>
      </c>
      <c r="K113" s="213" t="s">
        <v>180</v>
      </c>
      <c r="L113" s="48"/>
      <c r="M113" s="218" t="s">
        <v>30</v>
      </c>
      <c r="N113" s="219" t="s">
        <v>44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181</v>
      </c>
      <c r="AT113" s="222" t="s">
        <v>176</v>
      </c>
      <c r="AU113" s="222" t="s">
        <v>80</v>
      </c>
      <c r="AY113" s="20" t="s">
        <v>175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80</v>
      </c>
      <c r="BK113" s="223">
        <f>ROUND(I113*H113,2)</f>
        <v>0</v>
      </c>
      <c r="BL113" s="20" t="s">
        <v>181</v>
      </c>
      <c r="BM113" s="222" t="s">
        <v>2906</v>
      </c>
    </row>
    <row r="114" s="2" customFormat="1">
      <c r="A114" s="42"/>
      <c r="B114" s="43"/>
      <c r="C114" s="44"/>
      <c r="D114" s="224" t="s">
        <v>183</v>
      </c>
      <c r="E114" s="44"/>
      <c r="F114" s="225" t="s">
        <v>731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183</v>
      </c>
      <c r="AU114" s="20" t="s">
        <v>80</v>
      </c>
    </row>
    <row r="115" s="2" customFormat="1">
      <c r="A115" s="42"/>
      <c r="B115" s="43"/>
      <c r="C115" s="44"/>
      <c r="D115" s="229" t="s">
        <v>185</v>
      </c>
      <c r="E115" s="44"/>
      <c r="F115" s="230" t="s">
        <v>732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185</v>
      </c>
      <c r="AU115" s="20" t="s">
        <v>80</v>
      </c>
    </row>
    <row r="116" s="2" customFormat="1">
      <c r="A116" s="42"/>
      <c r="B116" s="43"/>
      <c r="C116" s="44"/>
      <c r="D116" s="224" t="s">
        <v>311</v>
      </c>
      <c r="E116" s="44"/>
      <c r="F116" s="274" t="s">
        <v>2907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311</v>
      </c>
      <c r="AU116" s="20" t="s">
        <v>80</v>
      </c>
    </row>
    <row r="117" s="2" customFormat="1" ht="16.5" customHeight="1">
      <c r="A117" s="42"/>
      <c r="B117" s="43"/>
      <c r="C117" s="211" t="s">
        <v>214</v>
      </c>
      <c r="D117" s="211" t="s">
        <v>176</v>
      </c>
      <c r="E117" s="212" t="s">
        <v>2908</v>
      </c>
      <c r="F117" s="213" t="s">
        <v>2909</v>
      </c>
      <c r="G117" s="214" t="s">
        <v>199</v>
      </c>
      <c r="H117" s="215">
        <v>53.12</v>
      </c>
      <c r="I117" s="216"/>
      <c r="J117" s="217">
        <f>ROUND(I117*H117,2)</f>
        <v>0</v>
      </c>
      <c r="K117" s="213" t="s">
        <v>180</v>
      </c>
      <c r="L117" s="48"/>
      <c r="M117" s="218" t="s">
        <v>30</v>
      </c>
      <c r="N117" s="219" t="s">
        <v>44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181</v>
      </c>
      <c r="AT117" s="222" t="s">
        <v>176</v>
      </c>
      <c r="AU117" s="222" t="s">
        <v>80</v>
      </c>
      <c r="AY117" s="20" t="s">
        <v>175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80</v>
      </c>
      <c r="BK117" s="223">
        <f>ROUND(I117*H117,2)</f>
        <v>0</v>
      </c>
      <c r="BL117" s="20" t="s">
        <v>181</v>
      </c>
      <c r="BM117" s="222" t="s">
        <v>2910</v>
      </c>
    </row>
    <row r="118" s="2" customFormat="1">
      <c r="A118" s="42"/>
      <c r="B118" s="43"/>
      <c r="C118" s="44"/>
      <c r="D118" s="224" t="s">
        <v>183</v>
      </c>
      <c r="E118" s="44"/>
      <c r="F118" s="225" t="s">
        <v>2911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183</v>
      </c>
      <c r="AU118" s="20" t="s">
        <v>80</v>
      </c>
    </row>
    <row r="119" s="2" customFormat="1">
      <c r="A119" s="42"/>
      <c r="B119" s="43"/>
      <c r="C119" s="44"/>
      <c r="D119" s="229" t="s">
        <v>185</v>
      </c>
      <c r="E119" s="44"/>
      <c r="F119" s="230" t="s">
        <v>2912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185</v>
      </c>
      <c r="AU119" s="20" t="s">
        <v>80</v>
      </c>
    </row>
    <row r="120" s="2" customFormat="1">
      <c r="A120" s="42"/>
      <c r="B120" s="43"/>
      <c r="C120" s="44"/>
      <c r="D120" s="224" t="s">
        <v>311</v>
      </c>
      <c r="E120" s="44"/>
      <c r="F120" s="274" t="s">
        <v>2913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311</v>
      </c>
      <c r="AU120" s="20" t="s">
        <v>80</v>
      </c>
    </row>
    <row r="121" s="2" customFormat="1" ht="16.5" customHeight="1">
      <c r="A121" s="42"/>
      <c r="B121" s="43"/>
      <c r="C121" s="211" t="s">
        <v>223</v>
      </c>
      <c r="D121" s="211" t="s">
        <v>176</v>
      </c>
      <c r="E121" s="212" t="s">
        <v>2914</v>
      </c>
      <c r="F121" s="213" t="s">
        <v>2915</v>
      </c>
      <c r="G121" s="214" t="s">
        <v>199</v>
      </c>
      <c r="H121" s="215">
        <v>54.28</v>
      </c>
      <c r="I121" s="216"/>
      <c r="J121" s="217">
        <f>ROUND(I121*H121,2)</f>
        <v>0</v>
      </c>
      <c r="K121" s="213" t="s">
        <v>180</v>
      </c>
      <c r="L121" s="48"/>
      <c r="M121" s="218" t="s">
        <v>30</v>
      </c>
      <c r="N121" s="219" t="s">
        <v>44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181</v>
      </c>
      <c r="AT121" s="222" t="s">
        <v>176</v>
      </c>
      <c r="AU121" s="222" t="s">
        <v>80</v>
      </c>
      <c r="AY121" s="20" t="s">
        <v>175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80</v>
      </c>
      <c r="BK121" s="223">
        <f>ROUND(I121*H121,2)</f>
        <v>0</v>
      </c>
      <c r="BL121" s="20" t="s">
        <v>181</v>
      </c>
      <c r="BM121" s="222" t="s">
        <v>2916</v>
      </c>
    </row>
    <row r="122" s="2" customFormat="1">
      <c r="A122" s="42"/>
      <c r="B122" s="43"/>
      <c r="C122" s="44"/>
      <c r="D122" s="224" t="s">
        <v>183</v>
      </c>
      <c r="E122" s="44"/>
      <c r="F122" s="225" t="s">
        <v>2917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183</v>
      </c>
      <c r="AU122" s="20" t="s">
        <v>80</v>
      </c>
    </row>
    <row r="123" s="2" customFormat="1">
      <c r="A123" s="42"/>
      <c r="B123" s="43"/>
      <c r="C123" s="44"/>
      <c r="D123" s="229" t="s">
        <v>185</v>
      </c>
      <c r="E123" s="44"/>
      <c r="F123" s="230" t="s">
        <v>2918</v>
      </c>
      <c r="G123" s="44"/>
      <c r="H123" s="44"/>
      <c r="I123" s="226"/>
      <c r="J123" s="44"/>
      <c r="K123" s="44"/>
      <c r="L123" s="48"/>
      <c r="M123" s="227"/>
      <c r="N123" s="228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185</v>
      </c>
      <c r="AU123" s="20" t="s">
        <v>80</v>
      </c>
    </row>
    <row r="124" s="2" customFormat="1">
      <c r="A124" s="42"/>
      <c r="B124" s="43"/>
      <c r="C124" s="44"/>
      <c r="D124" s="224" t="s">
        <v>311</v>
      </c>
      <c r="E124" s="44"/>
      <c r="F124" s="274" t="s">
        <v>2919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311</v>
      </c>
      <c r="AU124" s="20" t="s">
        <v>80</v>
      </c>
    </row>
    <row r="125" s="12" customFormat="1">
      <c r="A125" s="12"/>
      <c r="B125" s="231"/>
      <c r="C125" s="232"/>
      <c r="D125" s="224" t="s">
        <v>187</v>
      </c>
      <c r="E125" s="233" t="s">
        <v>30</v>
      </c>
      <c r="F125" s="234" t="s">
        <v>2920</v>
      </c>
      <c r="G125" s="232"/>
      <c r="H125" s="233" t="s">
        <v>30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0" t="s">
        <v>187</v>
      </c>
      <c r="AU125" s="240" t="s">
        <v>80</v>
      </c>
      <c r="AV125" s="12" t="s">
        <v>80</v>
      </c>
      <c r="AW125" s="12" t="s">
        <v>36</v>
      </c>
      <c r="AX125" s="12" t="s">
        <v>73</v>
      </c>
      <c r="AY125" s="240" t="s">
        <v>175</v>
      </c>
    </row>
    <row r="126" s="13" customFormat="1">
      <c r="A126" s="13"/>
      <c r="B126" s="241"/>
      <c r="C126" s="242"/>
      <c r="D126" s="224" t="s">
        <v>187</v>
      </c>
      <c r="E126" s="243" t="s">
        <v>30</v>
      </c>
      <c r="F126" s="244" t="s">
        <v>2921</v>
      </c>
      <c r="G126" s="242"/>
      <c r="H126" s="245">
        <v>54.28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187</v>
      </c>
      <c r="AU126" s="251" t="s">
        <v>80</v>
      </c>
      <c r="AV126" s="13" t="s">
        <v>82</v>
      </c>
      <c r="AW126" s="13" t="s">
        <v>36</v>
      </c>
      <c r="AX126" s="13" t="s">
        <v>73</v>
      </c>
      <c r="AY126" s="251" t="s">
        <v>175</v>
      </c>
    </row>
    <row r="127" s="14" customFormat="1">
      <c r="A127" s="14"/>
      <c r="B127" s="252"/>
      <c r="C127" s="253"/>
      <c r="D127" s="224" t="s">
        <v>187</v>
      </c>
      <c r="E127" s="254" t="s">
        <v>30</v>
      </c>
      <c r="F127" s="255" t="s">
        <v>190</v>
      </c>
      <c r="G127" s="253"/>
      <c r="H127" s="256">
        <v>54.28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187</v>
      </c>
      <c r="AU127" s="262" t="s">
        <v>80</v>
      </c>
      <c r="AV127" s="14" t="s">
        <v>181</v>
      </c>
      <c r="AW127" s="14" t="s">
        <v>36</v>
      </c>
      <c r="AX127" s="14" t="s">
        <v>80</v>
      </c>
      <c r="AY127" s="262" t="s">
        <v>175</v>
      </c>
    </row>
    <row r="128" s="2" customFormat="1" ht="16.5" customHeight="1">
      <c r="A128" s="42"/>
      <c r="B128" s="43"/>
      <c r="C128" s="211" t="s">
        <v>237</v>
      </c>
      <c r="D128" s="211" t="s">
        <v>176</v>
      </c>
      <c r="E128" s="212" t="s">
        <v>2922</v>
      </c>
      <c r="F128" s="213" t="s">
        <v>2923</v>
      </c>
      <c r="G128" s="214" t="s">
        <v>199</v>
      </c>
      <c r="H128" s="215">
        <v>43.16</v>
      </c>
      <c r="I128" s="216"/>
      <c r="J128" s="217">
        <f>ROUND(I128*H128,2)</f>
        <v>0</v>
      </c>
      <c r="K128" s="213" t="s">
        <v>180</v>
      </c>
      <c r="L128" s="48"/>
      <c r="M128" s="218" t="s">
        <v>30</v>
      </c>
      <c r="N128" s="219" t="s">
        <v>44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181</v>
      </c>
      <c r="AT128" s="222" t="s">
        <v>176</v>
      </c>
      <c r="AU128" s="222" t="s">
        <v>80</v>
      </c>
      <c r="AY128" s="20" t="s">
        <v>175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80</v>
      </c>
      <c r="BK128" s="223">
        <f>ROUND(I128*H128,2)</f>
        <v>0</v>
      </c>
      <c r="BL128" s="20" t="s">
        <v>181</v>
      </c>
      <c r="BM128" s="222" t="s">
        <v>2924</v>
      </c>
    </row>
    <row r="129" s="2" customFormat="1">
      <c r="A129" s="42"/>
      <c r="B129" s="43"/>
      <c r="C129" s="44"/>
      <c r="D129" s="224" t="s">
        <v>183</v>
      </c>
      <c r="E129" s="44"/>
      <c r="F129" s="225" t="s">
        <v>2925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183</v>
      </c>
      <c r="AU129" s="20" t="s">
        <v>80</v>
      </c>
    </row>
    <row r="130" s="2" customFormat="1">
      <c r="A130" s="42"/>
      <c r="B130" s="43"/>
      <c r="C130" s="44"/>
      <c r="D130" s="229" t="s">
        <v>185</v>
      </c>
      <c r="E130" s="44"/>
      <c r="F130" s="230" t="s">
        <v>2926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185</v>
      </c>
      <c r="AU130" s="20" t="s">
        <v>80</v>
      </c>
    </row>
    <row r="131" s="2" customFormat="1">
      <c r="A131" s="42"/>
      <c r="B131" s="43"/>
      <c r="C131" s="44"/>
      <c r="D131" s="224" t="s">
        <v>311</v>
      </c>
      <c r="E131" s="44"/>
      <c r="F131" s="274" t="s">
        <v>2927</v>
      </c>
      <c r="G131" s="44"/>
      <c r="H131" s="44"/>
      <c r="I131" s="226"/>
      <c r="J131" s="44"/>
      <c r="K131" s="44"/>
      <c r="L131" s="48"/>
      <c r="M131" s="227"/>
      <c r="N131" s="228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311</v>
      </c>
      <c r="AU131" s="20" t="s">
        <v>80</v>
      </c>
    </row>
    <row r="132" s="12" customFormat="1">
      <c r="A132" s="12"/>
      <c r="B132" s="231"/>
      <c r="C132" s="232"/>
      <c r="D132" s="224" t="s">
        <v>187</v>
      </c>
      <c r="E132" s="233" t="s">
        <v>30</v>
      </c>
      <c r="F132" s="234" t="s">
        <v>2928</v>
      </c>
      <c r="G132" s="232"/>
      <c r="H132" s="233" t="s">
        <v>30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0" t="s">
        <v>187</v>
      </c>
      <c r="AU132" s="240" t="s">
        <v>80</v>
      </c>
      <c r="AV132" s="12" t="s">
        <v>80</v>
      </c>
      <c r="AW132" s="12" t="s">
        <v>36</v>
      </c>
      <c r="AX132" s="12" t="s">
        <v>73</v>
      </c>
      <c r="AY132" s="240" t="s">
        <v>175</v>
      </c>
    </row>
    <row r="133" s="13" customFormat="1">
      <c r="A133" s="13"/>
      <c r="B133" s="241"/>
      <c r="C133" s="242"/>
      <c r="D133" s="224" t="s">
        <v>187</v>
      </c>
      <c r="E133" s="243" t="s">
        <v>30</v>
      </c>
      <c r="F133" s="244" t="s">
        <v>2929</v>
      </c>
      <c r="G133" s="242"/>
      <c r="H133" s="245">
        <v>43.16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187</v>
      </c>
      <c r="AU133" s="251" t="s">
        <v>80</v>
      </c>
      <c r="AV133" s="13" t="s">
        <v>82</v>
      </c>
      <c r="AW133" s="13" t="s">
        <v>36</v>
      </c>
      <c r="AX133" s="13" t="s">
        <v>73</v>
      </c>
      <c r="AY133" s="251" t="s">
        <v>175</v>
      </c>
    </row>
    <row r="134" s="14" customFormat="1">
      <c r="A134" s="14"/>
      <c r="B134" s="252"/>
      <c r="C134" s="253"/>
      <c r="D134" s="224" t="s">
        <v>187</v>
      </c>
      <c r="E134" s="254" t="s">
        <v>30</v>
      </c>
      <c r="F134" s="255" t="s">
        <v>190</v>
      </c>
      <c r="G134" s="253"/>
      <c r="H134" s="256">
        <v>43.16</v>
      </c>
      <c r="I134" s="257"/>
      <c r="J134" s="253"/>
      <c r="K134" s="253"/>
      <c r="L134" s="258"/>
      <c r="M134" s="259"/>
      <c r="N134" s="260"/>
      <c r="O134" s="260"/>
      <c r="P134" s="260"/>
      <c r="Q134" s="260"/>
      <c r="R134" s="260"/>
      <c r="S134" s="260"/>
      <c r="T134" s="26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2" t="s">
        <v>187</v>
      </c>
      <c r="AU134" s="262" t="s">
        <v>80</v>
      </c>
      <c r="AV134" s="14" t="s">
        <v>181</v>
      </c>
      <c r="AW134" s="14" t="s">
        <v>36</v>
      </c>
      <c r="AX134" s="14" t="s">
        <v>80</v>
      </c>
      <c r="AY134" s="262" t="s">
        <v>175</v>
      </c>
    </row>
    <row r="135" s="2" customFormat="1" ht="16.5" customHeight="1">
      <c r="A135" s="42"/>
      <c r="B135" s="43"/>
      <c r="C135" s="211" t="s">
        <v>244</v>
      </c>
      <c r="D135" s="211" t="s">
        <v>176</v>
      </c>
      <c r="E135" s="212" t="s">
        <v>2930</v>
      </c>
      <c r="F135" s="213" t="s">
        <v>2931</v>
      </c>
      <c r="G135" s="214" t="s">
        <v>199</v>
      </c>
      <c r="H135" s="215">
        <v>43.16</v>
      </c>
      <c r="I135" s="216"/>
      <c r="J135" s="217">
        <f>ROUND(I135*H135,2)</f>
        <v>0</v>
      </c>
      <c r="K135" s="213" t="s">
        <v>180</v>
      </c>
      <c r="L135" s="48"/>
      <c r="M135" s="218" t="s">
        <v>30</v>
      </c>
      <c r="N135" s="219" t="s">
        <v>44</v>
      </c>
      <c r="O135" s="88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2" t="s">
        <v>181</v>
      </c>
      <c r="AT135" s="222" t="s">
        <v>176</v>
      </c>
      <c r="AU135" s="222" t="s">
        <v>80</v>
      </c>
      <c r="AY135" s="20" t="s">
        <v>175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0" t="s">
        <v>80</v>
      </c>
      <c r="BK135" s="223">
        <f>ROUND(I135*H135,2)</f>
        <v>0</v>
      </c>
      <c r="BL135" s="20" t="s">
        <v>181</v>
      </c>
      <c r="BM135" s="222" t="s">
        <v>2932</v>
      </c>
    </row>
    <row r="136" s="2" customFormat="1">
      <c r="A136" s="42"/>
      <c r="B136" s="43"/>
      <c r="C136" s="44"/>
      <c r="D136" s="224" t="s">
        <v>183</v>
      </c>
      <c r="E136" s="44"/>
      <c r="F136" s="225" t="s">
        <v>2933</v>
      </c>
      <c r="G136" s="44"/>
      <c r="H136" s="44"/>
      <c r="I136" s="226"/>
      <c r="J136" s="44"/>
      <c r="K136" s="44"/>
      <c r="L136" s="48"/>
      <c r="M136" s="227"/>
      <c r="N136" s="228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183</v>
      </c>
      <c r="AU136" s="20" t="s">
        <v>80</v>
      </c>
    </row>
    <row r="137" s="2" customFormat="1">
      <c r="A137" s="42"/>
      <c r="B137" s="43"/>
      <c r="C137" s="44"/>
      <c r="D137" s="229" t="s">
        <v>185</v>
      </c>
      <c r="E137" s="44"/>
      <c r="F137" s="230" t="s">
        <v>2934</v>
      </c>
      <c r="G137" s="44"/>
      <c r="H137" s="44"/>
      <c r="I137" s="226"/>
      <c r="J137" s="44"/>
      <c r="K137" s="44"/>
      <c r="L137" s="48"/>
      <c r="M137" s="227"/>
      <c r="N137" s="228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185</v>
      </c>
      <c r="AU137" s="20" t="s">
        <v>80</v>
      </c>
    </row>
    <row r="138" s="2" customFormat="1">
      <c r="A138" s="42"/>
      <c r="B138" s="43"/>
      <c r="C138" s="44"/>
      <c r="D138" s="224" t="s">
        <v>311</v>
      </c>
      <c r="E138" s="44"/>
      <c r="F138" s="274" t="s">
        <v>2935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311</v>
      </c>
      <c r="AU138" s="20" t="s">
        <v>80</v>
      </c>
    </row>
    <row r="139" s="11" customFormat="1" ht="25.92" customHeight="1">
      <c r="A139" s="11"/>
      <c r="B139" s="197"/>
      <c r="C139" s="198"/>
      <c r="D139" s="199" t="s">
        <v>72</v>
      </c>
      <c r="E139" s="200" t="s">
        <v>196</v>
      </c>
      <c r="F139" s="200" t="s">
        <v>1024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f>SUM(P140:P160)</f>
        <v>0</v>
      </c>
      <c r="Q139" s="205"/>
      <c r="R139" s="206">
        <f>SUM(R140:R160)</f>
        <v>0</v>
      </c>
      <c r="S139" s="205"/>
      <c r="T139" s="207">
        <f>SUM(T140:T160)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8" t="s">
        <v>80</v>
      </c>
      <c r="AT139" s="209" t="s">
        <v>72</v>
      </c>
      <c r="AU139" s="209" t="s">
        <v>73</v>
      </c>
      <c r="AY139" s="208" t="s">
        <v>175</v>
      </c>
      <c r="BK139" s="210">
        <f>SUM(BK140:BK160)</f>
        <v>0</v>
      </c>
    </row>
    <row r="140" s="2" customFormat="1" ht="16.5" customHeight="1">
      <c r="A140" s="42"/>
      <c r="B140" s="43"/>
      <c r="C140" s="211" t="s">
        <v>212</v>
      </c>
      <c r="D140" s="275" t="s">
        <v>176</v>
      </c>
      <c r="E140" s="212" t="s">
        <v>2936</v>
      </c>
      <c r="F140" s="213" t="s">
        <v>2937</v>
      </c>
      <c r="G140" s="214" t="s">
        <v>630</v>
      </c>
      <c r="H140" s="215">
        <v>1</v>
      </c>
      <c r="I140" s="216"/>
      <c r="J140" s="217">
        <f>ROUND(I140*H140,2)</f>
        <v>0</v>
      </c>
      <c r="K140" s="213" t="s">
        <v>30</v>
      </c>
      <c r="L140" s="48"/>
      <c r="M140" s="218" t="s">
        <v>30</v>
      </c>
      <c r="N140" s="219" t="s">
        <v>44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181</v>
      </c>
      <c r="AT140" s="222" t="s">
        <v>176</v>
      </c>
      <c r="AU140" s="222" t="s">
        <v>80</v>
      </c>
      <c r="AY140" s="20" t="s">
        <v>175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80</v>
      </c>
      <c r="BK140" s="223">
        <f>ROUND(I140*H140,2)</f>
        <v>0</v>
      </c>
      <c r="BL140" s="20" t="s">
        <v>181</v>
      </c>
      <c r="BM140" s="222" t="s">
        <v>2938</v>
      </c>
    </row>
    <row r="141" s="2" customFormat="1">
      <c r="A141" s="42"/>
      <c r="B141" s="43"/>
      <c r="C141" s="44"/>
      <c r="D141" s="224" t="s">
        <v>183</v>
      </c>
      <c r="E141" s="44"/>
      <c r="F141" s="225" t="s">
        <v>2939</v>
      </c>
      <c r="G141" s="44"/>
      <c r="H141" s="44"/>
      <c r="I141" s="226"/>
      <c r="J141" s="44"/>
      <c r="K141" s="44"/>
      <c r="L141" s="48"/>
      <c r="M141" s="227"/>
      <c r="N141" s="228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183</v>
      </c>
      <c r="AU141" s="20" t="s">
        <v>80</v>
      </c>
    </row>
    <row r="142" s="12" customFormat="1">
      <c r="A142" s="12"/>
      <c r="B142" s="231"/>
      <c r="C142" s="232"/>
      <c r="D142" s="224" t="s">
        <v>187</v>
      </c>
      <c r="E142" s="233" t="s">
        <v>30</v>
      </c>
      <c r="F142" s="234" t="s">
        <v>2940</v>
      </c>
      <c r="G142" s="232"/>
      <c r="H142" s="233" t="s">
        <v>30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40" t="s">
        <v>187</v>
      </c>
      <c r="AU142" s="240" t="s">
        <v>80</v>
      </c>
      <c r="AV142" s="12" t="s">
        <v>80</v>
      </c>
      <c r="AW142" s="12" t="s">
        <v>36</v>
      </c>
      <c r="AX142" s="12" t="s">
        <v>73</v>
      </c>
      <c r="AY142" s="240" t="s">
        <v>175</v>
      </c>
    </row>
    <row r="143" s="13" customFormat="1">
      <c r="A143" s="13"/>
      <c r="B143" s="241"/>
      <c r="C143" s="242"/>
      <c r="D143" s="224" t="s">
        <v>187</v>
      </c>
      <c r="E143" s="243" t="s">
        <v>30</v>
      </c>
      <c r="F143" s="244" t="s">
        <v>2941</v>
      </c>
      <c r="G143" s="242"/>
      <c r="H143" s="245">
        <v>1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187</v>
      </c>
      <c r="AU143" s="251" t="s">
        <v>80</v>
      </c>
      <c r="AV143" s="13" t="s">
        <v>82</v>
      </c>
      <c r="AW143" s="13" t="s">
        <v>36</v>
      </c>
      <c r="AX143" s="13" t="s">
        <v>73</v>
      </c>
      <c r="AY143" s="251" t="s">
        <v>175</v>
      </c>
    </row>
    <row r="144" s="14" customFormat="1">
      <c r="A144" s="14"/>
      <c r="B144" s="252"/>
      <c r="C144" s="253"/>
      <c r="D144" s="224" t="s">
        <v>187</v>
      </c>
      <c r="E144" s="254" t="s">
        <v>30</v>
      </c>
      <c r="F144" s="255" t="s">
        <v>190</v>
      </c>
      <c r="G144" s="253"/>
      <c r="H144" s="256">
        <v>1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2" t="s">
        <v>187</v>
      </c>
      <c r="AU144" s="262" t="s">
        <v>80</v>
      </c>
      <c r="AV144" s="14" t="s">
        <v>181</v>
      </c>
      <c r="AW144" s="14" t="s">
        <v>36</v>
      </c>
      <c r="AX144" s="14" t="s">
        <v>80</v>
      </c>
      <c r="AY144" s="262" t="s">
        <v>175</v>
      </c>
    </row>
    <row r="145" s="2" customFormat="1" ht="16.5" customHeight="1">
      <c r="A145" s="42"/>
      <c r="B145" s="43"/>
      <c r="C145" s="211" t="s">
        <v>259</v>
      </c>
      <c r="D145" s="275" t="s">
        <v>176</v>
      </c>
      <c r="E145" s="212" t="s">
        <v>2942</v>
      </c>
      <c r="F145" s="213" t="s">
        <v>2943</v>
      </c>
      <c r="G145" s="214" t="s">
        <v>630</v>
      </c>
      <c r="H145" s="215">
        <v>1</v>
      </c>
      <c r="I145" s="216"/>
      <c r="J145" s="217">
        <f>ROUND(I145*H145,2)</f>
        <v>0</v>
      </c>
      <c r="K145" s="213" t="s">
        <v>30</v>
      </c>
      <c r="L145" s="48"/>
      <c r="M145" s="218" t="s">
        <v>30</v>
      </c>
      <c r="N145" s="219" t="s">
        <v>44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181</v>
      </c>
      <c r="AT145" s="222" t="s">
        <v>176</v>
      </c>
      <c r="AU145" s="222" t="s">
        <v>80</v>
      </c>
      <c r="AY145" s="20" t="s">
        <v>175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80</v>
      </c>
      <c r="BK145" s="223">
        <f>ROUND(I145*H145,2)</f>
        <v>0</v>
      </c>
      <c r="BL145" s="20" t="s">
        <v>181</v>
      </c>
      <c r="BM145" s="222" t="s">
        <v>2944</v>
      </c>
    </row>
    <row r="146" s="2" customFormat="1">
      <c r="A146" s="42"/>
      <c r="B146" s="43"/>
      <c r="C146" s="44"/>
      <c r="D146" s="224" t="s">
        <v>183</v>
      </c>
      <c r="E146" s="44"/>
      <c r="F146" s="225" t="s">
        <v>2943</v>
      </c>
      <c r="G146" s="44"/>
      <c r="H146" s="44"/>
      <c r="I146" s="226"/>
      <c r="J146" s="44"/>
      <c r="K146" s="44"/>
      <c r="L146" s="48"/>
      <c r="M146" s="227"/>
      <c r="N146" s="228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183</v>
      </c>
      <c r="AU146" s="20" t="s">
        <v>80</v>
      </c>
    </row>
    <row r="147" s="2" customFormat="1">
      <c r="A147" s="42"/>
      <c r="B147" s="43"/>
      <c r="C147" s="44"/>
      <c r="D147" s="224" t="s">
        <v>311</v>
      </c>
      <c r="E147" s="44"/>
      <c r="F147" s="274" t="s">
        <v>2945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311</v>
      </c>
      <c r="AU147" s="20" t="s">
        <v>80</v>
      </c>
    </row>
    <row r="148" s="2" customFormat="1" ht="16.5" customHeight="1">
      <c r="A148" s="42"/>
      <c r="B148" s="43"/>
      <c r="C148" s="211" t="s">
        <v>266</v>
      </c>
      <c r="D148" s="275" t="s">
        <v>176</v>
      </c>
      <c r="E148" s="212" t="s">
        <v>2946</v>
      </c>
      <c r="F148" s="213" t="s">
        <v>2947</v>
      </c>
      <c r="G148" s="214" t="s">
        <v>630</v>
      </c>
      <c r="H148" s="215">
        <v>1</v>
      </c>
      <c r="I148" s="216"/>
      <c r="J148" s="217">
        <f>ROUND(I148*H148,2)</f>
        <v>0</v>
      </c>
      <c r="K148" s="213" t="s">
        <v>30</v>
      </c>
      <c r="L148" s="48"/>
      <c r="M148" s="218" t="s">
        <v>30</v>
      </c>
      <c r="N148" s="219" t="s">
        <v>44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2" t="s">
        <v>181</v>
      </c>
      <c r="AT148" s="222" t="s">
        <v>176</v>
      </c>
      <c r="AU148" s="222" t="s">
        <v>80</v>
      </c>
      <c r="AY148" s="20" t="s">
        <v>175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0" t="s">
        <v>80</v>
      </c>
      <c r="BK148" s="223">
        <f>ROUND(I148*H148,2)</f>
        <v>0</v>
      </c>
      <c r="BL148" s="20" t="s">
        <v>181</v>
      </c>
      <c r="BM148" s="222" t="s">
        <v>2948</v>
      </c>
    </row>
    <row r="149" s="2" customFormat="1">
      <c r="A149" s="42"/>
      <c r="B149" s="43"/>
      <c r="C149" s="44"/>
      <c r="D149" s="224" t="s">
        <v>183</v>
      </c>
      <c r="E149" s="44"/>
      <c r="F149" s="225" t="s">
        <v>2947</v>
      </c>
      <c r="G149" s="44"/>
      <c r="H149" s="44"/>
      <c r="I149" s="226"/>
      <c r="J149" s="44"/>
      <c r="K149" s="44"/>
      <c r="L149" s="48"/>
      <c r="M149" s="227"/>
      <c r="N149" s="228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183</v>
      </c>
      <c r="AU149" s="20" t="s">
        <v>80</v>
      </c>
    </row>
    <row r="150" s="2" customFormat="1">
      <c r="A150" s="42"/>
      <c r="B150" s="43"/>
      <c r="C150" s="44"/>
      <c r="D150" s="224" t="s">
        <v>311</v>
      </c>
      <c r="E150" s="44"/>
      <c r="F150" s="274" t="s">
        <v>2949</v>
      </c>
      <c r="G150" s="44"/>
      <c r="H150" s="44"/>
      <c r="I150" s="226"/>
      <c r="J150" s="44"/>
      <c r="K150" s="44"/>
      <c r="L150" s="48"/>
      <c r="M150" s="227"/>
      <c r="N150" s="228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311</v>
      </c>
      <c r="AU150" s="20" t="s">
        <v>80</v>
      </c>
    </row>
    <row r="151" s="2" customFormat="1" ht="16.5" customHeight="1">
      <c r="A151" s="42"/>
      <c r="B151" s="43"/>
      <c r="C151" s="211" t="s">
        <v>8</v>
      </c>
      <c r="D151" s="275" t="s">
        <v>176</v>
      </c>
      <c r="E151" s="212" t="s">
        <v>2950</v>
      </c>
      <c r="F151" s="213" t="s">
        <v>2951</v>
      </c>
      <c r="G151" s="214" t="s">
        <v>80</v>
      </c>
      <c r="H151" s="215">
        <v>1</v>
      </c>
      <c r="I151" s="216"/>
      <c r="J151" s="217">
        <f>ROUND(I151*H151,2)</f>
        <v>0</v>
      </c>
      <c r="K151" s="213" t="s">
        <v>30</v>
      </c>
      <c r="L151" s="48"/>
      <c r="M151" s="218" t="s">
        <v>30</v>
      </c>
      <c r="N151" s="219" t="s">
        <v>44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181</v>
      </c>
      <c r="AT151" s="222" t="s">
        <v>176</v>
      </c>
      <c r="AU151" s="222" t="s">
        <v>80</v>
      </c>
      <c r="AY151" s="20" t="s">
        <v>175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80</v>
      </c>
      <c r="BK151" s="223">
        <f>ROUND(I151*H151,2)</f>
        <v>0</v>
      </c>
      <c r="BL151" s="20" t="s">
        <v>181</v>
      </c>
      <c r="BM151" s="222" t="s">
        <v>2952</v>
      </c>
    </row>
    <row r="152" s="2" customFormat="1">
      <c r="A152" s="42"/>
      <c r="B152" s="43"/>
      <c r="C152" s="44"/>
      <c r="D152" s="224" t="s">
        <v>183</v>
      </c>
      <c r="E152" s="44"/>
      <c r="F152" s="225" t="s">
        <v>2951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183</v>
      </c>
      <c r="AU152" s="20" t="s">
        <v>80</v>
      </c>
    </row>
    <row r="153" s="2" customFormat="1">
      <c r="A153" s="42"/>
      <c r="B153" s="43"/>
      <c r="C153" s="44"/>
      <c r="D153" s="224" t="s">
        <v>311</v>
      </c>
      <c r="E153" s="44"/>
      <c r="F153" s="274" t="s">
        <v>2953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311</v>
      </c>
      <c r="AU153" s="20" t="s">
        <v>80</v>
      </c>
    </row>
    <row r="154" s="2" customFormat="1" ht="16.5" customHeight="1">
      <c r="A154" s="42"/>
      <c r="B154" s="43"/>
      <c r="C154" s="211" t="s">
        <v>283</v>
      </c>
      <c r="D154" s="211" t="s">
        <v>176</v>
      </c>
      <c r="E154" s="212" t="s">
        <v>2954</v>
      </c>
      <c r="F154" s="213" t="s">
        <v>2955</v>
      </c>
      <c r="G154" s="214" t="s">
        <v>247</v>
      </c>
      <c r="H154" s="215">
        <v>166</v>
      </c>
      <c r="I154" s="216"/>
      <c r="J154" s="217">
        <f>ROUND(I154*H154,2)</f>
        <v>0</v>
      </c>
      <c r="K154" s="213" t="s">
        <v>180</v>
      </c>
      <c r="L154" s="48"/>
      <c r="M154" s="218" t="s">
        <v>30</v>
      </c>
      <c r="N154" s="219" t="s">
        <v>44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181</v>
      </c>
      <c r="AT154" s="222" t="s">
        <v>176</v>
      </c>
      <c r="AU154" s="222" t="s">
        <v>80</v>
      </c>
      <c r="AY154" s="20" t="s">
        <v>175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80</v>
      </c>
      <c r="BK154" s="223">
        <f>ROUND(I154*H154,2)</f>
        <v>0</v>
      </c>
      <c r="BL154" s="20" t="s">
        <v>181</v>
      </c>
      <c r="BM154" s="222" t="s">
        <v>2956</v>
      </c>
    </row>
    <row r="155" s="2" customFormat="1">
      <c r="A155" s="42"/>
      <c r="B155" s="43"/>
      <c r="C155" s="44"/>
      <c r="D155" s="224" t="s">
        <v>183</v>
      </c>
      <c r="E155" s="44"/>
      <c r="F155" s="225" t="s">
        <v>2957</v>
      </c>
      <c r="G155" s="44"/>
      <c r="H155" s="44"/>
      <c r="I155" s="226"/>
      <c r="J155" s="44"/>
      <c r="K155" s="44"/>
      <c r="L155" s="48"/>
      <c r="M155" s="227"/>
      <c r="N155" s="228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183</v>
      </c>
      <c r="AU155" s="20" t="s">
        <v>80</v>
      </c>
    </row>
    <row r="156" s="2" customFormat="1">
      <c r="A156" s="42"/>
      <c r="B156" s="43"/>
      <c r="C156" s="44"/>
      <c r="D156" s="229" t="s">
        <v>185</v>
      </c>
      <c r="E156" s="44"/>
      <c r="F156" s="230" t="s">
        <v>2958</v>
      </c>
      <c r="G156" s="44"/>
      <c r="H156" s="44"/>
      <c r="I156" s="226"/>
      <c r="J156" s="44"/>
      <c r="K156" s="44"/>
      <c r="L156" s="48"/>
      <c r="M156" s="227"/>
      <c r="N156" s="228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185</v>
      </c>
      <c r="AU156" s="20" t="s">
        <v>80</v>
      </c>
    </row>
    <row r="157" s="2" customFormat="1">
      <c r="A157" s="42"/>
      <c r="B157" s="43"/>
      <c r="C157" s="44"/>
      <c r="D157" s="224" t="s">
        <v>311</v>
      </c>
      <c r="E157" s="44"/>
      <c r="F157" s="274" t="s">
        <v>2959</v>
      </c>
      <c r="G157" s="44"/>
      <c r="H157" s="44"/>
      <c r="I157" s="226"/>
      <c r="J157" s="44"/>
      <c r="K157" s="44"/>
      <c r="L157" s="48"/>
      <c r="M157" s="227"/>
      <c r="N157" s="228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311</v>
      </c>
      <c r="AU157" s="20" t="s">
        <v>80</v>
      </c>
    </row>
    <row r="158" s="12" customFormat="1">
      <c r="A158" s="12"/>
      <c r="B158" s="231"/>
      <c r="C158" s="232"/>
      <c r="D158" s="224" t="s">
        <v>187</v>
      </c>
      <c r="E158" s="233" t="s">
        <v>30</v>
      </c>
      <c r="F158" s="234" t="s">
        <v>2960</v>
      </c>
      <c r="G158" s="232"/>
      <c r="H158" s="233" t="s">
        <v>30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0" t="s">
        <v>187</v>
      </c>
      <c r="AU158" s="240" t="s">
        <v>80</v>
      </c>
      <c r="AV158" s="12" t="s">
        <v>80</v>
      </c>
      <c r="AW158" s="12" t="s">
        <v>36</v>
      </c>
      <c r="AX158" s="12" t="s">
        <v>73</v>
      </c>
      <c r="AY158" s="240" t="s">
        <v>175</v>
      </c>
    </row>
    <row r="159" s="13" customFormat="1">
      <c r="A159" s="13"/>
      <c r="B159" s="241"/>
      <c r="C159" s="242"/>
      <c r="D159" s="224" t="s">
        <v>187</v>
      </c>
      <c r="E159" s="243" t="s">
        <v>30</v>
      </c>
      <c r="F159" s="244" t="s">
        <v>2961</v>
      </c>
      <c r="G159" s="242"/>
      <c r="H159" s="245">
        <v>166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1" t="s">
        <v>187</v>
      </c>
      <c r="AU159" s="251" t="s">
        <v>80</v>
      </c>
      <c r="AV159" s="13" t="s">
        <v>82</v>
      </c>
      <c r="AW159" s="13" t="s">
        <v>36</v>
      </c>
      <c r="AX159" s="13" t="s">
        <v>73</v>
      </c>
      <c r="AY159" s="251" t="s">
        <v>175</v>
      </c>
    </row>
    <row r="160" s="14" customFormat="1">
      <c r="A160" s="14"/>
      <c r="B160" s="252"/>
      <c r="C160" s="253"/>
      <c r="D160" s="224" t="s">
        <v>187</v>
      </c>
      <c r="E160" s="254" t="s">
        <v>30</v>
      </c>
      <c r="F160" s="255" t="s">
        <v>190</v>
      </c>
      <c r="G160" s="253"/>
      <c r="H160" s="256">
        <v>166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2" t="s">
        <v>187</v>
      </c>
      <c r="AU160" s="262" t="s">
        <v>80</v>
      </c>
      <c r="AV160" s="14" t="s">
        <v>181</v>
      </c>
      <c r="AW160" s="14" t="s">
        <v>36</v>
      </c>
      <c r="AX160" s="14" t="s">
        <v>80</v>
      </c>
      <c r="AY160" s="262" t="s">
        <v>175</v>
      </c>
    </row>
    <row r="161" s="11" customFormat="1" ht="25.92" customHeight="1">
      <c r="A161" s="11"/>
      <c r="B161" s="197"/>
      <c r="C161" s="198"/>
      <c r="D161" s="199" t="s">
        <v>72</v>
      </c>
      <c r="E161" s="200" t="s">
        <v>181</v>
      </c>
      <c r="F161" s="200" t="s">
        <v>1163</v>
      </c>
      <c r="G161" s="198"/>
      <c r="H161" s="198"/>
      <c r="I161" s="201"/>
      <c r="J161" s="202">
        <f>BK161</f>
        <v>0</v>
      </c>
      <c r="K161" s="198"/>
      <c r="L161" s="203"/>
      <c r="M161" s="204"/>
      <c r="N161" s="205"/>
      <c r="O161" s="205"/>
      <c r="P161" s="206">
        <f>SUM(P162:P235)</f>
        <v>0</v>
      </c>
      <c r="Q161" s="205"/>
      <c r="R161" s="206">
        <f>SUM(R162:R235)</f>
        <v>0.47725551</v>
      </c>
      <c r="S161" s="205"/>
      <c r="T161" s="207">
        <f>SUM(T162:T235)</f>
        <v>0</v>
      </c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R161" s="208" t="s">
        <v>80</v>
      </c>
      <c r="AT161" s="209" t="s">
        <v>72</v>
      </c>
      <c r="AU161" s="209" t="s">
        <v>73</v>
      </c>
      <c r="AY161" s="208" t="s">
        <v>175</v>
      </c>
      <c r="BK161" s="210">
        <f>SUM(BK162:BK235)</f>
        <v>0</v>
      </c>
    </row>
    <row r="162" s="2" customFormat="1" ht="16.5" customHeight="1">
      <c r="A162" s="42"/>
      <c r="B162" s="43"/>
      <c r="C162" s="211" t="s">
        <v>292</v>
      </c>
      <c r="D162" s="211" t="s">
        <v>176</v>
      </c>
      <c r="E162" s="212" t="s">
        <v>2962</v>
      </c>
      <c r="F162" s="213" t="s">
        <v>2963</v>
      </c>
      <c r="G162" s="214" t="s">
        <v>199</v>
      </c>
      <c r="H162" s="215">
        <v>5.85</v>
      </c>
      <c r="I162" s="216"/>
      <c r="J162" s="217">
        <f>ROUND(I162*H162,2)</f>
        <v>0</v>
      </c>
      <c r="K162" s="213" t="s">
        <v>180</v>
      </c>
      <c r="L162" s="48"/>
      <c r="M162" s="218" t="s">
        <v>30</v>
      </c>
      <c r="N162" s="219" t="s">
        <v>44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2" t="s">
        <v>181</v>
      </c>
      <c r="AT162" s="222" t="s">
        <v>176</v>
      </c>
      <c r="AU162" s="222" t="s">
        <v>80</v>
      </c>
      <c r="AY162" s="20" t="s">
        <v>175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0" t="s">
        <v>80</v>
      </c>
      <c r="BK162" s="223">
        <f>ROUND(I162*H162,2)</f>
        <v>0</v>
      </c>
      <c r="BL162" s="20" t="s">
        <v>181</v>
      </c>
      <c r="BM162" s="222" t="s">
        <v>2964</v>
      </c>
    </row>
    <row r="163" s="2" customFormat="1">
      <c r="A163" s="42"/>
      <c r="B163" s="43"/>
      <c r="C163" s="44"/>
      <c r="D163" s="224" t="s">
        <v>183</v>
      </c>
      <c r="E163" s="44"/>
      <c r="F163" s="225" t="s">
        <v>2965</v>
      </c>
      <c r="G163" s="44"/>
      <c r="H163" s="44"/>
      <c r="I163" s="226"/>
      <c r="J163" s="44"/>
      <c r="K163" s="44"/>
      <c r="L163" s="48"/>
      <c r="M163" s="227"/>
      <c r="N163" s="228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183</v>
      </c>
      <c r="AU163" s="20" t="s">
        <v>80</v>
      </c>
    </row>
    <row r="164" s="2" customFormat="1">
      <c r="A164" s="42"/>
      <c r="B164" s="43"/>
      <c r="C164" s="44"/>
      <c r="D164" s="229" t="s">
        <v>185</v>
      </c>
      <c r="E164" s="44"/>
      <c r="F164" s="230" t="s">
        <v>2966</v>
      </c>
      <c r="G164" s="44"/>
      <c r="H164" s="44"/>
      <c r="I164" s="226"/>
      <c r="J164" s="44"/>
      <c r="K164" s="44"/>
      <c r="L164" s="48"/>
      <c r="M164" s="227"/>
      <c r="N164" s="228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185</v>
      </c>
      <c r="AU164" s="20" t="s">
        <v>80</v>
      </c>
    </row>
    <row r="165" s="2" customFormat="1">
      <c r="A165" s="42"/>
      <c r="B165" s="43"/>
      <c r="C165" s="44"/>
      <c r="D165" s="224" t="s">
        <v>311</v>
      </c>
      <c r="E165" s="44"/>
      <c r="F165" s="274" t="s">
        <v>2967</v>
      </c>
      <c r="G165" s="44"/>
      <c r="H165" s="44"/>
      <c r="I165" s="226"/>
      <c r="J165" s="44"/>
      <c r="K165" s="44"/>
      <c r="L165" s="48"/>
      <c r="M165" s="227"/>
      <c r="N165" s="228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311</v>
      </c>
      <c r="AU165" s="20" t="s">
        <v>80</v>
      </c>
    </row>
    <row r="166" s="12" customFormat="1">
      <c r="A166" s="12"/>
      <c r="B166" s="231"/>
      <c r="C166" s="232"/>
      <c r="D166" s="224" t="s">
        <v>187</v>
      </c>
      <c r="E166" s="233" t="s">
        <v>30</v>
      </c>
      <c r="F166" s="234" t="s">
        <v>2968</v>
      </c>
      <c r="G166" s="232"/>
      <c r="H166" s="233" t="s">
        <v>30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40" t="s">
        <v>187</v>
      </c>
      <c r="AU166" s="240" t="s">
        <v>80</v>
      </c>
      <c r="AV166" s="12" t="s">
        <v>80</v>
      </c>
      <c r="AW166" s="12" t="s">
        <v>36</v>
      </c>
      <c r="AX166" s="12" t="s">
        <v>73</v>
      </c>
      <c r="AY166" s="240" t="s">
        <v>175</v>
      </c>
    </row>
    <row r="167" s="13" customFormat="1">
      <c r="A167" s="13"/>
      <c r="B167" s="241"/>
      <c r="C167" s="242"/>
      <c r="D167" s="224" t="s">
        <v>187</v>
      </c>
      <c r="E167" s="243" t="s">
        <v>30</v>
      </c>
      <c r="F167" s="244" t="s">
        <v>2969</v>
      </c>
      <c r="G167" s="242"/>
      <c r="H167" s="245">
        <v>5.85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187</v>
      </c>
      <c r="AU167" s="251" t="s">
        <v>80</v>
      </c>
      <c r="AV167" s="13" t="s">
        <v>82</v>
      </c>
      <c r="AW167" s="13" t="s">
        <v>36</v>
      </c>
      <c r="AX167" s="13" t="s">
        <v>73</v>
      </c>
      <c r="AY167" s="251" t="s">
        <v>175</v>
      </c>
    </row>
    <row r="168" s="14" customFormat="1">
      <c r="A168" s="14"/>
      <c r="B168" s="252"/>
      <c r="C168" s="253"/>
      <c r="D168" s="224" t="s">
        <v>187</v>
      </c>
      <c r="E168" s="254" t="s">
        <v>30</v>
      </c>
      <c r="F168" s="255" t="s">
        <v>190</v>
      </c>
      <c r="G168" s="253"/>
      <c r="H168" s="256">
        <v>5.85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187</v>
      </c>
      <c r="AU168" s="262" t="s">
        <v>80</v>
      </c>
      <c r="AV168" s="14" t="s">
        <v>181</v>
      </c>
      <c r="AW168" s="14" t="s">
        <v>36</v>
      </c>
      <c r="AX168" s="14" t="s">
        <v>80</v>
      </c>
      <c r="AY168" s="262" t="s">
        <v>175</v>
      </c>
    </row>
    <row r="169" s="2" customFormat="1" ht="16.5" customHeight="1">
      <c r="A169" s="42"/>
      <c r="B169" s="43"/>
      <c r="C169" s="211" t="s">
        <v>299</v>
      </c>
      <c r="D169" s="211" t="s">
        <v>176</v>
      </c>
      <c r="E169" s="212" t="s">
        <v>2970</v>
      </c>
      <c r="F169" s="213" t="s">
        <v>2971</v>
      </c>
      <c r="G169" s="214" t="s">
        <v>199</v>
      </c>
      <c r="H169" s="215">
        <v>9.9600000000000016</v>
      </c>
      <c r="I169" s="216"/>
      <c r="J169" s="217">
        <f>ROUND(I169*H169,2)</f>
        <v>0</v>
      </c>
      <c r="K169" s="213" t="s">
        <v>180</v>
      </c>
      <c r="L169" s="48"/>
      <c r="M169" s="218" t="s">
        <v>30</v>
      </c>
      <c r="N169" s="219" t="s">
        <v>44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2" t="s">
        <v>181</v>
      </c>
      <c r="AT169" s="222" t="s">
        <v>176</v>
      </c>
      <c r="AU169" s="222" t="s">
        <v>80</v>
      </c>
      <c r="AY169" s="20" t="s">
        <v>175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0" t="s">
        <v>80</v>
      </c>
      <c r="BK169" s="223">
        <f>ROUND(I169*H169,2)</f>
        <v>0</v>
      </c>
      <c r="BL169" s="20" t="s">
        <v>181</v>
      </c>
      <c r="BM169" s="222" t="s">
        <v>2972</v>
      </c>
    </row>
    <row r="170" s="2" customFormat="1">
      <c r="A170" s="42"/>
      <c r="B170" s="43"/>
      <c r="C170" s="44"/>
      <c r="D170" s="224" t="s">
        <v>183</v>
      </c>
      <c r="E170" s="44"/>
      <c r="F170" s="225" t="s">
        <v>2973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183</v>
      </c>
      <c r="AU170" s="20" t="s">
        <v>80</v>
      </c>
    </row>
    <row r="171" s="2" customFormat="1">
      <c r="A171" s="42"/>
      <c r="B171" s="43"/>
      <c r="C171" s="44"/>
      <c r="D171" s="229" t="s">
        <v>185</v>
      </c>
      <c r="E171" s="44"/>
      <c r="F171" s="230" t="s">
        <v>2974</v>
      </c>
      <c r="G171" s="44"/>
      <c r="H171" s="44"/>
      <c r="I171" s="226"/>
      <c r="J171" s="44"/>
      <c r="K171" s="44"/>
      <c r="L171" s="48"/>
      <c r="M171" s="227"/>
      <c r="N171" s="228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185</v>
      </c>
      <c r="AU171" s="20" t="s">
        <v>80</v>
      </c>
    </row>
    <row r="172" s="2" customFormat="1">
      <c r="A172" s="42"/>
      <c r="B172" s="43"/>
      <c r="C172" s="44"/>
      <c r="D172" s="224" t="s">
        <v>311</v>
      </c>
      <c r="E172" s="44"/>
      <c r="F172" s="274" t="s">
        <v>2975</v>
      </c>
      <c r="G172" s="44"/>
      <c r="H172" s="44"/>
      <c r="I172" s="226"/>
      <c r="J172" s="44"/>
      <c r="K172" s="44"/>
      <c r="L172" s="48"/>
      <c r="M172" s="227"/>
      <c r="N172" s="228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311</v>
      </c>
      <c r="AU172" s="20" t="s">
        <v>80</v>
      </c>
    </row>
    <row r="173" s="12" customFormat="1">
      <c r="A173" s="12"/>
      <c r="B173" s="231"/>
      <c r="C173" s="232"/>
      <c r="D173" s="224" t="s">
        <v>187</v>
      </c>
      <c r="E173" s="233" t="s">
        <v>30</v>
      </c>
      <c r="F173" s="234" t="s">
        <v>2976</v>
      </c>
      <c r="G173" s="232"/>
      <c r="H173" s="233" t="s">
        <v>30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40" t="s">
        <v>187</v>
      </c>
      <c r="AU173" s="240" t="s">
        <v>80</v>
      </c>
      <c r="AV173" s="12" t="s">
        <v>80</v>
      </c>
      <c r="AW173" s="12" t="s">
        <v>36</v>
      </c>
      <c r="AX173" s="12" t="s">
        <v>73</v>
      </c>
      <c r="AY173" s="240" t="s">
        <v>175</v>
      </c>
    </row>
    <row r="174" s="13" customFormat="1">
      <c r="A174" s="13"/>
      <c r="B174" s="241"/>
      <c r="C174" s="242"/>
      <c r="D174" s="224" t="s">
        <v>187</v>
      </c>
      <c r="E174" s="243" t="s">
        <v>30</v>
      </c>
      <c r="F174" s="244" t="s">
        <v>2977</v>
      </c>
      <c r="G174" s="242"/>
      <c r="H174" s="245">
        <v>9.9600000000000016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1" t="s">
        <v>187</v>
      </c>
      <c r="AU174" s="251" t="s">
        <v>80</v>
      </c>
      <c r="AV174" s="13" t="s">
        <v>82</v>
      </c>
      <c r="AW174" s="13" t="s">
        <v>36</v>
      </c>
      <c r="AX174" s="13" t="s">
        <v>73</v>
      </c>
      <c r="AY174" s="251" t="s">
        <v>175</v>
      </c>
    </row>
    <row r="175" s="14" customFormat="1">
      <c r="A175" s="14"/>
      <c r="B175" s="252"/>
      <c r="C175" s="253"/>
      <c r="D175" s="224" t="s">
        <v>187</v>
      </c>
      <c r="E175" s="254" t="s">
        <v>30</v>
      </c>
      <c r="F175" s="255" t="s">
        <v>190</v>
      </c>
      <c r="G175" s="253"/>
      <c r="H175" s="256">
        <v>9.9600000000000016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2" t="s">
        <v>187</v>
      </c>
      <c r="AU175" s="262" t="s">
        <v>80</v>
      </c>
      <c r="AV175" s="14" t="s">
        <v>181</v>
      </c>
      <c r="AW175" s="14" t="s">
        <v>36</v>
      </c>
      <c r="AX175" s="14" t="s">
        <v>80</v>
      </c>
      <c r="AY175" s="262" t="s">
        <v>175</v>
      </c>
    </row>
    <row r="176" s="2" customFormat="1" ht="21.75" customHeight="1">
      <c r="A176" s="42"/>
      <c r="B176" s="43"/>
      <c r="C176" s="211" t="s">
        <v>305</v>
      </c>
      <c r="D176" s="211" t="s">
        <v>176</v>
      </c>
      <c r="E176" s="212" t="s">
        <v>2978</v>
      </c>
      <c r="F176" s="213" t="s">
        <v>2979</v>
      </c>
      <c r="G176" s="214" t="s">
        <v>199</v>
      </c>
      <c r="H176" s="215">
        <v>0.3</v>
      </c>
      <c r="I176" s="216"/>
      <c r="J176" s="217">
        <f>ROUND(I176*H176,2)</f>
        <v>0</v>
      </c>
      <c r="K176" s="213" t="s">
        <v>180</v>
      </c>
      <c r="L176" s="48"/>
      <c r="M176" s="218" t="s">
        <v>30</v>
      </c>
      <c r="N176" s="219" t="s">
        <v>44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181</v>
      </c>
      <c r="AT176" s="222" t="s">
        <v>176</v>
      </c>
      <c r="AU176" s="222" t="s">
        <v>80</v>
      </c>
      <c r="AY176" s="20" t="s">
        <v>175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80</v>
      </c>
      <c r="BK176" s="223">
        <f>ROUND(I176*H176,2)</f>
        <v>0</v>
      </c>
      <c r="BL176" s="20" t="s">
        <v>181</v>
      </c>
      <c r="BM176" s="222" t="s">
        <v>2980</v>
      </c>
    </row>
    <row r="177" s="2" customFormat="1">
      <c r="A177" s="42"/>
      <c r="B177" s="43"/>
      <c r="C177" s="44"/>
      <c r="D177" s="224" t="s">
        <v>183</v>
      </c>
      <c r="E177" s="44"/>
      <c r="F177" s="225" t="s">
        <v>2981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183</v>
      </c>
      <c r="AU177" s="20" t="s">
        <v>80</v>
      </c>
    </row>
    <row r="178" s="2" customFormat="1">
      <c r="A178" s="42"/>
      <c r="B178" s="43"/>
      <c r="C178" s="44"/>
      <c r="D178" s="229" t="s">
        <v>185</v>
      </c>
      <c r="E178" s="44"/>
      <c r="F178" s="230" t="s">
        <v>2982</v>
      </c>
      <c r="G178" s="44"/>
      <c r="H178" s="44"/>
      <c r="I178" s="226"/>
      <c r="J178" s="44"/>
      <c r="K178" s="44"/>
      <c r="L178" s="48"/>
      <c r="M178" s="227"/>
      <c r="N178" s="228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185</v>
      </c>
      <c r="AU178" s="20" t="s">
        <v>80</v>
      </c>
    </row>
    <row r="179" s="2" customFormat="1">
      <c r="A179" s="42"/>
      <c r="B179" s="43"/>
      <c r="C179" s="44"/>
      <c r="D179" s="224" t="s">
        <v>311</v>
      </c>
      <c r="E179" s="44"/>
      <c r="F179" s="274" t="s">
        <v>2983</v>
      </c>
      <c r="G179" s="44"/>
      <c r="H179" s="44"/>
      <c r="I179" s="226"/>
      <c r="J179" s="44"/>
      <c r="K179" s="44"/>
      <c r="L179" s="48"/>
      <c r="M179" s="227"/>
      <c r="N179" s="228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311</v>
      </c>
      <c r="AU179" s="20" t="s">
        <v>80</v>
      </c>
    </row>
    <row r="180" s="12" customFormat="1">
      <c r="A180" s="12"/>
      <c r="B180" s="231"/>
      <c r="C180" s="232"/>
      <c r="D180" s="224" t="s">
        <v>187</v>
      </c>
      <c r="E180" s="233" t="s">
        <v>30</v>
      </c>
      <c r="F180" s="234" t="s">
        <v>2984</v>
      </c>
      <c r="G180" s="232"/>
      <c r="H180" s="233" t="s">
        <v>30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40" t="s">
        <v>187</v>
      </c>
      <c r="AU180" s="240" t="s">
        <v>80</v>
      </c>
      <c r="AV180" s="12" t="s">
        <v>80</v>
      </c>
      <c r="AW180" s="12" t="s">
        <v>36</v>
      </c>
      <c r="AX180" s="12" t="s">
        <v>73</v>
      </c>
      <c r="AY180" s="240" t="s">
        <v>175</v>
      </c>
    </row>
    <row r="181" s="13" customFormat="1">
      <c r="A181" s="13"/>
      <c r="B181" s="241"/>
      <c r="C181" s="242"/>
      <c r="D181" s="224" t="s">
        <v>187</v>
      </c>
      <c r="E181" s="243" t="s">
        <v>30</v>
      </c>
      <c r="F181" s="244" t="s">
        <v>2985</v>
      </c>
      <c r="G181" s="242"/>
      <c r="H181" s="245">
        <v>0.3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1" t="s">
        <v>187</v>
      </c>
      <c r="AU181" s="251" t="s">
        <v>80</v>
      </c>
      <c r="AV181" s="13" t="s">
        <v>82</v>
      </c>
      <c r="AW181" s="13" t="s">
        <v>36</v>
      </c>
      <c r="AX181" s="13" t="s">
        <v>73</v>
      </c>
      <c r="AY181" s="251" t="s">
        <v>175</v>
      </c>
    </row>
    <row r="182" s="14" customFormat="1">
      <c r="A182" s="14"/>
      <c r="B182" s="252"/>
      <c r="C182" s="253"/>
      <c r="D182" s="224" t="s">
        <v>187</v>
      </c>
      <c r="E182" s="254" t="s">
        <v>30</v>
      </c>
      <c r="F182" s="255" t="s">
        <v>190</v>
      </c>
      <c r="G182" s="253"/>
      <c r="H182" s="256">
        <v>0.3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2" t="s">
        <v>187</v>
      </c>
      <c r="AU182" s="262" t="s">
        <v>80</v>
      </c>
      <c r="AV182" s="14" t="s">
        <v>181</v>
      </c>
      <c r="AW182" s="14" t="s">
        <v>36</v>
      </c>
      <c r="AX182" s="14" t="s">
        <v>80</v>
      </c>
      <c r="AY182" s="262" t="s">
        <v>175</v>
      </c>
    </row>
    <row r="183" s="2" customFormat="1" ht="16.5" customHeight="1">
      <c r="A183" s="42"/>
      <c r="B183" s="43"/>
      <c r="C183" s="211" t="s">
        <v>314</v>
      </c>
      <c r="D183" s="211" t="s">
        <v>176</v>
      </c>
      <c r="E183" s="212" t="s">
        <v>2986</v>
      </c>
      <c r="F183" s="213" t="s">
        <v>2987</v>
      </c>
      <c r="G183" s="214" t="s">
        <v>199</v>
      </c>
      <c r="H183" s="215">
        <v>0.3</v>
      </c>
      <c r="I183" s="216"/>
      <c r="J183" s="217">
        <f>ROUND(I183*H183,2)</f>
        <v>0</v>
      </c>
      <c r="K183" s="213" t="s">
        <v>180</v>
      </c>
      <c r="L183" s="48"/>
      <c r="M183" s="218" t="s">
        <v>30</v>
      </c>
      <c r="N183" s="219" t="s">
        <v>44</v>
      </c>
      <c r="O183" s="88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22" t="s">
        <v>181</v>
      </c>
      <c r="AT183" s="222" t="s">
        <v>176</v>
      </c>
      <c r="AU183" s="222" t="s">
        <v>80</v>
      </c>
      <c r="AY183" s="20" t="s">
        <v>175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20" t="s">
        <v>80</v>
      </c>
      <c r="BK183" s="223">
        <f>ROUND(I183*H183,2)</f>
        <v>0</v>
      </c>
      <c r="BL183" s="20" t="s">
        <v>181</v>
      </c>
      <c r="BM183" s="222" t="s">
        <v>2988</v>
      </c>
    </row>
    <row r="184" s="2" customFormat="1">
      <c r="A184" s="42"/>
      <c r="B184" s="43"/>
      <c r="C184" s="44"/>
      <c r="D184" s="224" t="s">
        <v>183</v>
      </c>
      <c r="E184" s="44"/>
      <c r="F184" s="225" t="s">
        <v>2989</v>
      </c>
      <c r="G184" s="44"/>
      <c r="H184" s="44"/>
      <c r="I184" s="226"/>
      <c r="J184" s="44"/>
      <c r="K184" s="44"/>
      <c r="L184" s="48"/>
      <c r="M184" s="227"/>
      <c r="N184" s="228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183</v>
      </c>
      <c r="AU184" s="20" t="s">
        <v>80</v>
      </c>
    </row>
    <row r="185" s="2" customFormat="1">
      <c r="A185" s="42"/>
      <c r="B185" s="43"/>
      <c r="C185" s="44"/>
      <c r="D185" s="229" t="s">
        <v>185</v>
      </c>
      <c r="E185" s="44"/>
      <c r="F185" s="230" t="s">
        <v>2990</v>
      </c>
      <c r="G185" s="44"/>
      <c r="H185" s="44"/>
      <c r="I185" s="226"/>
      <c r="J185" s="44"/>
      <c r="K185" s="44"/>
      <c r="L185" s="48"/>
      <c r="M185" s="227"/>
      <c r="N185" s="228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185</v>
      </c>
      <c r="AU185" s="20" t="s">
        <v>80</v>
      </c>
    </row>
    <row r="186" s="2" customFormat="1">
      <c r="A186" s="42"/>
      <c r="B186" s="43"/>
      <c r="C186" s="44"/>
      <c r="D186" s="224" t="s">
        <v>311</v>
      </c>
      <c r="E186" s="44"/>
      <c r="F186" s="274" t="s">
        <v>2991</v>
      </c>
      <c r="G186" s="44"/>
      <c r="H186" s="44"/>
      <c r="I186" s="226"/>
      <c r="J186" s="44"/>
      <c r="K186" s="44"/>
      <c r="L186" s="48"/>
      <c r="M186" s="227"/>
      <c r="N186" s="228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311</v>
      </c>
      <c r="AU186" s="20" t="s">
        <v>80</v>
      </c>
    </row>
    <row r="187" s="2" customFormat="1" ht="21.75" customHeight="1">
      <c r="A187" s="42"/>
      <c r="B187" s="43"/>
      <c r="C187" s="211" t="s">
        <v>326</v>
      </c>
      <c r="D187" s="211" t="s">
        <v>176</v>
      </c>
      <c r="E187" s="212" t="s">
        <v>2992</v>
      </c>
      <c r="F187" s="213" t="s">
        <v>2993</v>
      </c>
      <c r="G187" s="214" t="s">
        <v>199</v>
      </c>
      <c r="H187" s="215">
        <v>5.396</v>
      </c>
      <c r="I187" s="216"/>
      <c r="J187" s="217">
        <f>ROUND(I187*H187,2)</f>
        <v>0</v>
      </c>
      <c r="K187" s="213" t="s">
        <v>180</v>
      </c>
      <c r="L187" s="48"/>
      <c r="M187" s="218" t="s">
        <v>30</v>
      </c>
      <c r="N187" s="219" t="s">
        <v>44</v>
      </c>
      <c r="O187" s="88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2" t="s">
        <v>181</v>
      </c>
      <c r="AT187" s="222" t="s">
        <v>176</v>
      </c>
      <c r="AU187" s="222" t="s">
        <v>80</v>
      </c>
      <c r="AY187" s="20" t="s">
        <v>175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0" t="s">
        <v>80</v>
      </c>
      <c r="BK187" s="223">
        <f>ROUND(I187*H187,2)</f>
        <v>0</v>
      </c>
      <c r="BL187" s="20" t="s">
        <v>181</v>
      </c>
      <c r="BM187" s="222" t="s">
        <v>2994</v>
      </c>
    </row>
    <row r="188" s="2" customFormat="1">
      <c r="A188" s="42"/>
      <c r="B188" s="43"/>
      <c r="C188" s="44"/>
      <c r="D188" s="224" t="s">
        <v>183</v>
      </c>
      <c r="E188" s="44"/>
      <c r="F188" s="225" t="s">
        <v>2995</v>
      </c>
      <c r="G188" s="44"/>
      <c r="H188" s="44"/>
      <c r="I188" s="226"/>
      <c r="J188" s="44"/>
      <c r="K188" s="44"/>
      <c r="L188" s="48"/>
      <c r="M188" s="227"/>
      <c r="N188" s="228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183</v>
      </c>
      <c r="AU188" s="20" t="s">
        <v>80</v>
      </c>
    </row>
    <row r="189" s="2" customFormat="1">
      <c r="A189" s="42"/>
      <c r="B189" s="43"/>
      <c r="C189" s="44"/>
      <c r="D189" s="229" t="s">
        <v>185</v>
      </c>
      <c r="E189" s="44"/>
      <c r="F189" s="230" t="s">
        <v>2996</v>
      </c>
      <c r="G189" s="44"/>
      <c r="H189" s="44"/>
      <c r="I189" s="226"/>
      <c r="J189" s="44"/>
      <c r="K189" s="44"/>
      <c r="L189" s="48"/>
      <c r="M189" s="227"/>
      <c r="N189" s="228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185</v>
      </c>
      <c r="AU189" s="20" t="s">
        <v>80</v>
      </c>
    </row>
    <row r="190" s="2" customFormat="1">
      <c r="A190" s="42"/>
      <c r="B190" s="43"/>
      <c r="C190" s="44"/>
      <c r="D190" s="224" t="s">
        <v>311</v>
      </c>
      <c r="E190" s="44"/>
      <c r="F190" s="274" t="s">
        <v>2997</v>
      </c>
      <c r="G190" s="44"/>
      <c r="H190" s="44"/>
      <c r="I190" s="226"/>
      <c r="J190" s="44"/>
      <c r="K190" s="44"/>
      <c r="L190" s="48"/>
      <c r="M190" s="227"/>
      <c r="N190" s="228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311</v>
      </c>
      <c r="AU190" s="20" t="s">
        <v>80</v>
      </c>
    </row>
    <row r="191" s="12" customFormat="1">
      <c r="A191" s="12"/>
      <c r="B191" s="231"/>
      <c r="C191" s="232"/>
      <c r="D191" s="224" t="s">
        <v>187</v>
      </c>
      <c r="E191" s="233" t="s">
        <v>30</v>
      </c>
      <c r="F191" s="234" t="s">
        <v>2998</v>
      </c>
      <c r="G191" s="232"/>
      <c r="H191" s="233" t="s">
        <v>30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40" t="s">
        <v>187</v>
      </c>
      <c r="AU191" s="240" t="s">
        <v>80</v>
      </c>
      <c r="AV191" s="12" t="s">
        <v>80</v>
      </c>
      <c r="AW191" s="12" t="s">
        <v>36</v>
      </c>
      <c r="AX191" s="12" t="s">
        <v>73</v>
      </c>
      <c r="AY191" s="240" t="s">
        <v>175</v>
      </c>
    </row>
    <row r="192" s="13" customFormat="1">
      <c r="A192" s="13"/>
      <c r="B192" s="241"/>
      <c r="C192" s="242"/>
      <c r="D192" s="224" t="s">
        <v>187</v>
      </c>
      <c r="E192" s="243" t="s">
        <v>30</v>
      </c>
      <c r="F192" s="244" t="s">
        <v>2999</v>
      </c>
      <c r="G192" s="242"/>
      <c r="H192" s="245">
        <v>5.396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1" t="s">
        <v>187</v>
      </c>
      <c r="AU192" s="251" t="s">
        <v>80</v>
      </c>
      <c r="AV192" s="13" t="s">
        <v>82</v>
      </c>
      <c r="AW192" s="13" t="s">
        <v>36</v>
      </c>
      <c r="AX192" s="13" t="s">
        <v>73</v>
      </c>
      <c r="AY192" s="251" t="s">
        <v>175</v>
      </c>
    </row>
    <row r="193" s="14" customFormat="1">
      <c r="A193" s="14"/>
      <c r="B193" s="252"/>
      <c r="C193" s="253"/>
      <c r="D193" s="224" t="s">
        <v>187</v>
      </c>
      <c r="E193" s="254" t="s">
        <v>30</v>
      </c>
      <c r="F193" s="255" t="s">
        <v>190</v>
      </c>
      <c r="G193" s="253"/>
      <c r="H193" s="256">
        <v>5.396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2" t="s">
        <v>187</v>
      </c>
      <c r="AU193" s="262" t="s">
        <v>80</v>
      </c>
      <c r="AV193" s="14" t="s">
        <v>181</v>
      </c>
      <c r="AW193" s="14" t="s">
        <v>36</v>
      </c>
      <c r="AX193" s="14" t="s">
        <v>80</v>
      </c>
      <c r="AY193" s="262" t="s">
        <v>175</v>
      </c>
    </row>
    <row r="194" s="2" customFormat="1" ht="16.5" customHeight="1">
      <c r="A194" s="42"/>
      <c r="B194" s="43"/>
      <c r="C194" s="211" t="s">
        <v>335</v>
      </c>
      <c r="D194" s="211" t="s">
        <v>176</v>
      </c>
      <c r="E194" s="212" t="s">
        <v>2986</v>
      </c>
      <c r="F194" s="213" t="s">
        <v>2987</v>
      </c>
      <c r="G194" s="214" t="s">
        <v>199</v>
      </c>
      <c r="H194" s="215">
        <v>5.396</v>
      </c>
      <c r="I194" s="216"/>
      <c r="J194" s="217">
        <f>ROUND(I194*H194,2)</f>
        <v>0</v>
      </c>
      <c r="K194" s="213" t="s">
        <v>180</v>
      </c>
      <c r="L194" s="48"/>
      <c r="M194" s="218" t="s">
        <v>30</v>
      </c>
      <c r="N194" s="219" t="s">
        <v>44</v>
      </c>
      <c r="O194" s="88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2" t="s">
        <v>181</v>
      </c>
      <c r="AT194" s="222" t="s">
        <v>176</v>
      </c>
      <c r="AU194" s="222" t="s">
        <v>80</v>
      </c>
      <c r="AY194" s="20" t="s">
        <v>175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0" t="s">
        <v>80</v>
      </c>
      <c r="BK194" s="223">
        <f>ROUND(I194*H194,2)</f>
        <v>0</v>
      </c>
      <c r="BL194" s="20" t="s">
        <v>181</v>
      </c>
      <c r="BM194" s="222" t="s">
        <v>3000</v>
      </c>
    </row>
    <row r="195" s="2" customFormat="1">
      <c r="A195" s="42"/>
      <c r="B195" s="43"/>
      <c r="C195" s="44"/>
      <c r="D195" s="224" t="s">
        <v>183</v>
      </c>
      <c r="E195" s="44"/>
      <c r="F195" s="225" t="s">
        <v>2989</v>
      </c>
      <c r="G195" s="44"/>
      <c r="H195" s="44"/>
      <c r="I195" s="226"/>
      <c r="J195" s="44"/>
      <c r="K195" s="44"/>
      <c r="L195" s="48"/>
      <c r="M195" s="227"/>
      <c r="N195" s="228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183</v>
      </c>
      <c r="AU195" s="20" t="s">
        <v>80</v>
      </c>
    </row>
    <row r="196" s="2" customFormat="1">
      <c r="A196" s="42"/>
      <c r="B196" s="43"/>
      <c r="C196" s="44"/>
      <c r="D196" s="229" t="s">
        <v>185</v>
      </c>
      <c r="E196" s="44"/>
      <c r="F196" s="230" t="s">
        <v>2990</v>
      </c>
      <c r="G196" s="44"/>
      <c r="H196" s="44"/>
      <c r="I196" s="226"/>
      <c r="J196" s="44"/>
      <c r="K196" s="44"/>
      <c r="L196" s="48"/>
      <c r="M196" s="227"/>
      <c r="N196" s="228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0" t="s">
        <v>185</v>
      </c>
      <c r="AU196" s="20" t="s">
        <v>80</v>
      </c>
    </row>
    <row r="197" s="2" customFormat="1">
      <c r="A197" s="42"/>
      <c r="B197" s="43"/>
      <c r="C197" s="44"/>
      <c r="D197" s="224" t="s">
        <v>311</v>
      </c>
      <c r="E197" s="44"/>
      <c r="F197" s="274" t="s">
        <v>3001</v>
      </c>
      <c r="G197" s="44"/>
      <c r="H197" s="44"/>
      <c r="I197" s="226"/>
      <c r="J197" s="44"/>
      <c r="K197" s="44"/>
      <c r="L197" s="48"/>
      <c r="M197" s="227"/>
      <c r="N197" s="228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311</v>
      </c>
      <c r="AU197" s="20" t="s">
        <v>80</v>
      </c>
    </row>
    <row r="198" s="2" customFormat="1" ht="21.75" customHeight="1">
      <c r="A198" s="42"/>
      <c r="B198" s="43"/>
      <c r="C198" s="211" t="s">
        <v>360</v>
      </c>
      <c r="D198" s="211" t="s">
        <v>176</v>
      </c>
      <c r="E198" s="212" t="s">
        <v>3002</v>
      </c>
      <c r="F198" s="213" t="s">
        <v>3003</v>
      </c>
      <c r="G198" s="214" t="s">
        <v>179</v>
      </c>
      <c r="H198" s="215">
        <v>5.56</v>
      </c>
      <c r="I198" s="216"/>
      <c r="J198" s="217">
        <f>ROUND(I198*H198,2)</f>
        <v>0</v>
      </c>
      <c r="K198" s="213" t="s">
        <v>180</v>
      </c>
      <c r="L198" s="48"/>
      <c r="M198" s="218" t="s">
        <v>30</v>
      </c>
      <c r="N198" s="219" t="s">
        <v>44</v>
      </c>
      <c r="O198" s="88"/>
      <c r="P198" s="220">
        <f>O198*H198</f>
        <v>0</v>
      </c>
      <c r="Q198" s="220">
        <v>0.00788</v>
      </c>
      <c r="R198" s="220">
        <f>Q198*H198</f>
        <v>0.0438128</v>
      </c>
      <c r="S198" s="220">
        <v>0</v>
      </c>
      <c r="T198" s="221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2" t="s">
        <v>181</v>
      </c>
      <c r="AT198" s="222" t="s">
        <v>176</v>
      </c>
      <c r="AU198" s="222" t="s">
        <v>80</v>
      </c>
      <c r="AY198" s="20" t="s">
        <v>175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0" t="s">
        <v>80</v>
      </c>
      <c r="BK198" s="223">
        <f>ROUND(I198*H198,2)</f>
        <v>0</v>
      </c>
      <c r="BL198" s="20" t="s">
        <v>181</v>
      </c>
      <c r="BM198" s="222" t="s">
        <v>3004</v>
      </c>
    </row>
    <row r="199" s="2" customFormat="1">
      <c r="A199" s="42"/>
      <c r="B199" s="43"/>
      <c r="C199" s="44"/>
      <c r="D199" s="224" t="s">
        <v>183</v>
      </c>
      <c r="E199" s="44"/>
      <c r="F199" s="225" t="s">
        <v>3005</v>
      </c>
      <c r="G199" s="44"/>
      <c r="H199" s="44"/>
      <c r="I199" s="226"/>
      <c r="J199" s="44"/>
      <c r="K199" s="44"/>
      <c r="L199" s="48"/>
      <c r="M199" s="227"/>
      <c r="N199" s="228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183</v>
      </c>
      <c r="AU199" s="20" t="s">
        <v>80</v>
      </c>
    </row>
    <row r="200" s="2" customFormat="1">
      <c r="A200" s="42"/>
      <c r="B200" s="43"/>
      <c r="C200" s="44"/>
      <c r="D200" s="229" t="s">
        <v>185</v>
      </c>
      <c r="E200" s="44"/>
      <c r="F200" s="230" t="s">
        <v>3006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185</v>
      </c>
      <c r="AU200" s="20" t="s">
        <v>80</v>
      </c>
    </row>
    <row r="201" s="2" customFormat="1">
      <c r="A201" s="42"/>
      <c r="B201" s="43"/>
      <c r="C201" s="44"/>
      <c r="D201" s="224" t="s">
        <v>311</v>
      </c>
      <c r="E201" s="44"/>
      <c r="F201" s="274" t="s">
        <v>3007</v>
      </c>
      <c r="G201" s="44"/>
      <c r="H201" s="44"/>
      <c r="I201" s="226"/>
      <c r="J201" s="44"/>
      <c r="K201" s="44"/>
      <c r="L201" s="48"/>
      <c r="M201" s="227"/>
      <c r="N201" s="228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311</v>
      </c>
      <c r="AU201" s="20" t="s">
        <v>80</v>
      </c>
    </row>
    <row r="202" s="12" customFormat="1">
      <c r="A202" s="12"/>
      <c r="B202" s="231"/>
      <c r="C202" s="232"/>
      <c r="D202" s="224" t="s">
        <v>187</v>
      </c>
      <c r="E202" s="233" t="s">
        <v>30</v>
      </c>
      <c r="F202" s="234" t="s">
        <v>3008</v>
      </c>
      <c r="G202" s="232"/>
      <c r="H202" s="233" t="s">
        <v>30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40" t="s">
        <v>187</v>
      </c>
      <c r="AU202" s="240" t="s">
        <v>80</v>
      </c>
      <c r="AV202" s="12" t="s">
        <v>80</v>
      </c>
      <c r="AW202" s="12" t="s">
        <v>36</v>
      </c>
      <c r="AX202" s="12" t="s">
        <v>73</v>
      </c>
      <c r="AY202" s="240" t="s">
        <v>175</v>
      </c>
    </row>
    <row r="203" s="13" customFormat="1">
      <c r="A203" s="13"/>
      <c r="B203" s="241"/>
      <c r="C203" s="242"/>
      <c r="D203" s="224" t="s">
        <v>187</v>
      </c>
      <c r="E203" s="243" t="s">
        <v>30</v>
      </c>
      <c r="F203" s="244" t="s">
        <v>3009</v>
      </c>
      <c r="G203" s="242"/>
      <c r="H203" s="245">
        <v>5.56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187</v>
      </c>
      <c r="AU203" s="251" t="s">
        <v>80</v>
      </c>
      <c r="AV203" s="13" t="s">
        <v>82</v>
      </c>
      <c r="AW203" s="13" t="s">
        <v>36</v>
      </c>
      <c r="AX203" s="13" t="s">
        <v>73</v>
      </c>
      <c r="AY203" s="251" t="s">
        <v>175</v>
      </c>
    </row>
    <row r="204" s="14" customFormat="1">
      <c r="A204" s="14"/>
      <c r="B204" s="252"/>
      <c r="C204" s="253"/>
      <c r="D204" s="224" t="s">
        <v>187</v>
      </c>
      <c r="E204" s="254" t="s">
        <v>30</v>
      </c>
      <c r="F204" s="255" t="s">
        <v>190</v>
      </c>
      <c r="G204" s="253"/>
      <c r="H204" s="256">
        <v>5.56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187</v>
      </c>
      <c r="AU204" s="262" t="s">
        <v>80</v>
      </c>
      <c r="AV204" s="14" t="s">
        <v>181</v>
      </c>
      <c r="AW204" s="14" t="s">
        <v>36</v>
      </c>
      <c r="AX204" s="14" t="s">
        <v>80</v>
      </c>
      <c r="AY204" s="262" t="s">
        <v>175</v>
      </c>
    </row>
    <row r="205" s="2" customFormat="1" ht="24.15" customHeight="1">
      <c r="A205" s="42"/>
      <c r="B205" s="43"/>
      <c r="C205" s="211" t="s">
        <v>7</v>
      </c>
      <c r="D205" s="211" t="s">
        <v>176</v>
      </c>
      <c r="E205" s="212" t="s">
        <v>3010</v>
      </c>
      <c r="F205" s="213" t="s">
        <v>3011</v>
      </c>
      <c r="G205" s="214" t="s">
        <v>179</v>
      </c>
      <c r="H205" s="215">
        <v>5.56</v>
      </c>
      <c r="I205" s="216"/>
      <c r="J205" s="217">
        <f>ROUND(I205*H205,2)</f>
        <v>0</v>
      </c>
      <c r="K205" s="213" t="s">
        <v>180</v>
      </c>
      <c r="L205" s="48"/>
      <c r="M205" s="218" t="s">
        <v>30</v>
      </c>
      <c r="N205" s="219" t="s">
        <v>44</v>
      </c>
      <c r="O205" s="88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2" t="s">
        <v>181</v>
      </c>
      <c r="AT205" s="222" t="s">
        <v>176</v>
      </c>
      <c r="AU205" s="222" t="s">
        <v>80</v>
      </c>
      <c r="AY205" s="20" t="s">
        <v>175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0" t="s">
        <v>80</v>
      </c>
      <c r="BK205" s="223">
        <f>ROUND(I205*H205,2)</f>
        <v>0</v>
      </c>
      <c r="BL205" s="20" t="s">
        <v>181</v>
      </c>
      <c r="BM205" s="222" t="s">
        <v>3012</v>
      </c>
    </row>
    <row r="206" s="2" customFormat="1">
      <c r="A206" s="42"/>
      <c r="B206" s="43"/>
      <c r="C206" s="44"/>
      <c r="D206" s="224" t="s">
        <v>183</v>
      </c>
      <c r="E206" s="44"/>
      <c r="F206" s="225" t="s">
        <v>3013</v>
      </c>
      <c r="G206" s="44"/>
      <c r="H206" s="44"/>
      <c r="I206" s="226"/>
      <c r="J206" s="44"/>
      <c r="K206" s="44"/>
      <c r="L206" s="48"/>
      <c r="M206" s="227"/>
      <c r="N206" s="228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183</v>
      </c>
      <c r="AU206" s="20" t="s">
        <v>80</v>
      </c>
    </row>
    <row r="207" s="2" customFormat="1">
      <c r="A207" s="42"/>
      <c r="B207" s="43"/>
      <c r="C207" s="44"/>
      <c r="D207" s="229" t="s">
        <v>185</v>
      </c>
      <c r="E207" s="44"/>
      <c r="F207" s="230" t="s">
        <v>3014</v>
      </c>
      <c r="G207" s="44"/>
      <c r="H207" s="44"/>
      <c r="I207" s="226"/>
      <c r="J207" s="44"/>
      <c r="K207" s="44"/>
      <c r="L207" s="48"/>
      <c r="M207" s="227"/>
      <c r="N207" s="228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185</v>
      </c>
      <c r="AU207" s="20" t="s">
        <v>80</v>
      </c>
    </row>
    <row r="208" s="2" customFormat="1">
      <c r="A208" s="42"/>
      <c r="B208" s="43"/>
      <c r="C208" s="44"/>
      <c r="D208" s="224" t="s">
        <v>311</v>
      </c>
      <c r="E208" s="44"/>
      <c r="F208" s="274" t="s">
        <v>3015</v>
      </c>
      <c r="G208" s="44"/>
      <c r="H208" s="44"/>
      <c r="I208" s="226"/>
      <c r="J208" s="44"/>
      <c r="K208" s="44"/>
      <c r="L208" s="48"/>
      <c r="M208" s="227"/>
      <c r="N208" s="228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311</v>
      </c>
      <c r="AU208" s="20" t="s">
        <v>80</v>
      </c>
    </row>
    <row r="209" s="2" customFormat="1" ht="16.5" customHeight="1">
      <c r="A209" s="42"/>
      <c r="B209" s="43"/>
      <c r="C209" s="211" t="s">
        <v>375</v>
      </c>
      <c r="D209" s="211" t="s">
        <v>176</v>
      </c>
      <c r="E209" s="212" t="s">
        <v>3016</v>
      </c>
      <c r="F209" s="213" t="s">
        <v>3017</v>
      </c>
      <c r="G209" s="214" t="s">
        <v>179</v>
      </c>
      <c r="H209" s="215">
        <v>5.56</v>
      </c>
      <c r="I209" s="216"/>
      <c r="J209" s="217">
        <f>ROUND(I209*H209,2)</f>
        <v>0</v>
      </c>
      <c r="K209" s="213" t="s">
        <v>180</v>
      </c>
      <c r="L209" s="48"/>
      <c r="M209" s="218" t="s">
        <v>30</v>
      </c>
      <c r="N209" s="219" t="s">
        <v>44</v>
      </c>
      <c r="O209" s="88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R209" s="222" t="s">
        <v>181</v>
      </c>
      <c r="AT209" s="222" t="s">
        <v>176</v>
      </c>
      <c r="AU209" s="222" t="s">
        <v>80</v>
      </c>
      <c r="AY209" s="20" t="s">
        <v>175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0" t="s">
        <v>80</v>
      </c>
      <c r="BK209" s="223">
        <f>ROUND(I209*H209,2)</f>
        <v>0</v>
      </c>
      <c r="BL209" s="20" t="s">
        <v>181</v>
      </c>
      <c r="BM209" s="222" t="s">
        <v>3018</v>
      </c>
    </row>
    <row r="210" s="2" customFormat="1">
      <c r="A210" s="42"/>
      <c r="B210" s="43"/>
      <c r="C210" s="44"/>
      <c r="D210" s="224" t="s">
        <v>183</v>
      </c>
      <c r="E210" s="44"/>
      <c r="F210" s="225" t="s">
        <v>3019</v>
      </c>
      <c r="G210" s="44"/>
      <c r="H210" s="44"/>
      <c r="I210" s="226"/>
      <c r="J210" s="44"/>
      <c r="K210" s="44"/>
      <c r="L210" s="48"/>
      <c r="M210" s="227"/>
      <c r="N210" s="228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0" t="s">
        <v>183</v>
      </c>
      <c r="AU210" s="20" t="s">
        <v>80</v>
      </c>
    </row>
    <row r="211" s="2" customFormat="1">
      <c r="A211" s="42"/>
      <c r="B211" s="43"/>
      <c r="C211" s="44"/>
      <c r="D211" s="229" t="s">
        <v>185</v>
      </c>
      <c r="E211" s="44"/>
      <c r="F211" s="230" t="s">
        <v>3020</v>
      </c>
      <c r="G211" s="44"/>
      <c r="H211" s="44"/>
      <c r="I211" s="226"/>
      <c r="J211" s="44"/>
      <c r="K211" s="44"/>
      <c r="L211" s="48"/>
      <c r="M211" s="227"/>
      <c r="N211" s="228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185</v>
      </c>
      <c r="AU211" s="20" t="s">
        <v>80</v>
      </c>
    </row>
    <row r="212" s="2" customFormat="1">
      <c r="A212" s="42"/>
      <c r="B212" s="43"/>
      <c r="C212" s="44"/>
      <c r="D212" s="224" t="s">
        <v>311</v>
      </c>
      <c r="E212" s="44"/>
      <c r="F212" s="274" t="s">
        <v>3015</v>
      </c>
      <c r="G212" s="44"/>
      <c r="H212" s="44"/>
      <c r="I212" s="226"/>
      <c r="J212" s="44"/>
      <c r="K212" s="44"/>
      <c r="L212" s="48"/>
      <c r="M212" s="227"/>
      <c r="N212" s="228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311</v>
      </c>
      <c r="AU212" s="20" t="s">
        <v>80</v>
      </c>
    </row>
    <row r="213" s="2" customFormat="1" ht="16.5" customHeight="1">
      <c r="A213" s="42"/>
      <c r="B213" s="43"/>
      <c r="C213" s="211" t="s">
        <v>386</v>
      </c>
      <c r="D213" s="211" t="s">
        <v>176</v>
      </c>
      <c r="E213" s="212" t="s">
        <v>3021</v>
      </c>
      <c r="F213" s="213" t="s">
        <v>3022</v>
      </c>
      <c r="G213" s="214" t="s">
        <v>295</v>
      </c>
      <c r="H213" s="215">
        <v>0.408</v>
      </c>
      <c r="I213" s="216"/>
      <c r="J213" s="217">
        <f>ROUND(I213*H213,2)</f>
        <v>0</v>
      </c>
      <c r="K213" s="213" t="s">
        <v>180</v>
      </c>
      <c r="L213" s="48"/>
      <c r="M213" s="218" t="s">
        <v>30</v>
      </c>
      <c r="N213" s="219" t="s">
        <v>44</v>
      </c>
      <c r="O213" s="88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2" t="s">
        <v>181</v>
      </c>
      <c r="AT213" s="222" t="s">
        <v>176</v>
      </c>
      <c r="AU213" s="222" t="s">
        <v>80</v>
      </c>
      <c r="AY213" s="20" t="s">
        <v>175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0" t="s">
        <v>80</v>
      </c>
      <c r="BK213" s="223">
        <f>ROUND(I213*H213,2)</f>
        <v>0</v>
      </c>
      <c r="BL213" s="20" t="s">
        <v>181</v>
      </c>
      <c r="BM213" s="222" t="s">
        <v>3023</v>
      </c>
    </row>
    <row r="214" s="2" customFormat="1">
      <c r="A214" s="42"/>
      <c r="B214" s="43"/>
      <c r="C214" s="44"/>
      <c r="D214" s="224" t="s">
        <v>183</v>
      </c>
      <c r="E214" s="44"/>
      <c r="F214" s="225" t="s">
        <v>3024</v>
      </c>
      <c r="G214" s="44"/>
      <c r="H214" s="44"/>
      <c r="I214" s="226"/>
      <c r="J214" s="44"/>
      <c r="K214" s="44"/>
      <c r="L214" s="48"/>
      <c r="M214" s="227"/>
      <c r="N214" s="228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183</v>
      </c>
      <c r="AU214" s="20" t="s">
        <v>80</v>
      </c>
    </row>
    <row r="215" s="2" customFormat="1">
      <c r="A215" s="42"/>
      <c r="B215" s="43"/>
      <c r="C215" s="44"/>
      <c r="D215" s="229" t="s">
        <v>185</v>
      </c>
      <c r="E215" s="44"/>
      <c r="F215" s="230" t="s">
        <v>3025</v>
      </c>
      <c r="G215" s="44"/>
      <c r="H215" s="44"/>
      <c r="I215" s="226"/>
      <c r="J215" s="44"/>
      <c r="K215" s="44"/>
      <c r="L215" s="48"/>
      <c r="M215" s="227"/>
      <c r="N215" s="228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185</v>
      </c>
      <c r="AU215" s="20" t="s">
        <v>80</v>
      </c>
    </row>
    <row r="216" s="2" customFormat="1">
      <c r="A216" s="42"/>
      <c r="B216" s="43"/>
      <c r="C216" s="44"/>
      <c r="D216" s="224" t="s">
        <v>311</v>
      </c>
      <c r="E216" s="44"/>
      <c r="F216" s="274" t="s">
        <v>2997</v>
      </c>
      <c r="G216" s="44"/>
      <c r="H216" s="44"/>
      <c r="I216" s="226"/>
      <c r="J216" s="44"/>
      <c r="K216" s="44"/>
      <c r="L216" s="48"/>
      <c r="M216" s="227"/>
      <c r="N216" s="228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311</v>
      </c>
      <c r="AU216" s="20" t="s">
        <v>80</v>
      </c>
    </row>
    <row r="217" s="12" customFormat="1">
      <c r="A217" s="12"/>
      <c r="B217" s="231"/>
      <c r="C217" s="232"/>
      <c r="D217" s="224" t="s">
        <v>187</v>
      </c>
      <c r="E217" s="233" t="s">
        <v>30</v>
      </c>
      <c r="F217" s="234" t="s">
        <v>3026</v>
      </c>
      <c r="G217" s="232"/>
      <c r="H217" s="233" t="s">
        <v>30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0" t="s">
        <v>187</v>
      </c>
      <c r="AU217" s="240" t="s">
        <v>80</v>
      </c>
      <c r="AV217" s="12" t="s">
        <v>80</v>
      </c>
      <c r="AW217" s="12" t="s">
        <v>36</v>
      </c>
      <c r="AX217" s="12" t="s">
        <v>73</v>
      </c>
      <c r="AY217" s="240" t="s">
        <v>175</v>
      </c>
    </row>
    <row r="218" s="12" customFormat="1">
      <c r="A218" s="12"/>
      <c r="B218" s="231"/>
      <c r="C218" s="232"/>
      <c r="D218" s="224" t="s">
        <v>187</v>
      </c>
      <c r="E218" s="233" t="s">
        <v>30</v>
      </c>
      <c r="F218" s="234" t="s">
        <v>3027</v>
      </c>
      <c r="G218" s="232"/>
      <c r="H218" s="233" t="s">
        <v>30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40" t="s">
        <v>187</v>
      </c>
      <c r="AU218" s="240" t="s">
        <v>80</v>
      </c>
      <c r="AV218" s="12" t="s">
        <v>80</v>
      </c>
      <c r="AW218" s="12" t="s">
        <v>36</v>
      </c>
      <c r="AX218" s="12" t="s">
        <v>73</v>
      </c>
      <c r="AY218" s="240" t="s">
        <v>175</v>
      </c>
    </row>
    <row r="219" s="13" customFormat="1">
      <c r="A219" s="13"/>
      <c r="B219" s="241"/>
      <c r="C219" s="242"/>
      <c r="D219" s="224" t="s">
        <v>187</v>
      </c>
      <c r="E219" s="243" t="s">
        <v>30</v>
      </c>
      <c r="F219" s="244" t="s">
        <v>3028</v>
      </c>
      <c r="G219" s="242"/>
      <c r="H219" s="245">
        <v>0.085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187</v>
      </c>
      <c r="AU219" s="251" t="s">
        <v>80</v>
      </c>
      <c r="AV219" s="13" t="s">
        <v>82</v>
      </c>
      <c r="AW219" s="13" t="s">
        <v>36</v>
      </c>
      <c r="AX219" s="13" t="s">
        <v>73</v>
      </c>
      <c r="AY219" s="251" t="s">
        <v>175</v>
      </c>
    </row>
    <row r="220" s="13" customFormat="1">
      <c r="A220" s="13"/>
      <c r="B220" s="241"/>
      <c r="C220" s="242"/>
      <c r="D220" s="224" t="s">
        <v>187</v>
      </c>
      <c r="E220" s="243" t="s">
        <v>30</v>
      </c>
      <c r="F220" s="244" t="s">
        <v>3029</v>
      </c>
      <c r="G220" s="242"/>
      <c r="H220" s="245">
        <v>0.323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1" t="s">
        <v>187</v>
      </c>
      <c r="AU220" s="251" t="s">
        <v>80</v>
      </c>
      <c r="AV220" s="13" t="s">
        <v>82</v>
      </c>
      <c r="AW220" s="13" t="s">
        <v>36</v>
      </c>
      <c r="AX220" s="13" t="s">
        <v>73</v>
      </c>
      <c r="AY220" s="251" t="s">
        <v>175</v>
      </c>
    </row>
    <row r="221" s="14" customFormat="1">
      <c r="A221" s="14"/>
      <c r="B221" s="252"/>
      <c r="C221" s="253"/>
      <c r="D221" s="224" t="s">
        <v>187</v>
      </c>
      <c r="E221" s="254" t="s">
        <v>30</v>
      </c>
      <c r="F221" s="255" t="s">
        <v>190</v>
      </c>
      <c r="G221" s="253"/>
      <c r="H221" s="256">
        <v>0.408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2" t="s">
        <v>187</v>
      </c>
      <c r="AU221" s="262" t="s">
        <v>80</v>
      </c>
      <c r="AV221" s="14" t="s">
        <v>181</v>
      </c>
      <c r="AW221" s="14" t="s">
        <v>36</v>
      </c>
      <c r="AX221" s="14" t="s">
        <v>80</v>
      </c>
      <c r="AY221" s="262" t="s">
        <v>175</v>
      </c>
    </row>
    <row r="222" s="2" customFormat="1" ht="16.5" customHeight="1">
      <c r="A222" s="42"/>
      <c r="B222" s="43"/>
      <c r="C222" s="211" t="s">
        <v>394</v>
      </c>
      <c r="D222" s="211" t="s">
        <v>176</v>
      </c>
      <c r="E222" s="212" t="s">
        <v>3030</v>
      </c>
      <c r="F222" s="213" t="s">
        <v>3031</v>
      </c>
      <c r="G222" s="214" t="s">
        <v>295</v>
      </c>
      <c r="H222" s="215">
        <v>0.085</v>
      </c>
      <c r="I222" s="216"/>
      <c r="J222" s="217">
        <f>ROUND(I222*H222,2)</f>
        <v>0</v>
      </c>
      <c r="K222" s="213" t="s">
        <v>180</v>
      </c>
      <c r="L222" s="48"/>
      <c r="M222" s="218" t="s">
        <v>30</v>
      </c>
      <c r="N222" s="219" t="s">
        <v>44</v>
      </c>
      <c r="O222" s="88"/>
      <c r="P222" s="220">
        <f>O222*H222</f>
        <v>0</v>
      </c>
      <c r="Q222" s="220">
        <v>1.0608</v>
      </c>
      <c r="R222" s="220">
        <f>Q222*H222</f>
        <v>0.090168</v>
      </c>
      <c r="S222" s="220">
        <v>0</v>
      </c>
      <c r="T222" s="221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2" t="s">
        <v>181</v>
      </c>
      <c r="AT222" s="222" t="s">
        <v>176</v>
      </c>
      <c r="AU222" s="222" t="s">
        <v>80</v>
      </c>
      <c r="AY222" s="20" t="s">
        <v>175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0" t="s">
        <v>80</v>
      </c>
      <c r="BK222" s="223">
        <f>ROUND(I222*H222,2)</f>
        <v>0</v>
      </c>
      <c r="BL222" s="20" t="s">
        <v>181</v>
      </c>
      <c r="BM222" s="222" t="s">
        <v>3032</v>
      </c>
    </row>
    <row r="223" s="2" customFormat="1">
      <c r="A223" s="42"/>
      <c r="B223" s="43"/>
      <c r="C223" s="44"/>
      <c r="D223" s="224" t="s">
        <v>183</v>
      </c>
      <c r="E223" s="44"/>
      <c r="F223" s="225" t="s">
        <v>3033</v>
      </c>
      <c r="G223" s="44"/>
      <c r="H223" s="44"/>
      <c r="I223" s="226"/>
      <c r="J223" s="44"/>
      <c r="K223" s="44"/>
      <c r="L223" s="48"/>
      <c r="M223" s="227"/>
      <c r="N223" s="228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183</v>
      </c>
      <c r="AU223" s="20" t="s">
        <v>80</v>
      </c>
    </row>
    <row r="224" s="2" customFormat="1">
      <c r="A224" s="42"/>
      <c r="B224" s="43"/>
      <c r="C224" s="44"/>
      <c r="D224" s="229" t="s">
        <v>185</v>
      </c>
      <c r="E224" s="44"/>
      <c r="F224" s="230" t="s">
        <v>3034</v>
      </c>
      <c r="G224" s="44"/>
      <c r="H224" s="44"/>
      <c r="I224" s="226"/>
      <c r="J224" s="44"/>
      <c r="K224" s="44"/>
      <c r="L224" s="48"/>
      <c r="M224" s="227"/>
      <c r="N224" s="228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185</v>
      </c>
      <c r="AU224" s="20" t="s">
        <v>80</v>
      </c>
    </row>
    <row r="225" s="2" customFormat="1">
      <c r="A225" s="42"/>
      <c r="B225" s="43"/>
      <c r="C225" s="44"/>
      <c r="D225" s="224" t="s">
        <v>311</v>
      </c>
      <c r="E225" s="44"/>
      <c r="F225" s="274" t="s">
        <v>2997</v>
      </c>
      <c r="G225" s="44"/>
      <c r="H225" s="44"/>
      <c r="I225" s="226"/>
      <c r="J225" s="44"/>
      <c r="K225" s="44"/>
      <c r="L225" s="48"/>
      <c r="M225" s="227"/>
      <c r="N225" s="228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311</v>
      </c>
      <c r="AU225" s="20" t="s">
        <v>80</v>
      </c>
    </row>
    <row r="226" s="12" customFormat="1">
      <c r="A226" s="12"/>
      <c r="B226" s="231"/>
      <c r="C226" s="232"/>
      <c r="D226" s="224" t="s">
        <v>187</v>
      </c>
      <c r="E226" s="233" t="s">
        <v>30</v>
      </c>
      <c r="F226" s="234" t="s">
        <v>3026</v>
      </c>
      <c r="G226" s="232"/>
      <c r="H226" s="233" t="s">
        <v>30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40" t="s">
        <v>187</v>
      </c>
      <c r="AU226" s="240" t="s">
        <v>80</v>
      </c>
      <c r="AV226" s="12" t="s">
        <v>80</v>
      </c>
      <c r="AW226" s="12" t="s">
        <v>36</v>
      </c>
      <c r="AX226" s="12" t="s">
        <v>73</v>
      </c>
      <c r="AY226" s="240" t="s">
        <v>175</v>
      </c>
    </row>
    <row r="227" s="13" customFormat="1">
      <c r="A227" s="13"/>
      <c r="B227" s="241"/>
      <c r="C227" s="242"/>
      <c r="D227" s="224" t="s">
        <v>187</v>
      </c>
      <c r="E227" s="243" t="s">
        <v>30</v>
      </c>
      <c r="F227" s="244" t="s">
        <v>3035</v>
      </c>
      <c r="G227" s="242"/>
      <c r="H227" s="245">
        <v>0.085186332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1" t="s">
        <v>187</v>
      </c>
      <c r="AU227" s="251" t="s">
        <v>80</v>
      </c>
      <c r="AV227" s="13" t="s">
        <v>82</v>
      </c>
      <c r="AW227" s="13" t="s">
        <v>36</v>
      </c>
      <c r="AX227" s="13" t="s">
        <v>73</v>
      </c>
      <c r="AY227" s="251" t="s">
        <v>175</v>
      </c>
    </row>
    <row r="228" s="14" customFormat="1">
      <c r="A228" s="14"/>
      <c r="B228" s="252"/>
      <c r="C228" s="253"/>
      <c r="D228" s="224" t="s">
        <v>187</v>
      </c>
      <c r="E228" s="254" t="s">
        <v>30</v>
      </c>
      <c r="F228" s="255" t="s">
        <v>190</v>
      </c>
      <c r="G228" s="253"/>
      <c r="H228" s="256">
        <v>0.085186332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2" t="s">
        <v>187</v>
      </c>
      <c r="AU228" s="262" t="s">
        <v>80</v>
      </c>
      <c r="AV228" s="14" t="s">
        <v>181</v>
      </c>
      <c r="AW228" s="14" t="s">
        <v>36</v>
      </c>
      <c r="AX228" s="14" t="s">
        <v>80</v>
      </c>
      <c r="AY228" s="262" t="s">
        <v>175</v>
      </c>
    </row>
    <row r="229" s="2" customFormat="1" ht="16.5" customHeight="1">
      <c r="A229" s="42"/>
      <c r="B229" s="43"/>
      <c r="C229" s="211" t="s">
        <v>404</v>
      </c>
      <c r="D229" s="211" t="s">
        <v>176</v>
      </c>
      <c r="E229" s="212" t="s">
        <v>3036</v>
      </c>
      <c r="F229" s="213" t="s">
        <v>3037</v>
      </c>
      <c r="G229" s="214" t="s">
        <v>295</v>
      </c>
      <c r="H229" s="215">
        <v>0.323</v>
      </c>
      <c r="I229" s="216"/>
      <c r="J229" s="217">
        <f>ROUND(I229*H229,2)</f>
        <v>0</v>
      </c>
      <c r="K229" s="213" t="s">
        <v>180</v>
      </c>
      <c r="L229" s="48"/>
      <c r="M229" s="218" t="s">
        <v>30</v>
      </c>
      <c r="N229" s="219" t="s">
        <v>44</v>
      </c>
      <c r="O229" s="88"/>
      <c r="P229" s="220">
        <f>O229*H229</f>
        <v>0</v>
      </c>
      <c r="Q229" s="220">
        <v>1.0627700000000002</v>
      </c>
      <c r="R229" s="220">
        <f>Q229*H229</f>
        <v>0.34327471</v>
      </c>
      <c r="S229" s="220">
        <v>0</v>
      </c>
      <c r="T229" s="221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22" t="s">
        <v>181</v>
      </c>
      <c r="AT229" s="222" t="s">
        <v>176</v>
      </c>
      <c r="AU229" s="222" t="s">
        <v>80</v>
      </c>
      <c r="AY229" s="20" t="s">
        <v>175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20" t="s">
        <v>80</v>
      </c>
      <c r="BK229" s="223">
        <f>ROUND(I229*H229,2)</f>
        <v>0</v>
      </c>
      <c r="BL229" s="20" t="s">
        <v>181</v>
      </c>
      <c r="BM229" s="222" t="s">
        <v>3038</v>
      </c>
    </row>
    <row r="230" s="2" customFormat="1">
      <c r="A230" s="42"/>
      <c r="B230" s="43"/>
      <c r="C230" s="44"/>
      <c r="D230" s="224" t="s">
        <v>183</v>
      </c>
      <c r="E230" s="44"/>
      <c r="F230" s="225" t="s">
        <v>3039</v>
      </c>
      <c r="G230" s="44"/>
      <c r="H230" s="44"/>
      <c r="I230" s="226"/>
      <c r="J230" s="44"/>
      <c r="K230" s="44"/>
      <c r="L230" s="48"/>
      <c r="M230" s="227"/>
      <c r="N230" s="228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183</v>
      </c>
      <c r="AU230" s="20" t="s">
        <v>80</v>
      </c>
    </row>
    <row r="231" s="2" customFormat="1">
      <c r="A231" s="42"/>
      <c r="B231" s="43"/>
      <c r="C231" s="44"/>
      <c r="D231" s="229" t="s">
        <v>185</v>
      </c>
      <c r="E231" s="44"/>
      <c r="F231" s="230" t="s">
        <v>3040</v>
      </c>
      <c r="G231" s="44"/>
      <c r="H231" s="44"/>
      <c r="I231" s="226"/>
      <c r="J231" s="44"/>
      <c r="K231" s="44"/>
      <c r="L231" s="48"/>
      <c r="M231" s="227"/>
      <c r="N231" s="228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185</v>
      </c>
      <c r="AU231" s="20" t="s">
        <v>80</v>
      </c>
    </row>
    <row r="232" s="2" customFormat="1">
      <c r="A232" s="42"/>
      <c r="B232" s="43"/>
      <c r="C232" s="44"/>
      <c r="D232" s="224" t="s">
        <v>311</v>
      </c>
      <c r="E232" s="44"/>
      <c r="F232" s="274" t="s">
        <v>3001</v>
      </c>
      <c r="G232" s="44"/>
      <c r="H232" s="44"/>
      <c r="I232" s="226"/>
      <c r="J232" s="44"/>
      <c r="K232" s="44"/>
      <c r="L232" s="48"/>
      <c r="M232" s="227"/>
      <c r="N232" s="228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311</v>
      </c>
      <c r="AU232" s="20" t="s">
        <v>80</v>
      </c>
    </row>
    <row r="233" s="12" customFormat="1">
      <c r="A233" s="12"/>
      <c r="B233" s="231"/>
      <c r="C233" s="232"/>
      <c r="D233" s="224" t="s">
        <v>187</v>
      </c>
      <c r="E233" s="233" t="s">
        <v>30</v>
      </c>
      <c r="F233" s="234" t="s">
        <v>3026</v>
      </c>
      <c r="G233" s="232"/>
      <c r="H233" s="233" t="s">
        <v>30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40" t="s">
        <v>187</v>
      </c>
      <c r="AU233" s="240" t="s">
        <v>80</v>
      </c>
      <c r="AV233" s="12" t="s">
        <v>80</v>
      </c>
      <c r="AW233" s="12" t="s">
        <v>36</v>
      </c>
      <c r="AX233" s="12" t="s">
        <v>73</v>
      </c>
      <c r="AY233" s="240" t="s">
        <v>175</v>
      </c>
    </row>
    <row r="234" s="13" customFormat="1">
      <c r="A234" s="13"/>
      <c r="B234" s="241"/>
      <c r="C234" s="242"/>
      <c r="D234" s="224" t="s">
        <v>187</v>
      </c>
      <c r="E234" s="243" t="s">
        <v>30</v>
      </c>
      <c r="F234" s="244" t="s">
        <v>3041</v>
      </c>
      <c r="G234" s="242"/>
      <c r="H234" s="245">
        <v>0.32343623999999996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187</v>
      </c>
      <c r="AU234" s="251" t="s">
        <v>80</v>
      </c>
      <c r="AV234" s="13" t="s">
        <v>82</v>
      </c>
      <c r="AW234" s="13" t="s">
        <v>36</v>
      </c>
      <c r="AX234" s="13" t="s">
        <v>73</v>
      </c>
      <c r="AY234" s="251" t="s">
        <v>175</v>
      </c>
    </row>
    <row r="235" s="14" customFormat="1">
      <c r="A235" s="14"/>
      <c r="B235" s="252"/>
      <c r="C235" s="253"/>
      <c r="D235" s="224" t="s">
        <v>187</v>
      </c>
      <c r="E235" s="254" t="s">
        <v>30</v>
      </c>
      <c r="F235" s="255" t="s">
        <v>190</v>
      </c>
      <c r="G235" s="253"/>
      <c r="H235" s="256">
        <v>0.32343623999999996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187</v>
      </c>
      <c r="AU235" s="262" t="s">
        <v>80</v>
      </c>
      <c r="AV235" s="14" t="s">
        <v>181</v>
      </c>
      <c r="AW235" s="14" t="s">
        <v>36</v>
      </c>
      <c r="AX235" s="14" t="s">
        <v>80</v>
      </c>
      <c r="AY235" s="262" t="s">
        <v>175</v>
      </c>
    </row>
    <row r="236" s="11" customFormat="1" ht="25.92" customHeight="1">
      <c r="A236" s="11"/>
      <c r="B236" s="197"/>
      <c r="C236" s="198"/>
      <c r="D236" s="199" t="s">
        <v>72</v>
      </c>
      <c r="E236" s="200" t="s">
        <v>244</v>
      </c>
      <c r="F236" s="200" t="s">
        <v>3042</v>
      </c>
      <c r="G236" s="198"/>
      <c r="H236" s="198"/>
      <c r="I236" s="201"/>
      <c r="J236" s="202">
        <f>BK236</f>
        <v>0</v>
      </c>
      <c r="K236" s="198"/>
      <c r="L236" s="203"/>
      <c r="M236" s="204"/>
      <c r="N236" s="205"/>
      <c r="O236" s="205"/>
      <c r="P236" s="206">
        <f>SUM(P237:P444)</f>
        <v>0</v>
      </c>
      <c r="Q236" s="205"/>
      <c r="R236" s="206">
        <f>SUM(R237:R444)</f>
        <v>17.6974086</v>
      </c>
      <c r="S236" s="205"/>
      <c r="T236" s="207">
        <f>SUM(T237:T444)</f>
        <v>0</v>
      </c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R236" s="208" t="s">
        <v>80</v>
      </c>
      <c r="AT236" s="209" t="s">
        <v>72</v>
      </c>
      <c r="AU236" s="209" t="s">
        <v>73</v>
      </c>
      <c r="AY236" s="208" t="s">
        <v>175</v>
      </c>
      <c r="BK236" s="210">
        <f>SUM(BK237:BK444)</f>
        <v>0</v>
      </c>
    </row>
    <row r="237" s="2" customFormat="1" ht="16.5" customHeight="1">
      <c r="A237" s="42"/>
      <c r="B237" s="43"/>
      <c r="C237" s="211" t="s">
        <v>418</v>
      </c>
      <c r="D237" s="211" t="s">
        <v>176</v>
      </c>
      <c r="E237" s="212" t="s">
        <v>3043</v>
      </c>
      <c r="F237" s="213" t="s">
        <v>3044</v>
      </c>
      <c r="G237" s="214" t="s">
        <v>247</v>
      </c>
      <c r="H237" s="215">
        <v>72</v>
      </c>
      <c r="I237" s="216"/>
      <c r="J237" s="217">
        <f>ROUND(I237*H237,2)</f>
        <v>0</v>
      </c>
      <c r="K237" s="213" t="s">
        <v>180</v>
      </c>
      <c r="L237" s="48"/>
      <c r="M237" s="218" t="s">
        <v>30</v>
      </c>
      <c r="N237" s="219" t="s">
        <v>44</v>
      </c>
      <c r="O237" s="88"/>
      <c r="P237" s="220">
        <f>O237*H237</f>
        <v>0</v>
      </c>
      <c r="Q237" s="220">
        <v>1E-05</v>
      </c>
      <c r="R237" s="220">
        <f>Q237*H237</f>
        <v>0.00072</v>
      </c>
      <c r="S237" s="220">
        <v>0</v>
      </c>
      <c r="T237" s="221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22" t="s">
        <v>305</v>
      </c>
      <c r="AT237" s="222" t="s">
        <v>176</v>
      </c>
      <c r="AU237" s="222" t="s">
        <v>80</v>
      </c>
      <c r="AY237" s="20" t="s">
        <v>175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0" t="s">
        <v>80</v>
      </c>
      <c r="BK237" s="223">
        <f>ROUND(I237*H237,2)</f>
        <v>0</v>
      </c>
      <c r="BL237" s="20" t="s">
        <v>305</v>
      </c>
      <c r="BM237" s="222" t="s">
        <v>3045</v>
      </c>
    </row>
    <row r="238" s="2" customFormat="1">
      <c r="A238" s="42"/>
      <c r="B238" s="43"/>
      <c r="C238" s="44"/>
      <c r="D238" s="224" t="s">
        <v>183</v>
      </c>
      <c r="E238" s="44"/>
      <c r="F238" s="225" t="s">
        <v>3046</v>
      </c>
      <c r="G238" s="44"/>
      <c r="H238" s="44"/>
      <c r="I238" s="226"/>
      <c r="J238" s="44"/>
      <c r="K238" s="44"/>
      <c r="L238" s="48"/>
      <c r="M238" s="227"/>
      <c r="N238" s="228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183</v>
      </c>
      <c r="AU238" s="20" t="s">
        <v>80</v>
      </c>
    </row>
    <row r="239" s="2" customFormat="1">
      <c r="A239" s="42"/>
      <c r="B239" s="43"/>
      <c r="C239" s="44"/>
      <c r="D239" s="229" t="s">
        <v>185</v>
      </c>
      <c r="E239" s="44"/>
      <c r="F239" s="230" t="s">
        <v>3047</v>
      </c>
      <c r="G239" s="44"/>
      <c r="H239" s="44"/>
      <c r="I239" s="226"/>
      <c r="J239" s="44"/>
      <c r="K239" s="44"/>
      <c r="L239" s="48"/>
      <c r="M239" s="227"/>
      <c r="N239" s="228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185</v>
      </c>
      <c r="AU239" s="20" t="s">
        <v>80</v>
      </c>
    </row>
    <row r="240" s="2" customFormat="1">
      <c r="A240" s="42"/>
      <c r="B240" s="43"/>
      <c r="C240" s="44"/>
      <c r="D240" s="224" t="s">
        <v>311</v>
      </c>
      <c r="E240" s="44"/>
      <c r="F240" s="274" t="s">
        <v>3048</v>
      </c>
      <c r="G240" s="44"/>
      <c r="H240" s="44"/>
      <c r="I240" s="226"/>
      <c r="J240" s="44"/>
      <c r="K240" s="44"/>
      <c r="L240" s="48"/>
      <c r="M240" s="227"/>
      <c r="N240" s="228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311</v>
      </c>
      <c r="AU240" s="20" t="s">
        <v>80</v>
      </c>
    </row>
    <row r="241" s="12" customFormat="1">
      <c r="A241" s="12"/>
      <c r="B241" s="231"/>
      <c r="C241" s="232"/>
      <c r="D241" s="224" t="s">
        <v>187</v>
      </c>
      <c r="E241" s="233" t="s">
        <v>30</v>
      </c>
      <c r="F241" s="234" t="s">
        <v>3049</v>
      </c>
      <c r="G241" s="232"/>
      <c r="H241" s="233" t="s">
        <v>30</v>
      </c>
      <c r="I241" s="235"/>
      <c r="J241" s="232"/>
      <c r="K241" s="232"/>
      <c r="L241" s="236"/>
      <c r="M241" s="237"/>
      <c r="N241" s="238"/>
      <c r="O241" s="238"/>
      <c r="P241" s="238"/>
      <c r="Q241" s="238"/>
      <c r="R241" s="238"/>
      <c r="S241" s="238"/>
      <c r="T241" s="239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T241" s="240" t="s">
        <v>187</v>
      </c>
      <c r="AU241" s="240" t="s">
        <v>80</v>
      </c>
      <c r="AV241" s="12" t="s">
        <v>80</v>
      </c>
      <c r="AW241" s="12" t="s">
        <v>36</v>
      </c>
      <c r="AX241" s="12" t="s">
        <v>73</v>
      </c>
      <c r="AY241" s="240" t="s">
        <v>175</v>
      </c>
    </row>
    <row r="242" s="13" customFormat="1">
      <c r="A242" s="13"/>
      <c r="B242" s="241"/>
      <c r="C242" s="242"/>
      <c r="D242" s="224" t="s">
        <v>187</v>
      </c>
      <c r="E242" s="243" t="s">
        <v>30</v>
      </c>
      <c r="F242" s="244" t="s">
        <v>3050</v>
      </c>
      <c r="G242" s="242"/>
      <c r="H242" s="245">
        <v>72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1" t="s">
        <v>187</v>
      </c>
      <c r="AU242" s="251" t="s">
        <v>80</v>
      </c>
      <c r="AV242" s="13" t="s">
        <v>82</v>
      </c>
      <c r="AW242" s="13" t="s">
        <v>36</v>
      </c>
      <c r="AX242" s="13" t="s">
        <v>73</v>
      </c>
      <c r="AY242" s="251" t="s">
        <v>175</v>
      </c>
    </row>
    <row r="243" s="14" customFormat="1">
      <c r="A243" s="14"/>
      <c r="B243" s="252"/>
      <c r="C243" s="253"/>
      <c r="D243" s="224" t="s">
        <v>187</v>
      </c>
      <c r="E243" s="254" t="s">
        <v>30</v>
      </c>
      <c r="F243" s="255" t="s">
        <v>190</v>
      </c>
      <c r="G243" s="253"/>
      <c r="H243" s="256">
        <v>72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2" t="s">
        <v>187</v>
      </c>
      <c r="AU243" s="262" t="s">
        <v>80</v>
      </c>
      <c r="AV243" s="14" t="s">
        <v>181</v>
      </c>
      <c r="AW243" s="14" t="s">
        <v>36</v>
      </c>
      <c r="AX243" s="14" t="s">
        <v>80</v>
      </c>
      <c r="AY243" s="262" t="s">
        <v>175</v>
      </c>
    </row>
    <row r="244" s="2" customFormat="1" ht="16.5" customHeight="1">
      <c r="A244" s="42"/>
      <c r="B244" s="43"/>
      <c r="C244" s="287" t="s">
        <v>427</v>
      </c>
      <c r="D244" s="287" t="s">
        <v>770</v>
      </c>
      <c r="E244" s="288" t="s">
        <v>3051</v>
      </c>
      <c r="F244" s="289" t="s">
        <v>3052</v>
      </c>
      <c r="G244" s="290" t="s">
        <v>247</v>
      </c>
      <c r="H244" s="291">
        <v>74.16</v>
      </c>
      <c r="I244" s="292"/>
      <c r="J244" s="293">
        <f>ROUND(I244*H244,2)</f>
        <v>0</v>
      </c>
      <c r="K244" s="289" t="s">
        <v>180</v>
      </c>
      <c r="L244" s="294"/>
      <c r="M244" s="295" t="s">
        <v>30</v>
      </c>
      <c r="N244" s="296" t="s">
        <v>44</v>
      </c>
      <c r="O244" s="88"/>
      <c r="P244" s="220">
        <f>O244*H244</f>
        <v>0</v>
      </c>
      <c r="Q244" s="220">
        <v>0.00267</v>
      </c>
      <c r="R244" s="220">
        <f>Q244*H244</f>
        <v>0.19800719999999997</v>
      </c>
      <c r="S244" s="220">
        <v>0</v>
      </c>
      <c r="T244" s="221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2" t="s">
        <v>462</v>
      </c>
      <c r="AT244" s="222" t="s">
        <v>770</v>
      </c>
      <c r="AU244" s="222" t="s">
        <v>80</v>
      </c>
      <c r="AY244" s="20" t="s">
        <v>175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0" t="s">
        <v>80</v>
      </c>
      <c r="BK244" s="223">
        <f>ROUND(I244*H244,2)</f>
        <v>0</v>
      </c>
      <c r="BL244" s="20" t="s">
        <v>305</v>
      </c>
      <c r="BM244" s="222" t="s">
        <v>3053</v>
      </c>
    </row>
    <row r="245" s="2" customFormat="1">
      <c r="A245" s="42"/>
      <c r="B245" s="43"/>
      <c r="C245" s="44"/>
      <c r="D245" s="224" t="s">
        <v>183</v>
      </c>
      <c r="E245" s="44"/>
      <c r="F245" s="225" t="s">
        <v>3052</v>
      </c>
      <c r="G245" s="44"/>
      <c r="H245" s="44"/>
      <c r="I245" s="226"/>
      <c r="J245" s="44"/>
      <c r="K245" s="44"/>
      <c r="L245" s="48"/>
      <c r="M245" s="227"/>
      <c r="N245" s="228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183</v>
      </c>
      <c r="AU245" s="20" t="s">
        <v>80</v>
      </c>
    </row>
    <row r="246" s="2" customFormat="1">
      <c r="A246" s="42"/>
      <c r="B246" s="43"/>
      <c r="C246" s="44"/>
      <c r="D246" s="224" t="s">
        <v>311</v>
      </c>
      <c r="E246" s="44"/>
      <c r="F246" s="274" t="s">
        <v>3054</v>
      </c>
      <c r="G246" s="44"/>
      <c r="H246" s="44"/>
      <c r="I246" s="226"/>
      <c r="J246" s="44"/>
      <c r="K246" s="44"/>
      <c r="L246" s="48"/>
      <c r="M246" s="227"/>
      <c r="N246" s="228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311</v>
      </c>
      <c r="AU246" s="20" t="s">
        <v>80</v>
      </c>
    </row>
    <row r="247" s="13" customFormat="1">
      <c r="A247" s="13"/>
      <c r="B247" s="241"/>
      <c r="C247" s="242"/>
      <c r="D247" s="224" t="s">
        <v>187</v>
      </c>
      <c r="E247" s="242"/>
      <c r="F247" s="244" t="s">
        <v>3055</v>
      </c>
      <c r="G247" s="242"/>
      <c r="H247" s="245">
        <v>74.16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187</v>
      </c>
      <c r="AU247" s="251" t="s">
        <v>80</v>
      </c>
      <c r="AV247" s="13" t="s">
        <v>82</v>
      </c>
      <c r="AW247" s="13" t="s">
        <v>4</v>
      </c>
      <c r="AX247" s="13" t="s">
        <v>80</v>
      </c>
      <c r="AY247" s="251" t="s">
        <v>175</v>
      </c>
    </row>
    <row r="248" s="2" customFormat="1" ht="16.5" customHeight="1">
      <c r="A248" s="42"/>
      <c r="B248" s="43"/>
      <c r="C248" s="211" t="s">
        <v>435</v>
      </c>
      <c r="D248" s="211" t="s">
        <v>176</v>
      </c>
      <c r="E248" s="212" t="s">
        <v>3056</v>
      </c>
      <c r="F248" s="213" t="s">
        <v>3057</v>
      </c>
      <c r="G248" s="214" t="s">
        <v>247</v>
      </c>
      <c r="H248" s="215">
        <v>3</v>
      </c>
      <c r="I248" s="216"/>
      <c r="J248" s="217">
        <f>ROUND(I248*H248,2)</f>
        <v>0</v>
      </c>
      <c r="K248" s="213" t="s">
        <v>180</v>
      </c>
      <c r="L248" s="48"/>
      <c r="M248" s="218" t="s">
        <v>30</v>
      </c>
      <c r="N248" s="219" t="s">
        <v>44</v>
      </c>
      <c r="O248" s="88"/>
      <c r="P248" s="220">
        <f>O248*H248</f>
        <v>0</v>
      </c>
      <c r="Q248" s="220">
        <v>1E-05</v>
      </c>
      <c r="R248" s="220">
        <f>Q248*H248</f>
        <v>3.0000000000000004E-05</v>
      </c>
      <c r="S248" s="220">
        <v>0</v>
      </c>
      <c r="T248" s="221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2" t="s">
        <v>305</v>
      </c>
      <c r="AT248" s="222" t="s">
        <v>176</v>
      </c>
      <c r="AU248" s="222" t="s">
        <v>80</v>
      </c>
      <c r="AY248" s="20" t="s">
        <v>175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0" t="s">
        <v>80</v>
      </c>
      <c r="BK248" s="223">
        <f>ROUND(I248*H248,2)</f>
        <v>0</v>
      </c>
      <c r="BL248" s="20" t="s">
        <v>305</v>
      </c>
      <c r="BM248" s="222" t="s">
        <v>3058</v>
      </c>
    </row>
    <row r="249" s="2" customFormat="1">
      <c r="A249" s="42"/>
      <c r="B249" s="43"/>
      <c r="C249" s="44"/>
      <c r="D249" s="224" t="s">
        <v>183</v>
      </c>
      <c r="E249" s="44"/>
      <c r="F249" s="225" t="s">
        <v>3059</v>
      </c>
      <c r="G249" s="44"/>
      <c r="H249" s="44"/>
      <c r="I249" s="226"/>
      <c r="J249" s="44"/>
      <c r="K249" s="44"/>
      <c r="L249" s="48"/>
      <c r="M249" s="227"/>
      <c r="N249" s="228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183</v>
      </c>
      <c r="AU249" s="20" t="s">
        <v>80</v>
      </c>
    </row>
    <row r="250" s="2" customFormat="1">
      <c r="A250" s="42"/>
      <c r="B250" s="43"/>
      <c r="C250" s="44"/>
      <c r="D250" s="229" t="s">
        <v>185</v>
      </c>
      <c r="E250" s="44"/>
      <c r="F250" s="230" t="s">
        <v>3060</v>
      </c>
      <c r="G250" s="44"/>
      <c r="H250" s="44"/>
      <c r="I250" s="226"/>
      <c r="J250" s="44"/>
      <c r="K250" s="44"/>
      <c r="L250" s="48"/>
      <c r="M250" s="227"/>
      <c r="N250" s="228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185</v>
      </c>
      <c r="AU250" s="20" t="s">
        <v>80</v>
      </c>
    </row>
    <row r="251" s="2" customFormat="1">
      <c r="A251" s="42"/>
      <c r="B251" s="43"/>
      <c r="C251" s="44"/>
      <c r="D251" s="224" t="s">
        <v>311</v>
      </c>
      <c r="E251" s="44"/>
      <c r="F251" s="274" t="s">
        <v>3061</v>
      </c>
      <c r="G251" s="44"/>
      <c r="H251" s="44"/>
      <c r="I251" s="226"/>
      <c r="J251" s="44"/>
      <c r="K251" s="44"/>
      <c r="L251" s="48"/>
      <c r="M251" s="227"/>
      <c r="N251" s="228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311</v>
      </c>
      <c r="AU251" s="20" t="s">
        <v>80</v>
      </c>
    </row>
    <row r="252" s="12" customFormat="1">
      <c r="A252" s="12"/>
      <c r="B252" s="231"/>
      <c r="C252" s="232"/>
      <c r="D252" s="224" t="s">
        <v>187</v>
      </c>
      <c r="E252" s="233" t="s">
        <v>30</v>
      </c>
      <c r="F252" s="234" t="s">
        <v>3062</v>
      </c>
      <c r="G252" s="232"/>
      <c r="H252" s="233" t="s">
        <v>30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40" t="s">
        <v>187</v>
      </c>
      <c r="AU252" s="240" t="s">
        <v>80</v>
      </c>
      <c r="AV252" s="12" t="s">
        <v>80</v>
      </c>
      <c r="AW252" s="12" t="s">
        <v>36</v>
      </c>
      <c r="AX252" s="12" t="s">
        <v>73</v>
      </c>
      <c r="AY252" s="240" t="s">
        <v>175</v>
      </c>
    </row>
    <row r="253" s="13" customFormat="1">
      <c r="A253" s="13"/>
      <c r="B253" s="241"/>
      <c r="C253" s="242"/>
      <c r="D253" s="224" t="s">
        <v>187</v>
      </c>
      <c r="E253" s="243" t="s">
        <v>30</v>
      </c>
      <c r="F253" s="244" t="s">
        <v>3063</v>
      </c>
      <c r="G253" s="242"/>
      <c r="H253" s="245">
        <v>3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187</v>
      </c>
      <c r="AU253" s="251" t="s">
        <v>80</v>
      </c>
      <c r="AV253" s="13" t="s">
        <v>82</v>
      </c>
      <c r="AW253" s="13" t="s">
        <v>36</v>
      </c>
      <c r="AX253" s="13" t="s">
        <v>73</v>
      </c>
      <c r="AY253" s="251" t="s">
        <v>175</v>
      </c>
    </row>
    <row r="254" s="14" customFormat="1">
      <c r="A254" s="14"/>
      <c r="B254" s="252"/>
      <c r="C254" s="253"/>
      <c r="D254" s="224" t="s">
        <v>187</v>
      </c>
      <c r="E254" s="254" t="s">
        <v>30</v>
      </c>
      <c r="F254" s="255" t="s">
        <v>190</v>
      </c>
      <c r="G254" s="253"/>
      <c r="H254" s="256">
        <v>3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187</v>
      </c>
      <c r="AU254" s="262" t="s">
        <v>80</v>
      </c>
      <c r="AV254" s="14" t="s">
        <v>181</v>
      </c>
      <c r="AW254" s="14" t="s">
        <v>36</v>
      </c>
      <c r="AX254" s="14" t="s">
        <v>80</v>
      </c>
      <c r="AY254" s="262" t="s">
        <v>175</v>
      </c>
    </row>
    <row r="255" s="2" customFormat="1" ht="16.5" customHeight="1">
      <c r="A255" s="42"/>
      <c r="B255" s="43"/>
      <c r="C255" s="287" t="s">
        <v>443</v>
      </c>
      <c r="D255" s="287" t="s">
        <v>770</v>
      </c>
      <c r="E255" s="288" t="s">
        <v>3064</v>
      </c>
      <c r="F255" s="289" t="s">
        <v>3065</v>
      </c>
      <c r="G255" s="290" t="s">
        <v>247</v>
      </c>
      <c r="H255" s="291">
        <v>3.09</v>
      </c>
      <c r="I255" s="292"/>
      <c r="J255" s="293">
        <f>ROUND(I255*H255,2)</f>
        <v>0</v>
      </c>
      <c r="K255" s="289" t="s">
        <v>180</v>
      </c>
      <c r="L255" s="294"/>
      <c r="M255" s="295" t="s">
        <v>30</v>
      </c>
      <c r="N255" s="296" t="s">
        <v>44</v>
      </c>
      <c r="O255" s="88"/>
      <c r="P255" s="220">
        <f>O255*H255</f>
        <v>0</v>
      </c>
      <c r="Q255" s="220">
        <v>0.00426</v>
      </c>
      <c r="R255" s="220">
        <f>Q255*H255</f>
        <v>0.0131634</v>
      </c>
      <c r="S255" s="220">
        <v>0</v>
      </c>
      <c r="T255" s="221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22" t="s">
        <v>462</v>
      </c>
      <c r="AT255" s="222" t="s">
        <v>770</v>
      </c>
      <c r="AU255" s="222" t="s">
        <v>80</v>
      </c>
      <c r="AY255" s="20" t="s">
        <v>175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20" t="s">
        <v>80</v>
      </c>
      <c r="BK255" s="223">
        <f>ROUND(I255*H255,2)</f>
        <v>0</v>
      </c>
      <c r="BL255" s="20" t="s">
        <v>305</v>
      </c>
      <c r="BM255" s="222" t="s">
        <v>3066</v>
      </c>
    </row>
    <row r="256" s="2" customFormat="1">
      <c r="A256" s="42"/>
      <c r="B256" s="43"/>
      <c r="C256" s="44"/>
      <c r="D256" s="224" t="s">
        <v>183</v>
      </c>
      <c r="E256" s="44"/>
      <c r="F256" s="225" t="s">
        <v>3065</v>
      </c>
      <c r="G256" s="44"/>
      <c r="H256" s="44"/>
      <c r="I256" s="226"/>
      <c r="J256" s="44"/>
      <c r="K256" s="44"/>
      <c r="L256" s="48"/>
      <c r="M256" s="227"/>
      <c r="N256" s="228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183</v>
      </c>
      <c r="AU256" s="20" t="s">
        <v>80</v>
      </c>
    </row>
    <row r="257" s="2" customFormat="1">
      <c r="A257" s="42"/>
      <c r="B257" s="43"/>
      <c r="C257" s="44"/>
      <c r="D257" s="224" t="s">
        <v>311</v>
      </c>
      <c r="E257" s="44"/>
      <c r="F257" s="274" t="s">
        <v>3067</v>
      </c>
      <c r="G257" s="44"/>
      <c r="H257" s="44"/>
      <c r="I257" s="226"/>
      <c r="J257" s="44"/>
      <c r="K257" s="44"/>
      <c r="L257" s="48"/>
      <c r="M257" s="227"/>
      <c r="N257" s="228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311</v>
      </c>
      <c r="AU257" s="20" t="s">
        <v>80</v>
      </c>
    </row>
    <row r="258" s="13" customFormat="1">
      <c r="A258" s="13"/>
      <c r="B258" s="241"/>
      <c r="C258" s="242"/>
      <c r="D258" s="224" t="s">
        <v>187</v>
      </c>
      <c r="E258" s="242"/>
      <c r="F258" s="244" t="s">
        <v>3068</v>
      </c>
      <c r="G258" s="242"/>
      <c r="H258" s="245">
        <v>3.09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187</v>
      </c>
      <c r="AU258" s="251" t="s">
        <v>80</v>
      </c>
      <c r="AV258" s="13" t="s">
        <v>82</v>
      </c>
      <c r="AW258" s="13" t="s">
        <v>4</v>
      </c>
      <c r="AX258" s="13" t="s">
        <v>80</v>
      </c>
      <c r="AY258" s="251" t="s">
        <v>175</v>
      </c>
    </row>
    <row r="259" s="2" customFormat="1" ht="16.5" customHeight="1">
      <c r="A259" s="42"/>
      <c r="B259" s="43"/>
      <c r="C259" s="211" t="s">
        <v>449</v>
      </c>
      <c r="D259" s="211" t="s">
        <v>176</v>
      </c>
      <c r="E259" s="212" t="s">
        <v>3069</v>
      </c>
      <c r="F259" s="213" t="s">
        <v>3070</v>
      </c>
      <c r="G259" s="214" t="s">
        <v>247</v>
      </c>
      <c r="H259" s="215">
        <v>1</v>
      </c>
      <c r="I259" s="216"/>
      <c r="J259" s="217">
        <f>ROUND(I259*H259,2)</f>
        <v>0</v>
      </c>
      <c r="K259" s="213" t="s">
        <v>180</v>
      </c>
      <c r="L259" s="48"/>
      <c r="M259" s="218" t="s">
        <v>30</v>
      </c>
      <c r="N259" s="219" t="s">
        <v>44</v>
      </c>
      <c r="O259" s="88"/>
      <c r="P259" s="220">
        <f>O259*H259</f>
        <v>0</v>
      </c>
      <c r="Q259" s="220">
        <v>2E-05</v>
      </c>
      <c r="R259" s="220">
        <f>Q259*H259</f>
        <v>2E-05</v>
      </c>
      <c r="S259" s="220">
        <v>0</v>
      </c>
      <c r="T259" s="221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2" t="s">
        <v>305</v>
      </c>
      <c r="AT259" s="222" t="s">
        <v>176</v>
      </c>
      <c r="AU259" s="222" t="s">
        <v>80</v>
      </c>
      <c r="AY259" s="20" t="s">
        <v>175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0" t="s">
        <v>80</v>
      </c>
      <c r="BK259" s="223">
        <f>ROUND(I259*H259,2)</f>
        <v>0</v>
      </c>
      <c r="BL259" s="20" t="s">
        <v>305</v>
      </c>
      <c r="BM259" s="222" t="s">
        <v>3071</v>
      </c>
    </row>
    <row r="260" s="2" customFormat="1">
      <c r="A260" s="42"/>
      <c r="B260" s="43"/>
      <c r="C260" s="44"/>
      <c r="D260" s="224" t="s">
        <v>183</v>
      </c>
      <c r="E260" s="44"/>
      <c r="F260" s="225" t="s">
        <v>3072</v>
      </c>
      <c r="G260" s="44"/>
      <c r="H260" s="44"/>
      <c r="I260" s="226"/>
      <c r="J260" s="44"/>
      <c r="K260" s="44"/>
      <c r="L260" s="48"/>
      <c r="M260" s="227"/>
      <c r="N260" s="228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183</v>
      </c>
      <c r="AU260" s="20" t="s">
        <v>80</v>
      </c>
    </row>
    <row r="261" s="2" customFormat="1">
      <c r="A261" s="42"/>
      <c r="B261" s="43"/>
      <c r="C261" s="44"/>
      <c r="D261" s="229" t="s">
        <v>185</v>
      </c>
      <c r="E261" s="44"/>
      <c r="F261" s="230" t="s">
        <v>3073</v>
      </c>
      <c r="G261" s="44"/>
      <c r="H261" s="44"/>
      <c r="I261" s="226"/>
      <c r="J261" s="44"/>
      <c r="K261" s="44"/>
      <c r="L261" s="48"/>
      <c r="M261" s="227"/>
      <c r="N261" s="228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185</v>
      </c>
      <c r="AU261" s="20" t="s">
        <v>80</v>
      </c>
    </row>
    <row r="262" s="2" customFormat="1">
      <c r="A262" s="42"/>
      <c r="B262" s="43"/>
      <c r="C262" s="44"/>
      <c r="D262" s="224" t="s">
        <v>311</v>
      </c>
      <c r="E262" s="44"/>
      <c r="F262" s="274" t="s">
        <v>3074</v>
      </c>
      <c r="G262" s="44"/>
      <c r="H262" s="44"/>
      <c r="I262" s="226"/>
      <c r="J262" s="44"/>
      <c r="K262" s="44"/>
      <c r="L262" s="48"/>
      <c r="M262" s="227"/>
      <c r="N262" s="228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311</v>
      </c>
      <c r="AU262" s="20" t="s">
        <v>80</v>
      </c>
    </row>
    <row r="263" s="12" customFormat="1">
      <c r="A263" s="12"/>
      <c r="B263" s="231"/>
      <c r="C263" s="232"/>
      <c r="D263" s="224" t="s">
        <v>187</v>
      </c>
      <c r="E263" s="233" t="s">
        <v>30</v>
      </c>
      <c r="F263" s="234" t="s">
        <v>3075</v>
      </c>
      <c r="G263" s="232"/>
      <c r="H263" s="233" t="s">
        <v>30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0" t="s">
        <v>187</v>
      </c>
      <c r="AU263" s="240" t="s">
        <v>80</v>
      </c>
      <c r="AV263" s="12" t="s">
        <v>80</v>
      </c>
      <c r="AW263" s="12" t="s">
        <v>36</v>
      </c>
      <c r="AX263" s="12" t="s">
        <v>73</v>
      </c>
      <c r="AY263" s="240" t="s">
        <v>175</v>
      </c>
    </row>
    <row r="264" s="13" customFormat="1">
      <c r="A264" s="13"/>
      <c r="B264" s="241"/>
      <c r="C264" s="242"/>
      <c r="D264" s="224" t="s">
        <v>187</v>
      </c>
      <c r="E264" s="243" t="s">
        <v>30</v>
      </c>
      <c r="F264" s="244" t="s">
        <v>3076</v>
      </c>
      <c r="G264" s="242"/>
      <c r="H264" s="245">
        <v>1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187</v>
      </c>
      <c r="AU264" s="251" t="s">
        <v>80</v>
      </c>
      <c r="AV264" s="13" t="s">
        <v>82</v>
      </c>
      <c r="AW264" s="13" t="s">
        <v>36</v>
      </c>
      <c r="AX264" s="13" t="s">
        <v>73</v>
      </c>
      <c r="AY264" s="251" t="s">
        <v>175</v>
      </c>
    </row>
    <row r="265" s="14" customFormat="1">
      <c r="A265" s="14"/>
      <c r="B265" s="252"/>
      <c r="C265" s="253"/>
      <c r="D265" s="224" t="s">
        <v>187</v>
      </c>
      <c r="E265" s="254" t="s">
        <v>30</v>
      </c>
      <c r="F265" s="255" t="s">
        <v>190</v>
      </c>
      <c r="G265" s="253"/>
      <c r="H265" s="256">
        <v>1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187</v>
      </c>
      <c r="AU265" s="262" t="s">
        <v>80</v>
      </c>
      <c r="AV265" s="14" t="s">
        <v>181</v>
      </c>
      <c r="AW265" s="14" t="s">
        <v>36</v>
      </c>
      <c r="AX265" s="14" t="s">
        <v>80</v>
      </c>
      <c r="AY265" s="262" t="s">
        <v>175</v>
      </c>
    </row>
    <row r="266" s="2" customFormat="1" ht="16.5" customHeight="1">
      <c r="A266" s="42"/>
      <c r="B266" s="43"/>
      <c r="C266" s="287" t="s">
        <v>455</v>
      </c>
      <c r="D266" s="287" t="s">
        <v>770</v>
      </c>
      <c r="E266" s="288" t="s">
        <v>3077</v>
      </c>
      <c r="F266" s="289" t="s">
        <v>3078</v>
      </c>
      <c r="G266" s="290" t="s">
        <v>247</v>
      </c>
      <c r="H266" s="291">
        <v>1.03</v>
      </c>
      <c r="I266" s="292"/>
      <c r="J266" s="293">
        <f>ROUND(I266*H266,2)</f>
        <v>0</v>
      </c>
      <c r="K266" s="289" t="s">
        <v>180</v>
      </c>
      <c r="L266" s="294"/>
      <c r="M266" s="295" t="s">
        <v>30</v>
      </c>
      <c r="N266" s="296" t="s">
        <v>44</v>
      </c>
      <c r="O266" s="88"/>
      <c r="P266" s="220">
        <f>O266*H266</f>
        <v>0</v>
      </c>
      <c r="Q266" s="220">
        <v>0.0081</v>
      </c>
      <c r="R266" s="220">
        <f>Q266*H266</f>
        <v>0.008343</v>
      </c>
      <c r="S266" s="220">
        <v>0</v>
      </c>
      <c r="T266" s="221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2" t="s">
        <v>462</v>
      </c>
      <c r="AT266" s="222" t="s">
        <v>770</v>
      </c>
      <c r="AU266" s="222" t="s">
        <v>80</v>
      </c>
      <c r="AY266" s="20" t="s">
        <v>175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0" t="s">
        <v>80</v>
      </c>
      <c r="BK266" s="223">
        <f>ROUND(I266*H266,2)</f>
        <v>0</v>
      </c>
      <c r="BL266" s="20" t="s">
        <v>305</v>
      </c>
      <c r="BM266" s="222" t="s">
        <v>3079</v>
      </c>
    </row>
    <row r="267" s="2" customFormat="1">
      <c r="A267" s="42"/>
      <c r="B267" s="43"/>
      <c r="C267" s="44"/>
      <c r="D267" s="224" t="s">
        <v>183</v>
      </c>
      <c r="E267" s="44"/>
      <c r="F267" s="225" t="s">
        <v>3078</v>
      </c>
      <c r="G267" s="44"/>
      <c r="H267" s="44"/>
      <c r="I267" s="226"/>
      <c r="J267" s="44"/>
      <c r="K267" s="44"/>
      <c r="L267" s="48"/>
      <c r="M267" s="227"/>
      <c r="N267" s="228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183</v>
      </c>
      <c r="AU267" s="20" t="s">
        <v>80</v>
      </c>
    </row>
    <row r="268" s="2" customFormat="1">
      <c r="A268" s="42"/>
      <c r="B268" s="43"/>
      <c r="C268" s="44"/>
      <c r="D268" s="224" t="s">
        <v>311</v>
      </c>
      <c r="E268" s="44"/>
      <c r="F268" s="274" t="s">
        <v>3080</v>
      </c>
      <c r="G268" s="44"/>
      <c r="H268" s="44"/>
      <c r="I268" s="226"/>
      <c r="J268" s="44"/>
      <c r="K268" s="44"/>
      <c r="L268" s="48"/>
      <c r="M268" s="227"/>
      <c r="N268" s="228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311</v>
      </c>
      <c r="AU268" s="20" t="s">
        <v>80</v>
      </c>
    </row>
    <row r="269" s="13" customFormat="1">
      <c r="A269" s="13"/>
      <c r="B269" s="241"/>
      <c r="C269" s="242"/>
      <c r="D269" s="224" t="s">
        <v>187</v>
      </c>
      <c r="E269" s="242"/>
      <c r="F269" s="244" t="s">
        <v>3081</v>
      </c>
      <c r="G269" s="242"/>
      <c r="H269" s="245">
        <v>1.03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1" t="s">
        <v>187</v>
      </c>
      <c r="AU269" s="251" t="s">
        <v>80</v>
      </c>
      <c r="AV269" s="13" t="s">
        <v>82</v>
      </c>
      <c r="AW269" s="13" t="s">
        <v>4</v>
      </c>
      <c r="AX269" s="13" t="s">
        <v>80</v>
      </c>
      <c r="AY269" s="251" t="s">
        <v>175</v>
      </c>
    </row>
    <row r="270" s="2" customFormat="1" ht="16.5" customHeight="1">
      <c r="A270" s="42"/>
      <c r="B270" s="43"/>
      <c r="C270" s="211" t="s">
        <v>462</v>
      </c>
      <c r="D270" s="211" t="s">
        <v>176</v>
      </c>
      <c r="E270" s="212" t="s">
        <v>3082</v>
      </c>
      <c r="F270" s="213" t="s">
        <v>3083</v>
      </c>
      <c r="G270" s="214" t="s">
        <v>567</v>
      </c>
      <c r="H270" s="215">
        <v>1</v>
      </c>
      <c r="I270" s="216"/>
      <c r="J270" s="217">
        <f>ROUND(I270*H270,2)</f>
        <v>0</v>
      </c>
      <c r="K270" s="213" t="s">
        <v>30</v>
      </c>
      <c r="L270" s="48"/>
      <c r="M270" s="218" t="s">
        <v>30</v>
      </c>
      <c r="N270" s="219" t="s">
        <v>44</v>
      </c>
      <c r="O270" s="88"/>
      <c r="P270" s="220">
        <f>O270*H270</f>
        <v>0</v>
      </c>
      <c r="Q270" s="220">
        <v>0.00283</v>
      </c>
      <c r="R270" s="220">
        <f>Q270*H270</f>
        <v>0.00283</v>
      </c>
      <c r="S270" s="220">
        <v>0</v>
      </c>
      <c r="T270" s="221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2" t="s">
        <v>181</v>
      </c>
      <c r="AT270" s="222" t="s">
        <v>176</v>
      </c>
      <c r="AU270" s="222" t="s">
        <v>80</v>
      </c>
      <c r="AY270" s="20" t="s">
        <v>175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0" t="s">
        <v>80</v>
      </c>
      <c r="BK270" s="223">
        <f>ROUND(I270*H270,2)</f>
        <v>0</v>
      </c>
      <c r="BL270" s="20" t="s">
        <v>181</v>
      </c>
      <c r="BM270" s="222" t="s">
        <v>3084</v>
      </c>
    </row>
    <row r="271" s="2" customFormat="1">
      <c r="A271" s="42"/>
      <c r="B271" s="43"/>
      <c r="C271" s="44"/>
      <c r="D271" s="224" t="s">
        <v>183</v>
      </c>
      <c r="E271" s="44"/>
      <c r="F271" s="225" t="s">
        <v>3085</v>
      </c>
      <c r="G271" s="44"/>
      <c r="H271" s="44"/>
      <c r="I271" s="226"/>
      <c r="J271" s="44"/>
      <c r="K271" s="44"/>
      <c r="L271" s="48"/>
      <c r="M271" s="227"/>
      <c r="N271" s="228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183</v>
      </c>
      <c r="AU271" s="20" t="s">
        <v>80</v>
      </c>
    </row>
    <row r="272" s="2" customFormat="1">
      <c r="A272" s="42"/>
      <c r="B272" s="43"/>
      <c r="C272" s="44"/>
      <c r="D272" s="224" t="s">
        <v>311</v>
      </c>
      <c r="E272" s="44"/>
      <c r="F272" s="274" t="s">
        <v>3086</v>
      </c>
      <c r="G272" s="44"/>
      <c r="H272" s="44"/>
      <c r="I272" s="226"/>
      <c r="J272" s="44"/>
      <c r="K272" s="44"/>
      <c r="L272" s="48"/>
      <c r="M272" s="227"/>
      <c r="N272" s="228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311</v>
      </c>
      <c r="AU272" s="20" t="s">
        <v>80</v>
      </c>
    </row>
    <row r="273" s="12" customFormat="1">
      <c r="A273" s="12"/>
      <c r="B273" s="231"/>
      <c r="C273" s="232"/>
      <c r="D273" s="224" t="s">
        <v>187</v>
      </c>
      <c r="E273" s="233" t="s">
        <v>30</v>
      </c>
      <c r="F273" s="234" t="s">
        <v>3087</v>
      </c>
      <c r="G273" s="232"/>
      <c r="H273" s="233" t="s">
        <v>30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40" t="s">
        <v>187</v>
      </c>
      <c r="AU273" s="240" t="s">
        <v>80</v>
      </c>
      <c r="AV273" s="12" t="s">
        <v>80</v>
      </c>
      <c r="AW273" s="12" t="s">
        <v>36</v>
      </c>
      <c r="AX273" s="12" t="s">
        <v>73</v>
      </c>
      <c r="AY273" s="240" t="s">
        <v>175</v>
      </c>
    </row>
    <row r="274" s="13" customFormat="1">
      <c r="A274" s="13"/>
      <c r="B274" s="241"/>
      <c r="C274" s="242"/>
      <c r="D274" s="224" t="s">
        <v>187</v>
      </c>
      <c r="E274" s="243" t="s">
        <v>30</v>
      </c>
      <c r="F274" s="244" t="s">
        <v>2941</v>
      </c>
      <c r="G274" s="242"/>
      <c r="H274" s="245">
        <v>1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187</v>
      </c>
      <c r="AU274" s="251" t="s">
        <v>80</v>
      </c>
      <c r="AV274" s="13" t="s">
        <v>82</v>
      </c>
      <c r="AW274" s="13" t="s">
        <v>36</v>
      </c>
      <c r="AX274" s="13" t="s">
        <v>73</v>
      </c>
      <c r="AY274" s="251" t="s">
        <v>175</v>
      </c>
    </row>
    <row r="275" s="14" customFormat="1">
      <c r="A275" s="14"/>
      <c r="B275" s="252"/>
      <c r="C275" s="253"/>
      <c r="D275" s="224" t="s">
        <v>187</v>
      </c>
      <c r="E275" s="254" t="s">
        <v>30</v>
      </c>
      <c r="F275" s="255" t="s">
        <v>190</v>
      </c>
      <c r="G275" s="253"/>
      <c r="H275" s="256">
        <v>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2" t="s">
        <v>187</v>
      </c>
      <c r="AU275" s="262" t="s">
        <v>80</v>
      </c>
      <c r="AV275" s="14" t="s">
        <v>181</v>
      </c>
      <c r="AW275" s="14" t="s">
        <v>36</v>
      </c>
      <c r="AX275" s="14" t="s">
        <v>80</v>
      </c>
      <c r="AY275" s="262" t="s">
        <v>175</v>
      </c>
    </row>
    <row r="276" s="2" customFormat="1" ht="16.5" customHeight="1">
      <c r="A276" s="42"/>
      <c r="B276" s="43"/>
      <c r="C276" s="211" t="s">
        <v>470</v>
      </c>
      <c r="D276" s="211" t="s">
        <v>176</v>
      </c>
      <c r="E276" s="212" t="s">
        <v>3088</v>
      </c>
      <c r="F276" s="213" t="s">
        <v>3089</v>
      </c>
      <c r="G276" s="214" t="s">
        <v>247</v>
      </c>
      <c r="H276" s="215">
        <v>106</v>
      </c>
      <c r="I276" s="216"/>
      <c r="J276" s="217">
        <f>ROUND(I276*H276,2)</f>
        <v>0</v>
      </c>
      <c r="K276" s="213" t="s">
        <v>180</v>
      </c>
      <c r="L276" s="48"/>
      <c r="M276" s="218" t="s">
        <v>30</v>
      </c>
      <c r="N276" s="219" t="s">
        <v>44</v>
      </c>
      <c r="O276" s="88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2" t="s">
        <v>181</v>
      </c>
      <c r="AT276" s="222" t="s">
        <v>176</v>
      </c>
      <c r="AU276" s="222" t="s">
        <v>80</v>
      </c>
      <c r="AY276" s="20" t="s">
        <v>175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0" t="s">
        <v>80</v>
      </c>
      <c r="BK276" s="223">
        <f>ROUND(I276*H276,2)</f>
        <v>0</v>
      </c>
      <c r="BL276" s="20" t="s">
        <v>181</v>
      </c>
      <c r="BM276" s="222" t="s">
        <v>3090</v>
      </c>
    </row>
    <row r="277" s="2" customFormat="1">
      <c r="A277" s="42"/>
      <c r="B277" s="43"/>
      <c r="C277" s="44"/>
      <c r="D277" s="224" t="s">
        <v>183</v>
      </c>
      <c r="E277" s="44"/>
      <c r="F277" s="225" t="s">
        <v>3091</v>
      </c>
      <c r="G277" s="44"/>
      <c r="H277" s="44"/>
      <c r="I277" s="226"/>
      <c r="J277" s="44"/>
      <c r="K277" s="44"/>
      <c r="L277" s="48"/>
      <c r="M277" s="227"/>
      <c r="N277" s="228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183</v>
      </c>
      <c r="AU277" s="20" t="s">
        <v>80</v>
      </c>
    </row>
    <row r="278" s="2" customFormat="1">
      <c r="A278" s="42"/>
      <c r="B278" s="43"/>
      <c r="C278" s="44"/>
      <c r="D278" s="229" t="s">
        <v>185</v>
      </c>
      <c r="E278" s="44"/>
      <c r="F278" s="230" t="s">
        <v>3092</v>
      </c>
      <c r="G278" s="44"/>
      <c r="H278" s="44"/>
      <c r="I278" s="226"/>
      <c r="J278" s="44"/>
      <c r="K278" s="44"/>
      <c r="L278" s="48"/>
      <c r="M278" s="227"/>
      <c r="N278" s="228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185</v>
      </c>
      <c r="AU278" s="20" t="s">
        <v>80</v>
      </c>
    </row>
    <row r="279" s="2" customFormat="1">
      <c r="A279" s="42"/>
      <c r="B279" s="43"/>
      <c r="C279" s="44"/>
      <c r="D279" s="224" t="s">
        <v>311</v>
      </c>
      <c r="E279" s="44"/>
      <c r="F279" s="274" t="s">
        <v>3093</v>
      </c>
      <c r="G279" s="44"/>
      <c r="H279" s="44"/>
      <c r="I279" s="226"/>
      <c r="J279" s="44"/>
      <c r="K279" s="44"/>
      <c r="L279" s="48"/>
      <c r="M279" s="227"/>
      <c r="N279" s="228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311</v>
      </c>
      <c r="AU279" s="20" t="s">
        <v>80</v>
      </c>
    </row>
    <row r="280" s="12" customFormat="1">
      <c r="A280" s="12"/>
      <c r="B280" s="231"/>
      <c r="C280" s="232"/>
      <c r="D280" s="224" t="s">
        <v>187</v>
      </c>
      <c r="E280" s="233" t="s">
        <v>30</v>
      </c>
      <c r="F280" s="234" t="s">
        <v>3094</v>
      </c>
      <c r="G280" s="232"/>
      <c r="H280" s="233" t="s">
        <v>30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40" t="s">
        <v>187</v>
      </c>
      <c r="AU280" s="240" t="s">
        <v>80</v>
      </c>
      <c r="AV280" s="12" t="s">
        <v>80</v>
      </c>
      <c r="AW280" s="12" t="s">
        <v>36</v>
      </c>
      <c r="AX280" s="12" t="s">
        <v>73</v>
      </c>
      <c r="AY280" s="240" t="s">
        <v>175</v>
      </c>
    </row>
    <row r="281" s="13" customFormat="1">
      <c r="A281" s="13"/>
      <c r="B281" s="241"/>
      <c r="C281" s="242"/>
      <c r="D281" s="224" t="s">
        <v>187</v>
      </c>
      <c r="E281" s="243" t="s">
        <v>30</v>
      </c>
      <c r="F281" s="244" t="s">
        <v>3095</v>
      </c>
      <c r="G281" s="242"/>
      <c r="H281" s="245">
        <v>106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1" t="s">
        <v>187</v>
      </c>
      <c r="AU281" s="251" t="s">
        <v>80</v>
      </c>
      <c r="AV281" s="13" t="s">
        <v>82</v>
      </c>
      <c r="AW281" s="13" t="s">
        <v>36</v>
      </c>
      <c r="AX281" s="13" t="s">
        <v>73</v>
      </c>
      <c r="AY281" s="251" t="s">
        <v>175</v>
      </c>
    </row>
    <row r="282" s="14" customFormat="1">
      <c r="A282" s="14"/>
      <c r="B282" s="252"/>
      <c r="C282" s="253"/>
      <c r="D282" s="224" t="s">
        <v>187</v>
      </c>
      <c r="E282" s="254" t="s">
        <v>30</v>
      </c>
      <c r="F282" s="255" t="s">
        <v>190</v>
      </c>
      <c r="G282" s="253"/>
      <c r="H282" s="256">
        <v>106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187</v>
      </c>
      <c r="AU282" s="262" t="s">
        <v>80</v>
      </c>
      <c r="AV282" s="14" t="s">
        <v>181</v>
      </c>
      <c r="AW282" s="14" t="s">
        <v>36</v>
      </c>
      <c r="AX282" s="14" t="s">
        <v>80</v>
      </c>
      <c r="AY282" s="262" t="s">
        <v>175</v>
      </c>
    </row>
    <row r="283" s="2" customFormat="1" ht="16.5" customHeight="1">
      <c r="A283" s="42"/>
      <c r="B283" s="43"/>
      <c r="C283" s="211" t="s">
        <v>479</v>
      </c>
      <c r="D283" s="211" t="s">
        <v>176</v>
      </c>
      <c r="E283" s="212" t="s">
        <v>3096</v>
      </c>
      <c r="F283" s="213" t="s">
        <v>3097</v>
      </c>
      <c r="G283" s="214" t="s">
        <v>247</v>
      </c>
      <c r="H283" s="215">
        <v>60</v>
      </c>
      <c r="I283" s="216"/>
      <c r="J283" s="217">
        <f>ROUND(I283*H283,2)</f>
        <v>0</v>
      </c>
      <c r="K283" s="213" t="s">
        <v>180</v>
      </c>
      <c r="L283" s="48"/>
      <c r="M283" s="218" t="s">
        <v>30</v>
      </c>
      <c r="N283" s="219" t="s">
        <v>44</v>
      </c>
      <c r="O283" s="88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2" t="s">
        <v>181</v>
      </c>
      <c r="AT283" s="222" t="s">
        <v>176</v>
      </c>
      <c r="AU283" s="222" t="s">
        <v>80</v>
      </c>
      <c r="AY283" s="20" t="s">
        <v>175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20" t="s">
        <v>80</v>
      </c>
      <c r="BK283" s="223">
        <f>ROUND(I283*H283,2)</f>
        <v>0</v>
      </c>
      <c r="BL283" s="20" t="s">
        <v>181</v>
      </c>
      <c r="BM283" s="222" t="s">
        <v>3098</v>
      </c>
    </row>
    <row r="284" s="2" customFormat="1">
      <c r="A284" s="42"/>
      <c r="B284" s="43"/>
      <c r="C284" s="44"/>
      <c r="D284" s="224" t="s">
        <v>183</v>
      </c>
      <c r="E284" s="44"/>
      <c r="F284" s="225" t="s">
        <v>3099</v>
      </c>
      <c r="G284" s="44"/>
      <c r="H284" s="44"/>
      <c r="I284" s="226"/>
      <c r="J284" s="44"/>
      <c r="K284" s="44"/>
      <c r="L284" s="48"/>
      <c r="M284" s="227"/>
      <c r="N284" s="228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183</v>
      </c>
      <c r="AU284" s="20" t="s">
        <v>80</v>
      </c>
    </row>
    <row r="285" s="2" customFormat="1">
      <c r="A285" s="42"/>
      <c r="B285" s="43"/>
      <c r="C285" s="44"/>
      <c r="D285" s="229" t="s">
        <v>185</v>
      </c>
      <c r="E285" s="44"/>
      <c r="F285" s="230" t="s">
        <v>3100</v>
      </c>
      <c r="G285" s="44"/>
      <c r="H285" s="44"/>
      <c r="I285" s="226"/>
      <c r="J285" s="44"/>
      <c r="K285" s="44"/>
      <c r="L285" s="48"/>
      <c r="M285" s="227"/>
      <c r="N285" s="228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185</v>
      </c>
      <c r="AU285" s="20" t="s">
        <v>80</v>
      </c>
    </row>
    <row r="286" s="2" customFormat="1">
      <c r="A286" s="42"/>
      <c r="B286" s="43"/>
      <c r="C286" s="44"/>
      <c r="D286" s="224" t="s">
        <v>311</v>
      </c>
      <c r="E286" s="44"/>
      <c r="F286" s="274" t="s">
        <v>3101</v>
      </c>
      <c r="G286" s="44"/>
      <c r="H286" s="44"/>
      <c r="I286" s="226"/>
      <c r="J286" s="44"/>
      <c r="K286" s="44"/>
      <c r="L286" s="48"/>
      <c r="M286" s="227"/>
      <c r="N286" s="228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311</v>
      </c>
      <c r="AU286" s="20" t="s">
        <v>80</v>
      </c>
    </row>
    <row r="287" s="12" customFormat="1">
      <c r="A287" s="12"/>
      <c r="B287" s="231"/>
      <c r="C287" s="232"/>
      <c r="D287" s="224" t="s">
        <v>187</v>
      </c>
      <c r="E287" s="233" t="s">
        <v>30</v>
      </c>
      <c r="F287" s="234" t="s">
        <v>3102</v>
      </c>
      <c r="G287" s="232"/>
      <c r="H287" s="233" t="s">
        <v>30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40" t="s">
        <v>187</v>
      </c>
      <c r="AU287" s="240" t="s">
        <v>80</v>
      </c>
      <c r="AV287" s="12" t="s">
        <v>80</v>
      </c>
      <c r="AW287" s="12" t="s">
        <v>36</v>
      </c>
      <c r="AX287" s="12" t="s">
        <v>73</v>
      </c>
      <c r="AY287" s="240" t="s">
        <v>175</v>
      </c>
    </row>
    <row r="288" s="13" customFormat="1">
      <c r="A288" s="13"/>
      <c r="B288" s="241"/>
      <c r="C288" s="242"/>
      <c r="D288" s="224" t="s">
        <v>187</v>
      </c>
      <c r="E288" s="243" t="s">
        <v>30</v>
      </c>
      <c r="F288" s="244" t="s">
        <v>3103</v>
      </c>
      <c r="G288" s="242"/>
      <c r="H288" s="245">
        <v>60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1" t="s">
        <v>187</v>
      </c>
      <c r="AU288" s="251" t="s">
        <v>80</v>
      </c>
      <c r="AV288" s="13" t="s">
        <v>82</v>
      </c>
      <c r="AW288" s="13" t="s">
        <v>36</v>
      </c>
      <c r="AX288" s="13" t="s">
        <v>73</v>
      </c>
      <c r="AY288" s="251" t="s">
        <v>175</v>
      </c>
    </row>
    <row r="289" s="14" customFormat="1">
      <c r="A289" s="14"/>
      <c r="B289" s="252"/>
      <c r="C289" s="253"/>
      <c r="D289" s="224" t="s">
        <v>187</v>
      </c>
      <c r="E289" s="254" t="s">
        <v>30</v>
      </c>
      <c r="F289" s="255" t="s">
        <v>190</v>
      </c>
      <c r="G289" s="253"/>
      <c r="H289" s="256">
        <v>60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187</v>
      </c>
      <c r="AU289" s="262" t="s">
        <v>80</v>
      </c>
      <c r="AV289" s="14" t="s">
        <v>181</v>
      </c>
      <c r="AW289" s="14" t="s">
        <v>36</v>
      </c>
      <c r="AX289" s="14" t="s">
        <v>80</v>
      </c>
      <c r="AY289" s="262" t="s">
        <v>175</v>
      </c>
    </row>
    <row r="290" s="2" customFormat="1" ht="16.5" customHeight="1">
      <c r="A290" s="42"/>
      <c r="B290" s="43"/>
      <c r="C290" s="211" t="s">
        <v>486</v>
      </c>
      <c r="D290" s="211" t="s">
        <v>176</v>
      </c>
      <c r="E290" s="212" t="s">
        <v>3104</v>
      </c>
      <c r="F290" s="213" t="s">
        <v>3105</v>
      </c>
      <c r="G290" s="214" t="s">
        <v>567</v>
      </c>
      <c r="H290" s="215">
        <v>4</v>
      </c>
      <c r="I290" s="216"/>
      <c r="J290" s="217">
        <f>ROUND(I290*H290,2)</f>
        <v>0</v>
      </c>
      <c r="K290" s="213" t="s">
        <v>180</v>
      </c>
      <c r="L290" s="48"/>
      <c r="M290" s="218" t="s">
        <v>30</v>
      </c>
      <c r="N290" s="219" t="s">
        <v>44</v>
      </c>
      <c r="O290" s="88"/>
      <c r="P290" s="220">
        <f>O290*H290</f>
        <v>0</v>
      </c>
      <c r="Q290" s="220">
        <v>0.45937</v>
      </c>
      <c r="R290" s="220">
        <f>Q290*H290</f>
        <v>1.83748</v>
      </c>
      <c r="S290" s="220">
        <v>0</v>
      </c>
      <c r="T290" s="221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2" t="s">
        <v>181</v>
      </c>
      <c r="AT290" s="222" t="s">
        <v>176</v>
      </c>
      <c r="AU290" s="222" t="s">
        <v>80</v>
      </c>
      <c r="AY290" s="20" t="s">
        <v>175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20" t="s">
        <v>80</v>
      </c>
      <c r="BK290" s="223">
        <f>ROUND(I290*H290,2)</f>
        <v>0</v>
      </c>
      <c r="BL290" s="20" t="s">
        <v>181</v>
      </c>
      <c r="BM290" s="222" t="s">
        <v>3106</v>
      </c>
    </row>
    <row r="291" s="2" customFormat="1">
      <c r="A291" s="42"/>
      <c r="B291" s="43"/>
      <c r="C291" s="44"/>
      <c r="D291" s="224" t="s">
        <v>183</v>
      </c>
      <c r="E291" s="44"/>
      <c r="F291" s="225" t="s">
        <v>3107</v>
      </c>
      <c r="G291" s="44"/>
      <c r="H291" s="44"/>
      <c r="I291" s="226"/>
      <c r="J291" s="44"/>
      <c r="K291" s="44"/>
      <c r="L291" s="48"/>
      <c r="M291" s="227"/>
      <c r="N291" s="228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183</v>
      </c>
      <c r="AU291" s="20" t="s">
        <v>80</v>
      </c>
    </row>
    <row r="292" s="2" customFormat="1">
      <c r="A292" s="42"/>
      <c r="B292" s="43"/>
      <c r="C292" s="44"/>
      <c r="D292" s="229" t="s">
        <v>185</v>
      </c>
      <c r="E292" s="44"/>
      <c r="F292" s="230" t="s">
        <v>3108</v>
      </c>
      <c r="G292" s="44"/>
      <c r="H292" s="44"/>
      <c r="I292" s="226"/>
      <c r="J292" s="44"/>
      <c r="K292" s="44"/>
      <c r="L292" s="48"/>
      <c r="M292" s="227"/>
      <c r="N292" s="228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185</v>
      </c>
      <c r="AU292" s="20" t="s">
        <v>80</v>
      </c>
    </row>
    <row r="293" s="13" customFormat="1">
      <c r="A293" s="13"/>
      <c r="B293" s="241"/>
      <c r="C293" s="242"/>
      <c r="D293" s="224" t="s">
        <v>187</v>
      </c>
      <c r="E293" s="243" t="s">
        <v>30</v>
      </c>
      <c r="F293" s="244" t="s">
        <v>3109</v>
      </c>
      <c r="G293" s="242"/>
      <c r="H293" s="245">
        <v>4</v>
      </c>
      <c r="I293" s="246"/>
      <c r="J293" s="242"/>
      <c r="K293" s="242"/>
      <c r="L293" s="247"/>
      <c r="M293" s="248"/>
      <c r="N293" s="249"/>
      <c r="O293" s="249"/>
      <c r="P293" s="249"/>
      <c r="Q293" s="249"/>
      <c r="R293" s="249"/>
      <c r="S293" s="249"/>
      <c r="T293" s="25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1" t="s">
        <v>187</v>
      </c>
      <c r="AU293" s="251" t="s">
        <v>80</v>
      </c>
      <c r="AV293" s="13" t="s">
        <v>82</v>
      </c>
      <c r="AW293" s="13" t="s">
        <v>36</v>
      </c>
      <c r="AX293" s="13" t="s">
        <v>73</v>
      </c>
      <c r="AY293" s="251" t="s">
        <v>175</v>
      </c>
    </row>
    <row r="294" s="14" customFormat="1">
      <c r="A294" s="14"/>
      <c r="B294" s="252"/>
      <c r="C294" s="253"/>
      <c r="D294" s="224" t="s">
        <v>187</v>
      </c>
      <c r="E294" s="254" t="s">
        <v>30</v>
      </c>
      <c r="F294" s="255" t="s">
        <v>190</v>
      </c>
      <c r="G294" s="253"/>
      <c r="H294" s="256">
        <v>4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187</v>
      </c>
      <c r="AU294" s="262" t="s">
        <v>80</v>
      </c>
      <c r="AV294" s="14" t="s">
        <v>181</v>
      </c>
      <c r="AW294" s="14" t="s">
        <v>36</v>
      </c>
      <c r="AX294" s="14" t="s">
        <v>80</v>
      </c>
      <c r="AY294" s="262" t="s">
        <v>175</v>
      </c>
    </row>
    <row r="295" s="2" customFormat="1" ht="16.5" customHeight="1">
      <c r="A295" s="42"/>
      <c r="B295" s="43"/>
      <c r="C295" s="211" t="s">
        <v>497</v>
      </c>
      <c r="D295" s="211" t="s">
        <v>176</v>
      </c>
      <c r="E295" s="212" t="s">
        <v>3110</v>
      </c>
      <c r="F295" s="213" t="s">
        <v>3111</v>
      </c>
      <c r="G295" s="214" t="s">
        <v>567</v>
      </c>
      <c r="H295" s="215">
        <v>2</v>
      </c>
      <c r="I295" s="216"/>
      <c r="J295" s="217">
        <f>ROUND(I295*H295,2)</f>
        <v>0</v>
      </c>
      <c r="K295" s="213" t="s">
        <v>180</v>
      </c>
      <c r="L295" s="48"/>
      <c r="M295" s="218" t="s">
        <v>30</v>
      </c>
      <c r="N295" s="219" t="s">
        <v>44</v>
      </c>
      <c r="O295" s="88"/>
      <c r="P295" s="220">
        <f>O295*H295</f>
        <v>0</v>
      </c>
      <c r="Q295" s="220">
        <v>0.0098899999999999984</v>
      </c>
      <c r="R295" s="220">
        <f>Q295*H295</f>
        <v>0.01978</v>
      </c>
      <c r="S295" s="220">
        <v>0</v>
      </c>
      <c r="T295" s="221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2" t="s">
        <v>181</v>
      </c>
      <c r="AT295" s="222" t="s">
        <v>176</v>
      </c>
      <c r="AU295" s="222" t="s">
        <v>80</v>
      </c>
      <c r="AY295" s="20" t="s">
        <v>175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20" t="s">
        <v>80</v>
      </c>
      <c r="BK295" s="223">
        <f>ROUND(I295*H295,2)</f>
        <v>0</v>
      </c>
      <c r="BL295" s="20" t="s">
        <v>181</v>
      </c>
      <c r="BM295" s="222" t="s">
        <v>3112</v>
      </c>
    </row>
    <row r="296" s="2" customFormat="1">
      <c r="A296" s="42"/>
      <c r="B296" s="43"/>
      <c r="C296" s="44"/>
      <c r="D296" s="224" t="s">
        <v>183</v>
      </c>
      <c r="E296" s="44"/>
      <c r="F296" s="225" t="s">
        <v>3113</v>
      </c>
      <c r="G296" s="44"/>
      <c r="H296" s="44"/>
      <c r="I296" s="226"/>
      <c r="J296" s="44"/>
      <c r="K296" s="44"/>
      <c r="L296" s="48"/>
      <c r="M296" s="227"/>
      <c r="N296" s="228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183</v>
      </c>
      <c r="AU296" s="20" t="s">
        <v>80</v>
      </c>
    </row>
    <row r="297" s="2" customFormat="1">
      <c r="A297" s="42"/>
      <c r="B297" s="43"/>
      <c r="C297" s="44"/>
      <c r="D297" s="229" t="s">
        <v>185</v>
      </c>
      <c r="E297" s="44"/>
      <c r="F297" s="230" t="s">
        <v>3114</v>
      </c>
      <c r="G297" s="44"/>
      <c r="H297" s="44"/>
      <c r="I297" s="226"/>
      <c r="J297" s="44"/>
      <c r="K297" s="44"/>
      <c r="L297" s="48"/>
      <c r="M297" s="227"/>
      <c r="N297" s="228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185</v>
      </c>
      <c r="AU297" s="20" t="s">
        <v>80</v>
      </c>
    </row>
    <row r="298" s="2" customFormat="1">
      <c r="A298" s="42"/>
      <c r="B298" s="43"/>
      <c r="C298" s="44"/>
      <c r="D298" s="224" t="s">
        <v>311</v>
      </c>
      <c r="E298" s="44"/>
      <c r="F298" s="274" t="s">
        <v>3115</v>
      </c>
      <c r="G298" s="44"/>
      <c r="H298" s="44"/>
      <c r="I298" s="226"/>
      <c r="J298" s="44"/>
      <c r="K298" s="44"/>
      <c r="L298" s="48"/>
      <c r="M298" s="227"/>
      <c r="N298" s="228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311</v>
      </c>
      <c r="AU298" s="20" t="s">
        <v>80</v>
      </c>
    </row>
    <row r="299" s="12" customFormat="1">
      <c r="A299" s="12"/>
      <c r="B299" s="231"/>
      <c r="C299" s="232"/>
      <c r="D299" s="224" t="s">
        <v>187</v>
      </c>
      <c r="E299" s="233" t="s">
        <v>30</v>
      </c>
      <c r="F299" s="234" t="s">
        <v>3116</v>
      </c>
      <c r="G299" s="232"/>
      <c r="H299" s="233" t="s">
        <v>30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40" t="s">
        <v>187</v>
      </c>
      <c r="AU299" s="240" t="s">
        <v>80</v>
      </c>
      <c r="AV299" s="12" t="s">
        <v>80</v>
      </c>
      <c r="AW299" s="12" t="s">
        <v>36</v>
      </c>
      <c r="AX299" s="12" t="s">
        <v>73</v>
      </c>
      <c r="AY299" s="240" t="s">
        <v>175</v>
      </c>
    </row>
    <row r="300" s="13" customFormat="1">
      <c r="A300" s="13"/>
      <c r="B300" s="241"/>
      <c r="C300" s="242"/>
      <c r="D300" s="224" t="s">
        <v>187</v>
      </c>
      <c r="E300" s="243" t="s">
        <v>30</v>
      </c>
      <c r="F300" s="244" t="s">
        <v>3117</v>
      </c>
      <c r="G300" s="242"/>
      <c r="H300" s="245">
        <v>2</v>
      </c>
      <c r="I300" s="246"/>
      <c r="J300" s="242"/>
      <c r="K300" s="242"/>
      <c r="L300" s="247"/>
      <c r="M300" s="248"/>
      <c r="N300" s="249"/>
      <c r="O300" s="249"/>
      <c r="P300" s="249"/>
      <c r="Q300" s="249"/>
      <c r="R300" s="249"/>
      <c r="S300" s="249"/>
      <c r="T300" s="250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1" t="s">
        <v>187</v>
      </c>
      <c r="AU300" s="251" t="s">
        <v>80</v>
      </c>
      <c r="AV300" s="13" t="s">
        <v>82</v>
      </c>
      <c r="AW300" s="13" t="s">
        <v>36</v>
      </c>
      <c r="AX300" s="13" t="s">
        <v>73</v>
      </c>
      <c r="AY300" s="251" t="s">
        <v>175</v>
      </c>
    </row>
    <row r="301" s="14" customFormat="1">
      <c r="A301" s="14"/>
      <c r="B301" s="252"/>
      <c r="C301" s="253"/>
      <c r="D301" s="224" t="s">
        <v>187</v>
      </c>
      <c r="E301" s="254" t="s">
        <v>30</v>
      </c>
      <c r="F301" s="255" t="s">
        <v>190</v>
      </c>
      <c r="G301" s="253"/>
      <c r="H301" s="256">
        <v>2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2" t="s">
        <v>187</v>
      </c>
      <c r="AU301" s="262" t="s">
        <v>80</v>
      </c>
      <c r="AV301" s="14" t="s">
        <v>181</v>
      </c>
      <c r="AW301" s="14" t="s">
        <v>36</v>
      </c>
      <c r="AX301" s="14" t="s">
        <v>80</v>
      </c>
      <c r="AY301" s="262" t="s">
        <v>175</v>
      </c>
    </row>
    <row r="302" s="2" customFormat="1" ht="16.5" customHeight="1">
      <c r="A302" s="42"/>
      <c r="B302" s="43"/>
      <c r="C302" s="287" t="s">
        <v>505</v>
      </c>
      <c r="D302" s="287" t="s">
        <v>770</v>
      </c>
      <c r="E302" s="288" t="s">
        <v>3118</v>
      </c>
      <c r="F302" s="289" t="s">
        <v>3119</v>
      </c>
      <c r="G302" s="290" t="s">
        <v>567</v>
      </c>
      <c r="H302" s="291">
        <v>2</v>
      </c>
      <c r="I302" s="292"/>
      <c r="J302" s="293">
        <f>ROUND(I302*H302,2)</f>
        <v>0</v>
      </c>
      <c r="K302" s="289" t="s">
        <v>180</v>
      </c>
      <c r="L302" s="294"/>
      <c r="M302" s="295" t="s">
        <v>30</v>
      </c>
      <c r="N302" s="296" t="s">
        <v>44</v>
      </c>
      <c r="O302" s="88"/>
      <c r="P302" s="220">
        <f>O302*H302</f>
        <v>0</v>
      </c>
      <c r="Q302" s="220">
        <v>0.002</v>
      </c>
      <c r="R302" s="220">
        <f>Q302*H302</f>
        <v>0.004</v>
      </c>
      <c r="S302" s="220">
        <v>0</v>
      </c>
      <c r="T302" s="221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22" t="s">
        <v>244</v>
      </c>
      <c r="AT302" s="222" t="s">
        <v>770</v>
      </c>
      <c r="AU302" s="222" t="s">
        <v>80</v>
      </c>
      <c r="AY302" s="20" t="s">
        <v>175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20" t="s">
        <v>80</v>
      </c>
      <c r="BK302" s="223">
        <f>ROUND(I302*H302,2)</f>
        <v>0</v>
      </c>
      <c r="BL302" s="20" t="s">
        <v>181</v>
      </c>
      <c r="BM302" s="222" t="s">
        <v>3120</v>
      </c>
    </row>
    <row r="303" s="2" customFormat="1">
      <c r="A303" s="42"/>
      <c r="B303" s="43"/>
      <c r="C303" s="44"/>
      <c r="D303" s="224" t="s">
        <v>183</v>
      </c>
      <c r="E303" s="44"/>
      <c r="F303" s="225" t="s">
        <v>3119</v>
      </c>
      <c r="G303" s="44"/>
      <c r="H303" s="44"/>
      <c r="I303" s="226"/>
      <c r="J303" s="44"/>
      <c r="K303" s="44"/>
      <c r="L303" s="48"/>
      <c r="M303" s="227"/>
      <c r="N303" s="228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183</v>
      </c>
      <c r="AU303" s="20" t="s">
        <v>80</v>
      </c>
    </row>
    <row r="304" s="2" customFormat="1">
      <c r="A304" s="42"/>
      <c r="B304" s="43"/>
      <c r="C304" s="44"/>
      <c r="D304" s="224" t="s">
        <v>311</v>
      </c>
      <c r="E304" s="44"/>
      <c r="F304" s="274" t="s">
        <v>3121</v>
      </c>
      <c r="G304" s="44"/>
      <c r="H304" s="44"/>
      <c r="I304" s="226"/>
      <c r="J304" s="44"/>
      <c r="K304" s="44"/>
      <c r="L304" s="48"/>
      <c r="M304" s="227"/>
      <c r="N304" s="228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311</v>
      </c>
      <c r="AU304" s="20" t="s">
        <v>80</v>
      </c>
    </row>
    <row r="305" s="12" customFormat="1">
      <c r="A305" s="12"/>
      <c r="B305" s="231"/>
      <c r="C305" s="232"/>
      <c r="D305" s="224" t="s">
        <v>187</v>
      </c>
      <c r="E305" s="233" t="s">
        <v>30</v>
      </c>
      <c r="F305" s="234" t="s">
        <v>3122</v>
      </c>
      <c r="G305" s="232"/>
      <c r="H305" s="233" t="s">
        <v>30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40" t="s">
        <v>187</v>
      </c>
      <c r="AU305" s="240" t="s">
        <v>80</v>
      </c>
      <c r="AV305" s="12" t="s">
        <v>80</v>
      </c>
      <c r="AW305" s="12" t="s">
        <v>36</v>
      </c>
      <c r="AX305" s="12" t="s">
        <v>73</v>
      </c>
      <c r="AY305" s="240" t="s">
        <v>175</v>
      </c>
    </row>
    <row r="306" s="13" customFormat="1">
      <c r="A306" s="13"/>
      <c r="B306" s="241"/>
      <c r="C306" s="242"/>
      <c r="D306" s="224" t="s">
        <v>187</v>
      </c>
      <c r="E306" s="243" t="s">
        <v>30</v>
      </c>
      <c r="F306" s="244" t="s">
        <v>3123</v>
      </c>
      <c r="G306" s="242"/>
      <c r="H306" s="245">
        <v>2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187</v>
      </c>
      <c r="AU306" s="251" t="s">
        <v>80</v>
      </c>
      <c r="AV306" s="13" t="s">
        <v>82</v>
      </c>
      <c r="AW306" s="13" t="s">
        <v>36</v>
      </c>
      <c r="AX306" s="13" t="s">
        <v>73</v>
      </c>
      <c r="AY306" s="251" t="s">
        <v>175</v>
      </c>
    </row>
    <row r="307" s="14" customFormat="1">
      <c r="A307" s="14"/>
      <c r="B307" s="252"/>
      <c r="C307" s="253"/>
      <c r="D307" s="224" t="s">
        <v>187</v>
      </c>
      <c r="E307" s="254" t="s">
        <v>30</v>
      </c>
      <c r="F307" s="255" t="s">
        <v>190</v>
      </c>
      <c r="G307" s="253"/>
      <c r="H307" s="256">
        <v>2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2" t="s">
        <v>187</v>
      </c>
      <c r="AU307" s="262" t="s">
        <v>80</v>
      </c>
      <c r="AV307" s="14" t="s">
        <v>181</v>
      </c>
      <c r="AW307" s="14" t="s">
        <v>36</v>
      </c>
      <c r="AX307" s="14" t="s">
        <v>80</v>
      </c>
      <c r="AY307" s="262" t="s">
        <v>175</v>
      </c>
    </row>
    <row r="308" s="2" customFormat="1" ht="16.5" customHeight="1">
      <c r="A308" s="42"/>
      <c r="B308" s="43"/>
      <c r="C308" s="287" t="s">
        <v>512</v>
      </c>
      <c r="D308" s="287" t="s">
        <v>770</v>
      </c>
      <c r="E308" s="288" t="s">
        <v>3124</v>
      </c>
      <c r="F308" s="289" t="s">
        <v>3125</v>
      </c>
      <c r="G308" s="290" t="s">
        <v>567</v>
      </c>
      <c r="H308" s="291">
        <v>2</v>
      </c>
      <c r="I308" s="292"/>
      <c r="J308" s="293">
        <f>ROUND(I308*H308,2)</f>
        <v>0</v>
      </c>
      <c r="K308" s="289" t="s">
        <v>180</v>
      </c>
      <c r="L308" s="294"/>
      <c r="M308" s="295" t="s">
        <v>30</v>
      </c>
      <c r="N308" s="296" t="s">
        <v>44</v>
      </c>
      <c r="O308" s="88"/>
      <c r="P308" s="220">
        <f>O308*H308</f>
        <v>0</v>
      </c>
      <c r="Q308" s="220">
        <v>0.262</v>
      </c>
      <c r="R308" s="220">
        <f>Q308*H308</f>
        <v>0.524</v>
      </c>
      <c r="S308" s="220">
        <v>0</v>
      </c>
      <c r="T308" s="221">
        <f>S308*H308</f>
        <v>0</v>
      </c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R308" s="222" t="s">
        <v>244</v>
      </c>
      <c r="AT308" s="222" t="s">
        <v>770</v>
      </c>
      <c r="AU308" s="222" t="s">
        <v>80</v>
      </c>
      <c r="AY308" s="20" t="s">
        <v>175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20" t="s">
        <v>80</v>
      </c>
      <c r="BK308" s="223">
        <f>ROUND(I308*H308,2)</f>
        <v>0</v>
      </c>
      <c r="BL308" s="20" t="s">
        <v>181</v>
      </c>
      <c r="BM308" s="222" t="s">
        <v>3126</v>
      </c>
    </row>
    <row r="309" s="2" customFormat="1">
      <c r="A309" s="42"/>
      <c r="B309" s="43"/>
      <c r="C309" s="44"/>
      <c r="D309" s="224" t="s">
        <v>183</v>
      </c>
      <c r="E309" s="44"/>
      <c r="F309" s="225" t="s">
        <v>3125</v>
      </c>
      <c r="G309" s="44"/>
      <c r="H309" s="44"/>
      <c r="I309" s="226"/>
      <c r="J309" s="44"/>
      <c r="K309" s="44"/>
      <c r="L309" s="48"/>
      <c r="M309" s="227"/>
      <c r="N309" s="228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183</v>
      </c>
      <c r="AU309" s="20" t="s">
        <v>80</v>
      </c>
    </row>
    <row r="310" s="2" customFormat="1">
      <c r="A310" s="42"/>
      <c r="B310" s="43"/>
      <c r="C310" s="44"/>
      <c r="D310" s="224" t="s">
        <v>311</v>
      </c>
      <c r="E310" s="44"/>
      <c r="F310" s="274" t="s">
        <v>3127</v>
      </c>
      <c r="G310" s="44"/>
      <c r="H310" s="44"/>
      <c r="I310" s="226"/>
      <c r="J310" s="44"/>
      <c r="K310" s="44"/>
      <c r="L310" s="48"/>
      <c r="M310" s="227"/>
      <c r="N310" s="228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311</v>
      </c>
      <c r="AU310" s="20" t="s">
        <v>80</v>
      </c>
    </row>
    <row r="311" s="12" customFormat="1">
      <c r="A311" s="12"/>
      <c r="B311" s="231"/>
      <c r="C311" s="232"/>
      <c r="D311" s="224" t="s">
        <v>187</v>
      </c>
      <c r="E311" s="233" t="s">
        <v>30</v>
      </c>
      <c r="F311" s="234" t="s">
        <v>3128</v>
      </c>
      <c r="G311" s="232"/>
      <c r="H311" s="233" t="s">
        <v>30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40" t="s">
        <v>187</v>
      </c>
      <c r="AU311" s="240" t="s">
        <v>80</v>
      </c>
      <c r="AV311" s="12" t="s">
        <v>80</v>
      </c>
      <c r="AW311" s="12" t="s">
        <v>36</v>
      </c>
      <c r="AX311" s="12" t="s">
        <v>73</v>
      </c>
      <c r="AY311" s="240" t="s">
        <v>175</v>
      </c>
    </row>
    <row r="312" s="13" customFormat="1">
      <c r="A312" s="13"/>
      <c r="B312" s="241"/>
      <c r="C312" s="242"/>
      <c r="D312" s="224" t="s">
        <v>187</v>
      </c>
      <c r="E312" s="243" t="s">
        <v>30</v>
      </c>
      <c r="F312" s="244" t="s">
        <v>3123</v>
      </c>
      <c r="G312" s="242"/>
      <c r="H312" s="245">
        <v>2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187</v>
      </c>
      <c r="AU312" s="251" t="s">
        <v>80</v>
      </c>
      <c r="AV312" s="13" t="s">
        <v>82</v>
      </c>
      <c r="AW312" s="13" t="s">
        <v>36</v>
      </c>
      <c r="AX312" s="13" t="s">
        <v>73</v>
      </c>
      <c r="AY312" s="251" t="s">
        <v>175</v>
      </c>
    </row>
    <row r="313" s="14" customFormat="1">
      <c r="A313" s="14"/>
      <c r="B313" s="252"/>
      <c r="C313" s="253"/>
      <c r="D313" s="224" t="s">
        <v>187</v>
      </c>
      <c r="E313" s="254" t="s">
        <v>30</v>
      </c>
      <c r="F313" s="255" t="s">
        <v>190</v>
      </c>
      <c r="G313" s="253"/>
      <c r="H313" s="256">
        <v>2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187</v>
      </c>
      <c r="AU313" s="262" t="s">
        <v>80</v>
      </c>
      <c r="AV313" s="14" t="s">
        <v>181</v>
      </c>
      <c r="AW313" s="14" t="s">
        <v>36</v>
      </c>
      <c r="AX313" s="14" t="s">
        <v>80</v>
      </c>
      <c r="AY313" s="262" t="s">
        <v>175</v>
      </c>
    </row>
    <row r="314" s="2" customFormat="1" ht="16.5" customHeight="1">
      <c r="A314" s="42"/>
      <c r="B314" s="43"/>
      <c r="C314" s="211" t="s">
        <v>521</v>
      </c>
      <c r="D314" s="211" t="s">
        <v>176</v>
      </c>
      <c r="E314" s="212" t="s">
        <v>3129</v>
      </c>
      <c r="F314" s="213" t="s">
        <v>3130</v>
      </c>
      <c r="G314" s="214" t="s">
        <v>567</v>
      </c>
      <c r="H314" s="215">
        <v>2</v>
      </c>
      <c r="I314" s="216"/>
      <c r="J314" s="217">
        <f>ROUND(I314*H314,2)</f>
        <v>0</v>
      </c>
      <c r="K314" s="213" t="s">
        <v>180</v>
      </c>
      <c r="L314" s="48"/>
      <c r="M314" s="218" t="s">
        <v>30</v>
      </c>
      <c r="N314" s="219" t="s">
        <v>44</v>
      </c>
      <c r="O314" s="88"/>
      <c r="P314" s="220">
        <f>O314*H314</f>
        <v>0</v>
      </c>
      <c r="Q314" s="220">
        <v>0.01218</v>
      </c>
      <c r="R314" s="220">
        <f>Q314*H314</f>
        <v>0.02436</v>
      </c>
      <c r="S314" s="220">
        <v>0</v>
      </c>
      <c r="T314" s="221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2" t="s">
        <v>181</v>
      </c>
      <c r="AT314" s="222" t="s">
        <v>176</v>
      </c>
      <c r="AU314" s="222" t="s">
        <v>80</v>
      </c>
      <c r="AY314" s="20" t="s">
        <v>175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20" t="s">
        <v>80</v>
      </c>
      <c r="BK314" s="223">
        <f>ROUND(I314*H314,2)</f>
        <v>0</v>
      </c>
      <c r="BL314" s="20" t="s">
        <v>181</v>
      </c>
      <c r="BM314" s="222" t="s">
        <v>3131</v>
      </c>
    </row>
    <row r="315" s="2" customFormat="1">
      <c r="A315" s="42"/>
      <c r="B315" s="43"/>
      <c r="C315" s="44"/>
      <c r="D315" s="224" t="s">
        <v>183</v>
      </c>
      <c r="E315" s="44"/>
      <c r="F315" s="225" t="s">
        <v>3132</v>
      </c>
      <c r="G315" s="44"/>
      <c r="H315" s="44"/>
      <c r="I315" s="226"/>
      <c r="J315" s="44"/>
      <c r="K315" s="44"/>
      <c r="L315" s="48"/>
      <c r="M315" s="227"/>
      <c r="N315" s="228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183</v>
      </c>
      <c r="AU315" s="20" t="s">
        <v>80</v>
      </c>
    </row>
    <row r="316" s="2" customFormat="1">
      <c r="A316" s="42"/>
      <c r="B316" s="43"/>
      <c r="C316" s="44"/>
      <c r="D316" s="229" t="s">
        <v>185</v>
      </c>
      <c r="E316" s="44"/>
      <c r="F316" s="230" t="s">
        <v>3133</v>
      </c>
      <c r="G316" s="44"/>
      <c r="H316" s="44"/>
      <c r="I316" s="226"/>
      <c r="J316" s="44"/>
      <c r="K316" s="44"/>
      <c r="L316" s="48"/>
      <c r="M316" s="227"/>
      <c r="N316" s="228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185</v>
      </c>
      <c r="AU316" s="20" t="s">
        <v>80</v>
      </c>
    </row>
    <row r="317" s="2" customFormat="1">
      <c r="A317" s="42"/>
      <c r="B317" s="43"/>
      <c r="C317" s="44"/>
      <c r="D317" s="224" t="s">
        <v>311</v>
      </c>
      <c r="E317" s="44"/>
      <c r="F317" s="274" t="s">
        <v>3134</v>
      </c>
      <c r="G317" s="44"/>
      <c r="H317" s="44"/>
      <c r="I317" s="226"/>
      <c r="J317" s="44"/>
      <c r="K317" s="44"/>
      <c r="L317" s="48"/>
      <c r="M317" s="227"/>
      <c r="N317" s="228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311</v>
      </c>
      <c r="AU317" s="20" t="s">
        <v>80</v>
      </c>
    </row>
    <row r="318" s="12" customFormat="1">
      <c r="A318" s="12"/>
      <c r="B318" s="231"/>
      <c r="C318" s="232"/>
      <c r="D318" s="224" t="s">
        <v>187</v>
      </c>
      <c r="E318" s="233" t="s">
        <v>30</v>
      </c>
      <c r="F318" s="234" t="s">
        <v>3116</v>
      </c>
      <c r="G318" s="232"/>
      <c r="H318" s="233" t="s">
        <v>30</v>
      </c>
      <c r="I318" s="235"/>
      <c r="J318" s="232"/>
      <c r="K318" s="232"/>
      <c r="L318" s="236"/>
      <c r="M318" s="237"/>
      <c r="N318" s="238"/>
      <c r="O318" s="238"/>
      <c r="P318" s="238"/>
      <c r="Q318" s="238"/>
      <c r="R318" s="238"/>
      <c r="S318" s="238"/>
      <c r="T318" s="239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40" t="s">
        <v>187</v>
      </c>
      <c r="AU318" s="240" t="s">
        <v>80</v>
      </c>
      <c r="AV318" s="12" t="s">
        <v>80</v>
      </c>
      <c r="AW318" s="12" t="s">
        <v>36</v>
      </c>
      <c r="AX318" s="12" t="s">
        <v>73</v>
      </c>
      <c r="AY318" s="240" t="s">
        <v>175</v>
      </c>
    </row>
    <row r="319" s="13" customFormat="1">
      <c r="A319" s="13"/>
      <c r="B319" s="241"/>
      <c r="C319" s="242"/>
      <c r="D319" s="224" t="s">
        <v>187</v>
      </c>
      <c r="E319" s="243" t="s">
        <v>30</v>
      </c>
      <c r="F319" s="244" t="s">
        <v>3135</v>
      </c>
      <c r="G319" s="242"/>
      <c r="H319" s="245">
        <v>2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187</v>
      </c>
      <c r="AU319" s="251" t="s">
        <v>80</v>
      </c>
      <c r="AV319" s="13" t="s">
        <v>82</v>
      </c>
      <c r="AW319" s="13" t="s">
        <v>36</v>
      </c>
      <c r="AX319" s="13" t="s">
        <v>73</v>
      </c>
      <c r="AY319" s="251" t="s">
        <v>175</v>
      </c>
    </row>
    <row r="320" s="14" customFormat="1">
      <c r="A320" s="14"/>
      <c r="B320" s="252"/>
      <c r="C320" s="253"/>
      <c r="D320" s="224" t="s">
        <v>187</v>
      </c>
      <c r="E320" s="254" t="s">
        <v>30</v>
      </c>
      <c r="F320" s="255" t="s">
        <v>190</v>
      </c>
      <c r="G320" s="253"/>
      <c r="H320" s="256">
        <v>2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187</v>
      </c>
      <c r="AU320" s="262" t="s">
        <v>80</v>
      </c>
      <c r="AV320" s="14" t="s">
        <v>181</v>
      </c>
      <c r="AW320" s="14" t="s">
        <v>36</v>
      </c>
      <c r="AX320" s="14" t="s">
        <v>80</v>
      </c>
      <c r="AY320" s="262" t="s">
        <v>175</v>
      </c>
    </row>
    <row r="321" s="2" customFormat="1" ht="16.5" customHeight="1">
      <c r="A321" s="42"/>
      <c r="B321" s="43"/>
      <c r="C321" s="287" t="s">
        <v>528</v>
      </c>
      <c r="D321" s="287" t="s">
        <v>770</v>
      </c>
      <c r="E321" s="288" t="s">
        <v>3136</v>
      </c>
      <c r="F321" s="289" t="s">
        <v>3137</v>
      </c>
      <c r="G321" s="290" t="s">
        <v>567</v>
      </c>
      <c r="H321" s="291">
        <v>2</v>
      </c>
      <c r="I321" s="292"/>
      <c r="J321" s="293">
        <f>ROUND(I321*H321,2)</f>
        <v>0</v>
      </c>
      <c r="K321" s="289" t="s">
        <v>180</v>
      </c>
      <c r="L321" s="294"/>
      <c r="M321" s="295" t="s">
        <v>30</v>
      </c>
      <c r="N321" s="296" t="s">
        <v>44</v>
      </c>
      <c r="O321" s="88"/>
      <c r="P321" s="220">
        <f>O321*H321</f>
        <v>0</v>
      </c>
      <c r="Q321" s="220">
        <v>0.585</v>
      </c>
      <c r="R321" s="220">
        <f>Q321*H321</f>
        <v>1.17</v>
      </c>
      <c r="S321" s="220">
        <v>0</v>
      </c>
      <c r="T321" s="221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2" t="s">
        <v>244</v>
      </c>
      <c r="AT321" s="222" t="s">
        <v>770</v>
      </c>
      <c r="AU321" s="222" t="s">
        <v>80</v>
      </c>
      <c r="AY321" s="20" t="s">
        <v>175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20" t="s">
        <v>80</v>
      </c>
      <c r="BK321" s="223">
        <f>ROUND(I321*H321,2)</f>
        <v>0</v>
      </c>
      <c r="BL321" s="20" t="s">
        <v>181</v>
      </c>
      <c r="BM321" s="222" t="s">
        <v>3138</v>
      </c>
    </row>
    <row r="322" s="2" customFormat="1">
      <c r="A322" s="42"/>
      <c r="B322" s="43"/>
      <c r="C322" s="44"/>
      <c r="D322" s="224" t="s">
        <v>183</v>
      </c>
      <c r="E322" s="44"/>
      <c r="F322" s="225" t="s">
        <v>3137</v>
      </c>
      <c r="G322" s="44"/>
      <c r="H322" s="44"/>
      <c r="I322" s="226"/>
      <c r="J322" s="44"/>
      <c r="K322" s="44"/>
      <c r="L322" s="48"/>
      <c r="M322" s="227"/>
      <c r="N322" s="228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183</v>
      </c>
      <c r="AU322" s="20" t="s">
        <v>80</v>
      </c>
    </row>
    <row r="323" s="2" customFormat="1">
      <c r="A323" s="42"/>
      <c r="B323" s="43"/>
      <c r="C323" s="44"/>
      <c r="D323" s="224" t="s">
        <v>311</v>
      </c>
      <c r="E323" s="44"/>
      <c r="F323" s="274" t="s">
        <v>3139</v>
      </c>
      <c r="G323" s="44"/>
      <c r="H323" s="44"/>
      <c r="I323" s="226"/>
      <c r="J323" s="44"/>
      <c r="K323" s="44"/>
      <c r="L323" s="48"/>
      <c r="M323" s="227"/>
      <c r="N323" s="228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311</v>
      </c>
      <c r="AU323" s="20" t="s">
        <v>80</v>
      </c>
    </row>
    <row r="324" s="12" customFormat="1">
      <c r="A324" s="12"/>
      <c r="B324" s="231"/>
      <c r="C324" s="232"/>
      <c r="D324" s="224" t="s">
        <v>187</v>
      </c>
      <c r="E324" s="233" t="s">
        <v>30</v>
      </c>
      <c r="F324" s="234" t="s">
        <v>3140</v>
      </c>
      <c r="G324" s="232"/>
      <c r="H324" s="233" t="s">
        <v>30</v>
      </c>
      <c r="I324" s="235"/>
      <c r="J324" s="232"/>
      <c r="K324" s="232"/>
      <c r="L324" s="236"/>
      <c r="M324" s="237"/>
      <c r="N324" s="238"/>
      <c r="O324" s="238"/>
      <c r="P324" s="238"/>
      <c r="Q324" s="238"/>
      <c r="R324" s="238"/>
      <c r="S324" s="238"/>
      <c r="T324" s="239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40" t="s">
        <v>187</v>
      </c>
      <c r="AU324" s="240" t="s">
        <v>80</v>
      </c>
      <c r="AV324" s="12" t="s">
        <v>80</v>
      </c>
      <c r="AW324" s="12" t="s">
        <v>36</v>
      </c>
      <c r="AX324" s="12" t="s">
        <v>73</v>
      </c>
      <c r="AY324" s="240" t="s">
        <v>175</v>
      </c>
    </row>
    <row r="325" s="13" customFormat="1">
      <c r="A325" s="13"/>
      <c r="B325" s="241"/>
      <c r="C325" s="242"/>
      <c r="D325" s="224" t="s">
        <v>187</v>
      </c>
      <c r="E325" s="243" t="s">
        <v>30</v>
      </c>
      <c r="F325" s="244" t="s">
        <v>3123</v>
      </c>
      <c r="G325" s="242"/>
      <c r="H325" s="245">
        <v>2</v>
      </c>
      <c r="I325" s="246"/>
      <c r="J325" s="242"/>
      <c r="K325" s="242"/>
      <c r="L325" s="247"/>
      <c r="M325" s="248"/>
      <c r="N325" s="249"/>
      <c r="O325" s="249"/>
      <c r="P325" s="249"/>
      <c r="Q325" s="249"/>
      <c r="R325" s="249"/>
      <c r="S325" s="249"/>
      <c r="T325" s="250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1" t="s">
        <v>187</v>
      </c>
      <c r="AU325" s="251" t="s">
        <v>80</v>
      </c>
      <c r="AV325" s="13" t="s">
        <v>82</v>
      </c>
      <c r="AW325" s="13" t="s">
        <v>36</v>
      </c>
      <c r="AX325" s="13" t="s">
        <v>73</v>
      </c>
      <c r="AY325" s="251" t="s">
        <v>175</v>
      </c>
    </row>
    <row r="326" s="14" customFormat="1">
      <c r="A326" s="14"/>
      <c r="B326" s="252"/>
      <c r="C326" s="253"/>
      <c r="D326" s="224" t="s">
        <v>187</v>
      </c>
      <c r="E326" s="254" t="s">
        <v>30</v>
      </c>
      <c r="F326" s="255" t="s">
        <v>190</v>
      </c>
      <c r="G326" s="253"/>
      <c r="H326" s="256">
        <v>2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2" t="s">
        <v>187</v>
      </c>
      <c r="AU326" s="262" t="s">
        <v>80</v>
      </c>
      <c r="AV326" s="14" t="s">
        <v>181</v>
      </c>
      <c r="AW326" s="14" t="s">
        <v>36</v>
      </c>
      <c r="AX326" s="14" t="s">
        <v>80</v>
      </c>
      <c r="AY326" s="262" t="s">
        <v>175</v>
      </c>
    </row>
    <row r="327" s="2" customFormat="1" ht="16.5" customHeight="1">
      <c r="A327" s="42"/>
      <c r="B327" s="43"/>
      <c r="C327" s="211" t="s">
        <v>534</v>
      </c>
      <c r="D327" s="211" t="s">
        <v>176</v>
      </c>
      <c r="E327" s="212" t="s">
        <v>3141</v>
      </c>
      <c r="F327" s="213" t="s">
        <v>3142</v>
      </c>
      <c r="G327" s="214" t="s">
        <v>567</v>
      </c>
      <c r="H327" s="215">
        <v>3</v>
      </c>
      <c r="I327" s="216"/>
      <c r="J327" s="217">
        <f>ROUND(I327*H327,2)</f>
        <v>0</v>
      </c>
      <c r="K327" s="213" t="s">
        <v>180</v>
      </c>
      <c r="L327" s="48"/>
      <c r="M327" s="218" t="s">
        <v>30</v>
      </c>
      <c r="N327" s="219" t="s">
        <v>44</v>
      </c>
      <c r="O327" s="88"/>
      <c r="P327" s="220">
        <f>O327*H327</f>
        <v>0</v>
      </c>
      <c r="Q327" s="220">
        <v>1.92655</v>
      </c>
      <c r="R327" s="220">
        <f>Q327*H327</f>
        <v>5.77965</v>
      </c>
      <c r="S327" s="220">
        <v>0</v>
      </c>
      <c r="T327" s="221">
        <f>S327*H327</f>
        <v>0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2" t="s">
        <v>181</v>
      </c>
      <c r="AT327" s="222" t="s">
        <v>176</v>
      </c>
      <c r="AU327" s="222" t="s">
        <v>80</v>
      </c>
      <c r="AY327" s="20" t="s">
        <v>175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20" t="s">
        <v>80</v>
      </c>
      <c r="BK327" s="223">
        <f>ROUND(I327*H327,2)</f>
        <v>0</v>
      </c>
      <c r="BL327" s="20" t="s">
        <v>181</v>
      </c>
      <c r="BM327" s="222" t="s">
        <v>3143</v>
      </c>
    </row>
    <row r="328" s="2" customFormat="1">
      <c r="A328" s="42"/>
      <c r="B328" s="43"/>
      <c r="C328" s="44"/>
      <c r="D328" s="224" t="s">
        <v>183</v>
      </c>
      <c r="E328" s="44"/>
      <c r="F328" s="225" t="s">
        <v>3144</v>
      </c>
      <c r="G328" s="44"/>
      <c r="H328" s="44"/>
      <c r="I328" s="226"/>
      <c r="J328" s="44"/>
      <c r="K328" s="44"/>
      <c r="L328" s="48"/>
      <c r="M328" s="227"/>
      <c r="N328" s="228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183</v>
      </c>
      <c r="AU328" s="20" t="s">
        <v>80</v>
      </c>
    </row>
    <row r="329" s="2" customFormat="1">
      <c r="A329" s="42"/>
      <c r="B329" s="43"/>
      <c r="C329" s="44"/>
      <c r="D329" s="229" t="s">
        <v>185</v>
      </c>
      <c r="E329" s="44"/>
      <c r="F329" s="230" t="s">
        <v>3145</v>
      </c>
      <c r="G329" s="44"/>
      <c r="H329" s="44"/>
      <c r="I329" s="226"/>
      <c r="J329" s="44"/>
      <c r="K329" s="44"/>
      <c r="L329" s="48"/>
      <c r="M329" s="227"/>
      <c r="N329" s="228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185</v>
      </c>
      <c r="AU329" s="20" t="s">
        <v>80</v>
      </c>
    </row>
    <row r="330" s="2" customFormat="1">
      <c r="A330" s="42"/>
      <c r="B330" s="43"/>
      <c r="C330" s="44"/>
      <c r="D330" s="224" t="s">
        <v>311</v>
      </c>
      <c r="E330" s="44"/>
      <c r="F330" s="274" t="s">
        <v>3146</v>
      </c>
      <c r="G330" s="44"/>
      <c r="H330" s="44"/>
      <c r="I330" s="226"/>
      <c r="J330" s="44"/>
      <c r="K330" s="44"/>
      <c r="L330" s="48"/>
      <c r="M330" s="227"/>
      <c r="N330" s="228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311</v>
      </c>
      <c r="AU330" s="20" t="s">
        <v>80</v>
      </c>
    </row>
    <row r="331" s="12" customFormat="1">
      <c r="A331" s="12"/>
      <c r="B331" s="231"/>
      <c r="C331" s="232"/>
      <c r="D331" s="224" t="s">
        <v>187</v>
      </c>
      <c r="E331" s="233" t="s">
        <v>30</v>
      </c>
      <c r="F331" s="234" t="s">
        <v>3147</v>
      </c>
      <c r="G331" s="232"/>
      <c r="H331" s="233" t="s">
        <v>30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40" t="s">
        <v>187</v>
      </c>
      <c r="AU331" s="240" t="s">
        <v>80</v>
      </c>
      <c r="AV331" s="12" t="s">
        <v>80</v>
      </c>
      <c r="AW331" s="12" t="s">
        <v>36</v>
      </c>
      <c r="AX331" s="12" t="s">
        <v>73</v>
      </c>
      <c r="AY331" s="240" t="s">
        <v>175</v>
      </c>
    </row>
    <row r="332" s="13" customFormat="1">
      <c r="A332" s="13"/>
      <c r="B332" s="241"/>
      <c r="C332" s="242"/>
      <c r="D332" s="224" t="s">
        <v>187</v>
      </c>
      <c r="E332" s="243" t="s">
        <v>30</v>
      </c>
      <c r="F332" s="244" t="s">
        <v>3148</v>
      </c>
      <c r="G332" s="242"/>
      <c r="H332" s="245">
        <v>3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1" t="s">
        <v>187</v>
      </c>
      <c r="AU332" s="251" t="s">
        <v>80</v>
      </c>
      <c r="AV332" s="13" t="s">
        <v>82</v>
      </c>
      <c r="AW332" s="13" t="s">
        <v>36</v>
      </c>
      <c r="AX332" s="13" t="s">
        <v>73</v>
      </c>
      <c r="AY332" s="251" t="s">
        <v>175</v>
      </c>
    </row>
    <row r="333" s="14" customFormat="1">
      <c r="A333" s="14"/>
      <c r="B333" s="252"/>
      <c r="C333" s="253"/>
      <c r="D333" s="224" t="s">
        <v>187</v>
      </c>
      <c r="E333" s="254" t="s">
        <v>30</v>
      </c>
      <c r="F333" s="255" t="s">
        <v>190</v>
      </c>
      <c r="G333" s="253"/>
      <c r="H333" s="256">
        <v>3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2" t="s">
        <v>187</v>
      </c>
      <c r="AU333" s="262" t="s">
        <v>80</v>
      </c>
      <c r="AV333" s="14" t="s">
        <v>181</v>
      </c>
      <c r="AW333" s="14" t="s">
        <v>36</v>
      </c>
      <c r="AX333" s="14" t="s">
        <v>80</v>
      </c>
      <c r="AY333" s="262" t="s">
        <v>175</v>
      </c>
    </row>
    <row r="334" s="2" customFormat="1" ht="16.5" customHeight="1">
      <c r="A334" s="42"/>
      <c r="B334" s="43"/>
      <c r="C334" s="287" t="s">
        <v>540</v>
      </c>
      <c r="D334" s="287" t="s">
        <v>770</v>
      </c>
      <c r="E334" s="288" t="s">
        <v>3149</v>
      </c>
      <c r="F334" s="289" t="s">
        <v>3150</v>
      </c>
      <c r="G334" s="290" t="s">
        <v>567</v>
      </c>
      <c r="H334" s="291">
        <v>3</v>
      </c>
      <c r="I334" s="292"/>
      <c r="J334" s="293">
        <f>ROUND(I334*H334,2)</f>
        <v>0</v>
      </c>
      <c r="K334" s="289" t="s">
        <v>180</v>
      </c>
      <c r="L334" s="294"/>
      <c r="M334" s="295" t="s">
        <v>30</v>
      </c>
      <c r="N334" s="296" t="s">
        <v>44</v>
      </c>
      <c r="O334" s="88"/>
      <c r="P334" s="220">
        <f>O334*H334</f>
        <v>0</v>
      </c>
      <c r="Q334" s="220">
        <v>1.29</v>
      </c>
      <c r="R334" s="220">
        <f>Q334*H334</f>
        <v>3.87</v>
      </c>
      <c r="S334" s="220">
        <v>0</v>
      </c>
      <c r="T334" s="221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22" t="s">
        <v>244</v>
      </c>
      <c r="AT334" s="222" t="s">
        <v>770</v>
      </c>
      <c r="AU334" s="222" t="s">
        <v>80</v>
      </c>
      <c r="AY334" s="20" t="s">
        <v>175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20" t="s">
        <v>80</v>
      </c>
      <c r="BK334" s="223">
        <f>ROUND(I334*H334,2)</f>
        <v>0</v>
      </c>
      <c r="BL334" s="20" t="s">
        <v>181</v>
      </c>
      <c r="BM334" s="222" t="s">
        <v>3151</v>
      </c>
    </row>
    <row r="335" s="2" customFormat="1">
      <c r="A335" s="42"/>
      <c r="B335" s="43"/>
      <c r="C335" s="44"/>
      <c r="D335" s="224" t="s">
        <v>183</v>
      </c>
      <c r="E335" s="44"/>
      <c r="F335" s="225" t="s">
        <v>3150</v>
      </c>
      <c r="G335" s="44"/>
      <c r="H335" s="44"/>
      <c r="I335" s="226"/>
      <c r="J335" s="44"/>
      <c r="K335" s="44"/>
      <c r="L335" s="48"/>
      <c r="M335" s="227"/>
      <c r="N335" s="228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183</v>
      </c>
      <c r="AU335" s="20" t="s">
        <v>80</v>
      </c>
    </row>
    <row r="336" s="2" customFormat="1">
      <c r="A336" s="42"/>
      <c r="B336" s="43"/>
      <c r="C336" s="44"/>
      <c r="D336" s="224" t="s">
        <v>311</v>
      </c>
      <c r="E336" s="44"/>
      <c r="F336" s="274" t="s">
        <v>3152</v>
      </c>
      <c r="G336" s="44"/>
      <c r="H336" s="44"/>
      <c r="I336" s="226"/>
      <c r="J336" s="44"/>
      <c r="K336" s="44"/>
      <c r="L336" s="48"/>
      <c r="M336" s="227"/>
      <c r="N336" s="228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311</v>
      </c>
      <c r="AU336" s="20" t="s">
        <v>80</v>
      </c>
    </row>
    <row r="337" s="12" customFormat="1">
      <c r="A337" s="12"/>
      <c r="B337" s="231"/>
      <c r="C337" s="232"/>
      <c r="D337" s="224" t="s">
        <v>187</v>
      </c>
      <c r="E337" s="233" t="s">
        <v>30</v>
      </c>
      <c r="F337" s="234" t="s">
        <v>3153</v>
      </c>
      <c r="G337" s="232"/>
      <c r="H337" s="233" t="s">
        <v>30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40" t="s">
        <v>187</v>
      </c>
      <c r="AU337" s="240" t="s">
        <v>80</v>
      </c>
      <c r="AV337" s="12" t="s">
        <v>80</v>
      </c>
      <c r="AW337" s="12" t="s">
        <v>36</v>
      </c>
      <c r="AX337" s="12" t="s">
        <v>73</v>
      </c>
      <c r="AY337" s="240" t="s">
        <v>175</v>
      </c>
    </row>
    <row r="338" s="13" customFormat="1">
      <c r="A338" s="13"/>
      <c r="B338" s="241"/>
      <c r="C338" s="242"/>
      <c r="D338" s="224" t="s">
        <v>187</v>
      </c>
      <c r="E338" s="243" t="s">
        <v>30</v>
      </c>
      <c r="F338" s="244" t="s">
        <v>3148</v>
      </c>
      <c r="G338" s="242"/>
      <c r="H338" s="245">
        <v>3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187</v>
      </c>
      <c r="AU338" s="251" t="s">
        <v>80</v>
      </c>
      <c r="AV338" s="13" t="s">
        <v>82</v>
      </c>
      <c r="AW338" s="13" t="s">
        <v>36</v>
      </c>
      <c r="AX338" s="13" t="s">
        <v>73</v>
      </c>
      <c r="AY338" s="251" t="s">
        <v>175</v>
      </c>
    </row>
    <row r="339" s="14" customFormat="1">
      <c r="A339" s="14"/>
      <c r="B339" s="252"/>
      <c r="C339" s="253"/>
      <c r="D339" s="224" t="s">
        <v>187</v>
      </c>
      <c r="E339" s="254" t="s">
        <v>30</v>
      </c>
      <c r="F339" s="255" t="s">
        <v>190</v>
      </c>
      <c r="G339" s="253"/>
      <c r="H339" s="256">
        <v>3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2" t="s">
        <v>187</v>
      </c>
      <c r="AU339" s="262" t="s">
        <v>80</v>
      </c>
      <c r="AV339" s="14" t="s">
        <v>181</v>
      </c>
      <c r="AW339" s="14" t="s">
        <v>36</v>
      </c>
      <c r="AX339" s="14" t="s">
        <v>80</v>
      </c>
      <c r="AY339" s="262" t="s">
        <v>175</v>
      </c>
    </row>
    <row r="340" s="2" customFormat="1" ht="16.5" customHeight="1">
      <c r="A340" s="42"/>
      <c r="B340" s="43"/>
      <c r="C340" s="287" t="s">
        <v>550</v>
      </c>
      <c r="D340" s="287" t="s">
        <v>770</v>
      </c>
      <c r="E340" s="288" t="s">
        <v>3124</v>
      </c>
      <c r="F340" s="289" t="s">
        <v>3125</v>
      </c>
      <c r="G340" s="290" t="s">
        <v>567</v>
      </c>
      <c r="H340" s="291">
        <v>1</v>
      </c>
      <c r="I340" s="292"/>
      <c r="J340" s="293">
        <f>ROUND(I340*H340,2)</f>
        <v>0</v>
      </c>
      <c r="K340" s="289" t="s">
        <v>180</v>
      </c>
      <c r="L340" s="294"/>
      <c r="M340" s="295" t="s">
        <v>30</v>
      </c>
      <c r="N340" s="296" t="s">
        <v>44</v>
      </c>
      <c r="O340" s="88"/>
      <c r="P340" s="220">
        <f>O340*H340</f>
        <v>0</v>
      </c>
      <c r="Q340" s="220">
        <v>0.262</v>
      </c>
      <c r="R340" s="220">
        <f>Q340*H340</f>
        <v>0.262</v>
      </c>
      <c r="S340" s="220">
        <v>0</v>
      </c>
      <c r="T340" s="221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2" t="s">
        <v>244</v>
      </c>
      <c r="AT340" s="222" t="s">
        <v>770</v>
      </c>
      <c r="AU340" s="222" t="s">
        <v>80</v>
      </c>
      <c r="AY340" s="20" t="s">
        <v>175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20" t="s">
        <v>80</v>
      </c>
      <c r="BK340" s="223">
        <f>ROUND(I340*H340,2)</f>
        <v>0</v>
      </c>
      <c r="BL340" s="20" t="s">
        <v>181</v>
      </c>
      <c r="BM340" s="222" t="s">
        <v>3154</v>
      </c>
    </row>
    <row r="341" s="2" customFormat="1">
      <c r="A341" s="42"/>
      <c r="B341" s="43"/>
      <c r="C341" s="44"/>
      <c r="D341" s="224" t="s">
        <v>183</v>
      </c>
      <c r="E341" s="44"/>
      <c r="F341" s="225" t="s">
        <v>3125</v>
      </c>
      <c r="G341" s="44"/>
      <c r="H341" s="44"/>
      <c r="I341" s="226"/>
      <c r="J341" s="44"/>
      <c r="K341" s="44"/>
      <c r="L341" s="48"/>
      <c r="M341" s="227"/>
      <c r="N341" s="228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183</v>
      </c>
      <c r="AU341" s="20" t="s">
        <v>80</v>
      </c>
    </row>
    <row r="342" s="2" customFormat="1">
      <c r="A342" s="42"/>
      <c r="B342" s="43"/>
      <c r="C342" s="44"/>
      <c r="D342" s="224" t="s">
        <v>311</v>
      </c>
      <c r="E342" s="44"/>
      <c r="F342" s="274" t="s">
        <v>3155</v>
      </c>
      <c r="G342" s="44"/>
      <c r="H342" s="44"/>
      <c r="I342" s="226"/>
      <c r="J342" s="44"/>
      <c r="K342" s="44"/>
      <c r="L342" s="48"/>
      <c r="M342" s="227"/>
      <c r="N342" s="228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311</v>
      </c>
      <c r="AU342" s="20" t="s">
        <v>80</v>
      </c>
    </row>
    <row r="343" s="12" customFormat="1">
      <c r="A343" s="12"/>
      <c r="B343" s="231"/>
      <c r="C343" s="232"/>
      <c r="D343" s="224" t="s">
        <v>187</v>
      </c>
      <c r="E343" s="233" t="s">
        <v>30</v>
      </c>
      <c r="F343" s="234" t="s">
        <v>3156</v>
      </c>
      <c r="G343" s="232"/>
      <c r="H343" s="233" t="s">
        <v>30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9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T343" s="240" t="s">
        <v>187</v>
      </c>
      <c r="AU343" s="240" t="s">
        <v>80</v>
      </c>
      <c r="AV343" s="12" t="s">
        <v>80</v>
      </c>
      <c r="AW343" s="12" t="s">
        <v>36</v>
      </c>
      <c r="AX343" s="12" t="s">
        <v>73</v>
      </c>
      <c r="AY343" s="240" t="s">
        <v>175</v>
      </c>
    </row>
    <row r="344" s="13" customFormat="1">
      <c r="A344" s="13"/>
      <c r="B344" s="241"/>
      <c r="C344" s="242"/>
      <c r="D344" s="224" t="s">
        <v>187</v>
      </c>
      <c r="E344" s="243" t="s">
        <v>30</v>
      </c>
      <c r="F344" s="244" t="s">
        <v>2941</v>
      </c>
      <c r="G344" s="242"/>
      <c r="H344" s="245">
        <v>1</v>
      </c>
      <c r="I344" s="246"/>
      <c r="J344" s="242"/>
      <c r="K344" s="242"/>
      <c r="L344" s="247"/>
      <c r="M344" s="248"/>
      <c r="N344" s="249"/>
      <c r="O344" s="249"/>
      <c r="P344" s="249"/>
      <c r="Q344" s="249"/>
      <c r="R344" s="249"/>
      <c r="S344" s="249"/>
      <c r="T344" s="250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1" t="s">
        <v>187</v>
      </c>
      <c r="AU344" s="251" t="s">
        <v>80</v>
      </c>
      <c r="AV344" s="13" t="s">
        <v>82</v>
      </c>
      <c r="AW344" s="13" t="s">
        <v>36</v>
      </c>
      <c r="AX344" s="13" t="s">
        <v>73</v>
      </c>
      <c r="AY344" s="251" t="s">
        <v>175</v>
      </c>
    </row>
    <row r="345" s="14" customFormat="1">
      <c r="A345" s="14"/>
      <c r="B345" s="252"/>
      <c r="C345" s="253"/>
      <c r="D345" s="224" t="s">
        <v>187</v>
      </c>
      <c r="E345" s="254" t="s">
        <v>30</v>
      </c>
      <c r="F345" s="255" t="s">
        <v>190</v>
      </c>
      <c r="G345" s="253"/>
      <c r="H345" s="256">
        <v>1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2" t="s">
        <v>187</v>
      </c>
      <c r="AU345" s="262" t="s">
        <v>80</v>
      </c>
      <c r="AV345" s="14" t="s">
        <v>181</v>
      </c>
      <c r="AW345" s="14" t="s">
        <v>36</v>
      </c>
      <c r="AX345" s="14" t="s">
        <v>80</v>
      </c>
      <c r="AY345" s="262" t="s">
        <v>175</v>
      </c>
    </row>
    <row r="346" s="2" customFormat="1" ht="16.5" customHeight="1">
      <c r="A346" s="42"/>
      <c r="B346" s="43"/>
      <c r="C346" s="287" t="s">
        <v>556</v>
      </c>
      <c r="D346" s="287" t="s">
        <v>770</v>
      </c>
      <c r="E346" s="288" t="s">
        <v>3136</v>
      </c>
      <c r="F346" s="289" t="s">
        <v>3137</v>
      </c>
      <c r="G346" s="290" t="s">
        <v>567</v>
      </c>
      <c r="H346" s="291">
        <v>3</v>
      </c>
      <c r="I346" s="292"/>
      <c r="J346" s="293">
        <f>ROUND(I346*H346,2)</f>
        <v>0</v>
      </c>
      <c r="K346" s="289" t="s">
        <v>180</v>
      </c>
      <c r="L346" s="294"/>
      <c r="M346" s="295" t="s">
        <v>30</v>
      </c>
      <c r="N346" s="296" t="s">
        <v>44</v>
      </c>
      <c r="O346" s="88"/>
      <c r="P346" s="220">
        <f>O346*H346</f>
        <v>0</v>
      </c>
      <c r="Q346" s="220">
        <v>0.585</v>
      </c>
      <c r="R346" s="220">
        <f>Q346*H346</f>
        <v>1.7549999999999997</v>
      </c>
      <c r="S346" s="220">
        <v>0</v>
      </c>
      <c r="T346" s="221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2" t="s">
        <v>244</v>
      </c>
      <c r="AT346" s="222" t="s">
        <v>770</v>
      </c>
      <c r="AU346" s="222" t="s">
        <v>80</v>
      </c>
      <c r="AY346" s="20" t="s">
        <v>175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20" t="s">
        <v>80</v>
      </c>
      <c r="BK346" s="223">
        <f>ROUND(I346*H346,2)</f>
        <v>0</v>
      </c>
      <c r="BL346" s="20" t="s">
        <v>181</v>
      </c>
      <c r="BM346" s="222" t="s">
        <v>3157</v>
      </c>
    </row>
    <row r="347" s="2" customFormat="1">
      <c r="A347" s="42"/>
      <c r="B347" s="43"/>
      <c r="C347" s="44"/>
      <c r="D347" s="224" t="s">
        <v>183</v>
      </c>
      <c r="E347" s="44"/>
      <c r="F347" s="225" t="s">
        <v>3137</v>
      </c>
      <c r="G347" s="44"/>
      <c r="H347" s="44"/>
      <c r="I347" s="226"/>
      <c r="J347" s="44"/>
      <c r="K347" s="44"/>
      <c r="L347" s="48"/>
      <c r="M347" s="227"/>
      <c r="N347" s="228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183</v>
      </c>
      <c r="AU347" s="20" t="s">
        <v>80</v>
      </c>
    </row>
    <row r="348" s="2" customFormat="1">
      <c r="A348" s="42"/>
      <c r="B348" s="43"/>
      <c r="C348" s="44"/>
      <c r="D348" s="224" t="s">
        <v>311</v>
      </c>
      <c r="E348" s="44"/>
      <c r="F348" s="274" t="s">
        <v>3158</v>
      </c>
      <c r="G348" s="44"/>
      <c r="H348" s="44"/>
      <c r="I348" s="226"/>
      <c r="J348" s="44"/>
      <c r="K348" s="44"/>
      <c r="L348" s="48"/>
      <c r="M348" s="227"/>
      <c r="N348" s="228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311</v>
      </c>
      <c r="AU348" s="20" t="s">
        <v>80</v>
      </c>
    </row>
    <row r="349" s="12" customFormat="1">
      <c r="A349" s="12"/>
      <c r="B349" s="231"/>
      <c r="C349" s="232"/>
      <c r="D349" s="224" t="s">
        <v>187</v>
      </c>
      <c r="E349" s="233" t="s">
        <v>30</v>
      </c>
      <c r="F349" s="234" t="s">
        <v>3159</v>
      </c>
      <c r="G349" s="232"/>
      <c r="H349" s="233" t="s">
        <v>30</v>
      </c>
      <c r="I349" s="235"/>
      <c r="J349" s="232"/>
      <c r="K349" s="232"/>
      <c r="L349" s="236"/>
      <c r="M349" s="237"/>
      <c r="N349" s="238"/>
      <c r="O349" s="238"/>
      <c r="P349" s="238"/>
      <c r="Q349" s="238"/>
      <c r="R349" s="238"/>
      <c r="S349" s="238"/>
      <c r="T349" s="239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T349" s="240" t="s">
        <v>187</v>
      </c>
      <c r="AU349" s="240" t="s">
        <v>80</v>
      </c>
      <c r="AV349" s="12" t="s">
        <v>80</v>
      </c>
      <c r="AW349" s="12" t="s">
        <v>36</v>
      </c>
      <c r="AX349" s="12" t="s">
        <v>73</v>
      </c>
      <c r="AY349" s="240" t="s">
        <v>175</v>
      </c>
    </row>
    <row r="350" s="13" customFormat="1">
      <c r="A350" s="13"/>
      <c r="B350" s="241"/>
      <c r="C350" s="242"/>
      <c r="D350" s="224" t="s">
        <v>187</v>
      </c>
      <c r="E350" s="243" t="s">
        <v>30</v>
      </c>
      <c r="F350" s="244" t="s">
        <v>3148</v>
      </c>
      <c r="G350" s="242"/>
      <c r="H350" s="245">
        <v>3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1" t="s">
        <v>187</v>
      </c>
      <c r="AU350" s="251" t="s">
        <v>80</v>
      </c>
      <c r="AV350" s="13" t="s">
        <v>82</v>
      </c>
      <c r="AW350" s="13" t="s">
        <v>36</v>
      </c>
      <c r="AX350" s="13" t="s">
        <v>73</v>
      </c>
      <c r="AY350" s="251" t="s">
        <v>175</v>
      </c>
    </row>
    <row r="351" s="14" customFormat="1">
      <c r="A351" s="14"/>
      <c r="B351" s="252"/>
      <c r="C351" s="253"/>
      <c r="D351" s="224" t="s">
        <v>187</v>
      </c>
      <c r="E351" s="254" t="s">
        <v>30</v>
      </c>
      <c r="F351" s="255" t="s">
        <v>190</v>
      </c>
      <c r="G351" s="253"/>
      <c r="H351" s="256">
        <v>3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2" t="s">
        <v>187</v>
      </c>
      <c r="AU351" s="262" t="s">
        <v>80</v>
      </c>
      <c r="AV351" s="14" t="s">
        <v>181</v>
      </c>
      <c r="AW351" s="14" t="s">
        <v>36</v>
      </c>
      <c r="AX351" s="14" t="s">
        <v>80</v>
      </c>
      <c r="AY351" s="262" t="s">
        <v>175</v>
      </c>
    </row>
    <row r="352" s="2" customFormat="1" ht="16.5" customHeight="1">
      <c r="A352" s="42"/>
      <c r="B352" s="43"/>
      <c r="C352" s="287" t="s">
        <v>564</v>
      </c>
      <c r="D352" s="287" t="s">
        <v>770</v>
      </c>
      <c r="E352" s="288" t="s">
        <v>3160</v>
      </c>
      <c r="F352" s="289" t="s">
        <v>3161</v>
      </c>
      <c r="G352" s="290" t="s">
        <v>567</v>
      </c>
      <c r="H352" s="291">
        <v>2</v>
      </c>
      <c r="I352" s="292"/>
      <c r="J352" s="293">
        <f>ROUND(I352*H352,2)</f>
        <v>0</v>
      </c>
      <c r="K352" s="289" t="s">
        <v>180</v>
      </c>
      <c r="L352" s="294"/>
      <c r="M352" s="295" t="s">
        <v>30</v>
      </c>
      <c r="N352" s="296" t="s">
        <v>44</v>
      </c>
      <c r="O352" s="88"/>
      <c r="P352" s="220">
        <f>O352*H352</f>
        <v>0</v>
      </c>
      <c r="Q352" s="220">
        <v>0.068000000000000008</v>
      </c>
      <c r="R352" s="220">
        <f>Q352*H352</f>
        <v>0.13600000000000002</v>
      </c>
      <c r="S352" s="220">
        <v>0</v>
      </c>
      <c r="T352" s="221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22" t="s">
        <v>244</v>
      </c>
      <c r="AT352" s="222" t="s">
        <v>770</v>
      </c>
      <c r="AU352" s="222" t="s">
        <v>80</v>
      </c>
      <c r="AY352" s="20" t="s">
        <v>175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20" t="s">
        <v>80</v>
      </c>
      <c r="BK352" s="223">
        <f>ROUND(I352*H352,2)</f>
        <v>0</v>
      </c>
      <c r="BL352" s="20" t="s">
        <v>181</v>
      </c>
      <c r="BM352" s="222" t="s">
        <v>3162</v>
      </c>
    </row>
    <row r="353" s="2" customFormat="1">
      <c r="A353" s="42"/>
      <c r="B353" s="43"/>
      <c r="C353" s="44"/>
      <c r="D353" s="224" t="s">
        <v>183</v>
      </c>
      <c r="E353" s="44"/>
      <c r="F353" s="225" t="s">
        <v>3161</v>
      </c>
      <c r="G353" s="44"/>
      <c r="H353" s="44"/>
      <c r="I353" s="226"/>
      <c r="J353" s="44"/>
      <c r="K353" s="44"/>
      <c r="L353" s="48"/>
      <c r="M353" s="227"/>
      <c r="N353" s="228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183</v>
      </c>
      <c r="AU353" s="20" t="s">
        <v>80</v>
      </c>
    </row>
    <row r="354" s="2" customFormat="1">
      <c r="A354" s="42"/>
      <c r="B354" s="43"/>
      <c r="C354" s="44"/>
      <c r="D354" s="224" t="s">
        <v>311</v>
      </c>
      <c r="E354" s="44"/>
      <c r="F354" s="274" t="s">
        <v>3163</v>
      </c>
      <c r="G354" s="44"/>
      <c r="H354" s="44"/>
      <c r="I354" s="226"/>
      <c r="J354" s="44"/>
      <c r="K354" s="44"/>
      <c r="L354" s="48"/>
      <c r="M354" s="227"/>
      <c r="N354" s="228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0" t="s">
        <v>311</v>
      </c>
      <c r="AU354" s="20" t="s">
        <v>80</v>
      </c>
    </row>
    <row r="355" s="12" customFormat="1">
      <c r="A355" s="12"/>
      <c r="B355" s="231"/>
      <c r="C355" s="232"/>
      <c r="D355" s="224" t="s">
        <v>187</v>
      </c>
      <c r="E355" s="233" t="s">
        <v>30</v>
      </c>
      <c r="F355" s="234" t="s">
        <v>3164</v>
      </c>
      <c r="G355" s="232"/>
      <c r="H355" s="233" t="s">
        <v>30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40" t="s">
        <v>187</v>
      </c>
      <c r="AU355" s="240" t="s">
        <v>80</v>
      </c>
      <c r="AV355" s="12" t="s">
        <v>80</v>
      </c>
      <c r="AW355" s="12" t="s">
        <v>36</v>
      </c>
      <c r="AX355" s="12" t="s">
        <v>73</v>
      </c>
      <c r="AY355" s="240" t="s">
        <v>175</v>
      </c>
    </row>
    <row r="356" s="13" customFormat="1">
      <c r="A356" s="13"/>
      <c r="B356" s="241"/>
      <c r="C356" s="242"/>
      <c r="D356" s="224" t="s">
        <v>187</v>
      </c>
      <c r="E356" s="243" t="s">
        <v>30</v>
      </c>
      <c r="F356" s="244" t="s">
        <v>3123</v>
      </c>
      <c r="G356" s="242"/>
      <c r="H356" s="245">
        <v>2</v>
      </c>
      <c r="I356" s="246"/>
      <c r="J356" s="242"/>
      <c r="K356" s="242"/>
      <c r="L356" s="247"/>
      <c r="M356" s="248"/>
      <c r="N356" s="249"/>
      <c r="O356" s="249"/>
      <c r="P356" s="249"/>
      <c r="Q356" s="249"/>
      <c r="R356" s="249"/>
      <c r="S356" s="249"/>
      <c r="T356" s="250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1" t="s">
        <v>187</v>
      </c>
      <c r="AU356" s="251" t="s">
        <v>80</v>
      </c>
      <c r="AV356" s="13" t="s">
        <v>82</v>
      </c>
      <c r="AW356" s="13" t="s">
        <v>36</v>
      </c>
      <c r="AX356" s="13" t="s">
        <v>73</v>
      </c>
      <c r="AY356" s="251" t="s">
        <v>175</v>
      </c>
    </row>
    <row r="357" s="14" customFormat="1">
      <c r="A357" s="14"/>
      <c r="B357" s="252"/>
      <c r="C357" s="253"/>
      <c r="D357" s="224" t="s">
        <v>187</v>
      </c>
      <c r="E357" s="254" t="s">
        <v>30</v>
      </c>
      <c r="F357" s="255" t="s">
        <v>190</v>
      </c>
      <c r="G357" s="253"/>
      <c r="H357" s="256">
        <v>2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2" t="s">
        <v>187</v>
      </c>
      <c r="AU357" s="262" t="s">
        <v>80</v>
      </c>
      <c r="AV357" s="14" t="s">
        <v>181</v>
      </c>
      <c r="AW357" s="14" t="s">
        <v>36</v>
      </c>
      <c r="AX357" s="14" t="s">
        <v>80</v>
      </c>
      <c r="AY357" s="262" t="s">
        <v>175</v>
      </c>
    </row>
    <row r="358" s="2" customFormat="1" ht="16.5" customHeight="1">
      <c r="A358" s="42"/>
      <c r="B358" s="43"/>
      <c r="C358" s="287" t="s">
        <v>574</v>
      </c>
      <c r="D358" s="287" t="s">
        <v>770</v>
      </c>
      <c r="E358" s="288" t="s">
        <v>3165</v>
      </c>
      <c r="F358" s="289" t="s">
        <v>3166</v>
      </c>
      <c r="G358" s="290" t="s">
        <v>567</v>
      </c>
      <c r="H358" s="291">
        <v>1</v>
      </c>
      <c r="I358" s="292"/>
      <c r="J358" s="293">
        <f>ROUND(I358*H358,2)</f>
        <v>0</v>
      </c>
      <c r="K358" s="289" t="s">
        <v>180</v>
      </c>
      <c r="L358" s="294"/>
      <c r="M358" s="295" t="s">
        <v>30</v>
      </c>
      <c r="N358" s="296" t="s">
        <v>44</v>
      </c>
      <c r="O358" s="88"/>
      <c r="P358" s="220">
        <f>O358*H358</f>
        <v>0</v>
      </c>
      <c r="Q358" s="220">
        <v>0.051</v>
      </c>
      <c r="R358" s="220">
        <f>Q358*H358</f>
        <v>0.051</v>
      </c>
      <c r="S358" s="220">
        <v>0</v>
      </c>
      <c r="T358" s="221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22" t="s">
        <v>244</v>
      </c>
      <c r="AT358" s="222" t="s">
        <v>770</v>
      </c>
      <c r="AU358" s="222" t="s">
        <v>80</v>
      </c>
      <c r="AY358" s="20" t="s">
        <v>175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20" t="s">
        <v>80</v>
      </c>
      <c r="BK358" s="223">
        <f>ROUND(I358*H358,2)</f>
        <v>0</v>
      </c>
      <c r="BL358" s="20" t="s">
        <v>181</v>
      </c>
      <c r="BM358" s="222" t="s">
        <v>3167</v>
      </c>
    </row>
    <row r="359" s="2" customFormat="1">
      <c r="A359" s="42"/>
      <c r="B359" s="43"/>
      <c r="C359" s="44"/>
      <c r="D359" s="224" t="s">
        <v>183</v>
      </c>
      <c r="E359" s="44"/>
      <c r="F359" s="225" t="s">
        <v>3166</v>
      </c>
      <c r="G359" s="44"/>
      <c r="H359" s="44"/>
      <c r="I359" s="226"/>
      <c r="J359" s="44"/>
      <c r="K359" s="44"/>
      <c r="L359" s="48"/>
      <c r="M359" s="227"/>
      <c r="N359" s="228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0" t="s">
        <v>183</v>
      </c>
      <c r="AU359" s="20" t="s">
        <v>80</v>
      </c>
    </row>
    <row r="360" s="2" customFormat="1">
      <c r="A360" s="42"/>
      <c r="B360" s="43"/>
      <c r="C360" s="44"/>
      <c r="D360" s="224" t="s">
        <v>311</v>
      </c>
      <c r="E360" s="44"/>
      <c r="F360" s="274" t="s">
        <v>3168</v>
      </c>
      <c r="G360" s="44"/>
      <c r="H360" s="44"/>
      <c r="I360" s="226"/>
      <c r="J360" s="44"/>
      <c r="K360" s="44"/>
      <c r="L360" s="48"/>
      <c r="M360" s="227"/>
      <c r="N360" s="228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0" t="s">
        <v>311</v>
      </c>
      <c r="AU360" s="20" t="s">
        <v>80</v>
      </c>
    </row>
    <row r="361" s="12" customFormat="1">
      <c r="A361" s="12"/>
      <c r="B361" s="231"/>
      <c r="C361" s="232"/>
      <c r="D361" s="224" t="s">
        <v>187</v>
      </c>
      <c r="E361" s="233" t="s">
        <v>30</v>
      </c>
      <c r="F361" s="234" t="s">
        <v>3169</v>
      </c>
      <c r="G361" s="232"/>
      <c r="H361" s="233" t="s">
        <v>30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40" t="s">
        <v>187</v>
      </c>
      <c r="AU361" s="240" t="s">
        <v>80</v>
      </c>
      <c r="AV361" s="12" t="s">
        <v>80</v>
      </c>
      <c r="AW361" s="12" t="s">
        <v>36</v>
      </c>
      <c r="AX361" s="12" t="s">
        <v>73</v>
      </c>
      <c r="AY361" s="240" t="s">
        <v>175</v>
      </c>
    </row>
    <row r="362" s="13" customFormat="1">
      <c r="A362" s="13"/>
      <c r="B362" s="241"/>
      <c r="C362" s="242"/>
      <c r="D362" s="224" t="s">
        <v>187</v>
      </c>
      <c r="E362" s="243" t="s">
        <v>30</v>
      </c>
      <c r="F362" s="244" t="s">
        <v>2941</v>
      </c>
      <c r="G362" s="242"/>
      <c r="H362" s="245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187</v>
      </c>
      <c r="AU362" s="251" t="s">
        <v>80</v>
      </c>
      <c r="AV362" s="13" t="s">
        <v>82</v>
      </c>
      <c r="AW362" s="13" t="s">
        <v>36</v>
      </c>
      <c r="AX362" s="13" t="s">
        <v>73</v>
      </c>
      <c r="AY362" s="251" t="s">
        <v>175</v>
      </c>
    </row>
    <row r="363" s="14" customFormat="1">
      <c r="A363" s="14"/>
      <c r="B363" s="252"/>
      <c r="C363" s="253"/>
      <c r="D363" s="224" t="s">
        <v>187</v>
      </c>
      <c r="E363" s="254" t="s">
        <v>30</v>
      </c>
      <c r="F363" s="255" t="s">
        <v>190</v>
      </c>
      <c r="G363" s="253"/>
      <c r="H363" s="256">
        <v>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2" t="s">
        <v>187</v>
      </c>
      <c r="AU363" s="262" t="s">
        <v>80</v>
      </c>
      <c r="AV363" s="14" t="s">
        <v>181</v>
      </c>
      <c r="AW363" s="14" t="s">
        <v>36</v>
      </c>
      <c r="AX363" s="14" t="s">
        <v>80</v>
      </c>
      <c r="AY363" s="262" t="s">
        <v>175</v>
      </c>
    </row>
    <row r="364" s="2" customFormat="1" ht="16.5" customHeight="1">
      <c r="A364" s="42"/>
      <c r="B364" s="43"/>
      <c r="C364" s="287" t="s">
        <v>581</v>
      </c>
      <c r="D364" s="287" t="s">
        <v>770</v>
      </c>
      <c r="E364" s="288" t="s">
        <v>3170</v>
      </c>
      <c r="F364" s="289" t="s">
        <v>3171</v>
      </c>
      <c r="G364" s="290" t="s">
        <v>567</v>
      </c>
      <c r="H364" s="291">
        <v>1</v>
      </c>
      <c r="I364" s="292"/>
      <c r="J364" s="293">
        <f>ROUND(I364*H364,2)</f>
        <v>0</v>
      </c>
      <c r="K364" s="289" t="s">
        <v>180</v>
      </c>
      <c r="L364" s="294"/>
      <c r="M364" s="295" t="s">
        <v>30</v>
      </c>
      <c r="N364" s="296" t="s">
        <v>44</v>
      </c>
      <c r="O364" s="88"/>
      <c r="P364" s="220">
        <f>O364*H364</f>
        <v>0</v>
      </c>
      <c r="Q364" s="220">
        <v>0.04</v>
      </c>
      <c r="R364" s="220">
        <f>Q364*H364</f>
        <v>0.04</v>
      </c>
      <c r="S364" s="220">
        <v>0</v>
      </c>
      <c r="T364" s="221">
        <f>S364*H364</f>
        <v>0</v>
      </c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R364" s="222" t="s">
        <v>244</v>
      </c>
      <c r="AT364" s="222" t="s">
        <v>770</v>
      </c>
      <c r="AU364" s="222" t="s">
        <v>80</v>
      </c>
      <c r="AY364" s="20" t="s">
        <v>175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20" t="s">
        <v>80</v>
      </c>
      <c r="BK364" s="223">
        <f>ROUND(I364*H364,2)</f>
        <v>0</v>
      </c>
      <c r="BL364" s="20" t="s">
        <v>181</v>
      </c>
      <c r="BM364" s="222" t="s">
        <v>3172</v>
      </c>
    </row>
    <row r="365" s="2" customFormat="1">
      <c r="A365" s="42"/>
      <c r="B365" s="43"/>
      <c r="C365" s="44"/>
      <c r="D365" s="224" t="s">
        <v>183</v>
      </c>
      <c r="E365" s="44"/>
      <c r="F365" s="225" t="s">
        <v>3171</v>
      </c>
      <c r="G365" s="44"/>
      <c r="H365" s="44"/>
      <c r="I365" s="226"/>
      <c r="J365" s="44"/>
      <c r="K365" s="44"/>
      <c r="L365" s="48"/>
      <c r="M365" s="227"/>
      <c r="N365" s="228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183</v>
      </c>
      <c r="AU365" s="20" t="s">
        <v>80</v>
      </c>
    </row>
    <row r="366" s="2" customFormat="1">
      <c r="A366" s="42"/>
      <c r="B366" s="43"/>
      <c r="C366" s="44"/>
      <c r="D366" s="224" t="s">
        <v>311</v>
      </c>
      <c r="E366" s="44"/>
      <c r="F366" s="274" t="s">
        <v>3173</v>
      </c>
      <c r="G366" s="44"/>
      <c r="H366" s="44"/>
      <c r="I366" s="226"/>
      <c r="J366" s="44"/>
      <c r="K366" s="44"/>
      <c r="L366" s="48"/>
      <c r="M366" s="227"/>
      <c r="N366" s="228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311</v>
      </c>
      <c r="AU366" s="20" t="s">
        <v>80</v>
      </c>
    </row>
    <row r="367" s="12" customFormat="1">
      <c r="A367" s="12"/>
      <c r="B367" s="231"/>
      <c r="C367" s="232"/>
      <c r="D367" s="224" t="s">
        <v>187</v>
      </c>
      <c r="E367" s="233" t="s">
        <v>30</v>
      </c>
      <c r="F367" s="234" t="s">
        <v>3174</v>
      </c>
      <c r="G367" s="232"/>
      <c r="H367" s="233" t="s">
        <v>30</v>
      </c>
      <c r="I367" s="235"/>
      <c r="J367" s="232"/>
      <c r="K367" s="232"/>
      <c r="L367" s="236"/>
      <c r="M367" s="237"/>
      <c r="N367" s="238"/>
      <c r="O367" s="238"/>
      <c r="P367" s="238"/>
      <c r="Q367" s="238"/>
      <c r="R367" s="238"/>
      <c r="S367" s="238"/>
      <c r="T367" s="239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40" t="s">
        <v>187</v>
      </c>
      <c r="AU367" s="240" t="s">
        <v>80</v>
      </c>
      <c r="AV367" s="12" t="s">
        <v>80</v>
      </c>
      <c r="AW367" s="12" t="s">
        <v>36</v>
      </c>
      <c r="AX367" s="12" t="s">
        <v>73</v>
      </c>
      <c r="AY367" s="240" t="s">
        <v>175</v>
      </c>
    </row>
    <row r="368" s="13" customFormat="1">
      <c r="A368" s="13"/>
      <c r="B368" s="241"/>
      <c r="C368" s="242"/>
      <c r="D368" s="224" t="s">
        <v>187</v>
      </c>
      <c r="E368" s="243" t="s">
        <v>30</v>
      </c>
      <c r="F368" s="244" t="s">
        <v>2941</v>
      </c>
      <c r="G368" s="242"/>
      <c r="H368" s="245">
        <v>1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187</v>
      </c>
      <c r="AU368" s="251" t="s">
        <v>80</v>
      </c>
      <c r="AV368" s="13" t="s">
        <v>82</v>
      </c>
      <c r="AW368" s="13" t="s">
        <v>36</v>
      </c>
      <c r="AX368" s="13" t="s">
        <v>73</v>
      </c>
      <c r="AY368" s="251" t="s">
        <v>175</v>
      </c>
    </row>
    <row r="369" s="14" customFormat="1">
      <c r="A369" s="14"/>
      <c r="B369" s="252"/>
      <c r="C369" s="253"/>
      <c r="D369" s="224" t="s">
        <v>187</v>
      </c>
      <c r="E369" s="254" t="s">
        <v>30</v>
      </c>
      <c r="F369" s="255" t="s">
        <v>190</v>
      </c>
      <c r="G369" s="253"/>
      <c r="H369" s="256">
        <v>1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2" t="s">
        <v>187</v>
      </c>
      <c r="AU369" s="262" t="s">
        <v>80</v>
      </c>
      <c r="AV369" s="14" t="s">
        <v>181</v>
      </c>
      <c r="AW369" s="14" t="s">
        <v>36</v>
      </c>
      <c r="AX369" s="14" t="s">
        <v>80</v>
      </c>
      <c r="AY369" s="262" t="s">
        <v>175</v>
      </c>
    </row>
    <row r="370" s="2" customFormat="1" ht="16.5" customHeight="1">
      <c r="A370" s="42"/>
      <c r="B370" s="43"/>
      <c r="C370" s="287" t="s">
        <v>587</v>
      </c>
      <c r="D370" s="287" t="s">
        <v>770</v>
      </c>
      <c r="E370" s="288" t="s">
        <v>3118</v>
      </c>
      <c r="F370" s="289" t="s">
        <v>3119</v>
      </c>
      <c r="G370" s="290" t="s">
        <v>567</v>
      </c>
      <c r="H370" s="291">
        <v>4</v>
      </c>
      <c r="I370" s="292"/>
      <c r="J370" s="293">
        <f>ROUND(I370*H370,2)</f>
        <v>0</v>
      </c>
      <c r="K370" s="289" t="s">
        <v>180</v>
      </c>
      <c r="L370" s="294"/>
      <c r="M370" s="295" t="s">
        <v>30</v>
      </c>
      <c r="N370" s="296" t="s">
        <v>44</v>
      </c>
      <c r="O370" s="88"/>
      <c r="P370" s="220">
        <f>O370*H370</f>
        <v>0</v>
      </c>
      <c r="Q370" s="220">
        <v>0.002</v>
      </c>
      <c r="R370" s="220">
        <f>Q370*H370</f>
        <v>0.008</v>
      </c>
      <c r="S370" s="220">
        <v>0</v>
      </c>
      <c r="T370" s="221">
        <f>S370*H370</f>
        <v>0</v>
      </c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R370" s="222" t="s">
        <v>244</v>
      </c>
      <c r="AT370" s="222" t="s">
        <v>770</v>
      </c>
      <c r="AU370" s="222" t="s">
        <v>80</v>
      </c>
      <c r="AY370" s="20" t="s">
        <v>175</v>
      </c>
      <c r="BE370" s="223">
        <f>IF(N370="základní",J370,0)</f>
        <v>0</v>
      </c>
      <c r="BF370" s="223">
        <f>IF(N370="snížená",J370,0)</f>
        <v>0</v>
      </c>
      <c r="BG370" s="223">
        <f>IF(N370="zákl. přenesená",J370,0)</f>
        <v>0</v>
      </c>
      <c r="BH370" s="223">
        <f>IF(N370="sníž. přenesená",J370,0)</f>
        <v>0</v>
      </c>
      <c r="BI370" s="223">
        <f>IF(N370="nulová",J370,0)</f>
        <v>0</v>
      </c>
      <c r="BJ370" s="20" t="s">
        <v>80</v>
      </c>
      <c r="BK370" s="223">
        <f>ROUND(I370*H370,2)</f>
        <v>0</v>
      </c>
      <c r="BL370" s="20" t="s">
        <v>181</v>
      </c>
      <c r="BM370" s="222" t="s">
        <v>3175</v>
      </c>
    </row>
    <row r="371" s="2" customFormat="1">
      <c r="A371" s="42"/>
      <c r="B371" s="43"/>
      <c r="C371" s="44"/>
      <c r="D371" s="224" t="s">
        <v>183</v>
      </c>
      <c r="E371" s="44"/>
      <c r="F371" s="225" t="s">
        <v>3119</v>
      </c>
      <c r="G371" s="44"/>
      <c r="H371" s="44"/>
      <c r="I371" s="226"/>
      <c r="J371" s="44"/>
      <c r="K371" s="44"/>
      <c r="L371" s="48"/>
      <c r="M371" s="227"/>
      <c r="N371" s="228"/>
      <c r="O371" s="88"/>
      <c r="P371" s="88"/>
      <c r="Q371" s="88"/>
      <c r="R371" s="88"/>
      <c r="S371" s="88"/>
      <c r="T371" s="89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T371" s="20" t="s">
        <v>183</v>
      </c>
      <c r="AU371" s="20" t="s">
        <v>80</v>
      </c>
    </row>
    <row r="372" s="2" customFormat="1">
      <c r="A372" s="42"/>
      <c r="B372" s="43"/>
      <c r="C372" s="44"/>
      <c r="D372" s="224" t="s">
        <v>311</v>
      </c>
      <c r="E372" s="44"/>
      <c r="F372" s="274" t="s">
        <v>3176</v>
      </c>
      <c r="G372" s="44"/>
      <c r="H372" s="44"/>
      <c r="I372" s="226"/>
      <c r="J372" s="44"/>
      <c r="K372" s="44"/>
      <c r="L372" s="48"/>
      <c r="M372" s="227"/>
      <c r="N372" s="228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311</v>
      </c>
      <c r="AU372" s="20" t="s">
        <v>80</v>
      </c>
    </row>
    <row r="373" s="12" customFormat="1">
      <c r="A373" s="12"/>
      <c r="B373" s="231"/>
      <c r="C373" s="232"/>
      <c r="D373" s="224" t="s">
        <v>187</v>
      </c>
      <c r="E373" s="233" t="s">
        <v>30</v>
      </c>
      <c r="F373" s="234" t="s">
        <v>3177</v>
      </c>
      <c r="G373" s="232"/>
      <c r="H373" s="233" t="s">
        <v>30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9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40" t="s">
        <v>187</v>
      </c>
      <c r="AU373" s="240" t="s">
        <v>80</v>
      </c>
      <c r="AV373" s="12" t="s">
        <v>80</v>
      </c>
      <c r="AW373" s="12" t="s">
        <v>36</v>
      </c>
      <c r="AX373" s="12" t="s">
        <v>73</v>
      </c>
      <c r="AY373" s="240" t="s">
        <v>175</v>
      </c>
    </row>
    <row r="374" s="13" customFormat="1">
      <c r="A374" s="13"/>
      <c r="B374" s="241"/>
      <c r="C374" s="242"/>
      <c r="D374" s="224" t="s">
        <v>187</v>
      </c>
      <c r="E374" s="243" t="s">
        <v>30</v>
      </c>
      <c r="F374" s="244" t="s">
        <v>3178</v>
      </c>
      <c r="G374" s="242"/>
      <c r="H374" s="245">
        <v>4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187</v>
      </c>
      <c r="AU374" s="251" t="s">
        <v>80</v>
      </c>
      <c r="AV374" s="13" t="s">
        <v>82</v>
      </c>
      <c r="AW374" s="13" t="s">
        <v>36</v>
      </c>
      <c r="AX374" s="13" t="s">
        <v>73</v>
      </c>
      <c r="AY374" s="251" t="s">
        <v>175</v>
      </c>
    </row>
    <row r="375" s="14" customFormat="1">
      <c r="A375" s="14"/>
      <c r="B375" s="252"/>
      <c r="C375" s="253"/>
      <c r="D375" s="224" t="s">
        <v>187</v>
      </c>
      <c r="E375" s="254" t="s">
        <v>30</v>
      </c>
      <c r="F375" s="255" t="s">
        <v>190</v>
      </c>
      <c r="G375" s="253"/>
      <c r="H375" s="256">
        <v>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2" t="s">
        <v>187</v>
      </c>
      <c r="AU375" s="262" t="s">
        <v>80</v>
      </c>
      <c r="AV375" s="14" t="s">
        <v>181</v>
      </c>
      <c r="AW375" s="14" t="s">
        <v>36</v>
      </c>
      <c r="AX375" s="14" t="s">
        <v>80</v>
      </c>
      <c r="AY375" s="262" t="s">
        <v>175</v>
      </c>
    </row>
    <row r="376" s="2" customFormat="1" ht="16.5" customHeight="1">
      <c r="A376" s="42"/>
      <c r="B376" s="43"/>
      <c r="C376" s="287" t="s">
        <v>594</v>
      </c>
      <c r="D376" s="287" t="s">
        <v>770</v>
      </c>
      <c r="E376" s="288" t="s">
        <v>3179</v>
      </c>
      <c r="F376" s="289" t="s">
        <v>3180</v>
      </c>
      <c r="G376" s="290" t="s">
        <v>567</v>
      </c>
      <c r="H376" s="291">
        <v>6</v>
      </c>
      <c r="I376" s="292"/>
      <c r="J376" s="293">
        <f>ROUND(I376*H376,2)</f>
        <v>0</v>
      </c>
      <c r="K376" s="289" t="s">
        <v>180</v>
      </c>
      <c r="L376" s="294"/>
      <c r="M376" s="295" t="s">
        <v>30</v>
      </c>
      <c r="N376" s="296" t="s">
        <v>44</v>
      </c>
      <c r="O376" s="88"/>
      <c r="P376" s="220">
        <f>O376*H376</f>
        <v>0</v>
      </c>
      <c r="Q376" s="220">
        <v>0.0005</v>
      </c>
      <c r="R376" s="220">
        <f>Q376*H376</f>
        <v>0.003</v>
      </c>
      <c r="S376" s="220">
        <v>0</v>
      </c>
      <c r="T376" s="221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22" t="s">
        <v>244</v>
      </c>
      <c r="AT376" s="222" t="s">
        <v>770</v>
      </c>
      <c r="AU376" s="222" t="s">
        <v>80</v>
      </c>
      <c r="AY376" s="20" t="s">
        <v>175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20" t="s">
        <v>80</v>
      </c>
      <c r="BK376" s="223">
        <f>ROUND(I376*H376,2)</f>
        <v>0</v>
      </c>
      <c r="BL376" s="20" t="s">
        <v>181</v>
      </c>
      <c r="BM376" s="222" t="s">
        <v>3181</v>
      </c>
    </row>
    <row r="377" s="2" customFormat="1">
      <c r="A377" s="42"/>
      <c r="B377" s="43"/>
      <c r="C377" s="44"/>
      <c r="D377" s="224" t="s">
        <v>183</v>
      </c>
      <c r="E377" s="44"/>
      <c r="F377" s="225" t="s">
        <v>3180</v>
      </c>
      <c r="G377" s="44"/>
      <c r="H377" s="44"/>
      <c r="I377" s="226"/>
      <c r="J377" s="44"/>
      <c r="K377" s="44"/>
      <c r="L377" s="48"/>
      <c r="M377" s="227"/>
      <c r="N377" s="228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0" t="s">
        <v>183</v>
      </c>
      <c r="AU377" s="20" t="s">
        <v>80</v>
      </c>
    </row>
    <row r="378" s="2" customFormat="1">
      <c r="A378" s="42"/>
      <c r="B378" s="43"/>
      <c r="C378" s="44"/>
      <c r="D378" s="224" t="s">
        <v>311</v>
      </c>
      <c r="E378" s="44"/>
      <c r="F378" s="274" t="s">
        <v>3182</v>
      </c>
      <c r="G378" s="44"/>
      <c r="H378" s="44"/>
      <c r="I378" s="226"/>
      <c r="J378" s="44"/>
      <c r="K378" s="44"/>
      <c r="L378" s="48"/>
      <c r="M378" s="227"/>
      <c r="N378" s="228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311</v>
      </c>
      <c r="AU378" s="20" t="s">
        <v>80</v>
      </c>
    </row>
    <row r="379" s="12" customFormat="1">
      <c r="A379" s="12"/>
      <c r="B379" s="231"/>
      <c r="C379" s="232"/>
      <c r="D379" s="224" t="s">
        <v>187</v>
      </c>
      <c r="E379" s="233" t="s">
        <v>30</v>
      </c>
      <c r="F379" s="234" t="s">
        <v>3183</v>
      </c>
      <c r="G379" s="232"/>
      <c r="H379" s="233" t="s">
        <v>30</v>
      </c>
      <c r="I379" s="235"/>
      <c r="J379" s="232"/>
      <c r="K379" s="232"/>
      <c r="L379" s="236"/>
      <c r="M379" s="237"/>
      <c r="N379" s="238"/>
      <c r="O379" s="238"/>
      <c r="P379" s="238"/>
      <c r="Q379" s="238"/>
      <c r="R379" s="238"/>
      <c r="S379" s="238"/>
      <c r="T379" s="239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T379" s="240" t="s">
        <v>187</v>
      </c>
      <c r="AU379" s="240" t="s">
        <v>80</v>
      </c>
      <c r="AV379" s="12" t="s">
        <v>80</v>
      </c>
      <c r="AW379" s="12" t="s">
        <v>36</v>
      </c>
      <c r="AX379" s="12" t="s">
        <v>73</v>
      </c>
      <c r="AY379" s="240" t="s">
        <v>175</v>
      </c>
    </row>
    <row r="380" s="13" customFormat="1">
      <c r="A380" s="13"/>
      <c r="B380" s="241"/>
      <c r="C380" s="242"/>
      <c r="D380" s="224" t="s">
        <v>187</v>
      </c>
      <c r="E380" s="243" t="s">
        <v>30</v>
      </c>
      <c r="F380" s="244" t="s">
        <v>3184</v>
      </c>
      <c r="G380" s="242"/>
      <c r="H380" s="245">
        <v>6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1" t="s">
        <v>187</v>
      </c>
      <c r="AU380" s="251" t="s">
        <v>80</v>
      </c>
      <c r="AV380" s="13" t="s">
        <v>82</v>
      </c>
      <c r="AW380" s="13" t="s">
        <v>36</v>
      </c>
      <c r="AX380" s="13" t="s">
        <v>73</v>
      </c>
      <c r="AY380" s="251" t="s">
        <v>175</v>
      </c>
    </row>
    <row r="381" s="14" customFormat="1">
      <c r="A381" s="14"/>
      <c r="B381" s="252"/>
      <c r="C381" s="253"/>
      <c r="D381" s="224" t="s">
        <v>187</v>
      </c>
      <c r="E381" s="254" t="s">
        <v>30</v>
      </c>
      <c r="F381" s="255" t="s">
        <v>190</v>
      </c>
      <c r="G381" s="253"/>
      <c r="H381" s="256">
        <v>6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187</v>
      </c>
      <c r="AU381" s="262" t="s">
        <v>80</v>
      </c>
      <c r="AV381" s="14" t="s">
        <v>181</v>
      </c>
      <c r="AW381" s="14" t="s">
        <v>36</v>
      </c>
      <c r="AX381" s="14" t="s">
        <v>80</v>
      </c>
      <c r="AY381" s="262" t="s">
        <v>175</v>
      </c>
    </row>
    <row r="382" s="2" customFormat="1" ht="16.5" customHeight="1">
      <c r="A382" s="42"/>
      <c r="B382" s="43"/>
      <c r="C382" s="211" t="s">
        <v>600</v>
      </c>
      <c r="D382" s="211" t="s">
        <v>176</v>
      </c>
      <c r="E382" s="212" t="s">
        <v>3185</v>
      </c>
      <c r="F382" s="213" t="s">
        <v>3186</v>
      </c>
      <c r="G382" s="214" t="s">
        <v>567</v>
      </c>
      <c r="H382" s="215">
        <v>1</v>
      </c>
      <c r="I382" s="216"/>
      <c r="J382" s="217">
        <f>ROUND(I382*H382,2)</f>
        <v>0</v>
      </c>
      <c r="K382" s="213" t="s">
        <v>180</v>
      </c>
      <c r="L382" s="48"/>
      <c r="M382" s="218" t="s">
        <v>30</v>
      </c>
      <c r="N382" s="219" t="s">
        <v>44</v>
      </c>
      <c r="O382" s="88"/>
      <c r="P382" s="220">
        <f>O382*H382</f>
        <v>0</v>
      </c>
      <c r="Q382" s="220">
        <v>0.1056</v>
      </c>
      <c r="R382" s="220">
        <f>Q382*H382</f>
        <v>0.1056</v>
      </c>
      <c r="S382" s="220">
        <v>0</v>
      </c>
      <c r="T382" s="221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2" t="s">
        <v>181</v>
      </c>
      <c r="AT382" s="222" t="s">
        <v>176</v>
      </c>
      <c r="AU382" s="222" t="s">
        <v>80</v>
      </c>
      <c r="AY382" s="20" t="s">
        <v>175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20" t="s">
        <v>80</v>
      </c>
      <c r="BK382" s="223">
        <f>ROUND(I382*H382,2)</f>
        <v>0</v>
      </c>
      <c r="BL382" s="20" t="s">
        <v>181</v>
      </c>
      <c r="BM382" s="222" t="s">
        <v>3187</v>
      </c>
    </row>
    <row r="383" s="2" customFormat="1">
      <c r="A383" s="42"/>
      <c r="B383" s="43"/>
      <c r="C383" s="44"/>
      <c r="D383" s="224" t="s">
        <v>183</v>
      </c>
      <c r="E383" s="44"/>
      <c r="F383" s="225" t="s">
        <v>3188</v>
      </c>
      <c r="G383" s="44"/>
      <c r="H383" s="44"/>
      <c r="I383" s="226"/>
      <c r="J383" s="44"/>
      <c r="K383" s="44"/>
      <c r="L383" s="48"/>
      <c r="M383" s="227"/>
      <c r="N383" s="228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183</v>
      </c>
      <c r="AU383" s="20" t="s">
        <v>80</v>
      </c>
    </row>
    <row r="384" s="2" customFormat="1">
      <c r="A384" s="42"/>
      <c r="B384" s="43"/>
      <c r="C384" s="44"/>
      <c r="D384" s="229" t="s">
        <v>185</v>
      </c>
      <c r="E384" s="44"/>
      <c r="F384" s="230" t="s">
        <v>3189</v>
      </c>
      <c r="G384" s="44"/>
      <c r="H384" s="44"/>
      <c r="I384" s="226"/>
      <c r="J384" s="44"/>
      <c r="K384" s="44"/>
      <c r="L384" s="48"/>
      <c r="M384" s="227"/>
      <c r="N384" s="228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185</v>
      </c>
      <c r="AU384" s="20" t="s">
        <v>80</v>
      </c>
    </row>
    <row r="385" s="2" customFormat="1">
      <c r="A385" s="42"/>
      <c r="B385" s="43"/>
      <c r="C385" s="44"/>
      <c r="D385" s="224" t="s">
        <v>311</v>
      </c>
      <c r="E385" s="44"/>
      <c r="F385" s="274" t="s">
        <v>3190</v>
      </c>
      <c r="G385" s="44"/>
      <c r="H385" s="44"/>
      <c r="I385" s="226"/>
      <c r="J385" s="44"/>
      <c r="K385" s="44"/>
      <c r="L385" s="48"/>
      <c r="M385" s="227"/>
      <c r="N385" s="228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311</v>
      </c>
      <c r="AU385" s="20" t="s">
        <v>80</v>
      </c>
    </row>
    <row r="386" s="12" customFormat="1">
      <c r="A386" s="12"/>
      <c r="B386" s="231"/>
      <c r="C386" s="232"/>
      <c r="D386" s="224" t="s">
        <v>187</v>
      </c>
      <c r="E386" s="233" t="s">
        <v>30</v>
      </c>
      <c r="F386" s="234" t="s">
        <v>3191</v>
      </c>
      <c r="G386" s="232"/>
      <c r="H386" s="233" t="s">
        <v>30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40" t="s">
        <v>187</v>
      </c>
      <c r="AU386" s="240" t="s">
        <v>80</v>
      </c>
      <c r="AV386" s="12" t="s">
        <v>80</v>
      </c>
      <c r="AW386" s="12" t="s">
        <v>36</v>
      </c>
      <c r="AX386" s="12" t="s">
        <v>73</v>
      </c>
      <c r="AY386" s="240" t="s">
        <v>175</v>
      </c>
    </row>
    <row r="387" s="13" customFormat="1">
      <c r="A387" s="13"/>
      <c r="B387" s="241"/>
      <c r="C387" s="242"/>
      <c r="D387" s="224" t="s">
        <v>187</v>
      </c>
      <c r="E387" s="243" t="s">
        <v>30</v>
      </c>
      <c r="F387" s="244" t="s">
        <v>2941</v>
      </c>
      <c r="G387" s="242"/>
      <c r="H387" s="245">
        <v>1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1" t="s">
        <v>187</v>
      </c>
      <c r="AU387" s="251" t="s">
        <v>80</v>
      </c>
      <c r="AV387" s="13" t="s">
        <v>82</v>
      </c>
      <c r="AW387" s="13" t="s">
        <v>36</v>
      </c>
      <c r="AX387" s="13" t="s">
        <v>73</v>
      </c>
      <c r="AY387" s="251" t="s">
        <v>175</v>
      </c>
    </row>
    <row r="388" s="14" customFormat="1">
      <c r="A388" s="14"/>
      <c r="B388" s="252"/>
      <c r="C388" s="253"/>
      <c r="D388" s="224" t="s">
        <v>187</v>
      </c>
      <c r="E388" s="254" t="s">
        <v>30</v>
      </c>
      <c r="F388" s="255" t="s">
        <v>190</v>
      </c>
      <c r="G388" s="253"/>
      <c r="H388" s="256">
        <v>1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2" t="s">
        <v>187</v>
      </c>
      <c r="AU388" s="262" t="s">
        <v>80</v>
      </c>
      <c r="AV388" s="14" t="s">
        <v>181</v>
      </c>
      <c r="AW388" s="14" t="s">
        <v>36</v>
      </c>
      <c r="AX388" s="14" t="s">
        <v>80</v>
      </c>
      <c r="AY388" s="262" t="s">
        <v>175</v>
      </c>
    </row>
    <row r="389" s="2" customFormat="1" ht="16.5" customHeight="1">
      <c r="A389" s="42"/>
      <c r="B389" s="43"/>
      <c r="C389" s="211" t="s">
        <v>606</v>
      </c>
      <c r="D389" s="211" t="s">
        <v>176</v>
      </c>
      <c r="E389" s="212" t="s">
        <v>3192</v>
      </c>
      <c r="F389" s="213" t="s">
        <v>3193</v>
      </c>
      <c r="G389" s="214" t="s">
        <v>567</v>
      </c>
      <c r="H389" s="215">
        <v>1</v>
      </c>
      <c r="I389" s="216"/>
      <c r="J389" s="217">
        <f>ROUND(I389*H389,2)</f>
        <v>0</v>
      </c>
      <c r="K389" s="213" t="s">
        <v>180</v>
      </c>
      <c r="L389" s="48"/>
      <c r="M389" s="218" t="s">
        <v>30</v>
      </c>
      <c r="N389" s="219" t="s">
        <v>44</v>
      </c>
      <c r="O389" s="88"/>
      <c r="P389" s="220">
        <f>O389*H389</f>
        <v>0</v>
      </c>
      <c r="Q389" s="220">
        <v>0.012120000000000002</v>
      </c>
      <c r="R389" s="220">
        <f>Q389*H389</f>
        <v>0.012120000000000002</v>
      </c>
      <c r="S389" s="220">
        <v>0</v>
      </c>
      <c r="T389" s="221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22" t="s">
        <v>181</v>
      </c>
      <c r="AT389" s="222" t="s">
        <v>176</v>
      </c>
      <c r="AU389" s="222" t="s">
        <v>80</v>
      </c>
      <c r="AY389" s="20" t="s">
        <v>175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20" t="s">
        <v>80</v>
      </c>
      <c r="BK389" s="223">
        <f>ROUND(I389*H389,2)</f>
        <v>0</v>
      </c>
      <c r="BL389" s="20" t="s">
        <v>181</v>
      </c>
      <c r="BM389" s="222" t="s">
        <v>3194</v>
      </c>
    </row>
    <row r="390" s="2" customFormat="1">
      <c r="A390" s="42"/>
      <c r="B390" s="43"/>
      <c r="C390" s="44"/>
      <c r="D390" s="224" t="s">
        <v>183</v>
      </c>
      <c r="E390" s="44"/>
      <c r="F390" s="225" t="s">
        <v>3195</v>
      </c>
      <c r="G390" s="44"/>
      <c r="H390" s="44"/>
      <c r="I390" s="226"/>
      <c r="J390" s="44"/>
      <c r="K390" s="44"/>
      <c r="L390" s="48"/>
      <c r="M390" s="227"/>
      <c r="N390" s="228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183</v>
      </c>
      <c r="AU390" s="20" t="s">
        <v>80</v>
      </c>
    </row>
    <row r="391" s="2" customFormat="1">
      <c r="A391" s="42"/>
      <c r="B391" s="43"/>
      <c r="C391" s="44"/>
      <c r="D391" s="229" t="s">
        <v>185</v>
      </c>
      <c r="E391" s="44"/>
      <c r="F391" s="230" t="s">
        <v>3196</v>
      </c>
      <c r="G391" s="44"/>
      <c r="H391" s="44"/>
      <c r="I391" s="226"/>
      <c r="J391" s="44"/>
      <c r="K391" s="44"/>
      <c r="L391" s="48"/>
      <c r="M391" s="227"/>
      <c r="N391" s="228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0" t="s">
        <v>185</v>
      </c>
      <c r="AU391" s="20" t="s">
        <v>80</v>
      </c>
    </row>
    <row r="392" s="2" customFormat="1">
      <c r="A392" s="42"/>
      <c r="B392" s="43"/>
      <c r="C392" s="44"/>
      <c r="D392" s="224" t="s">
        <v>311</v>
      </c>
      <c r="E392" s="44"/>
      <c r="F392" s="274" t="s">
        <v>3197</v>
      </c>
      <c r="G392" s="44"/>
      <c r="H392" s="44"/>
      <c r="I392" s="226"/>
      <c r="J392" s="44"/>
      <c r="K392" s="44"/>
      <c r="L392" s="48"/>
      <c r="M392" s="227"/>
      <c r="N392" s="228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311</v>
      </c>
      <c r="AU392" s="20" t="s">
        <v>80</v>
      </c>
    </row>
    <row r="393" s="12" customFormat="1">
      <c r="A393" s="12"/>
      <c r="B393" s="231"/>
      <c r="C393" s="232"/>
      <c r="D393" s="224" t="s">
        <v>187</v>
      </c>
      <c r="E393" s="233" t="s">
        <v>30</v>
      </c>
      <c r="F393" s="234" t="s">
        <v>3198</v>
      </c>
      <c r="G393" s="232"/>
      <c r="H393" s="233" t="s">
        <v>30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T393" s="240" t="s">
        <v>187</v>
      </c>
      <c r="AU393" s="240" t="s">
        <v>80</v>
      </c>
      <c r="AV393" s="12" t="s">
        <v>80</v>
      </c>
      <c r="AW393" s="12" t="s">
        <v>36</v>
      </c>
      <c r="AX393" s="12" t="s">
        <v>73</v>
      </c>
      <c r="AY393" s="240" t="s">
        <v>175</v>
      </c>
    </row>
    <row r="394" s="13" customFormat="1">
      <c r="A394" s="13"/>
      <c r="B394" s="241"/>
      <c r="C394" s="242"/>
      <c r="D394" s="224" t="s">
        <v>187</v>
      </c>
      <c r="E394" s="243" t="s">
        <v>30</v>
      </c>
      <c r="F394" s="244" t="s">
        <v>2941</v>
      </c>
      <c r="G394" s="242"/>
      <c r="H394" s="245">
        <v>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1" t="s">
        <v>187</v>
      </c>
      <c r="AU394" s="251" t="s">
        <v>80</v>
      </c>
      <c r="AV394" s="13" t="s">
        <v>82</v>
      </c>
      <c r="AW394" s="13" t="s">
        <v>36</v>
      </c>
      <c r="AX394" s="13" t="s">
        <v>73</v>
      </c>
      <c r="AY394" s="251" t="s">
        <v>175</v>
      </c>
    </row>
    <row r="395" s="14" customFormat="1">
      <c r="A395" s="14"/>
      <c r="B395" s="252"/>
      <c r="C395" s="253"/>
      <c r="D395" s="224" t="s">
        <v>187</v>
      </c>
      <c r="E395" s="254" t="s">
        <v>30</v>
      </c>
      <c r="F395" s="255" t="s">
        <v>190</v>
      </c>
      <c r="G395" s="253"/>
      <c r="H395" s="256">
        <v>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2" t="s">
        <v>187</v>
      </c>
      <c r="AU395" s="262" t="s">
        <v>80</v>
      </c>
      <c r="AV395" s="14" t="s">
        <v>181</v>
      </c>
      <c r="AW395" s="14" t="s">
        <v>36</v>
      </c>
      <c r="AX395" s="14" t="s">
        <v>80</v>
      </c>
      <c r="AY395" s="262" t="s">
        <v>175</v>
      </c>
    </row>
    <row r="396" s="2" customFormat="1" ht="21.75" customHeight="1">
      <c r="A396" s="42"/>
      <c r="B396" s="43"/>
      <c r="C396" s="211" t="s">
        <v>614</v>
      </c>
      <c r="D396" s="211" t="s">
        <v>176</v>
      </c>
      <c r="E396" s="212" t="s">
        <v>3199</v>
      </c>
      <c r="F396" s="213" t="s">
        <v>3200</v>
      </c>
      <c r="G396" s="214" t="s">
        <v>567</v>
      </c>
      <c r="H396" s="215">
        <v>1</v>
      </c>
      <c r="I396" s="216"/>
      <c r="J396" s="217">
        <f>ROUND(I396*H396,2)</f>
        <v>0</v>
      </c>
      <c r="K396" s="213" t="s">
        <v>180</v>
      </c>
      <c r="L396" s="48"/>
      <c r="M396" s="218" t="s">
        <v>30</v>
      </c>
      <c r="N396" s="219" t="s">
        <v>44</v>
      </c>
      <c r="O396" s="88"/>
      <c r="P396" s="220">
        <f>O396*H396</f>
        <v>0</v>
      </c>
      <c r="Q396" s="220">
        <v>0.42116</v>
      </c>
      <c r="R396" s="220">
        <f>Q396*H396</f>
        <v>0.42116</v>
      </c>
      <c r="S396" s="220">
        <v>0</v>
      </c>
      <c r="T396" s="221">
        <f>S396*H396</f>
        <v>0</v>
      </c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R396" s="222" t="s">
        <v>181</v>
      </c>
      <c r="AT396" s="222" t="s">
        <v>176</v>
      </c>
      <c r="AU396" s="222" t="s">
        <v>80</v>
      </c>
      <c r="AY396" s="20" t="s">
        <v>175</v>
      </c>
      <c r="BE396" s="223">
        <f>IF(N396="základní",J396,0)</f>
        <v>0</v>
      </c>
      <c r="BF396" s="223">
        <f>IF(N396="snížená",J396,0)</f>
        <v>0</v>
      </c>
      <c r="BG396" s="223">
        <f>IF(N396="zákl. přenesená",J396,0)</f>
        <v>0</v>
      </c>
      <c r="BH396" s="223">
        <f>IF(N396="sníž. přenesená",J396,0)</f>
        <v>0</v>
      </c>
      <c r="BI396" s="223">
        <f>IF(N396="nulová",J396,0)</f>
        <v>0</v>
      </c>
      <c r="BJ396" s="20" t="s">
        <v>80</v>
      </c>
      <c r="BK396" s="223">
        <f>ROUND(I396*H396,2)</f>
        <v>0</v>
      </c>
      <c r="BL396" s="20" t="s">
        <v>181</v>
      </c>
      <c r="BM396" s="222" t="s">
        <v>3201</v>
      </c>
    </row>
    <row r="397" s="2" customFormat="1">
      <c r="A397" s="42"/>
      <c r="B397" s="43"/>
      <c r="C397" s="44"/>
      <c r="D397" s="224" t="s">
        <v>183</v>
      </c>
      <c r="E397" s="44"/>
      <c r="F397" s="225" t="s">
        <v>3202</v>
      </c>
      <c r="G397" s="44"/>
      <c r="H397" s="44"/>
      <c r="I397" s="226"/>
      <c r="J397" s="44"/>
      <c r="K397" s="44"/>
      <c r="L397" s="48"/>
      <c r="M397" s="227"/>
      <c r="N397" s="228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183</v>
      </c>
      <c r="AU397" s="20" t="s">
        <v>80</v>
      </c>
    </row>
    <row r="398" s="2" customFormat="1">
      <c r="A398" s="42"/>
      <c r="B398" s="43"/>
      <c r="C398" s="44"/>
      <c r="D398" s="229" t="s">
        <v>185</v>
      </c>
      <c r="E398" s="44"/>
      <c r="F398" s="230" t="s">
        <v>3203</v>
      </c>
      <c r="G398" s="44"/>
      <c r="H398" s="44"/>
      <c r="I398" s="226"/>
      <c r="J398" s="44"/>
      <c r="K398" s="44"/>
      <c r="L398" s="48"/>
      <c r="M398" s="227"/>
      <c r="N398" s="228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185</v>
      </c>
      <c r="AU398" s="20" t="s">
        <v>80</v>
      </c>
    </row>
    <row r="399" s="2" customFormat="1">
      <c r="A399" s="42"/>
      <c r="B399" s="43"/>
      <c r="C399" s="44"/>
      <c r="D399" s="224" t="s">
        <v>311</v>
      </c>
      <c r="E399" s="44"/>
      <c r="F399" s="274" t="s">
        <v>3204</v>
      </c>
      <c r="G399" s="44"/>
      <c r="H399" s="44"/>
      <c r="I399" s="226"/>
      <c r="J399" s="44"/>
      <c r="K399" s="44"/>
      <c r="L399" s="48"/>
      <c r="M399" s="227"/>
      <c r="N399" s="228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0" t="s">
        <v>311</v>
      </c>
      <c r="AU399" s="20" t="s">
        <v>80</v>
      </c>
    </row>
    <row r="400" s="12" customFormat="1">
      <c r="A400" s="12"/>
      <c r="B400" s="231"/>
      <c r="C400" s="232"/>
      <c r="D400" s="224" t="s">
        <v>187</v>
      </c>
      <c r="E400" s="233" t="s">
        <v>30</v>
      </c>
      <c r="F400" s="234" t="s">
        <v>3205</v>
      </c>
      <c r="G400" s="232"/>
      <c r="H400" s="233" t="s">
        <v>30</v>
      </c>
      <c r="I400" s="235"/>
      <c r="J400" s="232"/>
      <c r="K400" s="232"/>
      <c r="L400" s="236"/>
      <c r="M400" s="237"/>
      <c r="N400" s="238"/>
      <c r="O400" s="238"/>
      <c r="P400" s="238"/>
      <c r="Q400" s="238"/>
      <c r="R400" s="238"/>
      <c r="S400" s="238"/>
      <c r="T400" s="239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40" t="s">
        <v>187</v>
      </c>
      <c r="AU400" s="240" t="s">
        <v>80</v>
      </c>
      <c r="AV400" s="12" t="s">
        <v>80</v>
      </c>
      <c r="AW400" s="12" t="s">
        <v>36</v>
      </c>
      <c r="AX400" s="12" t="s">
        <v>73</v>
      </c>
      <c r="AY400" s="240" t="s">
        <v>175</v>
      </c>
    </row>
    <row r="401" s="13" customFormat="1">
      <c r="A401" s="13"/>
      <c r="B401" s="241"/>
      <c r="C401" s="242"/>
      <c r="D401" s="224" t="s">
        <v>187</v>
      </c>
      <c r="E401" s="243" t="s">
        <v>30</v>
      </c>
      <c r="F401" s="244" t="s">
        <v>2941</v>
      </c>
      <c r="G401" s="242"/>
      <c r="H401" s="245">
        <v>1</v>
      </c>
      <c r="I401" s="246"/>
      <c r="J401" s="242"/>
      <c r="K401" s="242"/>
      <c r="L401" s="247"/>
      <c r="M401" s="248"/>
      <c r="N401" s="249"/>
      <c r="O401" s="249"/>
      <c r="P401" s="249"/>
      <c r="Q401" s="249"/>
      <c r="R401" s="249"/>
      <c r="S401" s="249"/>
      <c r="T401" s="250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1" t="s">
        <v>187</v>
      </c>
      <c r="AU401" s="251" t="s">
        <v>80</v>
      </c>
      <c r="AV401" s="13" t="s">
        <v>82</v>
      </c>
      <c r="AW401" s="13" t="s">
        <v>36</v>
      </c>
      <c r="AX401" s="13" t="s">
        <v>73</v>
      </c>
      <c r="AY401" s="251" t="s">
        <v>175</v>
      </c>
    </row>
    <row r="402" s="14" customFormat="1">
      <c r="A402" s="14"/>
      <c r="B402" s="252"/>
      <c r="C402" s="253"/>
      <c r="D402" s="224" t="s">
        <v>187</v>
      </c>
      <c r="E402" s="254" t="s">
        <v>30</v>
      </c>
      <c r="F402" s="255" t="s">
        <v>190</v>
      </c>
      <c r="G402" s="253"/>
      <c r="H402" s="256">
        <v>1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2" t="s">
        <v>187</v>
      </c>
      <c r="AU402" s="262" t="s">
        <v>80</v>
      </c>
      <c r="AV402" s="14" t="s">
        <v>181</v>
      </c>
      <c r="AW402" s="14" t="s">
        <v>36</v>
      </c>
      <c r="AX402" s="14" t="s">
        <v>80</v>
      </c>
      <c r="AY402" s="262" t="s">
        <v>175</v>
      </c>
    </row>
    <row r="403" s="2" customFormat="1" ht="16.5" customHeight="1">
      <c r="A403" s="42"/>
      <c r="B403" s="43"/>
      <c r="C403" s="287" t="s">
        <v>627</v>
      </c>
      <c r="D403" s="287" t="s">
        <v>770</v>
      </c>
      <c r="E403" s="288" t="s">
        <v>3206</v>
      </c>
      <c r="F403" s="289" t="s">
        <v>3207</v>
      </c>
      <c r="G403" s="290" t="s">
        <v>567</v>
      </c>
      <c r="H403" s="291">
        <v>2</v>
      </c>
      <c r="I403" s="292"/>
      <c r="J403" s="293">
        <f>ROUND(I403*H403,2)</f>
        <v>0</v>
      </c>
      <c r="K403" s="289" t="s">
        <v>180</v>
      </c>
      <c r="L403" s="294"/>
      <c r="M403" s="295" t="s">
        <v>30</v>
      </c>
      <c r="N403" s="296" t="s">
        <v>44</v>
      </c>
      <c r="O403" s="88"/>
      <c r="P403" s="220">
        <f>O403*H403</f>
        <v>0</v>
      </c>
      <c r="Q403" s="220">
        <v>0.0023</v>
      </c>
      <c r="R403" s="220">
        <f>Q403*H403</f>
        <v>0.0046</v>
      </c>
      <c r="S403" s="220">
        <v>0</v>
      </c>
      <c r="T403" s="221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2" t="s">
        <v>244</v>
      </c>
      <c r="AT403" s="222" t="s">
        <v>770</v>
      </c>
      <c r="AU403" s="222" t="s">
        <v>80</v>
      </c>
      <c r="AY403" s="20" t="s">
        <v>175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20" t="s">
        <v>80</v>
      </c>
      <c r="BK403" s="223">
        <f>ROUND(I403*H403,2)</f>
        <v>0</v>
      </c>
      <c r="BL403" s="20" t="s">
        <v>181</v>
      </c>
      <c r="BM403" s="222" t="s">
        <v>3208</v>
      </c>
    </row>
    <row r="404" s="2" customFormat="1">
      <c r="A404" s="42"/>
      <c r="B404" s="43"/>
      <c r="C404" s="44"/>
      <c r="D404" s="224" t="s">
        <v>183</v>
      </c>
      <c r="E404" s="44"/>
      <c r="F404" s="225" t="s">
        <v>3207</v>
      </c>
      <c r="G404" s="44"/>
      <c r="H404" s="44"/>
      <c r="I404" s="226"/>
      <c r="J404" s="44"/>
      <c r="K404" s="44"/>
      <c r="L404" s="48"/>
      <c r="M404" s="227"/>
      <c r="N404" s="228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183</v>
      </c>
      <c r="AU404" s="20" t="s">
        <v>80</v>
      </c>
    </row>
    <row r="405" s="2" customFormat="1">
      <c r="A405" s="42"/>
      <c r="B405" s="43"/>
      <c r="C405" s="44"/>
      <c r="D405" s="224" t="s">
        <v>311</v>
      </c>
      <c r="E405" s="44"/>
      <c r="F405" s="274" t="s">
        <v>3209</v>
      </c>
      <c r="G405" s="44"/>
      <c r="H405" s="44"/>
      <c r="I405" s="226"/>
      <c r="J405" s="44"/>
      <c r="K405" s="44"/>
      <c r="L405" s="48"/>
      <c r="M405" s="227"/>
      <c r="N405" s="228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311</v>
      </c>
      <c r="AU405" s="20" t="s">
        <v>80</v>
      </c>
    </row>
    <row r="406" s="12" customFormat="1">
      <c r="A406" s="12"/>
      <c r="B406" s="231"/>
      <c r="C406" s="232"/>
      <c r="D406" s="224" t="s">
        <v>187</v>
      </c>
      <c r="E406" s="233" t="s">
        <v>30</v>
      </c>
      <c r="F406" s="234" t="s">
        <v>3210</v>
      </c>
      <c r="G406" s="232"/>
      <c r="H406" s="233" t="s">
        <v>30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T406" s="240" t="s">
        <v>187</v>
      </c>
      <c r="AU406" s="240" t="s">
        <v>80</v>
      </c>
      <c r="AV406" s="12" t="s">
        <v>80</v>
      </c>
      <c r="AW406" s="12" t="s">
        <v>36</v>
      </c>
      <c r="AX406" s="12" t="s">
        <v>73</v>
      </c>
      <c r="AY406" s="240" t="s">
        <v>175</v>
      </c>
    </row>
    <row r="407" s="13" customFormat="1">
      <c r="A407" s="13"/>
      <c r="B407" s="241"/>
      <c r="C407" s="242"/>
      <c r="D407" s="224" t="s">
        <v>187</v>
      </c>
      <c r="E407" s="243" t="s">
        <v>30</v>
      </c>
      <c r="F407" s="244" t="s">
        <v>3123</v>
      </c>
      <c r="G407" s="242"/>
      <c r="H407" s="245">
        <v>2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1" t="s">
        <v>187</v>
      </c>
      <c r="AU407" s="251" t="s">
        <v>80</v>
      </c>
      <c r="AV407" s="13" t="s">
        <v>82</v>
      </c>
      <c r="AW407" s="13" t="s">
        <v>36</v>
      </c>
      <c r="AX407" s="13" t="s">
        <v>73</v>
      </c>
      <c r="AY407" s="251" t="s">
        <v>175</v>
      </c>
    </row>
    <row r="408" s="14" customFormat="1">
      <c r="A408" s="14"/>
      <c r="B408" s="252"/>
      <c r="C408" s="253"/>
      <c r="D408" s="224" t="s">
        <v>187</v>
      </c>
      <c r="E408" s="254" t="s">
        <v>30</v>
      </c>
      <c r="F408" s="255" t="s">
        <v>190</v>
      </c>
      <c r="G408" s="253"/>
      <c r="H408" s="256">
        <v>2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2" t="s">
        <v>187</v>
      </c>
      <c r="AU408" s="262" t="s">
        <v>80</v>
      </c>
      <c r="AV408" s="14" t="s">
        <v>181</v>
      </c>
      <c r="AW408" s="14" t="s">
        <v>36</v>
      </c>
      <c r="AX408" s="14" t="s">
        <v>80</v>
      </c>
      <c r="AY408" s="262" t="s">
        <v>175</v>
      </c>
    </row>
    <row r="409" s="2" customFormat="1" ht="21.75" customHeight="1">
      <c r="A409" s="42"/>
      <c r="B409" s="43"/>
      <c r="C409" s="211" t="s">
        <v>1164</v>
      </c>
      <c r="D409" s="211" t="s">
        <v>176</v>
      </c>
      <c r="E409" s="212" t="s">
        <v>3211</v>
      </c>
      <c r="F409" s="213" t="s">
        <v>3212</v>
      </c>
      <c r="G409" s="214" t="s">
        <v>567</v>
      </c>
      <c r="H409" s="215">
        <v>3</v>
      </c>
      <c r="I409" s="216"/>
      <c r="J409" s="217">
        <f>ROUND(I409*H409,2)</f>
        <v>0</v>
      </c>
      <c r="K409" s="213" t="s">
        <v>180</v>
      </c>
      <c r="L409" s="48"/>
      <c r="M409" s="218" t="s">
        <v>30</v>
      </c>
      <c r="N409" s="219" t="s">
        <v>44</v>
      </c>
      <c r="O409" s="88"/>
      <c r="P409" s="220">
        <f>O409*H409</f>
        <v>0</v>
      </c>
      <c r="Q409" s="220">
        <v>0.09</v>
      </c>
      <c r="R409" s="220">
        <f>Q409*H409</f>
        <v>0.27</v>
      </c>
      <c r="S409" s="220">
        <v>0</v>
      </c>
      <c r="T409" s="221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22" t="s">
        <v>181</v>
      </c>
      <c r="AT409" s="222" t="s">
        <v>176</v>
      </c>
      <c r="AU409" s="222" t="s">
        <v>80</v>
      </c>
      <c r="AY409" s="20" t="s">
        <v>175</v>
      </c>
      <c r="BE409" s="223">
        <f>IF(N409="základní",J409,0)</f>
        <v>0</v>
      </c>
      <c r="BF409" s="223">
        <f>IF(N409="snížená",J409,0)</f>
        <v>0</v>
      </c>
      <c r="BG409" s="223">
        <f>IF(N409="zákl. přenesená",J409,0)</f>
        <v>0</v>
      </c>
      <c r="BH409" s="223">
        <f>IF(N409="sníž. přenesená",J409,0)</f>
        <v>0</v>
      </c>
      <c r="BI409" s="223">
        <f>IF(N409="nulová",J409,0)</f>
        <v>0</v>
      </c>
      <c r="BJ409" s="20" t="s">
        <v>80</v>
      </c>
      <c r="BK409" s="223">
        <f>ROUND(I409*H409,2)</f>
        <v>0</v>
      </c>
      <c r="BL409" s="20" t="s">
        <v>181</v>
      </c>
      <c r="BM409" s="222" t="s">
        <v>3213</v>
      </c>
    </row>
    <row r="410" s="2" customFormat="1">
      <c r="A410" s="42"/>
      <c r="B410" s="43"/>
      <c r="C410" s="44"/>
      <c r="D410" s="224" t="s">
        <v>183</v>
      </c>
      <c r="E410" s="44"/>
      <c r="F410" s="225" t="s">
        <v>3212</v>
      </c>
      <c r="G410" s="44"/>
      <c r="H410" s="44"/>
      <c r="I410" s="226"/>
      <c r="J410" s="44"/>
      <c r="K410" s="44"/>
      <c r="L410" s="48"/>
      <c r="M410" s="227"/>
      <c r="N410" s="228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183</v>
      </c>
      <c r="AU410" s="20" t="s">
        <v>80</v>
      </c>
    </row>
    <row r="411" s="2" customFormat="1">
      <c r="A411" s="42"/>
      <c r="B411" s="43"/>
      <c r="C411" s="44"/>
      <c r="D411" s="229" t="s">
        <v>185</v>
      </c>
      <c r="E411" s="44"/>
      <c r="F411" s="230" t="s">
        <v>3214</v>
      </c>
      <c r="G411" s="44"/>
      <c r="H411" s="44"/>
      <c r="I411" s="226"/>
      <c r="J411" s="44"/>
      <c r="K411" s="44"/>
      <c r="L411" s="48"/>
      <c r="M411" s="227"/>
      <c r="N411" s="228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185</v>
      </c>
      <c r="AU411" s="20" t="s">
        <v>80</v>
      </c>
    </row>
    <row r="412" s="2" customFormat="1">
      <c r="A412" s="42"/>
      <c r="B412" s="43"/>
      <c r="C412" s="44"/>
      <c r="D412" s="224" t="s">
        <v>311</v>
      </c>
      <c r="E412" s="44"/>
      <c r="F412" s="274" t="s">
        <v>3215</v>
      </c>
      <c r="G412" s="44"/>
      <c r="H412" s="44"/>
      <c r="I412" s="226"/>
      <c r="J412" s="44"/>
      <c r="K412" s="44"/>
      <c r="L412" s="48"/>
      <c r="M412" s="227"/>
      <c r="N412" s="228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311</v>
      </c>
      <c r="AU412" s="20" t="s">
        <v>80</v>
      </c>
    </row>
    <row r="413" s="12" customFormat="1">
      <c r="A413" s="12"/>
      <c r="B413" s="231"/>
      <c r="C413" s="232"/>
      <c r="D413" s="224" t="s">
        <v>187</v>
      </c>
      <c r="E413" s="233" t="s">
        <v>30</v>
      </c>
      <c r="F413" s="234" t="s">
        <v>3216</v>
      </c>
      <c r="G413" s="232"/>
      <c r="H413" s="233" t="s">
        <v>30</v>
      </c>
      <c r="I413" s="235"/>
      <c r="J413" s="232"/>
      <c r="K413" s="232"/>
      <c r="L413" s="236"/>
      <c r="M413" s="237"/>
      <c r="N413" s="238"/>
      <c r="O413" s="238"/>
      <c r="P413" s="238"/>
      <c r="Q413" s="238"/>
      <c r="R413" s="238"/>
      <c r="S413" s="238"/>
      <c r="T413" s="239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40" t="s">
        <v>187</v>
      </c>
      <c r="AU413" s="240" t="s">
        <v>80</v>
      </c>
      <c r="AV413" s="12" t="s">
        <v>80</v>
      </c>
      <c r="AW413" s="12" t="s">
        <v>36</v>
      </c>
      <c r="AX413" s="12" t="s">
        <v>73</v>
      </c>
      <c r="AY413" s="240" t="s">
        <v>175</v>
      </c>
    </row>
    <row r="414" s="13" customFormat="1">
      <c r="A414" s="13"/>
      <c r="B414" s="241"/>
      <c r="C414" s="242"/>
      <c r="D414" s="224" t="s">
        <v>187</v>
      </c>
      <c r="E414" s="243" t="s">
        <v>30</v>
      </c>
      <c r="F414" s="244" t="s">
        <v>3148</v>
      </c>
      <c r="G414" s="242"/>
      <c r="H414" s="245">
        <v>3</v>
      </c>
      <c r="I414" s="246"/>
      <c r="J414" s="242"/>
      <c r="K414" s="242"/>
      <c r="L414" s="247"/>
      <c r="M414" s="248"/>
      <c r="N414" s="249"/>
      <c r="O414" s="249"/>
      <c r="P414" s="249"/>
      <c r="Q414" s="249"/>
      <c r="R414" s="249"/>
      <c r="S414" s="249"/>
      <c r="T414" s="250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1" t="s">
        <v>187</v>
      </c>
      <c r="AU414" s="251" t="s">
        <v>80</v>
      </c>
      <c r="AV414" s="13" t="s">
        <v>82</v>
      </c>
      <c r="AW414" s="13" t="s">
        <v>36</v>
      </c>
      <c r="AX414" s="13" t="s">
        <v>73</v>
      </c>
      <c r="AY414" s="251" t="s">
        <v>175</v>
      </c>
    </row>
    <row r="415" s="14" customFormat="1">
      <c r="A415" s="14"/>
      <c r="B415" s="252"/>
      <c r="C415" s="253"/>
      <c r="D415" s="224" t="s">
        <v>187</v>
      </c>
      <c r="E415" s="254" t="s">
        <v>30</v>
      </c>
      <c r="F415" s="255" t="s">
        <v>190</v>
      </c>
      <c r="G415" s="253"/>
      <c r="H415" s="256">
        <v>3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2" t="s">
        <v>187</v>
      </c>
      <c r="AU415" s="262" t="s">
        <v>80</v>
      </c>
      <c r="AV415" s="14" t="s">
        <v>181</v>
      </c>
      <c r="AW415" s="14" t="s">
        <v>36</v>
      </c>
      <c r="AX415" s="14" t="s">
        <v>80</v>
      </c>
      <c r="AY415" s="262" t="s">
        <v>175</v>
      </c>
    </row>
    <row r="416" s="2" customFormat="1" ht="16.5" customHeight="1">
      <c r="A416" s="42"/>
      <c r="B416" s="43"/>
      <c r="C416" s="287" t="s">
        <v>1174</v>
      </c>
      <c r="D416" s="287" t="s">
        <v>770</v>
      </c>
      <c r="E416" s="288" t="s">
        <v>3217</v>
      </c>
      <c r="F416" s="289" t="s">
        <v>3218</v>
      </c>
      <c r="G416" s="290" t="s">
        <v>567</v>
      </c>
      <c r="H416" s="291">
        <v>3</v>
      </c>
      <c r="I416" s="292"/>
      <c r="J416" s="293">
        <f>ROUND(I416*H416,2)</f>
        <v>0</v>
      </c>
      <c r="K416" s="289" t="s">
        <v>180</v>
      </c>
      <c r="L416" s="294"/>
      <c r="M416" s="295" t="s">
        <v>30</v>
      </c>
      <c r="N416" s="296" t="s">
        <v>44</v>
      </c>
      <c r="O416" s="88"/>
      <c r="P416" s="220">
        <f>O416*H416</f>
        <v>0</v>
      </c>
      <c r="Q416" s="220">
        <v>0.196</v>
      </c>
      <c r="R416" s="220">
        <f>Q416*H416</f>
        <v>0.58800000000000008</v>
      </c>
      <c r="S416" s="220">
        <v>0</v>
      </c>
      <c r="T416" s="221">
        <f>S416*H416</f>
        <v>0</v>
      </c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R416" s="222" t="s">
        <v>244</v>
      </c>
      <c r="AT416" s="222" t="s">
        <v>770</v>
      </c>
      <c r="AU416" s="222" t="s">
        <v>80</v>
      </c>
      <c r="AY416" s="20" t="s">
        <v>175</v>
      </c>
      <c r="BE416" s="223">
        <f>IF(N416="základní",J416,0)</f>
        <v>0</v>
      </c>
      <c r="BF416" s="223">
        <f>IF(N416="snížená",J416,0)</f>
        <v>0</v>
      </c>
      <c r="BG416" s="223">
        <f>IF(N416="zákl. přenesená",J416,0)</f>
        <v>0</v>
      </c>
      <c r="BH416" s="223">
        <f>IF(N416="sníž. přenesená",J416,0)</f>
        <v>0</v>
      </c>
      <c r="BI416" s="223">
        <f>IF(N416="nulová",J416,0)</f>
        <v>0</v>
      </c>
      <c r="BJ416" s="20" t="s">
        <v>80</v>
      </c>
      <c r="BK416" s="223">
        <f>ROUND(I416*H416,2)</f>
        <v>0</v>
      </c>
      <c r="BL416" s="20" t="s">
        <v>181</v>
      </c>
      <c r="BM416" s="222" t="s">
        <v>3219</v>
      </c>
    </row>
    <row r="417" s="2" customFormat="1">
      <c r="A417" s="42"/>
      <c r="B417" s="43"/>
      <c r="C417" s="44"/>
      <c r="D417" s="224" t="s">
        <v>183</v>
      </c>
      <c r="E417" s="44"/>
      <c r="F417" s="225" t="s">
        <v>3218</v>
      </c>
      <c r="G417" s="44"/>
      <c r="H417" s="44"/>
      <c r="I417" s="226"/>
      <c r="J417" s="44"/>
      <c r="K417" s="44"/>
      <c r="L417" s="48"/>
      <c r="M417" s="227"/>
      <c r="N417" s="228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183</v>
      </c>
      <c r="AU417" s="20" t="s">
        <v>80</v>
      </c>
    </row>
    <row r="418" s="2" customFormat="1">
      <c r="A418" s="42"/>
      <c r="B418" s="43"/>
      <c r="C418" s="44"/>
      <c r="D418" s="224" t="s">
        <v>311</v>
      </c>
      <c r="E418" s="44"/>
      <c r="F418" s="274" t="s">
        <v>3220</v>
      </c>
      <c r="G418" s="44"/>
      <c r="H418" s="44"/>
      <c r="I418" s="226"/>
      <c r="J418" s="44"/>
      <c r="K418" s="44"/>
      <c r="L418" s="48"/>
      <c r="M418" s="227"/>
      <c r="N418" s="228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311</v>
      </c>
      <c r="AU418" s="20" t="s">
        <v>80</v>
      </c>
    </row>
    <row r="419" s="2" customFormat="1" ht="21.75" customHeight="1">
      <c r="A419" s="42"/>
      <c r="B419" s="43"/>
      <c r="C419" s="211" t="s">
        <v>1184</v>
      </c>
      <c r="D419" s="211" t="s">
        <v>176</v>
      </c>
      <c r="E419" s="212" t="s">
        <v>3211</v>
      </c>
      <c r="F419" s="213" t="s">
        <v>3212</v>
      </c>
      <c r="G419" s="214" t="s">
        <v>567</v>
      </c>
      <c r="H419" s="215">
        <v>2</v>
      </c>
      <c r="I419" s="216"/>
      <c r="J419" s="217">
        <f>ROUND(I419*H419,2)</f>
        <v>0</v>
      </c>
      <c r="K419" s="213" t="s">
        <v>180</v>
      </c>
      <c r="L419" s="48"/>
      <c r="M419" s="218" t="s">
        <v>30</v>
      </c>
      <c r="N419" s="219" t="s">
        <v>44</v>
      </c>
      <c r="O419" s="88"/>
      <c r="P419" s="220">
        <f>O419*H419</f>
        <v>0</v>
      </c>
      <c r="Q419" s="220">
        <v>0.09</v>
      </c>
      <c r="R419" s="220">
        <f>Q419*H419</f>
        <v>0.18</v>
      </c>
      <c r="S419" s="220">
        <v>0</v>
      </c>
      <c r="T419" s="221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2" t="s">
        <v>181</v>
      </c>
      <c r="AT419" s="222" t="s">
        <v>176</v>
      </c>
      <c r="AU419" s="222" t="s">
        <v>80</v>
      </c>
      <c r="AY419" s="20" t="s">
        <v>175</v>
      </c>
      <c r="BE419" s="223">
        <f>IF(N419="základní",J419,0)</f>
        <v>0</v>
      </c>
      <c r="BF419" s="223">
        <f>IF(N419="snížená",J419,0)</f>
        <v>0</v>
      </c>
      <c r="BG419" s="223">
        <f>IF(N419="zákl. přenesená",J419,0)</f>
        <v>0</v>
      </c>
      <c r="BH419" s="223">
        <f>IF(N419="sníž. přenesená",J419,0)</f>
        <v>0</v>
      </c>
      <c r="BI419" s="223">
        <f>IF(N419="nulová",J419,0)</f>
        <v>0</v>
      </c>
      <c r="BJ419" s="20" t="s">
        <v>80</v>
      </c>
      <c r="BK419" s="223">
        <f>ROUND(I419*H419,2)</f>
        <v>0</v>
      </c>
      <c r="BL419" s="20" t="s">
        <v>181</v>
      </c>
      <c r="BM419" s="222" t="s">
        <v>3221</v>
      </c>
    </row>
    <row r="420" s="2" customFormat="1">
      <c r="A420" s="42"/>
      <c r="B420" s="43"/>
      <c r="C420" s="44"/>
      <c r="D420" s="224" t="s">
        <v>183</v>
      </c>
      <c r="E420" s="44"/>
      <c r="F420" s="225" t="s">
        <v>3212</v>
      </c>
      <c r="G420" s="44"/>
      <c r="H420" s="44"/>
      <c r="I420" s="226"/>
      <c r="J420" s="44"/>
      <c r="K420" s="44"/>
      <c r="L420" s="48"/>
      <c r="M420" s="227"/>
      <c r="N420" s="228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183</v>
      </c>
      <c r="AU420" s="20" t="s">
        <v>80</v>
      </c>
    </row>
    <row r="421" s="2" customFormat="1">
      <c r="A421" s="42"/>
      <c r="B421" s="43"/>
      <c r="C421" s="44"/>
      <c r="D421" s="229" t="s">
        <v>185</v>
      </c>
      <c r="E421" s="44"/>
      <c r="F421" s="230" t="s">
        <v>3214</v>
      </c>
      <c r="G421" s="44"/>
      <c r="H421" s="44"/>
      <c r="I421" s="226"/>
      <c r="J421" s="44"/>
      <c r="K421" s="44"/>
      <c r="L421" s="48"/>
      <c r="M421" s="227"/>
      <c r="N421" s="228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185</v>
      </c>
      <c r="AU421" s="20" t="s">
        <v>80</v>
      </c>
    </row>
    <row r="422" s="2" customFormat="1">
      <c r="A422" s="42"/>
      <c r="B422" s="43"/>
      <c r="C422" s="44"/>
      <c r="D422" s="224" t="s">
        <v>311</v>
      </c>
      <c r="E422" s="44"/>
      <c r="F422" s="274" t="s">
        <v>3222</v>
      </c>
      <c r="G422" s="44"/>
      <c r="H422" s="44"/>
      <c r="I422" s="226"/>
      <c r="J422" s="44"/>
      <c r="K422" s="44"/>
      <c r="L422" s="48"/>
      <c r="M422" s="227"/>
      <c r="N422" s="228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311</v>
      </c>
      <c r="AU422" s="20" t="s">
        <v>80</v>
      </c>
    </row>
    <row r="423" s="12" customFormat="1">
      <c r="A423" s="12"/>
      <c r="B423" s="231"/>
      <c r="C423" s="232"/>
      <c r="D423" s="224" t="s">
        <v>187</v>
      </c>
      <c r="E423" s="233" t="s">
        <v>30</v>
      </c>
      <c r="F423" s="234" t="s">
        <v>3223</v>
      </c>
      <c r="G423" s="232"/>
      <c r="H423" s="233" t="s">
        <v>30</v>
      </c>
      <c r="I423" s="235"/>
      <c r="J423" s="232"/>
      <c r="K423" s="232"/>
      <c r="L423" s="236"/>
      <c r="M423" s="237"/>
      <c r="N423" s="238"/>
      <c r="O423" s="238"/>
      <c r="P423" s="238"/>
      <c r="Q423" s="238"/>
      <c r="R423" s="238"/>
      <c r="S423" s="238"/>
      <c r="T423" s="239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40" t="s">
        <v>187</v>
      </c>
      <c r="AU423" s="240" t="s">
        <v>80</v>
      </c>
      <c r="AV423" s="12" t="s">
        <v>80</v>
      </c>
      <c r="AW423" s="12" t="s">
        <v>36</v>
      </c>
      <c r="AX423" s="12" t="s">
        <v>73</v>
      </c>
      <c r="AY423" s="240" t="s">
        <v>175</v>
      </c>
    </row>
    <row r="424" s="13" customFormat="1">
      <c r="A424" s="13"/>
      <c r="B424" s="241"/>
      <c r="C424" s="242"/>
      <c r="D424" s="224" t="s">
        <v>187</v>
      </c>
      <c r="E424" s="243" t="s">
        <v>30</v>
      </c>
      <c r="F424" s="244" t="s">
        <v>3123</v>
      </c>
      <c r="G424" s="242"/>
      <c r="H424" s="245">
        <v>2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187</v>
      </c>
      <c r="AU424" s="251" t="s">
        <v>80</v>
      </c>
      <c r="AV424" s="13" t="s">
        <v>82</v>
      </c>
      <c r="AW424" s="13" t="s">
        <v>36</v>
      </c>
      <c r="AX424" s="13" t="s">
        <v>73</v>
      </c>
      <c r="AY424" s="251" t="s">
        <v>175</v>
      </c>
    </row>
    <row r="425" s="14" customFormat="1">
      <c r="A425" s="14"/>
      <c r="B425" s="252"/>
      <c r="C425" s="253"/>
      <c r="D425" s="224" t="s">
        <v>187</v>
      </c>
      <c r="E425" s="254" t="s">
        <v>30</v>
      </c>
      <c r="F425" s="255" t="s">
        <v>190</v>
      </c>
      <c r="G425" s="253"/>
      <c r="H425" s="256">
        <v>2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187</v>
      </c>
      <c r="AU425" s="262" t="s">
        <v>80</v>
      </c>
      <c r="AV425" s="14" t="s">
        <v>181</v>
      </c>
      <c r="AW425" s="14" t="s">
        <v>36</v>
      </c>
      <c r="AX425" s="14" t="s">
        <v>80</v>
      </c>
      <c r="AY425" s="262" t="s">
        <v>175</v>
      </c>
    </row>
    <row r="426" s="2" customFormat="1" ht="16.5" customHeight="1">
      <c r="A426" s="42"/>
      <c r="B426" s="43"/>
      <c r="C426" s="287" t="s">
        <v>1199</v>
      </c>
      <c r="D426" s="287" t="s">
        <v>770</v>
      </c>
      <c r="E426" s="288" t="s">
        <v>3217</v>
      </c>
      <c r="F426" s="289" t="s">
        <v>3218</v>
      </c>
      <c r="G426" s="290" t="s">
        <v>567</v>
      </c>
      <c r="H426" s="291">
        <v>2</v>
      </c>
      <c r="I426" s="292"/>
      <c r="J426" s="293">
        <f>ROUND(I426*H426,2)</f>
        <v>0</v>
      </c>
      <c r="K426" s="289" t="s">
        <v>180</v>
      </c>
      <c r="L426" s="294"/>
      <c r="M426" s="295" t="s">
        <v>30</v>
      </c>
      <c r="N426" s="296" t="s">
        <v>44</v>
      </c>
      <c r="O426" s="88"/>
      <c r="P426" s="220">
        <f>O426*H426</f>
        <v>0</v>
      </c>
      <c r="Q426" s="220">
        <v>0.196</v>
      </c>
      <c r="R426" s="220">
        <f>Q426*H426</f>
        <v>0.392</v>
      </c>
      <c r="S426" s="220">
        <v>0</v>
      </c>
      <c r="T426" s="221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2" t="s">
        <v>244</v>
      </c>
      <c r="AT426" s="222" t="s">
        <v>770</v>
      </c>
      <c r="AU426" s="222" t="s">
        <v>80</v>
      </c>
      <c r="AY426" s="20" t="s">
        <v>175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20" t="s">
        <v>80</v>
      </c>
      <c r="BK426" s="223">
        <f>ROUND(I426*H426,2)</f>
        <v>0</v>
      </c>
      <c r="BL426" s="20" t="s">
        <v>181</v>
      </c>
      <c r="BM426" s="222" t="s">
        <v>3224</v>
      </c>
    </row>
    <row r="427" s="2" customFormat="1">
      <c r="A427" s="42"/>
      <c r="B427" s="43"/>
      <c r="C427" s="44"/>
      <c r="D427" s="224" t="s">
        <v>183</v>
      </c>
      <c r="E427" s="44"/>
      <c r="F427" s="225" t="s">
        <v>3218</v>
      </c>
      <c r="G427" s="44"/>
      <c r="H427" s="44"/>
      <c r="I427" s="226"/>
      <c r="J427" s="44"/>
      <c r="K427" s="44"/>
      <c r="L427" s="48"/>
      <c r="M427" s="227"/>
      <c r="N427" s="228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183</v>
      </c>
      <c r="AU427" s="20" t="s">
        <v>80</v>
      </c>
    </row>
    <row r="428" s="2" customFormat="1">
      <c r="A428" s="42"/>
      <c r="B428" s="43"/>
      <c r="C428" s="44"/>
      <c r="D428" s="224" t="s">
        <v>311</v>
      </c>
      <c r="E428" s="44"/>
      <c r="F428" s="274" t="s">
        <v>3225</v>
      </c>
      <c r="G428" s="44"/>
      <c r="H428" s="44"/>
      <c r="I428" s="226"/>
      <c r="J428" s="44"/>
      <c r="K428" s="44"/>
      <c r="L428" s="48"/>
      <c r="M428" s="227"/>
      <c r="N428" s="228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311</v>
      </c>
      <c r="AU428" s="20" t="s">
        <v>80</v>
      </c>
    </row>
    <row r="429" s="2" customFormat="1" ht="16.5" customHeight="1">
      <c r="A429" s="42"/>
      <c r="B429" s="43"/>
      <c r="C429" s="287" t="s">
        <v>1220</v>
      </c>
      <c r="D429" s="287" t="s">
        <v>770</v>
      </c>
      <c r="E429" s="288" t="s">
        <v>3226</v>
      </c>
      <c r="F429" s="289" t="s">
        <v>3227</v>
      </c>
      <c r="G429" s="290" t="s">
        <v>1899</v>
      </c>
      <c r="H429" s="291">
        <v>1.5</v>
      </c>
      <c r="I429" s="292"/>
      <c r="J429" s="293">
        <f>ROUND(I429*H429,2)</f>
        <v>0</v>
      </c>
      <c r="K429" s="289" t="s">
        <v>180</v>
      </c>
      <c r="L429" s="294"/>
      <c r="M429" s="295" t="s">
        <v>30</v>
      </c>
      <c r="N429" s="296" t="s">
        <v>44</v>
      </c>
      <c r="O429" s="88"/>
      <c r="P429" s="220">
        <f>O429*H429</f>
        <v>0</v>
      </c>
      <c r="Q429" s="220">
        <v>0.00107</v>
      </c>
      <c r="R429" s="220">
        <f>Q429*H429</f>
        <v>0.001605</v>
      </c>
      <c r="S429" s="220">
        <v>0</v>
      </c>
      <c r="T429" s="221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2" t="s">
        <v>244</v>
      </c>
      <c r="AT429" s="222" t="s">
        <v>770</v>
      </c>
      <c r="AU429" s="222" t="s">
        <v>80</v>
      </c>
      <c r="AY429" s="20" t="s">
        <v>175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20" t="s">
        <v>80</v>
      </c>
      <c r="BK429" s="223">
        <f>ROUND(I429*H429,2)</f>
        <v>0</v>
      </c>
      <c r="BL429" s="20" t="s">
        <v>181</v>
      </c>
      <c r="BM429" s="222" t="s">
        <v>3228</v>
      </c>
    </row>
    <row r="430" s="2" customFormat="1">
      <c r="A430" s="42"/>
      <c r="B430" s="43"/>
      <c r="C430" s="44"/>
      <c r="D430" s="224" t="s">
        <v>183</v>
      </c>
      <c r="E430" s="44"/>
      <c r="F430" s="225" t="s">
        <v>3227</v>
      </c>
      <c r="G430" s="44"/>
      <c r="H430" s="44"/>
      <c r="I430" s="226"/>
      <c r="J430" s="44"/>
      <c r="K430" s="44"/>
      <c r="L430" s="48"/>
      <c r="M430" s="227"/>
      <c r="N430" s="228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183</v>
      </c>
      <c r="AU430" s="20" t="s">
        <v>80</v>
      </c>
    </row>
    <row r="431" s="2" customFormat="1">
      <c r="A431" s="42"/>
      <c r="B431" s="43"/>
      <c r="C431" s="44"/>
      <c r="D431" s="224" t="s">
        <v>311</v>
      </c>
      <c r="E431" s="44"/>
      <c r="F431" s="274" t="s">
        <v>3229</v>
      </c>
      <c r="G431" s="44"/>
      <c r="H431" s="44"/>
      <c r="I431" s="226"/>
      <c r="J431" s="44"/>
      <c r="K431" s="44"/>
      <c r="L431" s="48"/>
      <c r="M431" s="227"/>
      <c r="N431" s="228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311</v>
      </c>
      <c r="AU431" s="20" t="s">
        <v>80</v>
      </c>
    </row>
    <row r="432" s="12" customFormat="1">
      <c r="A432" s="12"/>
      <c r="B432" s="231"/>
      <c r="C432" s="232"/>
      <c r="D432" s="224" t="s">
        <v>187</v>
      </c>
      <c r="E432" s="233" t="s">
        <v>30</v>
      </c>
      <c r="F432" s="234" t="s">
        <v>3230</v>
      </c>
      <c r="G432" s="232"/>
      <c r="H432" s="233" t="s">
        <v>30</v>
      </c>
      <c r="I432" s="235"/>
      <c r="J432" s="232"/>
      <c r="K432" s="232"/>
      <c r="L432" s="236"/>
      <c r="M432" s="237"/>
      <c r="N432" s="238"/>
      <c r="O432" s="238"/>
      <c r="P432" s="238"/>
      <c r="Q432" s="238"/>
      <c r="R432" s="238"/>
      <c r="S432" s="238"/>
      <c r="T432" s="239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T432" s="240" t="s">
        <v>187</v>
      </c>
      <c r="AU432" s="240" t="s">
        <v>80</v>
      </c>
      <c r="AV432" s="12" t="s">
        <v>80</v>
      </c>
      <c r="AW432" s="12" t="s">
        <v>36</v>
      </c>
      <c r="AX432" s="12" t="s">
        <v>73</v>
      </c>
      <c r="AY432" s="240" t="s">
        <v>175</v>
      </c>
    </row>
    <row r="433" s="13" customFormat="1">
      <c r="A433" s="13"/>
      <c r="B433" s="241"/>
      <c r="C433" s="242"/>
      <c r="D433" s="224" t="s">
        <v>187</v>
      </c>
      <c r="E433" s="243" t="s">
        <v>30</v>
      </c>
      <c r="F433" s="244" t="s">
        <v>3231</v>
      </c>
      <c r="G433" s="242"/>
      <c r="H433" s="245">
        <v>1.5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1" t="s">
        <v>187</v>
      </c>
      <c r="AU433" s="251" t="s">
        <v>80</v>
      </c>
      <c r="AV433" s="13" t="s">
        <v>82</v>
      </c>
      <c r="AW433" s="13" t="s">
        <v>36</v>
      </c>
      <c r="AX433" s="13" t="s">
        <v>73</v>
      </c>
      <c r="AY433" s="251" t="s">
        <v>175</v>
      </c>
    </row>
    <row r="434" s="14" customFormat="1">
      <c r="A434" s="14"/>
      <c r="B434" s="252"/>
      <c r="C434" s="253"/>
      <c r="D434" s="224" t="s">
        <v>187</v>
      </c>
      <c r="E434" s="254" t="s">
        <v>30</v>
      </c>
      <c r="F434" s="255" t="s">
        <v>190</v>
      </c>
      <c r="G434" s="253"/>
      <c r="H434" s="256">
        <v>1.5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2" t="s">
        <v>187</v>
      </c>
      <c r="AU434" s="262" t="s">
        <v>80</v>
      </c>
      <c r="AV434" s="14" t="s">
        <v>181</v>
      </c>
      <c r="AW434" s="14" t="s">
        <v>36</v>
      </c>
      <c r="AX434" s="14" t="s">
        <v>80</v>
      </c>
      <c r="AY434" s="262" t="s">
        <v>175</v>
      </c>
    </row>
    <row r="435" s="2" customFormat="1" ht="16.5" customHeight="1">
      <c r="A435" s="42"/>
      <c r="B435" s="43"/>
      <c r="C435" s="211" t="s">
        <v>1228</v>
      </c>
      <c r="D435" s="275" t="s">
        <v>176</v>
      </c>
      <c r="E435" s="212" t="s">
        <v>3232</v>
      </c>
      <c r="F435" s="213" t="s">
        <v>3233</v>
      </c>
      <c r="G435" s="214" t="s">
        <v>630</v>
      </c>
      <c r="H435" s="215">
        <v>1</v>
      </c>
      <c r="I435" s="216"/>
      <c r="J435" s="217">
        <f>ROUND(I435*H435,2)</f>
        <v>0</v>
      </c>
      <c r="K435" s="213" t="s">
        <v>30</v>
      </c>
      <c r="L435" s="48"/>
      <c r="M435" s="218" t="s">
        <v>30</v>
      </c>
      <c r="N435" s="219" t="s">
        <v>44</v>
      </c>
      <c r="O435" s="88"/>
      <c r="P435" s="220">
        <f>O435*H435</f>
        <v>0</v>
      </c>
      <c r="Q435" s="220">
        <v>0</v>
      </c>
      <c r="R435" s="220">
        <f>Q435*H435</f>
        <v>0</v>
      </c>
      <c r="S435" s="220">
        <v>0</v>
      </c>
      <c r="T435" s="221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2" t="s">
        <v>181</v>
      </c>
      <c r="AT435" s="222" t="s">
        <v>176</v>
      </c>
      <c r="AU435" s="222" t="s">
        <v>80</v>
      </c>
      <c r="AY435" s="20" t="s">
        <v>175</v>
      </c>
      <c r="BE435" s="223">
        <f>IF(N435="základní",J435,0)</f>
        <v>0</v>
      </c>
      <c r="BF435" s="223">
        <f>IF(N435="snížená",J435,0)</f>
        <v>0</v>
      </c>
      <c r="BG435" s="223">
        <f>IF(N435="zákl. přenesená",J435,0)</f>
        <v>0</v>
      </c>
      <c r="BH435" s="223">
        <f>IF(N435="sníž. přenesená",J435,0)</f>
        <v>0</v>
      </c>
      <c r="BI435" s="223">
        <f>IF(N435="nulová",J435,0)</f>
        <v>0</v>
      </c>
      <c r="BJ435" s="20" t="s">
        <v>80</v>
      </c>
      <c r="BK435" s="223">
        <f>ROUND(I435*H435,2)</f>
        <v>0</v>
      </c>
      <c r="BL435" s="20" t="s">
        <v>181</v>
      </c>
      <c r="BM435" s="222" t="s">
        <v>3234</v>
      </c>
    </row>
    <row r="436" s="2" customFormat="1">
      <c r="A436" s="42"/>
      <c r="B436" s="43"/>
      <c r="C436" s="44"/>
      <c r="D436" s="224" t="s">
        <v>183</v>
      </c>
      <c r="E436" s="44"/>
      <c r="F436" s="225" t="s">
        <v>3233</v>
      </c>
      <c r="G436" s="44"/>
      <c r="H436" s="44"/>
      <c r="I436" s="226"/>
      <c r="J436" s="44"/>
      <c r="K436" s="44"/>
      <c r="L436" s="48"/>
      <c r="M436" s="227"/>
      <c r="N436" s="228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183</v>
      </c>
      <c r="AU436" s="20" t="s">
        <v>80</v>
      </c>
    </row>
    <row r="437" s="2" customFormat="1">
      <c r="A437" s="42"/>
      <c r="B437" s="43"/>
      <c r="C437" s="44"/>
      <c r="D437" s="224" t="s">
        <v>311</v>
      </c>
      <c r="E437" s="44"/>
      <c r="F437" s="274" t="s">
        <v>3235</v>
      </c>
      <c r="G437" s="44"/>
      <c r="H437" s="44"/>
      <c r="I437" s="226"/>
      <c r="J437" s="44"/>
      <c r="K437" s="44"/>
      <c r="L437" s="48"/>
      <c r="M437" s="227"/>
      <c r="N437" s="228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311</v>
      </c>
      <c r="AU437" s="20" t="s">
        <v>80</v>
      </c>
    </row>
    <row r="438" s="2" customFormat="1" ht="16.5" customHeight="1">
      <c r="A438" s="42"/>
      <c r="B438" s="43"/>
      <c r="C438" s="211" t="s">
        <v>1239</v>
      </c>
      <c r="D438" s="211" t="s">
        <v>176</v>
      </c>
      <c r="E438" s="212" t="s">
        <v>3236</v>
      </c>
      <c r="F438" s="213" t="s">
        <v>3237</v>
      </c>
      <c r="G438" s="214" t="s">
        <v>247</v>
      </c>
      <c r="H438" s="215">
        <v>166</v>
      </c>
      <c r="I438" s="216"/>
      <c r="J438" s="217">
        <f>ROUND(I438*H438,2)</f>
        <v>0</v>
      </c>
      <c r="K438" s="213" t="s">
        <v>180</v>
      </c>
      <c r="L438" s="48"/>
      <c r="M438" s="218" t="s">
        <v>30</v>
      </c>
      <c r="N438" s="219" t="s">
        <v>44</v>
      </c>
      <c r="O438" s="88"/>
      <c r="P438" s="220">
        <f>O438*H438</f>
        <v>0</v>
      </c>
      <c r="Q438" s="220">
        <v>9E-05</v>
      </c>
      <c r="R438" s="220">
        <f>Q438*H438</f>
        <v>0.01494</v>
      </c>
      <c r="S438" s="220">
        <v>0</v>
      </c>
      <c r="T438" s="221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22" t="s">
        <v>181</v>
      </c>
      <c r="AT438" s="222" t="s">
        <v>176</v>
      </c>
      <c r="AU438" s="222" t="s">
        <v>80</v>
      </c>
      <c r="AY438" s="20" t="s">
        <v>175</v>
      </c>
      <c r="BE438" s="223">
        <f>IF(N438="základní",J438,0)</f>
        <v>0</v>
      </c>
      <c r="BF438" s="223">
        <f>IF(N438="snížená",J438,0)</f>
        <v>0</v>
      </c>
      <c r="BG438" s="223">
        <f>IF(N438="zákl. přenesená",J438,0)</f>
        <v>0</v>
      </c>
      <c r="BH438" s="223">
        <f>IF(N438="sníž. přenesená",J438,0)</f>
        <v>0</v>
      </c>
      <c r="BI438" s="223">
        <f>IF(N438="nulová",J438,0)</f>
        <v>0</v>
      </c>
      <c r="BJ438" s="20" t="s">
        <v>80</v>
      </c>
      <c r="BK438" s="223">
        <f>ROUND(I438*H438,2)</f>
        <v>0</v>
      </c>
      <c r="BL438" s="20" t="s">
        <v>181</v>
      </c>
      <c r="BM438" s="222" t="s">
        <v>3238</v>
      </c>
    </row>
    <row r="439" s="2" customFormat="1">
      <c r="A439" s="42"/>
      <c r="B439" s="43"/>
      <c r="C439" s="44"/>
      <c r="D439" s="224" t="s">
        <v>183</v>
      </c>
      <c r="E439" s="44"/>
      <c r="F439" s="225" t="s">
        <v>3239</v>
      </c>
      <c r="G439" s="44"/>
      <c r="H439" s="44"/>
      <c r="I439" s="226"/>
      <c r="J439" s="44"/>
      <c r="K439" s="44"/>
      <c r="L439" s="48"/>
      <c r="M439" s="227"/>
      <c r="N439" s="228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183</v>
      </c>
      <c r="AU439" s="20" t="s">
        <v>80</v>
      </c>
    </row>
    <row r="440" s="2" customFormat="1">
      <c r="A440" s="42"/>
      <c r="B440" s="43"/>
      <c r="C440" s="44"/>
      <c r="D440" s="229" t="s">
        <v>185</v>
      </c>
      <c r="E440" s="44"/>
      <c r="F440" s="230" t="s">
        <v>3240</v>
      </c>
      <c r="G440" s="44"/>
      <c r="H440" s="44"/>
      <c r="I440" s="226"/>
      <c r="J440" s="44"/>
      <c r="K440" s="44"/>
      <c r="L440" s="48"/>
      <c r="M440" s="227"/>
      <c r="N440" s="228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185</v>
      </c>
      <c r="AU440" s="20" t="s">
        <v>80</v>
      </c>
    </row>
    <row r="441" s="2" customFormat="1">
      <c r="A441" s="42"/>
      <c r="B441" s="43"/>
      <c r="C441" s="44"/>
      <c r="D441" s="224" t="s">
        <v>311</v>
      </c>
      <c r="E441" s="44"/>
      <c r="F441" s="274" t="s">
        <v>3241</v>
      </c>
      <c r="G441" s="44"/>
      <c r="H441" s="44"/>
      <c r="I441" s="226"/>
      <c r="J441" s="44"/>
      <c r="K441" s="44"/>
      <c r="L441" s="48"/>
      <c r="M441" s="227"/>
      <c r="N441" s="228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311</v>
      </c>
      <c r="AU441" s="20" t="s">
        <v>80</v>
      </c>
    </row>
    <row r="442" s="12" customFormat="1">
      <c r="A442" s="12"/>
      <c r="B442" s="231"/>
      <c r="C442" s="232"/>
      <c r="D442" s="224" t="s">
        <v>187</v>
      </c>
      <c r="E442" s="233" t="s">
        <v>30</v>
      </c>
      <c r="F442" s="234" t="s">
        <v>3242</v>
      </c>
      <c r="G442" s="232"/>
      <c r="H442" s="233" t="s">
        <v>30</v>
      </c>
      <c r="I442" s="235"/>
      <c r="J442" s="232"/>
      <c r="K442" s="232"/>
      <c r="L442" s="236"/>
      <c r="M442" s="237"/>
      <c r="N442" s="238"/>
      <c r="O442" s="238"/>
      <c r="P442" s="238"/>
      <c r="Q442" s="238"/>
      <c r="R442" s="238"/>
      <c r="S442" s="238"/>
      <c r="T442" s="239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T442" s="240" t="s">
        <v>187</v>
      </c>
      <c r="AU442" s="240" t="s">
        <v>80</v>
      </c>
      <c r="AV442" s="12" t="s">
        <v>80</v>
      </c>
      <c r="AW442" s="12" t="s">
        <v>36</v>
      </c>
      <c r="AX442" s="12" t="s">
        <v>73</v>
      </c>
      <c r="AY442" s="240" t="s">
        <v>175</v>
      </c>
    </row>
    <row r="443" s="13" customFormat="1">
      <c r="A443" s="13"/>
      <c r="B443" s="241"/>
      <c r="C443" s="242"/>
      <c r="D443" s="224" t="s">
        <v>187</v>
      </c>
      <c r="E443" s="243" t="s">
        <v>30</v>
      </c>
      <c r="F443" s="244" t="s">
        <v>2961</v>
      </c>
      <c r="G443" s="242"/>
      <c r="H443" s="245">
        <v>166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1" t="s">
        <v>187</v>
      </c>
      <c r="AU443" s="251" t="s">
        <v>80</v>
      </c>
      <c r="AV443" s="13" t="s">
        <v>82</v>
      </c>
      <c r="AW443" s="13" t="s">
        <v>36</v>
      </c>
      <c r="AX443" s="13" t="s">
        <v>73</v>
      </c>
      <c r="AY443" s="251" t="s">
        <v>175</v>
      </c>
    </row>
    <row r="444" s="14" customFormat="1">
      <c r="A444" s="14"/>
      <c r="B444" s="252"/>
      <c r="C444" s="253"/>
      <c r="D444" s="224" t="s">
        <v>187</v>
      </c>
      <c r="E444" s="254" t="s">
        <v>30</v>
      </c>
      <c r="F444" s="255" t="s">
        <v>190</v>
      </c>
      <c r="G444" s="253"/>
      <c r="H444" s="256">
        <v>166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2" t="s">
        <v>187</v>
      </c>
      <c r="AU444" s="262" t="s">
        <v>80</v>
      </c>
      <c r="AV444" s="14" t="s">
        <v>181</v>
      </c>
      <c r="AW444" s="14" t="s">
        <v>36</v>
      </c>
      <c r="AX444" s="14" t="s">
        <v>80</v>
      </c>
      <c r="AY444" s="262" t="s">
        <v>175</v>
      </c>
    </row>
    <row r="445" s="11" customFormat="1" ht="25.92" customHeight="1">
      <c r="A445" s="11"/>
      <c r="B445" s="197"/>
      <c r="C445" s="198"/>
      <c r="D445" s="199" t="s">
        <v>72</v>
      </c>
      <c r="E445" s="200" t="s">
        <v>212</v>
      </c>
      <c r="F445" s="200" t="s">
        <v>213</v>
      </c>
      <c r="G445" s="198"/>
      <c r="H445" s="198"/>
      <c r="I445" s="201"/>
      <c r="J445" s="202">
        <f>BK445</f>
        <v>0</v>
      </c>
      <c r="K445" s="198"/>
      <c r="L445" s="203"/>
      <c r="M445" s="204"/>
      <c r="N445" s="205"/>
      <c r="O445" s="205"/>
      <c r="P445" s="206">
        <f>SUM(P446:P472)</f>
        <v>0</v>
      </c>
      <c r="Q445" s="205"/>
      <c r="R445" s="206">
        <f>SUM(R446:R472)</f>
        <v>0.0150684</v>
      </c>
      <c r="S445" s="205"/>
      <c r="T445" s="207">
        <f>SUM(T446:T472)</f>
        <v>0.016560000000000002</v>
      </c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R445" s="208" t="s">
        <v>80</v>
      </c>
      <c r="AT445" s="209" t="s">
        <v>72</v>
      </c>
      <c r="AU445" s="209" t="s">
        <v>73</v>
      </c>
      <c r="AY445" s="208" t="s">
        <v>175</v>
      </c>
      <c r="BK445" s="210">
        <f>SUM(BK446:BK472)</f>
        <v>0</v>
      </c>
    </row>
    <row r="446" s="2" customFormat="1" ht="16.5" customHeight="1">
      <c r="A446" s="42"/>
      <c r="B446" s="43"/>
      <c r="C446" s="211" t="s">
        <v>1245</v>
      </c>
      <c r="D446" s="211" t="s">
        <v>176</v>
      </c>
      <c r="E446" s="212" t="s">
        <v>1816</v>
      </c>
      <c r="F446" s="213" t="s">
        <v>1817</v>
      </c>
      <c r="G446" s="214" t="s">
        <v>567</v>
      </c>
      <c r="H446" s="215">
        <v>1</v>
      </c>
      <c r="I446" s="216"/>
      <c r="J446" s="217">
        <f>ROUND(I446*H446,2)</f>
        <v>0</v>
      </c>
      <c r="K446" s="213" t="s">
        <v>180</v>
      </c>
      <c r="L446" s="48"/>
      <c r="M446" s="218" t="s">
        <v>30</v>
      </c>
      <c r="N446" s="219" t="s">
        <v>44</v>
      </c>
      <c r="O446" s="88"/>
      <c r="P446" s="220">
        <f>O446*H446</f>
        <v>0</v>
      </c>
      <c r="Q446" s="220">
        <v>0.00936</v>
      </c>
      <c r="R446" s="220">
        <f>Q446*H446</f>
        <v>0.00936</v>
      </c>
      <c r="S446" s="220">
        <v>0</v>
      </c>
      <c r="T446" s="221">
        <f>S446*H446</f>
        <v>0</v>
      </c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R446" s="222" t="s">
        <v>305</v>
      </c>
      <c r="AT446" s="222" t="s">
        <v>176</v>
      </c>
      <c r="AU446" s="222" t="s">
        <v>80</v>
      </c>
      <c r="AY446" s="20" t="s">
        <v>175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20" t="s">
        <v>80</v>
      </c>
      <c r="BK446" s="223">
        <f>ROUND(I446*H446,2)</f>
        <v>0</v>
      </c>
      <c r="BL446" s="20" t="s">
        <v>305</v>
      </c>
      <c r="BM446" s="222" t="s">
        <v>3243</v>
      </c>
    </row>
    <row r="447" s="2" customFormat="1">
      <c r="A447" s="42"/>
      <c r="B447" s="43"/>
      <c r="C447" s="44"/>
      <c r="D447" s="224" t="s">
        <v>183</v>
      </c>
      <c r="E447" s="44"/>
      <c r="F447" s="225" t="s">
        <v>1819</v>
      </c>
      <c r="G447" s="44"/>
      <c r="H447" s="44"/>
      <c r="I447" s="226"/>
      <c r="J447" s="44"/>
      <c r="K447" s="44"/>
      <c r="L447" s="48"/>
      <c r="M447" s="227"/>
      <c r="N447" s="228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0" t="s">
        <v>183</v>
      </c>
      <c r="AU447" s="20" t="s">
        <v>80</v>
      </c>
    </row>
    <row r="448" s="2" customFormat="1">
      <c r="A448" s="42"/>
      <c r="B448" s="43"/>
      <c r="C448" s="44"/>
      <c r="D448" s="229" t="s">
        <v>185</v>
      </c>
      <c r="E448" s="44"/>
      <c r="F448" s="230" t="s">
        <v>1820</v>
      </c>
      <c r="G448" s="44"/>
      <c r="H448" s="44"/>
      <c r="I448" s="226"/>
      <c r="J448" s="44"/>
      <c r="K448" s="44"/>
      <c r="L448" s="48"/>
      <c r="M448" s="227"/>
      <c r="N448" s="228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185</v>
      </c>
      <c r="AU448" s="20" t="s">
        <v>80</v>
      </c>
    </row>
    <row r="449" s="2" customFormat="1">
      <c r="A449" s="42"/>
      <c r="B449" s="43"/>
      <c r="C449" s="44"/>
      <c r="D449" s="224" t="s">
        <v>311</v>
      </c>
      <c r="E449" s="44"/>
      <c r="F449" s="274" t="s">
        <v>3244</v>
      </c>
      <c r="G449" s="44"/>
      <c r="H449" s="44"/>
      <c r="I449" s="226"/>
      <c r="J449" s="44"/>
      <c r="K449" s="44"/>
      <c r="L449" s="48"/>
      <c r="M449" s="227"/>
      <c r="N449" s="228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311</v>
      </c>
      <c r="AU449" s="20" t="s">
        <v>80</v>
      </c>
    </row>
    <row r="450" s="12" customFormat="1">
      <c r="A450" s="12"/>
      <c r="B450" s="231"/>
      <c r="C450" s="232"/>
      <c r="D450" s="224" t="s">
        <v>187</v>
      </c>
      <c r="E450" s="233" t="s">
        <v>30</v>
      </c>
      <c r="F450" s="234" t="s">
        <v>3245</v>
      </c>
      <c r="G450" s="232"/>
      <c r="H450" s="233" t="s">
        <v>30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T450" s="240" t="s">
        <v>187</v>
      </c>
      <c r="AU450" s="240" t="s">
        <v>80</v>
      </c>
      <c r="AV450" s="12" t="s">
        <v>80</v>
      </c>
      <c r="AW450" s="12" t="s">
        <v>36</v>
      </c>
      <c r="AX450" s="12" t="s">
        <v>73</v>
      </c>
      <c r="AY450" s="240" t="s">
        <v>175</v>
      </c>
    </row>
    <row r="451" s="13" customFormat="1">
      <c r="A451" s="13"/>
      <c r="B451" s="241"/>
      <c r="C451" s="242"/>
      <c r="D451" s="224" t="s">
        <v>187</v>
      </c>
      <c r="E451" s="243" t="s">
        <v>30</v>
      </c>
      <c r="F451" s="244" t="s">
        <v>3076</v>
      </c>
      <c r="G451" s="242"/>
      <c r="H451" s="245">
        <v>1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1" t="s">
        <v>187</v>
      </c>
      <c r="AU451" s="251" t="s">
        <v>80</v>
      </c>
      <c r="AV451" s="13" t="s">
        <v>82</v>
      </c>
      <c r="AW451" s="13" t="s">
        <v>36</v>
      </c>
      <c r="AX451" s="13" t="s">
        <v>73</v>
      </c>
      <c r="AY451" s="251" t="s">
        <v>175</v>
      </c>
    </row>
    <row r="452" s="14" customFormat="1">
      <c r="A452" s="14"/>
      <c r="B452" s="252"/>
      <c r="C452" s="253"/>
      <c r="D452" s="224" t="s">
        <v>187</v>
      </c>
      <c r="E452" s="254" t="s">
        <v>30</v>
      </c>
      <c r="F452" s="255" t="s">
        <v>190</v>
      </c>
      <c r="G452" s="253"/>
      <c r="H452" s="256">
        <v>1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2" t="s">
        <v>187</v>
      </c>
      <c r="AU452" s="262" t="s">
        <v>80</v>
      </c>
      <c r="AV452" s="14" t="s">
        <v>181</v>
      </c>
      <c r="AW452" s="14" t="s">
        <v>36</v>
      </c>
      <c r="AX452" s="14" t="s">
        <v>80</v>
      </c>
      <c r="AY452" s="262" t="s">
        <v>175</v>
      </c>
    </row>
    <row r="453" s="2" customFormat="1" ht="16.5" customHeight="1">
      <c r="A453" s="42"/>
      <c r="B453" s="43"/>
      <c r="C453" s="211" t="s">
        <v>1252</v>
      </c>
      <c r="D453" s="211" t="s">
        <v>176</v>
      </c>
      <c r="E453" s="212" t="s">
        <v>3246</v>
      </c>
      <c r="F453" s="213" t="s">
        <v>3247</v>
      </c>
      <c r="G453" s="214" t="s">
        <v>567</v>
      </c>
      <c r="H453" s="215">
        <v>1</v>
      </c>
      <c r="I453" s="216"/>
      <c r="J453" s="217">
        <f>ROUND(I453*H453,2)</f>
        <v>0</v>
      </c>
      <c r="K453" s="213" t="s">
        <v>180</v>
      </c>
      <c r="L453" s="48"/>
      <c r="M453" s="218" t="s">
        <v>30</v>
      </c>
      <c r="N453" s="219" t="s">
        <v>44</v>
      </c>
      <c r="O453" s="88"/>
      <c r="P453" s="220">
        <f>O453*H453</f>
        <v>0</v>
      </c>
      <c r="Q453" s="220">
        <v>0.00025</v>
      </c>
      <c r="R453" s="220">
        <f>Q453*H453</f>
        <v>0.00025</v>
      </c>
      <c r="S453" s="220">
        <v>0</v>
      </c>
      <c r="T453" s="221">
        <f>S453*H453</f>
        <v>0</v>
      </c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R453" s="222" t="s">
        <v>305</v>
      </c>
      <c r="AT453" s="222" t="s">
        <v>176</v>
      </c>
      <c r="AU453" s="222" t="s">
        <v>80</v>
      </c>
      <c r="AY453" s="20" t="s">
        <v>175</v>
      </c>
      <c r="BE453" s="223">
        <f>IF(N453="základní",J453,0)</f>
        <v>0</v>
      </c>
      <c r="BF453" s="223">
        <f>IF(N453="snížená",J453,0)</f>
        <v>0</v>
      </c>
      <c r="BG453" s="223">
        <f>IF(N453="zákl. přenesená",J453,0)</f>
        <v>0</v>
      </c>
      <c r="BH453" s="223">
        <f>IF(N453="sníž. přenesená",J453,0)</f>
        <v>0</v>
      </c>
      <c r="BI453" s="223">
        <f>IF(N453="nulová",J453,0)</f>
        <v>0</v>
      </c>
      <c r="BJ453" s="20" t="s">
        <v>80</v>
      </c>
      <c r="BK453" s="223">
        <f>ROUND(I453*H453,2)</f>
        <v>0</v>
      </c>
      <c r="BL453" s="20" t="s">
        <v>305</v>
      </c>
      <c r="BM453" s="222" t="s">
        <v>3248</v>
      </c>
    </row>
    <row r="454" s="2" customFormat="1">
      <c r="A454" s="42"/>
      <c r="B454" s="43"/>
      <c r="C454" s="44"/>
      <c r="D454" s="224" t="s">
        <v>183</v>
      </c>
      <c r="E454" s="44"/>
      <c r="F454" s="225" t="s">
        <v>3249</v>
      </c>
      <c r="G454" s="44"/>
      <c r="H454" s="44"/>
      <c r="I454" s="226"/>
      <c r="J454" s="44"/>
      <c r="K454" s="44"/>
      <c r="L454" s="48"/>
      <c r="M454" s="227"/>
      <c r="N454" s="228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183</v>
      </c>
      <c r="AU454" s="20" t="s">
        <v>80</v>
      </c>
    </row>
    <row r="455" s="2" customFormat="1">
      <c r="A455" s="42"/>
      <c r="B455" s="43"/>
      <c r="C455" s="44"/>
      <c r="D455" s="229" t="s">
        <v>185</v>
      </c>
      <c r="E455" s="44"/>
      <c r="F455" s="230" t="s">
        <v>3250</v>
      </c>
      <c r="G455" s="44"/>
      <c r="H455" s="44"/>
      <c r="I455" s="226"/>
      <c r="J455" s="44"/>
      <c r="K455" s="44"/>
      <c r="L455" s="48"/>
      <c r="M455" s="227"/>
      <c r="N455" s="228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0" t="s">
        <v>185</v>
      </c>
      <c r="AU455" s="20" t="s">
        <v>80</v>
      </c>
    </row>
    <row r="456" s="2" customFormat="1">
      <c r="A456" s="42"/>
      <c r="B456" s="43"/>
      <c r="C456" s="44"/>
      <c r="D456" s="224" t="s">
        <v>311</v>
      </c>
      <c r="E456" s="44"/>
      <c r="F456" s="274" t="s">
        <v>3251</v>
      </c>
      <c r="G456" s="44"/>
      <c r="H456" s="44"/>
      <c r="I456" s="226"/>
      <c r="J456" s="44"/>
      <c r="K456" s="44"/>
      <c r="L456" s="48"/>
      <c r="M456" s="227"/>
      <c r="N456" s="228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311</v>
      </c>
      <c r="AU456" s="20" t="s">
        <v>80</v>
      </c>
    </row>
    <row r="457" s="2" customFormat="1" ht="21.75" customHeight="1">
      <c r="A457" s="42"/>
      <c r="B457" s="43"/>
      <c r="C457" s="287" t="s">
        <v>1259</v>
      </c>
      <c r="D457" s="287" t="s">
        <v>770</v>
      </c>
      <c r="E457" s="288" t="s">
        <v>3252</v>
      </c>
      <c r="F457" s="289" t="s">
        <v>3253</v>
      </c>
      <c r="G457" s="290" t="s">
        <v>567</v>
      </c>
      <c r="H457" s="291">
        <v>1</v>
      </c>
      <c r="I457" s="292"/>
      <c r="J457" s="293">
        <f>ROUND(I457*H457,2)</f>
        <v>0</v>
      </c>
      <c r="K457" s="289" t="s">
        <v>180</v>
      </c>
      <c r="L457" s="294"/>
      <c r="M457" s="295" t="s">
        <v>30</v>
      </c>
      <c r="N457" s="296" t="s">
        <v>44</v>
      </c>
      <c r="O457" s="88"/>
      <c r="P457" s="220">
        <f>O457*H457</f>
        <v>0</v>
      </c>
      <c r="Q457" s="220">
        <v>0.0047</v>
      </c>
      <c r="R457" s="220">
        <f>Q457*H457</f>
        <v>0.0047</v>
      </c>
      <c r="S457" s="220">
        <v>0</v>
      </c>
      <c r="T457" s="221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22" t="s">
        <v>462</v>
      </c>
      <c r="AT457" s="222" t="s">
        <v>770</v>
      </c>
      <c r="AU457" s="222" t="s">
        <v>80</v>
      </c>
      <c r="AY457" s="20" t="s">
        <v>175</v>
      </c>
      <c r="BE457" s="223">
        <f>IF(N457="základní",J457,0)</f>
        <v>0</v>
      </c>
      <c r="BF457" s="223">
        <f>IF(N457="snížená",J457,0)</f>
        <v>0</v>
      </c>
      <c r="BG457" s="223">
        <f>IF(N457="zákl. přenesená",J457,0)</f>
        <v>0</v>
      </c>
      <c r="BH457" s="223">
        <f>IF(N457="sníž. přenesená",J457,0)</f>
        <v>0</v>
      </c>
      <c r="BI457" s="223">
        <f>IF(N457="nulová",J457,0)</f>
        <v>0</v>
      </c>
      <c r="BJ457" s="20" t="s">
        <v>80</v>
      </c>
      <c r="BK457" s="223">
        <f>ROUND(I457*H457,2)</f>
        <v>0</v>
      </c>
      <c r="BL457" s="20" t="s">
        <v>305</v>
      </c>
      <c r="BM457" s="222" t="s">
        <v>3254</v>
      </c>
    </row>
    <row r="458" s="2" customFormat="1">
      <c r="A458" s="42"/>
      <c r="B458" s="43"/>
      <c r="C458" s="44"/>
      <c r="D458" s="224" t="s">
        <v>183</v>
      </c>
      <c r="E458" s="44"/>
      <c r="F458" s="225" t="s">
        <v>3253</v>
      </c>
      <c r="G458" s="44"/>
      <c r="H458" s="44"/>
      <c r="I458" s="226"/>
      <c r="J458" s="44"/>
      <c r="K458" s="44"/>
      <c r="L458" s="48"/>
      <c r="M458" s="227"/>
      <c r="N458" s="228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183</v>
      </c>
      <c r="AU458" s="20" t="s">
        <v>80</v>
      </c>
    </row>
    <row r="459" s="2" customFormat="1">
      <c r="A459" s="42"/>
      <c r="B459" s="43"/>
      <c r="C459" s="44"/>
      <c r="D459" s="224" t="s">
        <v>311</v>
      </c>
      <c r="E459" s="44"/>
      <c r="F459" s="274" t="s">
        <v>3251</v>
      </c>
      <c r="G459" s="44"/>
      <c r="H459" s="44"/>
      <c r="I459" s="226"/>
      <c r="J459" s="44"/>
      <c r="K459" s="44"/>
      <c r="L459" s="48"/>
      <c r="M459" s="227"/>
      <c r="N459" s="228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311</v>
      </c>
      <c r="AU459" s="20" t="s">
        <v>80</v>
      </c>
    </row>
    <row r="460" s="2" customFormat="1" ht="16.5" customHeight="1">
      <c r="A460" s="42"/>
      <c r="B460" s="43"/>
      <c r="C460" s="211" t="s">
        <v>1274</v>
      </c>
      <c r="D460" s="211" t="s">
        <v>176</v>
      </c>
      <c r="E460" s="212" t="s">
        <v>3255</v>
      </c>
      <c r="F460" s="213" t="s">
        <v>3256</v>
      </c>
      <c r="G460" s="214" t="s">
        <v>247</v>
      </c>
      <c r="H460" s="215">
        <v>0.24</v>
      </c>
      <c r="I460" s="216"/>
      <c r="J460" s="217">
        <f>ROUND(I460*H460,2)</f>
        <v>0</v>
      </c>
      <c r="K460" s="213" t="s">
        <v>180</v>
      </c>
      <c r="L460" s="48"/>
      <c r="M460" s="218" t="s">
        <v>30</v>
      </c>
      <c r="N460" s="219" t="s">
        <v>44</v>
      </c>
      <c r="O460" s="88"/>
      <c r="P460" s="220">
        <f>O460*H460</f>
        <v>0</v>
      </c>
      <c r="Q460" s="220">
        <v>0.00316</v>
      </c>
      <c r="R460" s="220">
        <f>Q460*H460</f>
        <v>0.0007584</v>
      </c>
      <c r="S460" s="220">
        <v>0.069</v>
      </c>
      <c r="T460" s="221">
        <f>S460*H460</f>
        <v>0.016560000000000002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22" t="s">
        <v>181</v>
      </c>
      <c r="AT460" s="222" t="s">
        <v>176</v>
      </c>
      <c r="AU460" s="222" t="s">
        <v>80</v>
      </c>
      <c r="AY460" s="20" t="s">
        <v>175</v>
      </c>
      <c r="BE460" s="223">
        <f>IF(N460="základní",J460,0)</f>
        <v>0</v>
      </c>
      <c r="BF460" s="223">
        <f>IF(N460="snížená",J460,0)</f>
        <v>0</v>
      </c>
      <c r="BG460" s="223">
        <f>IF(N460="zákl. přenesená",J460,0)</f>
        <v>0</v>
      </c>
      <c r="BH460" s="223">
        <f>IF(N460="sníž. přenesená",J460,0)</f>
        <v>0</v>
      </c>
      <c r="BI460" s="223">
        <f>IF(N460="nulová",J460,0)</f>
        <v>0</v>
      </c>
      <c r="BJ460" s="20" t="s">
        <v>80</v>
      </c>
      <c r="BK460" s="223">
        <f>ROUND(I460*H460,2)</f>
        <v>0</v>
      </c>
      <c r="BL460" s="20" t="s">
        <v>181</v>
      </c>
      <c r="BM460" s="222" t="s">
        <v>3257</v>
      </c>
    </row>
    <row r="461" s="2" customFormat="1">
      <c r="A461" s="42"/>
      <c r="B461" s="43"/>
      <c r="C461" s="44"/>
      <c r="D461" s="224" t="s">
        <v>183</v>
      </c>
      <c r="E461" s="44"/>
      <c r="F461" s="225" t="s">
        <v>3258</v>
      </c>
      <c r="G461" s="44"/>
      <c r="H461" s="44"/>
      <c r="I461" s="226"/>
      <c r="J461" s="44"/>
      <c r="K461" s="44"/>
      <c r="L461" s="48"/>
      <c r="M461" s="227"/>
      <c r="N461" s="228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183</v>
      </c>
      <c r="AU461" s="20" t="s">
        <v>80</v>
      </c>
    </row>
    <row r="462" s="2" customFormat="1">
      <c r="A462" s="42"/>
      <c r="B462" s="43"/>
      <c r="C462" s="44"/>
      <c r="D462" s="229" t="s">
        <v>185</v>
      </c>
      <c r="E462" s="44"/>
      <c r="F462" s="230" t="s">
        <v>3259</v>
      </c>
      <c r="G462" s="44"/>
      <c r="H462" s="44"/>
      <c r="I462" s="226"/>
      <c r="J462" s="44"/>
      <c r="K462" s="44"/>
      <c r="L462" s="48"/>
      <c r="M462" s="227"/>
      <c r="N462" s="228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185</v>
      </c>
      <c r="AU462" s="20" t="s">
        <v>80</v>
      </c>
    </row>
    <row r="463" s="2" customFormat="1">
      <c r="A463" s="42"/>
      <c r="B463" s="43"/>
      <c r="C463" s="44"/>
      <c r="D463" s="224" t="s">
        <v>311</v>
      </c>
      <c r="E463" s="44"/>
      <c r="F463" s="274" t="s">
        <v>3260</v>
      </c>
      <c r="G463" s="44"/>
      <c r="H463" s="44"/>
      <c r="I463" s="226"/>
      <c r="J463" s="44"/>
      <c r="K463" s="44"/>
      <c r="L463" s="48"/>
      <c r="M463" s="227"/>
      <c r="N463" s="228"/>
      <c r="O463" s="88"/>
      <c r="P463" s="88"/>
      <c r="Q463" s="88"/>
      <c r="R463" s="88"/>
      <c r="S463" s="88"/>
      <c r="T463" s="89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T463" s="20" t="s">
        <v>311</v>
      </c>
      <c r="AU463" s="20" t="s">
        <v>80</v>
      </c>
    </row>
    <row r="464" s="12" customFormat="1">
      <c r="A464" s="12"/>
      <c r="B464" s="231"/>
      <c r="C464" s="232"/>
      <c r="D464" s="224" t="s">
        <v>187</v>
      </c>
      <c r="E464" s="233" t="s">
        <v>30</v>
      </c>
      <c r="F464" s="234" t="s">
        <v>3261</v>
      </c>
      <c r="G464" s="232"/>
      <c r="H464" s="233" t="s">
        <v>30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T464" s="240" t="s">
        <v>187</v>
      </c>
      <c r="AU464" s="240" t="s">
        <v>80</v>
      </c>
      <c r="AV464" s="12" t="s">
        <v>80</v>
      </c>
      <c r="AW464" s="12" t="s">
        <v>36</v>
      </c>
      <c r="AX464" s="12" t="s">
        <v>73</v>
      </c>
      <c r="AY464" s="240" t="s">
        <v>175</v>
      </c>
    </row>
    <row r="465" s="13" customFormat="1">
      <c r="A465" s="13"/>
      <c r="B465" s="241"/>
      <c r="C465" s="242"/>
      <c r="D465" s="224" t="s">
        <v>187</v>
      </c>
      <c r="E465" s="243" t="s">
        <v>30</v>
      </c>
      <c r="F465" s="244" t="s">
        <v>3262</v>
      </c>
      <c r="G465" s="242"/>
      <c r="H465" s="245">
        <v>0.24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1" t="s">
        <v>187</v>
      </c>
      <c r="AU465" s="251" t="s">
        <v>80</v>
      </c>
      <c r="AV465" s="13" t="s">
        <v>82</v>
      </c>
      <c r="AW465" s="13" t="s">
        <v>36</v>
      </c>
      <c r="AX465" s="13" t="s">
        <v>73</v>
      </c>
      <c r="AY465" s="251" t="s">
        <v>175</v>
      </c>
    </row>
    <row r="466" s="14" customFormat="1">
      <c r="A466" s="14"/>
      <c r="B466" s="252"/>
      <c r="C466" s="253"/>
      <c r="D466" s="224" t="s">
        <v>187</v>
      </c>
      <c r="E466" s="254" t="s">
        <v>30</v>
      </c>
      <c r="F466" s="255" t="s">
        <v>190</v>
      </c>
      <c r="G466" s="253"/>
      <c r="H466" s="256">
        <v>0.24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2" t="s">
        <v>187</v>
      </c>
      <c r="AU466" s="262" t="s">
        <v>80</v>
      </c>
      <c r="AV466" s="14" t="s">
        <v>181</v>
      </c>
      <c r="AW466" s="14" t="s">
        <v>36</v>
      </c>
      <c r="AX466" s="14" t="s">
        <v>80</v>
      </c>
      <c r="AY466" s="262" t="s">
        <v>175</v>
      </c>
    </row>
    <row r="467" s="2" customFormat="1" ht="16.5" customHeight="1">
      <c r="A467" s="42"/>
      <c r="B467" s="43"/>
      <c r="C467" s="211" t="s">
        <v>1283</v>
      </c>
      <c r="D467" s="275" t="s">
        <v>176</v>
      </c>
      <c r="E467" s="212" t="s">
        <v>1623</v>
      </c>
      <c r="F467" s="213" t="s">
        <v>3263</v>
      </c>
      <c r="G467" s="214" t="s">
        <v>567</v>
      </c>
      <c r="H467" s="215">
        <v>2</v>
      </c>
      <c r="I467" s="216"/>
      <c r="J467" s="217">
        <f>ROUND(I467*H467,2)</f>
        <v>0</v>
      </c>
      <c r="K467" s="213" t="s">
        <v>30</v>
      </c>
      <c r="L467" s="48"/>
      <c r="M467" s="218" t="s">
        <v>30</v>
      </c>
      <c r="N467" s="219" t="s">
        <v>44</v>
      </c>
      <c r="O467" s="88"/>
      <c r="P467" s="220">
        <f>O467*H467</f>
        <v>0</v>
      </c>
      <c r="Q467" s="220">
        <v>0</v>
      </c>
      <c r="R467" s="220">
        <f>Q467*H467</f>
        <v>0</v>
      </c>
      <c r="S467" s="220">
        <v>0</v>
      </c>
      <c r="T467" s="221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2" t="s">
        <v>181</v>
      </c>
      <c r="AT467" s="222" t="s">
        <v>176</v>
      </c>
      <c r="AU467" s="222" t="s">
        <v>80</v>
      </c>
      <c r="AY467" s="20" t="s">
        <v>175</v>
      </c>
      <c r="BE467" s="223">
        <f>IF(N467="základní",J467,0)</f>
        <v>0</v>
      </c>
      <c r="BF467" s="223">
        <f>IF(N467="snížená",J467,0)</f>
        <v>0</v>
      </c>
      <c r="BG467" s="223">
        <f>IF(N467="zákl. přenesená",J467,0)</f>
        <v>0</v>
      </c>
      <c r="BH467" s="223">
        <f>IF(N467="sníž. přenesená",J467,0)</f>
        <v>0</v>
      </c>
      <c r="BI467" s="223">
        <f>IF(N467="nulová",J467,0)</f>
        <v>0</v>
      </c>
      <c r="BJ467" s="20" t="s">
        <v>80</v>
      </c>
      <c r="BK467" s="223">
        <f>ROUND(I467*H467,2)</f>
        <v>0</v>
      </c>
      <c r="BL467" s="20" t="s">
        <v>181</v>
      </c>
      <c r="BM467" s="222" t="s">
        <v>3264</v>
      </c>
    </row>
    <row r="468" s="2" customFormat="1">
      <c r="A468" s="42"/>
      <c r="B468" s="43"/>
      <c r="C468" s="44"/>
      <c r="D468" s="224" t="s">
        <v>183</v>
      </c>
      <c r="E468" s="44"/>
      <c r="F468" s="225" t="s">
        <v>3263</v>
      </c>
      <c r="G468" s="44"/>
      <c r="H468" s="44"/>
      <c r="I468" s="226"/>
      <c r="J468" s="44"/>
      <c r="K468" s="44"/>
      <c r="L468" s="48"/>
      <c r="M468" s="227"/>
      <c r="N468" s="228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183</v>
      </c>
      <c r="AU468" s="20" t="s">
        <v>80</v>
      </c>
    </row>
    <row r="469" s="2" customFormat="1">
      <c r="A469" s="42"/>
      <c r="B469" s="43"/>
      <c r="C469" s="44"/>
      <c r="D469" s="224" t="s">
        <v>311</v>
      </c>
      <c r="E469" s="44"/>
      <c r="F469" s="274" t="s">
        <v>3265</v>
      </c>
      <c r="G469" s="44"/>
      <c r="H469" s="44"/>
      <c r="I469" s="226"/>
      <c r="J469" s="44"/>
      <c r="K469" s="44"/>
      <c r="L469" s="48"/>
      <c r="M469" s="227"/>
      <c r="N469" s="228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311</v>
      </c>
      <c r="AU469" s="20" t="s">
        <v>80</v>
      </c>
    </row>
    <row r="470" s="12" customFormat="1">
      <c r="A470" s="12"/>
      <c r="B470" s="231"/>
      <c r="C470" s="232"/>
      <c r="D470" s="224" t="s">
        <v>187</v>
      </c>
      <c r="E470" s="233" t="s">
        <v>30</v>
      </c>
      <c r="F470" s="234" t="s">
        <v>3266</v>
      </c>
      <c r="G470" s="232"/>
      <c r="H470" s="233" t="s">
        <v>30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40" t="s">
        <v>187</v>
      </c>
      <c r="AU470" s="240" t="s">
        <v>80</v>
      </c>
      <c r="AV470" s="12" t="s">
        <v>80</v>
      </c>
      <c r="AW470" s="12" t="s">
        <v>36</v>
      </c>
      <c r="AX470" s="12" t="s">
        <v>73</v>
      </c>
      <c r="AY470" s="240" t="s">
        <v>175</v>
      </c>
    </row>
    <row r="471" s="13" customFormat="1">
      <c r="A471" s="13"/>
      <c r="B471" s="241"/>
      <c r="C471" s="242"/>
      <c r="D471" s="224" t="s">
        <v>187</v>
      </c>
      <c r="E471" s="243" t="s">
        <v>30</v>
      </c>
      <c r="F471" s="244" t="s">
        <v>3123</v>
      </c>
      <c r="G471" s="242"/>
      <c r="H471" s="245">
        <v>2</v>
      </c>
      <c r="I471" s="246"/>
      <c r="J471" s="242"/>
      <c r="K471" s="242"/>
      <c r="L471" s="247"/>
      <c r="M471" s="248"/>
      <c r="N471" s="249"/>
      <c r="O471" s="249"/>
      <c r="P471" s="249"/>
      <c r="Q471" s="249"/>
      <c r="R471" s="249"/>
      <c r="S471" s="249"/>
      <c r="T471" s="250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1" t="s">
        <v>187</v>
      </c>
      <c r="AU471" s="251" t="s">
        <v>80</v>
      </c>
      <c r="AV471" s="13" t="s">
        <v>82</v>
      </c>
      <c r="AW471" s="13" t="s">
        <v>36</v>
      </c>
      <c r="AX471" s="13" t="s">
        <v>73</v>
      </c>
      <c r="AY471" s="251" t="s">
        <v>175</v>
      </c>
    </row>
    <row r="472" s="14" customFormat="1">
      <c r="A472" s="14"/>
      <c r="B472" s="252"/>
      <c r="C472" s="253"/>
      <c r="D472" s="224" t="s">
        <v>187</v>
      </c>
      <c r="E472" s="254" t="s">
        <v>30</v>
      </c>
      <c r="F472" s="255" t="s">
        <v>190</v>
      </c>
      <c r="G472" s="253"/>
      <c r="H472" s="256">
        <v>2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2" t="s">
        <v>187</v>
      </c>
      <c r="AU472" s="262" t="s">
        <v>80</v>
      </c>
      <c r="AV472" s="14" t="s">
        <v>181</v>
      </c>
      <c r="AW472" s="14" t="s">
        <v>36</v>
      </c>
      <c r="AX472" s="14" t="s">
        <v>80</v>
      </c>
      <c r="AY472" s="262" t="s">
        <v>175</v>
      </c>
    </row>
    <row r="473" s="11" customFormat="1" ht="25.92" customHeight="1">
      <c r="A473" s="11"/>
      <c r="B473" s="197"/>
      <c r="C473" s="198"/>
      <c r="D473" s="199" t="s">
        <v>72</v>
      </c>
      <c r="E473" s="200" t="s">
        <v>425</v>
      </c>
      <c r="F473" s="200" t="s">
        <v>426</v>
      </c>
      <c r="G473" s="198"/>
      <c r="H473" s="198"/>
      <c r="I473" s="201"/>
      <c r="J473" s="202">
        <f>BK473</f>
        <v>0</v>
      </c>
      <c r="K473" s="198"/>
      <c r="L473" s="203"/>
      <c r="M473" s="204"/>
      <c r="N473" s="205"/>
      <c r="O473" s="205"/>
      <c r="P473" s="206">
        <f>SUM(P474:P481)</f>
        <v>0</v>
      </c>
      <c r="Q473" s="205"/>
      <c r="R473" s="206">
        <f>SUM(R474:R481)</f>
        <v>0</v>
      </c>
      <c r="S473" s="205"/>
      <c r="T473" s="207">
        <f>SUM(T474:T481)</f>
        <v>0</v>
      </c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R473" s="208" t="s">
        <v>80</v>
      </c>
      <c r="AT473" s="209" t="s">
        <v>72</v>
      </c>
      <c r="AU473" s="209" t="s">
        <v>73</v>
      </c>
      <c r="AY473" s="208" t="s">
        <v>175</v>
      </c>
      <c r="BK473" s="210">
        <f>SUM(BK474:BK481)</f>
        <v>0</v>
      </c>
    </row>
    <row r="474" s="2" customFormat="1" ht="16.5" customHeight="1">
      <c r="A474" s="42"/>
      <c r="B474" s="43"/>
      <c r="C474" s="211" t="s">
        <v>1297</v>
      </c>
      <c r="D474" s="211" t="s">
        <v>176</v>
      </c>
      <c r="E474" s="212" t="s">
        <v>3267</v>
      </c>
      <c r="F474" s="213" t="s">
        <v>3268</v>
      </c>
      <c r="G474" s="214" t="s">
        <v>295</v>
      </c>
      <c r="H474" s="215">
        <v>17.954999999999998</v>
      </c>
      <c r="I474" s="216"/>
      <c r="J474" s="217">
        <f>ROUND(I474*H474,2)</f>
        <v>0</v>
      </c>
      <c r="K474" s="213" t="s">
        <v>180</v>
      </c>
      <c r="L474" s="48"/>
      <c r="M474" s="218" t="s">
        <v>30</v>
      </c>
      <c r="N474" s="219" t="s">
        <v>44</v>
      </c>
      <c r="O474" s="88"/>
      <c r="P474" s="220">
        <f>O474*H474</f>
        <v>0</v>
      </c>
      <c r="Q474" s="220">
        <v>0</v>
      </c>
      <c r="R474" s="220">
        <f>Q474*H474</f>
        <v>0</v>
      </c>
      <c r="S474" s="220">
        <v>0</v>
      </c>
      <c r="T474" s="221">
        <f>S474*H474</f>
        <v>0</v>
      </c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R474" s="222" t="s">
        <v>181</v>
      </c>
      <c r="AT474" s="222" t="s">
        <v>176</v>
      </c>
      <c r="AU474" s="222" t="s">
        <v>80</v>
      </c>
      <c r="AY474" s="20" t="s">
        <v>175</v>
      </c>
      <c r="BE474" s="223">
        <f>IF(N474="základní",J474,0)</f>
        <v>0</v>
      </c>
      <c r="BF474" s="223">
        <f>IF(N474="snížená",J474,0)</f>
        <v>0</v>
      </c>
      <c r="BG474" s="223">
        <f>IF(N474="zákl. přenesená",J474,0)</f>
        <v>0</v>
      </c>
      <c r="BH474" s="223">
        <f>IF(N474="sníž. přenesená",J474,0)</f>
        <v>0</v>
      </c>
      <c r="BI474" s="223">
        <f>IF(N474="nulová",J474,0)</f>
        <v>0</v>
      </c>
      <c r="BJ474" s="20" t="s">
        <v>80</v>
      </c>
      <c r="BK474" s="223">
        <f>ROUND(I474*H474,2)</f>
        <v>0</v>
      </c>
      <c r="BL474" s="20" t="s">
        <v>181</v>
      </c>
      <c r="BM474" s="222" t="s">
        <v>3269</v>
      </c>
    </row>
    <row r="475" s="2" customFormat="1">
      <c r="A475" s="42"/>
      <c r="B475" s="43"/>
      <c r="C475" s="44"/>
      <c r="D475" s="224" t="s">
        <v>183</v>
      </c>
      <c r="E475" s="44"/>
      <c r="F475" s="225" t="s">
        <v>3270</v>
      </c>
      <c r="G475" s="44"/>
      <c r="H475" s="44"/>
      <c r="I475" s="226"/>
      <c r="J475" s="44"/>
      <c r="K475" s="44"/>
      <c r="L475" s="48"/>
      <c r="M475" s="227"/>
      <c r="N475" s="228"/>
      <c r="O475" s="88"/>
      <c r="P475" s="88"/>
      <c r="Q475" s="88"/>
      <c r="R475" s="88"/>
      <c r="S475" s="88"/>
      <c r="T475" s="89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T475" s="20" t="s">
        <v>183</v>
      </c>
      <c r="AU475" s="20" t="s">
        <v>80</v>
      </c>
    </row>
    <row r="476" s="2" customFormat="1">
      <c r="A476" s="42"/>
      <c r="B476" s="43"/>
      <c r="C476" s="44"/>
      <c r="D476" s="229" t="s">
        <v>185</v>
      </c>
      <c r="E476" s="44"/>
      <c r="F476" s="230" t="s">
        <v>3271</v>
      </c>
      <c r="G476" s="44"/>
      <c r="H476" s="44"/>
      <c r="I476" s="226"/>
      <c r="J476" s="44"/>
      <c r="K476" s="44"/>
      <c r="L476" s="48"/>
      <c r="M476" s="227"/>
      <c r="N476" s="228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0" t="s">
        <v>185</v>
      </c>
      <c r="AU476" s="20" t="s">
        <v>80</v>
      </c>
    </row>
    <row r="477" s="2" customFormat="1">
      <c r="A477" s="42"/>
      <c r="B477" s="43"/>
      <c r="C477" s="44"/>
      <c r="D477" s="224" t="s">
        <v>311</v>
      </c>
      <c r="E477" s="44"/>
      <c r="F477" s="274" t="s">
        <v>3272</v>
      </c>
      <c r="G477" s="44"/>
      <c r="H477" s="44"/>
      <c r="I477" s="226"/>
      <c r="J477" s="44"/>
      <c r="K477" s="44"/>
      <c r="L477" s="48"/>
      <c r="M477" s="227"/>
      <c r="N477" s="228"/>
      <c r="O477" s="88"/>
      <c r="P477" s="88"/>
      <c r="Q477" s="88"/>
      <c r="R477" s="88"/>
      <c r="S477" s="88"/>
      <c r="T477" s="89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T477" s="20" t="s">
        <v>311</v>
      </c>
      <c r="AU477" s="20" t="s">
        <v>80</v>
      </c>
    </row>
    <row r="478" s="2" customFormat="1" ht="21.75" customHeight="1">
      <c r="A478" s="42"/>
      <c r="B478" s="43"/>
      <c r="C478" s="211" t="s">
        <v>1308</v>
      </c>
      <c r="D478" s="211" t="s">
        <v>176</v>
      </c>
      <c r="E478" s="212" t="s">
        <v>3273</v>
      </c>
      <c r="F478" s="213" t="s">
        <v>3274</v>
      </c>
      <c r="G478" s="214" t="s">
        <v>295</v>
      </c>
      <c r="H478" s="215">
        <v>17.954999999999998</v>
      </c>
      <c r="I478" s="216"/>
      <c r="J478" s="217">
        <f>ROUND(I478*H478,2)</f>
        <v>0</v>
      </c>
      <c r="K478" s="213" t="s">
        <v>180</v>
      </c>
      <c r="L478" s="48"/>
      <c r="M478" s="218" t="s">
        <v>30</v>
      </c>
      <c r="N478" s="219" t="s">
        <v>44</v>
      </c>
      <c r="O478" s="88"/>
      <c r="P478" s="220">
        <f>O478*H478</f>
        <v>0</v>
      </c>
      <c r="Q478" s="220">
        <v>0</v>
      </c>
      <c r="R478" s="220">
        <f>Q478*H478</f>
        <v>0</v>
      </c>
      <c r="S478" s="220">
        <v>0</v>
      </c>
      <c r="T478" s="221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22" t="s">
        <v>181</v>
      </c>
      <c r="AT478" s="222" t="s">
        <v>176</v>
      </c>
      <c r="AU478" s="222" t="s">
        <v>80</v>
      </c>
      <c r="AY478" s="20" t="s">
        <v>175</v>
      </c>
      <c r="BE478" s="223">
        <f>IF(N478="základní",J478,0)</f>
        <v>0</v>
      </c>
      <c r="BF478" s="223">
        <f>IF(N478="snížená",J478,0)</f>
        <v>0</v>
      </c>
      <c r="BG478" s="223">
        <f>IF(N478="zákl. přenesená",J478,0)</f>
        <v>0</v>
      </c>
      <c r="BH478" s="223">
        <f>IF(N478="sníž. přenesená",J478,0)</f>
        <v>0</v>
      </c>
      <c r="BI478" s="223">
        <f>IF(N478="nulová",J478,0)</f>
        <v>0</v>
      </c>
      <c r="BJ478" s="20" t="s">
        <v>80</v>
      </c>
      <c r="BK478" s="223">
        <f>ROUND(I478*H478,2)</f>
        <v>0</v>
      </c>
      <c r="BL478" s="20" t="s">
        <v>181</v>
      </c>
      <c r="BM478" s="222" t="s">
        <v>3275</v>
      </c>
    </row>
    <row r="479" s="2" customFormat="1">
      <c r="A479" s="42"/>
      <c r="B479" s="43"/>
      <c r="C479" s="44"/>
      <c r="D479" s="224" t="s">
        <v>183</v>
      </c>
      <c r="E479" s="44"/>
      <c r="F479" s="225" t="s">
        <v>3276</v>
      </c>
      <c r="G479" s="44"/>
      <c r="H479" s="44"/>
      <c r="I479" s="226"/>
      <c r="J479" s="44"/>
      <c r="K479" s="44"/>
      <c r="L479" s="48"/>
      <c r="M479" s="227"/>
      <c r="N479" s="228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183</v>
      </c>
      <c r="AU479" s="20" t="s">
        <v>80</v>
      </c>
    </row>
    <row r="480" s="2" customFormat="1">
      <c r="A480" s="42"/>
      <c r="B480" s="43"/>
      <c r="C480" s="44"/>
      <c r="D480" s="229" t="s">
        <v>185</v>
      </c>
      <c r="E480" s="44"/>
      <c r="F480" s="230" t="s">
        <v>3277</v>
      </c>
      <c r="G480" s="44"/>
      <c r="H480" s="44"/>
      <c r="I480" s="226"/>
      <c r="J480" s="44"/>
      <c r="K480" s="44"/>
      <c r="L480" s="48"/>
      <c r="M480" s="227"/>
      <c r="N480" s="228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185</v>
      </c>
      <c r="AU480" s="20" t="s">
        <v>80</v>
      </c>
    </row>
    <row r="481" s="2" customFormat="1">
      <c r="A481" s="42"/>
      <c r="B481" s="43"/>
      <c r="C481" s="44"/>
      <c r="D481" s="224" t="s">
        <v>311</v>
      </c>
      <c r="E481" s="44"/>
      <c r="F481" s="274" t="s">
        <v>3272</v>
      </c>
      <c r="G481" s="44"/>
      <c r="H481" s="44"/>
      <c r="I481" s="226"/>
      <c r="J481" s="44"/>
      <c r="K481" s="44"/>
      <c r="L481" s="48"/>
      <c r="M481" s="227"/>
      <c r="N481" s="228"/>
      <c r="O481" s="88"/>
      <c r="P481" s="88"/>
      <c r="Q481" s="88"/>
      <c r="R481" s="88"/>
      <c r="S481" s="88"/>
      <c r="T481" s="89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T481" s="20" t="s">
        <v>311</v>
      </c>
      <c r="AU481" s="20" t="s">
        <v>80</v>
      </c>
    </row>
    <row r="482" s="11" customFormat="1" ht="25.92" customHeight="1">
      <c r="A482" s="11"/>
      <c r="B482" s="197"/>
      <c r="C482" s="198"/>
      <c r="D482" s="199" t="s">
        <v>72</v>
      </c>
      <c r="E482" s="200" t="s">
        <v>468</v>
      </c>
      <c r="F482" s="200" t="s">
        <v>469</v>
      </c>
      <c r="G482" s="198"/>
      <c r="H482" s="198"/>
      <c r="I482" s="201"/>
      <c r="J482" s="202">
        <f>BK482</f>
        <v>0</v>
      </c>
      <c r="K482" s="198"/>
      <c r="L482" s="203"/>
      <c r="M482" s="204"/>
      <c r="N482" s="205"/>
      <c r="O482" s="205"/>
      <c r="P482" s="206">
        <f>SUM(P483:P505)</f>
        <v>0</v>
      </c>
      <c r="Q482" s="205"/>
      <c r="R482" s="206">
        <f>SUM(R483:R505)</f>
        <v>0.0043686000000000008</v>
      </c>
      <c r="S482" s="205"/>
      <c r="T482" s="207">
        <f>SUM(T483:T505)</f>
        <v>0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R482" s="208" t="s">
        <v>82</v>
      </c>
      <c r="AT482" s="209" t="s">
        <v>72</v>
      </c>
      <c r="AU482" s="209" t="s">
        <v>73</v>
      </c>
      <c r="AY482" s="208" t="s">
        <v>175</v>
      </c>
      <c r="BK482" s="210">
        <f>SUM(BK483:BK505)</f>
        <v>0</v>
      </c>
    </row>
    <row r="483" s="2" customFormat="1" ht="16.5" customHeight="1">
      <c r="A483" s="42"/>
      <c r="B483" s="43"/>
      <c r="C483" s="211" t="s">
        <v>1314</v>
      </c>
      <c r="D483" s="211" t="s">
        <v>176</v>
      </c>
      <c r="E483" s="212" t="s">
        <v>3278</v>
      </c>
      <c r="F483" s="213" t="s">
        <v>3279</v>
      </c>
      <c r="G483" s="214" t="s">
        <v>247</v>
      </c>
      <c r="H483" s="215">
        <v>17</v>
      </c>
      <c r="I483" s="216"/>
      <c r="J483" s="217">
        <f>ROUND(I483*H483,2)</f>
        <v>0</v>
      </c>
      <c r="K483" s="213" t="s">
        <v>180</v>
      </c>
      <c r="L483" s="48"/>
      <c r="M483" s="218" t="s">
        <v>30</v>
      </c>
      <c r="N483" s="219" t="s">
        <v>44</v>
      </c>
      <c r="O483" s="88"/>
      <c r="P483" s="220">
        <f>O483*H483</f>
        <v>0</v>
      </c>
      <c r="Q483" s="220">
        <v>6E-05</v>
      </c>
      <c r="R483" s="220">
        <f>Q483*H483</f>
        <v>0.0010200000000000002</v>
      </c>
      <c r="S483" s="220">
        <v>0</v>
      </c>
      <c r="T483" s="221">
        <f>S483*H483</f>
        <v>0</v>
      </c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R483" s="222" t="s">
        <v>305</v>
      </c>
      <c r="AT483" s="222" t="s">
        <v>176</v>
      </c>
      <c r="AU483" s="222" t="s">
        <v>80</v>
      </c>
      <c r="AY483" s="20" t="s">
        <v>175</v>
      </c>
      <c r="BE483" s="223">
        <f>IF(N483="základní",J483,0)</f>
        <v>0</v>
      </c>
      <c r="BF483" s="223">
        <f>IF(N483="snížená",J483,0)</f>
        <v>0</v>
      </c>
      <c r="BG483" s="223">
        <f>IF(N483="zákl. přenesená",J483,0)</f>
        <v>0</v>
      </c>
      <c r="BH483" s="223">
        <f>IF(N483="sníž. přenesená",J483,0)</f>
        <v>0</v>
      </c>
      <c r="BI483" s="223">
        <f>IF(N483="nulová",J483,0)</f>
        <v>0</v>
      </c>
      <c r="BJ483" s="20" t="s">
        <v>80</v>
      </c>
      <c r="BK483" s="223">
        <f>ROUND(I483*H483,2)</f>
        <v>0</v>
      </c>
      <c r="BL483" s="20" t="s">
        <v>305</v>
      </c>
      <c r="BM483" s="222" t="s">
        <v>3280</v>
      </c>
    </row>
    <row r="484" s="2" customFormat="1">
      <c r="A484" s="42"/>
      <c r="B484" s="43"/>
      <c r="C484" s="44"/>
      <c r="D484" s="224" t="s">
        <v>183</v>
      </c>
      <c r="E484" s="44"/>
      <c r="F484" s="225" t="s">
        <v>3281</v>
      </c>
      <c r="G484" s="44"/>
      <c r="H484" s="44"/>
      <c r="I484" s="226"/>
      <c r="J484" s="44"/>
      <c r="K484" s="44"/>
      <c r="L484" s="48"/>
      <c r="M484" s="227"/>
      <c r="N484" s="228"/>
      <c r="O484" s="88"/>
      <c r="P484" s="88"/>
      <c r="Q484" s="88"/>
      <c r="R484" s="88"/>
      <c r="S484" s="88"/>
      <c r="T484" s="89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T484" s="20" t="s">
        <v>183</v>
      </c>
      <c r="AU484" s="20" t="s">
        <v>80</v>
      </c>
    </row>
    <row r="485" s="2" customFormat="1">
      <c r="A485" s="42"/>
      <c r="B485" s="43"/>
      <c r="C485" s="44"/>
      <c r="D485" s="229" t="s">
        <v>185</v>
      </c>
      <c r="E485" s="44"/>
      <c r="F485" s="230" t="s">
        <v>3282</v>
      </c>
      <c r="G485" s="44"/>
      <c r="H485" s="44"/>
      <c r="I485" s="226"/>
      <c r="J485" s="44"/>
      <c r="K485" s="44"/>
      <c r="L485" s="48"/>
      <c r="M485" s="227"/>
      <c r="N485" s="228"/>
      <c r="O485" s="88"/>
      <c r="P485" s="88"/>
      <c r="Q485" s="88"/>
      <c r="R485" s="88"/>
      <c r="S485" s="88"/>
      <c r="T485" s="89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T485" s="20" t="s">
        <v>185</v>
      </c>
      <c r="AU485" s="20" t="s">
        <v>80</v>
      </c>
    </row>
    <row r="486" s="2" customFormat="1">
      <c r="A486" s="42"/>
      <c r="B486" s="43"/>
      <c r="C486" s="44"/>
      <c r="D486" s="224" t="s">
        <v>311</v>
      </c>
      <c r="E486" s="44"/>
      <c r="F486" s="274" t="s">
        <v>3283</v>
      </c>
      <c r="G486" s="44"/>
      <c r="H486" s="44"/>
      <c r="I486" s="226"/>
      <c r="J486" s="44"/>
      <c r="K486" s="44"/>
      <c r="L486" s="48"/>
      <c r="M486" s="227"/>
      <c r="N486" s="228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0" t="s">
        <v>311</v>
      </c>
      <c r="AU486" s="20" t="s">
        <v>80</v>
      </c>
    </row>
    <row r="487" s="12" customFormat="1">
      <c r="A487" s="12"/>
      <c r="B487" s="231"/>
      <c r="C487" s="232"/>
      <c r="D487" s="224" t="s">
        <v>187</v>
      </c>
      <c r="E487" s="233" t="s">
        <v>30</v>
      </c>
      <c r="F487" s="234" t="s">
        <v>3284</v>
      </c>
      <c r="G487" s="232"/>
      <c r="H487" s="233" t="s">
        <v>30</v>
      </c>
      <c r="I487" s="235"/>
      <c r="J487" s="232"/>
      <c r="K487" s="232"/>
      <c r="L487" s="236"/>
      <c r="M487" s="237"/>
      <c r="N487" s="238"/>
      <c r="O487" s="238"/>
      <c r="P487" s="238"/>
      <c r="Q487" s="238"/>
      <c r="R487" s="238"/>
      <c r="S487" s="238"/>
      <c r="T487" s="239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T487" s="240" t="s">
        <v>187</v>
      </c>
      <c r="AU487" s="240" t="s">
        <v>80</v>
      </c>
      <c r="AV487" s="12" t="s">
        <v>80</v>
      </c>
      <c r="AW487" s="12" t="s">
        <v>36</v>
      </c>
      <c r="AX487" s="12" t="s">
        <v>73</v>
      </c>
      <c r="AY487" s="240" t="s">
        <v>175</v>
      </c>
    </row>
    <row r="488" s="13" customFormat="1">
      <c r="A488" s="13"/>
      <c r="B488" s="241"/>
      <c r="C488" s="242"/>
      <c r="D488" s="224" t="s">
        <v>187</v>
      </c>
      <c r="E488" s="243" t="s">
        <v>30</v>
      </c>
      <c r="F488" s="244" t="s">
        <v>3285</v>
      </c>
      <c r="G488" s="242"/>
      <c r="H488" s="245">
        <v>15</v>
      </c>
      <c r="I488" s="246"/>
      <c r="J488" s="242"/>
      <c r="K488" s="242"/>
      <c r="L488" s="247"/>
      <c r="M488" s="248"/>
      <c r="N488" s="249"/>
      <c r="O488" s="249"/>
      <c r="P488" s="249"/>
      <c r="Q488" s="249"/>
      <c r="R488" s="249"/>
      <c r="S488" s="249"/>
      <c r="T488" s="250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1" t="s">
        <v>187</v>
      </c>
      <c r="AU488" s="251" t="s">
        <v>80</v>
      </c>
      <c r="AV488" s="13" t="s">
        <v>82</v>
      </c>
      <c r="AW488" s="13" t="s">
        <v>36</v>
      </c>
      <c r="AX488" s="13" t="s">
        <v>73</v>
      </c>
      <c r="AY488" s="251" t="s">
        <v>175</v>
      </c>
    </row>
    <row r="489" s="13" customFormat="1">
      <c r="A489" s="13"/>
      <c r="B489" s="241"/>
      <c r="C489" s="242"/>
      <c r="D489" s="224" t="s">
        <v>187</v>
      </c>
      <c r="E489" s="243" t="s">
        <v>30</v>
      </c>
      <c r="F489" s="244" t="s">
        <v>3286</v>
      </c>
      <c r="G489" s="242"/>
      <c r="H489" s="245">
        <v>2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1" t="s">
        <v>187</v>
      </c>
      <c r="AU489" s="251" t="s">
        <v>80</v>
      </c>
      <c r="AV489" s="13" t="s">
        <v>82</v>
      </c>
      <c r="AW489" s="13" t="s">
        <v>36</v>
      </c>
      <c r="AX489" s="13" t="s">
        <v>73</v>
      </c>
      <c r="AY489" s="251" t="s">
        <v>175</v>
      </c>
    </row>
    <row r="490" s="14" customFormat="1">
      <c r="A490" s="14"/>
      <c r="B490" s="252"/>
      <c r="C490" s="253"/>
      <c r="D490" s="224" t="s">
        <v>187</v>
      </c>
      <c r="E490" s="254" t="s">
        <v>30</v>
      </c>
      <c r="F490" s="255" t="s">
        <v>190</v>
      </c>
      <c r="G490" s="253"/>
      <c r="H490" s="256">
        <v>17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2" t="s">
        <v>187</v>
      </c>
      <c r="AU490" s="262" t="s">
        <v>80</v>
      </c>
      <c r="AV490" s="14" t="s">
        <v>181</v>
      </c>
      <c r="AW490" s="14" t="s">
        <v>36</v>
      </c>
      <c r="AX490" s="14" t="s">
        <v>80</v>
      </c>
      <c r="AY490" s="262" t="s">
        <v>175</v>
      </c>
    </row>
    <row r="491" s="2" customFormat="1" ht="16.5" customHeight="1">
      <c r="A491" s="42"/>
      <c r="B491" s="43"/>
      <c r="C491" s="287" t="s">
        <v>1331</v>
      </c>
      <c r="D491" s="287" t="s">
        <v>770</v>
      </c>
      <c r="E491" s="288" t="s">
        <v>3287</v>
      </c>
      <c r="F491" s="289" t="s">
        <v>3288</v>
      </c>
      <c r="G491" s="290" t="s">
        <v>179</v>
      </c>
      <c r="H491" s="291">
        <v>5.181</v>
      </c>
      <c r="I491" s="292"/>
      <c r="J491" s="293">
        <f>ROUND(I491*H491,2)</f>
        <v>0</v>
      </c>
      <c r="K491" s="289" t="s">
        <v>180</v>
      </c>
      <c r="L491" s="294"/>
      <c r="M491" s="295" t="s">
        <v>30</v>
      </c>
      <c r="N491" s="296" t="s">
        <v>44</v>
      </c>
      <c r="O491" s="88"/>
      <c r="P491" s="220">
        <f>O491*H491</f>
        <v>0</v>
      </c>
      <c r="Q491" s="220">
        <v>0.00059999999999999992</v>
      </c>
      <c r="R491" s="220">
        <f>Q491*H491</f>
        <v>0.0031085999999999996</v>
      </c>
      <c r="S491" s="220">
        <v>0</v>
      </c>
      <c r="T491" s="221">
        <f>S491*H491</f>
        <v>0</v>
      </c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R491" s="222" t="s">
        <v>462</v>
      </c>
      <c r="AT491" s="222" t="s">
        <v>770</v>
      </c>
      <c r="AU491" s="222" t="s">
        <v>80</v>
      </c>
      <c r="AY491" s="20" t="s">
        <v>175</v>
      </c>
      <c r="BE491" s="223">
        <f>IF(N491="základní",J491,0)</f>
        <v>0</v>
      </c>
      <c r="BF491" s="223">
        <f>IF(N491="snížená",J491,0)</f>
        <v>0</v>
      </c>
      <c r="BG491" s="223">
        <f>IF(N491="zákl. přenesená",J491,0)</f>
        <v>0</v>
      </c>
      <c r="BH491" s="223">
        <f>IF(N491="sníž. přenesená",J491,0)</f>
        <v>0</v>
      </c>
      <c r="BI491" s="223">
        <f>IF(N491="nulová",J491,0)</f>
        <v>0</v>
      </c>
      <c r="BJ491" s="20" t="s">
        <v>80</v>
      </c>
      <c r="BK491" s="223">
        <f>ROUND(I491*H491,2)</f>
        <v>0</v>
      </c>
      <c r="BL491" s="20" t="s">
        <v>305</v>
      </c>
      <c r="BM491" s="222" t="s">
        <v>3289</v>
      </c>
    </row>
    <row r="492" s="2" customFormat="1">
      <c r="A492" s="42"/>
      <c r="B492" s="43"/>
      <c r="C492" s="44"/>
      <c r="D492" s="224" t="s">
        <v>183</v>
      </c>
      <c r="E492" s="44"/>
      <c r="F492" s="225" t="s">
        <v>3288</v>
      </c>
      <c r="G492" s="44"/>
      <c r="H492" s="44"/>
      <c r="I492" s="226"/>
      <c r="J492" s="44"/>
      <c r="K492" s="44"/>
      <c r="L492" s="48"/>
      <c r="M492" s="227"/>
      <c r="N492" s="228"/>
      <c r="O492" s="88"/>
      <c r="P492" s="88"/>
      <c r="Q492" s="88"/>
      <c r="R492" s="88"/>
      <c r="S492" s="88"/>
      <c r="T492" s="89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T492" s="20" t="s">
        <v>183</v>
      </c>
      <c r="AU492" s="20" t="s">
        <v>80</v>
      </c>
    </row>
    <row r="493" s="2" customFormat="1">
      <c r="A493" s="42"/>
      <c r="B493" s="43"/>
      <c r="C493" s="44"/>
      <c r="D493" s="224" t="s">
        <v>311</v>
      </c>
      <c r="E493" s="44"/>
      <c r="F493" s="274" t="s">
        <v>3290</v>
      </c>
      <c r="G493" s="44"/>
      <c r="H493" s="44"/>
      <c r="I493" s="226"/>
      <c r="J493" s="44"/>
      <c r="K493" s="44"/>
      <c r="L493" s="48"/>
      <c r="M493" s="227"/>
      <c r="N493" s="228"/>
      <c r="O493" s="88"/>
      <c r="P493" s="88"/>
      <c r="Q493" s="88"/>
      <c r="R493" s="88"/>
      <c r="S493" s="88"/>
      <c r="T493" s="89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T493" s="20" t="s">
        <v>311</v>
      </c>
      <c r="AU493" s="20" t="s">
        <v>80</v>
      </c>
    </row>
    <row r="494" s="12" customFormat="1">
      <c r="A494" s="12"/>
      <c r="B494" s="231"/>
      <c r="C494" s="232"/>
      <c r="D494" s="224" t="s">
        <v>187</v>
      </c>
      <c r="E494" s="233" t="s">
        <v>30</v>
      </c>
      <c r="F494" s="234" t="s">
        <v>3291</v>
      </c>
      <c r="G494" s="232"/>
      <c r="H494" s="233" t="s">
        <v>30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40" t="s">
        <v>187</v>
      </c>
      <c r="AU494" s="240" t="s">
        <v>80</v>
      </c>
      <c r="AV494" s="12" t="s">
        <v>80</v>
      </c>
      <c r="AW494" s="12" t="s">
        <v>36</v>
      </c>
      <c r="AX494" s="12" t="s">
        <v>73</v>
      </c>
      <c r="AY494" s="240" t="s">
        <v>175</v>
      </c>
    </row>
    <row r="495" s="13" customFormat="1">
      <c r="A495" s="13"/>
      <c r="B495" s="241"/>
      <c r="C495" s="242"/>
      <c r="D495" s="224" t="s">
        <v>187</v>
      </c>
      <c r="E495" s="243" t="s">
        <v>30</v>
      </c>
      <c r="F495" s="244" t="s">
        <v>3292</v>
      </c>
      <c r="G495" s="242"/>
      <c r="H495" s="245">
        <v>5.181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1" t="s">
        <v>187</v>
      </c>
      <c r="AU495" s="251" t="s">
        <v>80</v>
      </c>
      <c r="AV495" s="13" t="s">
        <v>82</v>
      </c>
      <c r="AW495" s="13" t="s">
        <v>36</v>
      </c>
      <c r="AX495" s="13" t="s">
        <v>73</v>
      </c>
      <c r="AY495" s="251" t="s">
        <v>175</v>
      </c>
    </row>
    <row r="496" s="14" customFormat="1">
      <c r="A496" s="14"/>
      <c r="B496" s="252"/>
      <c r="C496" s="253"/>
      <c r="D496" s="224" t="s">
        <v>187</v>
      </c>
      <c r="E496" s="254" t="s">
        <v>30</v>
      </c>
      <c r="F496" s="255" t="s">
        <v>190</v>
      </c>
      <c r="G496" s="253"/>
      <c r="H496" s="256">
        <v>5.181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2" t="s">
        <v>187</v>
      </c>
      <c r="AU496" s="262" t="s">
        <v>80</v>
      </c>
      <c r="AV496" s="14" t="s">
        <v>181</v>
      </c>
      <c r="AW496" s="14" t="s">
        <v>36</v>
      </c>
      <c r="AX496" s="14" t="s">
        <v>80</v>
      </c>
      <c r="AY496" s="262" t="s">
        <v>175</v>
      </c>
    </row>
    <row r="497" s="2" customFormat="1" ht="16.5" customHeight="1">
      <c r="A497" s="42"/>
      <c r="B497" s="43"/>
      <c r="C497" s="287" t="s">
        <v>1339</v>
      </c>
      <c r="D497" s="287" t="s">
        <v>770</v>
      </c>
      <c r="E497" s="288" t="s">
        <v>3293</v>
      </c>
      <c r="F497" s="289" t="s">
        <v>3294</v>
      </c>
      <c r="G497" s="290" t="s">
        <v>247</v>
      </c>
      <c r="H497" s="291">
        <v>2</v>
      </c>
      <c r="I497" s="292"/>
      <c r="J497" s="293">
        <f>ROUND(I497*H497,2)</f>
        <v>0</v>
      </c>
      <c r="K497" s="289" t="s">
        <v>180</v>
      </c>
      <c r="L497" s="294"/>
      <c r="M497" s="295" t="s">
        <v>30</v>
      </c>
      <c r="N497" s="296" t="s">
        <v>44</v>
      </c>
      <c r="O497" s="88"/>
      <c r="P497" s="220">
        <f>O497*H497</f>
        <v>0</v>
      </c>
      <c r="Q497" s="220">
        <v>0.00012</v>
      </c>
      <c r="R497" s="220">
        <f>Q497*H497</f>
        <v>0.00024</v>
      </c>
      <c r="S497" s="220">
        <v>0</v>
      </c>
      <c r="T497" s="221">
        <f>S497*H497</f>
        <v>0</v>
      </c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R497" s="222" t="s">
        <v>462</v>
      </c>
      <c r="AT497" s="222" t="s">
        <v>770</v>
      </c>
      <c r="AU497" s="222" t="s">
        <v>80</v>
      </c>
      <c r="AY497" s="20" t="s">
        <v>175</v>
      </c>
      <c r="BE497" s="223">
        <f>IF(N497="základní",J497,0)</f>
        <v>0</v>
      </c>
      <c r="BF497" s="223">
        <f>IF(N497="snížená",J497,0)</f>
        <v>0</v>
      </c>
      <c r="BG497" s="223">
        <f>IF(N497="zákl. přenesená",J497,0)</f>
        <v>0</v>
      </c>
      <c r="BH497" s="223">
        <f>IF(N497="sníž. přenesená",J497,0)</f>
        <v>0</v>
      </c>
      <c r="BI497" s="223">
        <f>IF(N497="nulová",J497,0)</f>
        <v>0</v>
      </c>
      <c r="BJ497" s="20" t="s">
        <v>80</v>
      </c>
      <c r="BK497" s="223">
        <f>ROUND(I497*H497,2)</f>
        <v>0</v>
      </c>
      <c r="BL497" s="20" t="s">
        <v>305</v>
      </c>
      <c r="BM497" s="222" t="s">
        <v>3295</v>
      </c>
    </row>
    <row r="498" s="2" customFormat="1">
      <c r="A498" s="42"/>
      <c r="B498" s="43"/>
      <c r="C498" s="44"/>
      <c r="D498" s="224" t="s">
        <v>183</v>
      </c>
      <c r="E498" s="44"/>
      <c r="F498" s="225" t="s">
        <v>3294</v>
      </c>
      <c r="G498" s="44"/>
      <c r="H498" s="44"/>
      <c r="I498" s="226"/>
      <c r="J498" s="44"/>
      <c r="K498" s="44"/>
      <c r="L498" s="48"/>
      <c r="M498" s="227"/>
      <c r="N498" s="228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183</v>
      </c>
      <c r="AU498" s="20" t="s">
        <v>80</v>
      </c>
    </row>
    <row r="499" s="2" customFormat="1">
      <c r="A499" s="42"/>
      <c r="B499" s="43"/>
      <c r="C499" s="44"/>
      <c r="D499" s="224" t="s">
        <v>311</v>
      </c>
      <c r="E499" s="44"/>
      <c r="F499" s="274" t="s">
        <v>3296</v>
      </c>
      <c r="G499" s="44"/>
      <c r="H499" s="44"/>
      <c r="I499" s="226"/>
      <c r="J499" s="44"/>
      <c r="K499" s="44"/>
      <c r="L499" s="48"/>
      <c r="M499" s="227"/>
      <c r="N499" s="228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0" t="s">
        <v>311</v>
      </c>
      <c r="AU499" s="20" t="s">
        <v>80</v>
      </c>
    </row>
    <row r="500" s="12" customFormat="1">
      <c r="A500" s="12"/>
      <c r="B500" s="231"/>
      <c r="C500" s="232"/>
      <c r="D500" s="224" t="s">
        <v>187</v>
      </c>
      <c r="E500" s="233" t="s">
        <v>30</v>
      </c>
      <c r="F500" s="234" t="s">
        <v>3297</v>
      </c>
      <c r="G500" s="232"/>
      <c r="H500" s="233" t="s">
        <v>30</v>
      </c>
      <c r="I500" s="235"/>
      <c r="J500" s="232"/>
      <c r="K500" s="232"/>
      <c r="L500" s="236"/>
      <c r="M500" s="237"/>
      <c r="N500" s="238"/>
      <c r="O500" s="238"/>
      <c r="P500" s="238"/>
      <c r="Q500" s="238"/>
      <c r="R500" s="238"/>
      <c r="S500" s="238"/>
      <c r="T500" s="239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T500" s="240" t="s">
        <v>187</v>
      </c>
      <c r="AU500" s="240" t="s">
        <v>80</v>
      </c>
      <c r="AV500" s="12" t="s">
        <v>80</v>
      </c>
      <c r="AW500" s="12" t="s">
        <v>36</v>
      </c>
      <c r="AX500" s="12" t="s">
        <v>73</v>
      </c>
      <c r="AY500" s="240" t="s">
        <v>175</v>
      </c>
    </row>
    <row r="501" s="13" customFormat="1">
      <c r="A501" s="13"/>
      <c r="B501" s="241"/>
      <c r="C501" s="242"/>
      <c r="D501" s="224" t="s">
        <v>187</v>
      </c>
      <c r="E501" s="243" t="s">
        <v>30</v>
      </c>
      <c r="F501" s="244" t="s">
        <v>3298</v>
      </c>
      <c r="G501" s="242"/>
      <c r="H501" s="245">
        <v>2</v>
      </c>
      <c r="I501" s="246"/>
      <c r="J501" s="242"/>
      <c r="K501" s="242"/>
      <c r="L501" s="247"/>
      <c r="M501" s="248"/>
      <c r="N501" s="249"/>
      <c r="O501" s="249"/>
      <c r="P501" s="249"/>
      <c r="Q501" s="249"/>
      <c r="R501" s="249"/>
      <c r="S501" s="249"/>
      <c r="T501" s="25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1" t="s">
        <v>187</v>
      </c>
      <c r="AU501" s="251" t="s">
        <v>80</v>
      </c>
      <c r="AV501" s="13" t="s">
        <v>82</v>
      </c>
      <c r="AW501" s="13" t="s">
        <v>36</v>
      </c>
      <c r="AX501" s="13" t="s">
        <v>73</v>
      </c>
      <c r="AY501" s="251" t="s">
        <v>175</v>
      </c>
    </row>
    <row r="502" s="14" customFormat="1">
      <c r="A502" s="14"/>
      <c r="B502" s="252"/>
      <c r="C502" s="253"/>
      <c r="D502" s="224" t="s">
        <v>187</v>
      </c>
      <c r="E502" s="254" t="s">
        <v>30</v>
      </c>
      <c r="F502" s="255" t="s">
        <v>190</v>
      </c>
      <c r="G502" s="253"/>
      <c r="H502" s="256">
        <v>2</v>
      </c>
      <c r="I502" s="257"/>
      <c r="J502" s="253"/>
      <c r="K502" s="253"/>
      <c r="L502" s="258"/>
      <c r="M502" s="259"/>
      <c r="N502" s="260"/>
      <c r="O502" s="260"/>
      <c r="P502" s="260"/>
      <c r="Q502" s="260"/>
      <c r="R502" s="260"/>
      <c r="S502" s="260"/>
      <c r="T502" s="26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2" t="s">
        <v>187</v>
      </c>
      <c r="AU502" s="262" t="s">
        <v>80</v>
      </c>
      <c r="AV502" s="14" t="s">
        <v>181</v>
      </c>
      <c r="AW502" s="14" t="s">
        <v>36</v>
      </c>
      <c r="AX502" s="14" t="s">
        <v>80</v>
      </c>
      <c r="AY502" s="262" t="s">
        <v>175</v>
      </c>
    </row>
    <row r="503" s="2" customFormat="1" ht="16.5" customHeight="1">
      <c r="A503" s="42"/>
      <c r="B503" s="43"/>
      <c r="C503" s="211" t="s">
        <v>1346</v>
      </c>
      <c r="D503" s="211" t="s">
        <v>176</v>
      </c>
      <c r="E503" s="212" t="s">
        <v>2173</v>
      </c>
      <c r="F503" s="213" t="s">
        <v>2174</v>
      </c>
      <c r="G503" s="214" t="s">
        <v>295</v>
      </c>
      <c r="H503" s="215">
        <v>0.004</v>
      </c>
      <c r="I503" s="216"/>
      <c r="J503" s="217">
        <f>ROUND(I503*H503,2)</f>
        <v>0</v>
      </c>
      <c r="K503" s="213" t="s">
        <v>180</v>
      </c>
      <c r="L503" s="48"/>
      <c r="M503" s="218" t="s">
        <v>30</v>
      </c>
      <c r="N503" s="219" t="s">
        <v>44</v>
      </c>
      <c r="O503" s="88"/>
      <c r="P503" s="220">
        <f>O503*H503</f>
        <v>0</v>
      </c>
      <c r="Q503" s="220">
        <v>0</v>
      </c>
      <c r="R503" s="220">
        <f>Q503*H503</f>
        <v>0</v>
      </c>
      <c r="S503" s="220">
        <v>0</v>
      </c>
      <c r="T503" s="221">
        <f>S503*H503</f>
        <v>0</v>
      </c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R503" s="222" t="s">
        <v>305</v>
      </c>
      <c r="AT503" s="222" t="s">
        <v>176</v>
      </c>
      <c r="AU503" s="222" t="s">
        <v>80</v>
      </c>
      <c r="AY503" s="20" t="s">
        <v>175</v>
      </c>
      <c r="BE503" s="223">
        <f>IF(N503="základní",J503,0)</f>
        <v>0</v>
      </c>
      <c r="BF503" s="223">
        <f>IF(N503="snížená",J503,0)</f>
        <v>0</v>
      </c>
      <c r="BG503" s="223">
        <f>IF(N503="zákl. přenesená",J503,0)</f>
        <v>0</v>
      </c>
      <c r="BH503" s="223">
        <f>IF(N503="sníž. přenesená",J503,0)</f>
        <v>0</v>
      </c>
      <c r="BI503" s="223">
        <f>IF(N503="nulová",J503,0)</f>
        <v>0</v>
      </c>
      <c r="BJ503" s="20" t="s">
        <v>80</v>
      </c>
      <c r="BK503" s="223">
        <f>ROUND(I503*H503,2)</f>
        <v>0</v>
      </c>
      <c r="BL503" s="20" t="s">
        <v>305</v>
      </c>
      <c r="BM503" s="222" t="s">
        <v>3299</v>
      </c>
    </row>
    <row r="504" s="2" customFormat="1">
      <c r="A504" s="42"/>
      <c r="B504" s="43"/>
      <c r="C504" s="44"/>
      <c r="D504" s="224" t="s">
        <v>183</v>
      </c>
      <c r="E504" s="44"/>
      <c r="F504" s="225" t="s">
        <v>2176</v>
      </c>
      <c r="G504" s="44"/>
      <c r="H504" s="44"/>
      <c r="I504" s="226"/>
      <c r="J504" s="44"/>
      <c r="K504" s="44"/>
      <c r="L504" s="48"/>
      <c r="M504" s="227"/>
      <c r="N504" s="228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183</v>
      </c>
      <c r="AU504" s="20" t="s">
        <v>80</v>
      </c>
    </row>
    <row r="505" s="2" customFormat="1">
      <c r="A505" s="42"/>
      <c r="B505" s="43"/>
      <c r="C505" s="44"/>
      <c r="D505" s="229" t="s">
        <v>185</v>
      </c>
      <c r="E505" s="44"/>
      <c r="F505" s="230" t="s">
        <v>2177</v>
      </c>
      <c r="G505" s="44"/>
      <c r="H505" s="44"/>
      <c r="I505" s="226"/>
      <c r="J505" s="44"/>
      <c r="K505" s="44"/>
      <c r="L505" s="48"/>
      <c r="M505" s="227"/>
      <c r="N505" s="228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185</v>
      </c>
      <c r="AU505" s="20" t="s">
        <v>80</v>
      </c>
    </row>
    <row r="506" s="11" customFormat="1" ht="25.92" customHeight="1">
      <c r="A506" s="11"/>
      <c r="B506" s="197"/>
      <c r="C506" s="198"/>
      <c r="D506" s="199" t="s">
        <v>72</v>
      </c>
      <c r="E506" s="200" t="s">
        <v>3300</v>
      </c>
      <c r="F506" s="200" t="s">
        <v>3301</v>
      </c>
      <c r="G506" s="198"/>
      <c r="H506" s="198"/>
      <c r="I506" s="201"/>
      <c r="J506" s="202">
        <f>BK506</f>
        <v>0</v>
      </c>
      <c r="K506" s="198"/>
      <c r="L506" s="203"/>
      <c r="M506" s="204"/>
      <c r="N506" s="205"/>
      <c r="O506" s="205"/>
      <c r="P506" s="206">
        <f>SUM(P507:P626)</f>
        <v>0</v>
      </c>
      <c r="Q506" s="205"/>
      <c r="R506" s="206">
        <f>SUM(R507:R626)</f>
        <v>0.30020000000000004</v>
      </c>
      <c r="S506" s="205"/>
      <c r="T506" s="207">
        <f>SUM(T507:T626)</f>
        <v>0</v>
      </c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R506" s="208" t="s">
        <v>82</v>
      </c>
      <c r="AT506" s="209" t="s">
        <v>72</v>
      </c>
      <c r="AU506" s="209" t="s">
        <v>73</v>
      </c>
      <c r="AY506" s="208" t="s">
        <v>175</v>
      </c>
      <c r="BK506" s="210">
        <f>SUM(BK507:BK626)</f>
        <v>0</v>
      </c>
    </row>
    <row r="507" s="2" customFormat="1" ht="16.5" customHeight="1">
      <c r="A507" s="42"/>
      <c r="B507" s="43"/>
      <c r="C507" s="211" t="s">
        <v>1352</v>
      </c>
      <c r="D507" s="211" t="s">
        <v>176</v>
      </c>
      <c r="E507" s="212" t="s">
        <v>3302</v>
      </c>
      <c r="F507" s="213" t="s">
        <v>3303</v>
      </c>
      <c r="G507" s="214" t="s">
        <v>247</v>
      </c>
      <c r="H507" s="215">
        <v>57.6</v>
      </c>
      <c r="I507" s="216"/>
      <c r="J507" s="217">
        <f>ROUND(I507*H507,2)</f>
        <v>0</v>
      </c>
      <c r="K507" s="213" t="s">
        <v>180</v>
      </c>
      <c r="L507" s="48"/>
      <c r="M507" s="218" t="s">
        <v>30</v>
      </c>
      <c r="N507" s="219" t="s">
        <v>44</v>
      </c>
      <c r="O507" s="88"/>
      <c r="P507" s="220">
        <f>O507*H507</f>
        <v>0</v>
      </c>
      <c r="Q507" s="220">
        <v>0.0014200000000000002</v>
      </c>
      <c r="R507" s="220">
        <f>Q507*H507</f>
        <v>0.081792</v>
      </c>
      <c r="S507" s="220">
        <v>0</v>
      </c>
      <c r="T507" s="221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22" t="s">
        <v>305</v>
      </c>
      <c r="AT507" s="222" t="s">
        <v>176</v>
      </c>
      <c r="AU507" s="222" t="s">
        <v>80</v>
      </c>
      <c r="AY507" s="20" t="s">
        <v>175</v>
      </c>
      <c r="BE507" s="223">
        <f>IF(N507="základní",J507,0)</f>
        <v>0</v>
      </c>
      <c r="BF507" s="223">
        <f>IF(N507="snížená",J507,0)</f>
        <v>0</v>
      </c>
      <c r="BG507" s="223">
        <f>IF(N507="zákl. přenesená",J507,0)</f>
        <v>0</v>
      </c>
      <c r="BH507" s="223">
        <f>IF(N507="sníž. přenesená",J507,0)</f>
        <v>0</v>
      </c>
      <c r="BI507" s="223">
        <f>IF(N507="nulová",J507,0)</f>
        <v>0</v>
      </c>
      <c r="BJ507" s="20" t="s">
        <v>80</v>
      </c>
      <c r="BK507" s="223">
        <f>ROUND(I507*H507,2)</f>
        <v>0</v>
      </c>
      <c r="BL507" s="20" t="s">
        <v>305</v>
      </c>
      <c r="BM507" s="222" t="s">
        <v>3304</v>
      </c>
    </row>
    <row r="508" s="2" customFormat="1">
      <c r="A508" s="42"/>
      <c r="B508" s="43"/>
      <c r="C508" s="44"/>
      <c r="D508" s="224" t="s">
        <v>183</v>
      </c>
      <c r="E508" s="44"/>
      <c r="F508" s="225" t="s">
        <v>3305</v>
      </c>
      <c r="G508" s="44"/>
      <c r="H508" s="44"/>
      <c r="I508" s="226"/>
      <c r="J508" s="44"/>
      <c r="K508" s="44"/>
      <c r="L508" s="48"/>
      <c r="M508" s="227"/>
      <c r="N508" s="228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0" t="s">
        <v>183</v>
      </c>
      <c r="AU508" s="20" t="s">
        <v>80</v>
      </c>
    </row>
    <row r="509" s="2" customFormat="1">
      <c r="A509" s="42"/>
      <c r="B509" s="43"/>
      <c r="C509" s="44"/>
      <c r="D509" s="229" t="s">
        <v>185</v>
      </c>
      <c r="E509" s="44"/>
      <c r="F509" s="230" t="s">
        <v>3306</v>
      </c>
      <c r="G509" s="44"/>
      <c r="H509" s="44"/>
      <c r="I509" s="226"/>
      <c r="J509" s="44"/>
      <c r="K509" s="44"/>
      <c r="L509" s="48"/>
      <c r="M509" s="227"/>
      <c r="N509" s="228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0" t="s">
        <v>185</v>
      </c>
      <c r="AU509" s="20" t="s">
        <v>80</v>
      </c>
    </row>
    <row r="510" s="2" customFormat="1">
      <c r="A510" s="42"/>
      <c r="B510" s="43"/>
      <c r="C510" s="44"/>
      <c r="D510" s="224" t="s">
        <v>311</v>
      </c>
      <c r="E510" s="44"/>
      <c r="F510" s="274" t="s">
        <v>3307</v>
      </c>
      <c r="G510" s="44"/>
      <c r="H510" s="44"/>
      <c r="I510" s="226"/>
      <c r="J510" s="44"/>
      <c r="K510" s="44"/>
      <c r="L510" s="48"/>
      <c r="M510" s="227"/>
      <c r="N510" s="228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0" t="s">
        <v>311</v>
      </c>
      <c r="AU510" s="20" t="s">
        <v>80</v>
      </c>
    </row>
    <row r="511" s="12" customFormat="1">
      <c r="A511" s="12"/>
      <c r="B511" s="231"/>
      <c r="C511" s="232"/>
      <c r="D511" s="224" t="s">
        <v>187</v>
      </c>
      <c r="E511" s="233" t="s">
        <v>30</v>
      </c>
      <c r="F511" s="234" t="s">
        <v>3308</v>
      </c>
      <c r="G511" s="232"/>
      <c r="H511" s="233" t="s">
        <v>30</v>
      </c>
      <c r="I511" s="235"/>
      <c r="J511" s="232"/>
      <c r="K511" s="232"/>
      <c r="L511" s="236"/>
      <c r="M511" s="237"/>
      <c r="N511" s="238"/>
      <c r="O511" s="238"/>
      <c r="P511" s="238"/>
      <c r="Q511" s="238"/>
      <c r="R511" s="238"/>
      <c r="S511" s="238"/>
      <c r="T511" s="239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T511" s="240" t="s">
        <v>187</v>
      </c>
      <c r="AU511" s="240" t="s">
        <v>80</v>
      </c>
      <c r="AV511" s="12" t="s">
        <v>80</v>
      </c>
      <c r="AW511" s="12" t="s">
        <v>36</v>
      </c>
      <c r="AX511" s="12" t="s">
        <v>73</v>
      </c>
      <c r="AY511" s="240" t="s">
        <v>175</v>
      </c>
    </row>
    <row r="512" s="13" customFormat="1">
      <c r="A512" s="13"/>
      <c r="B512" s="241"/>
      <c r="C512" s="242"/>
      <c r="D512" s="224" t="s">
        <v>187</v>
      </c>
      <c r="E512" s="243" t="s">
        <v>30</v>
      </c>
      <c r="F512" s="244" t="s">
        <v>3309</v>
      </c>
      <c r="G512" s="242"/>
      <c r="H512" s="245">
        <v>57.6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1" t="s">
        <v>187</v>
      </c>
      <c r="AU512" s="251" t="s">
        <v>80</v>
      </c>
      <c r="AV512" s="13" t="s">
        <v>82</v>
      </c>
      <c r="AW512" s="13" t="s">
        <v>36</v>
      </c>
      <c r="AX512" s="13" t="s">
        <v>73</v>
      </c>
      <c r="AY512" s="251" t="s">
        <v>175</v>
      </c>
    </row>
    <row r="513" s="14" customFormat="1">
      <c r="A513" s="14"/>
      <c r="B513" s="252"/>
      <c r="C513" s="253"/>
      <c r="D513" s="224" t="s">
        <v>187</v>
      </c>
      <c r="E513" s="254" t="s">
        <v>30</v>
      </c>
      <c r="F513" s="255" t="s">
        <v>190</v>
      </c>
      <c r="G513" s="253"/>
      <c r="H513" s="256">
        <v>57.6</v>
      </c>
      <c r="I513" s="257"/>
      <c r="J513" s="253"/>
      <c r="K513" s="253"/>
      <c r="L513" s="258"/>
      <c r="M513" s="259"/>
      <c r="N513" s="260"/>
      <c r="O513" s="260"/>
      <c r="P513" s="260"/>
      <c r="Q513" s="260"/>
      <c r="R513" s="260"/>
      <c r="S513" s="260"/>
      <c r="T513" s="26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2" t="s">
        <v>187</v>
      </c>
      <c r="AU513" s="262" t="s">
        <v>80</v>
      </c>
      <c r="AV513" s="14" t="s">
        <v>181</v>
      </c>
      <c r="AW513" s="14" t="s">
        <v>36</v>
      </c>
      <c r="AX513" s="14" t="s">
        <v>80</v>
      </c>
      <c r="AY513" s="262" t="s">
        <v>175</v>
      </c>
    </row>
    <row r="514" s="2" customFormat="1" ht="16.5" customHeight="1">
      <c r="A514" s="42"/>
      <c r="B514" s="43"/>
      <c r="C514" s="211" t="s">
        <v>1358</v>
      </c>
      <c r="D514" s="211" t="s">
        <v>176</v>
      </c>
      <c r="E514" s="212" t="s">
        <v>3310</v>
      </c>
      <c r="F514" s="213" t="s">
        <v>3311</v>
      </c>
      <c r="G514" s="214" t="s">
        <v>247</v>
      </c>
      <c r="H514" s="215">
        <v>69.599999999999992</v>
      </c>
      <c r="I514" s="216"/>
      <c r="J514" s="217">
        <f>ROUND(I514*H514,2)</f>
        <v>0</v>
      </c>
      <c r="K514" s="213" t="s">
        <v>180</v>
      </c>
      <c r="L514" s="48"/>
      <c r="M514" s="218" t="s">
        <v>30</v>
      </c>
      <c r="N514" s="219" t="s">
        <v>44</v>
      </c>
      <c r="O514" s="88"/>
      <c r="P514" s="220">
        <f>O514*H514</f>
        <v>0</v>
      </c>
      <c r="Q514" s="220">
        <v>0.00197</v>
      </c>
      <c r="R514" s="220">
        <f>Q514*H514</f>
        <v>0.13711199999999998</v>
      </c>
      <c r="S514" s="220">
        <v>0</v>
      </c>
      <c r="T514" s="221">
        <f>S514*H514</f>
        <v>0</v>
      </c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R514" s="222" t="s">
        <v>305</v>
      </c>
      <c r="AT514" s="222" t="s">
        <v>176</v>
      </c>
      <c r="AU514" s="222" t="s">
        <v>80</v>
      </c>
      <c r="AY514" s="20" t="s">
        <v>175</v>
      </c>
      <c r="BE514" s="223">
        <f>IF(N514="základní",J514,0)</f>
        <v>0</v>
      </c>
      <c r="BF514" s="223">
        <f>IF(N514="snížená",J514,0)</f>
        <v>0</v>
      </c>
      <c r="BG514" s="223">
        <f>IF(N514="zákl. přenesená",J514,0)</f>
        <v>0</v>
      </c>
      <c r="BH514" s="223">
        <f>IF(N514="sníž. přenesená",J514,0)</f>
        <v>0</v>
      </c>
      <c r="BI514" s="223">
        <f>IF(N514="nulová",J514,0)</f>
        <v>0</v>
      </c>
      <c r="BJ514" s="20" t="s">
        <v>80</v>
      </c>
      <c r="BK514" s="223">
        <f>ROUND(I514*H514,2)</f>
        <v>0</v>
      </c>
      <c r="BL514" s="20" t="s">
        <v>305</v>
      </c>
      <c r="BM514" s="222" t="s">
        <v>3312</v>
      </c>
    </row>
    <row r="515" s="2" customFormat="1">
      <c r="A515" s="42"/>
      <c r="B515" s="43"/>
      <c r="C515" s="44"/>
      <c r="D515" s="224" t="s">
        <v>183</v>
      </c>
      <c r="E515" s="44"/>
      <c r="F515" s="225" t="s">
        <v>3313</v>
      </c>
      <c r="G515" s="44"/>
      <c r="H515" s="44"/>
      <c r="I515" s="226"/>
      <c r="J515" s="44"/>
      <c r="K515" s="44"/>
      <c r="L515" s="48"/>
      <c r="M515" s="227"/>
      <c r="N515" s="228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0" t="s">
        <v>183</v>
      </c>
      <c r="AU515" s="20" t="s">
        <v>80</v>
      </c>
    </row>
    <row r="516" s="2" customFormat="1">
      <c r="A516" s="42"/>
      <c r="B516" s="43"/>
      <c r="C516" s="44"/>
      <c r="D516" s="229" t="s">
        <v>185</v>
      </c>
      <c r="E516" s="44"/>
      <c r="F516" s="230" t="s">
        <v>3314</v>
      </c>
      <c r="G516" s="44"/>
      <c r="H516" s="44"/>
      <c r="I516" s="226"/>
      <c r="J516" s="44"/>
      <c r="K516" s="44"/>
      <c r="L516" s="48"/>
      <c r="M516" s="227"/>
      <c r="N516" s="228"/>
      <c r="O516" s="88"/>
      <c r="P516" s="88"/>
      <c r="Q516" s="88"/>
      <c r="R516" s="88"/>
      <c r="S516" s="88"/>
      <c r="T516" s="89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T516" s="20" t="s">
        <v>185</v>
      </c>
      <c r="AU516" s="20" t="s">
        <v>80</v>
      </c>
    </row>
    <row r="517" s="2" customFormat="1">
      <c r="A517" s="42"/>
      <c r="B517" s="43"/>
      <c r="C517" s="44"/>
      <c r="D517" s="224" t="s">
        <v>311</v>
      </c>
      <c r="E517" s="44"/>
      <c r="F517" s="274" t="s">
        <v>3315</v>
      </c>
      <c r="G517" s="44"/>
      <c r="H517" s="44"/>
      <c r="I517" s="226"/>
      <c r="J517" s="44"/>
      <c r="K517" s="44"/>
      <c r="L517" s="48"/>
      <c r="M517" s="227"/>
      <c r="N517" s="228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311</v>
      </c>
      <c r="AU517" s="20" t="s">
        <v>80</v>
      </c>
    </row>
    <row r="518" s="12" customFormat="1">
      <c r="A518" s="12"/>
      <c r="B518" s="231"/>
      <c r="C518" s="232"/>
      <c r="D518" s="224" t="s">
        <v>187</v>
      </c>
      <c r="E518" s="233" t="s">
        <v>30</v>
      </c>
      <c r="F518" s="234" t="s">
        <v>3316</v>
      </c>
      <c r="G518" s="232"/>
      <c r="H518" s="233" t="s">
        <v>30</v>
      </c>
      <c r="I518" s="235"/>
      <c r="J518" s="232"/>
      <c r="K518" s="232"/>
      <c r="L518" s="236"/>
      <c r="M518" s="237"/>
      <c r="N518" s="238"/>
      <c r="O518" s="238"/>
      <c r="P518" s="238"/>
      <c r="Q518" s="238"/>
      <c r="R518" s="238"/>
      <c r="S518" s="238"/>
      <c r="T518" s="239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T518" s="240" t="s">
        <v>187</v>
      </c>
      <c r="AU518" s="240" t="s">
        <v>80</v>
      </c>
      <c r="AV518" s="12" t="s">
        <v>80</v>
      </c>
      <c r="AW518" s="12" t="s">
        <v>36</v>
      </c>
      <c r="AX518" s="12" t="s">
        <v>73</v>
      </c>
      <c r="AY518" s="240" t="s">
        <v>175</v>
      </c>
    </row>
    <row r="519" s="13" customFormat="1">
      <c r="A519" s="13"/>
      <c r="B519" s="241"/>
      <c r="C519" s="242"/>
      <c r="D519" s="224" t="s">
        <v>187</v>
      </c>
      <c r="E519" s="243" t="s">
        <v>30</v>
      </c>
      <c r="F519" s="244" t="s">
        <v>3317</v>
      </c>
      <c r="G519" s="242"/>
      <c r="H519" s="245">
        <v>69.599999999999992</v>
      </c>
      <c r="I519" s="246"/>
      <c r="J519" s="242"/>
      <c r="K519" s="242"/>
      <c r="L519" s="247"/>
      <c r="M519" s="248"/>
      <c r="N519" s="249"/>
      <c r="O519" s="249"/>
      <c r="P519" s="249"/>
      <c r="Q519" s="249"/>
      <c r="R519" s="249"/>
      <c r="S519" s="249"/>
      <c r="T519" s="250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1" t="s">
        <v>187</v>
      </c>
      <c r="AU519" s="251" t="s">
        <v>80</v>
      </c>
      <c r="AV519" s="13" t="s">
        <v>82</v>
      </c>
      <c r="AW519" s="13" t="s">
        <v>36</v>
      </c>
      <c r="AX519" s="13" t="s">
        <v>73</v>
      </c>
      <c r="AY519" s="251" t="s">
        <v>175</v>
      </c>
    </row>
    <row r="520" s="14" customFormat="1">
      <c r="A520" s="14"/>
      <c r="B520" s="252"/>
      <c r="C520" s="253"/>
      <c r="D520" s="224" t="s">
        <v>187</v>
      </c>
      <c r="E520" s="254" t="s">
        <v>30</v>
      </c>
      <c r="F520" s="255" t="s">
        <v>190</v>
      </c>
      <c r="G520" s="253"/>
      <c r="H520" s="256">
        <v>69.599999999999992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2" t="s">
        <v>187</v>
      </c>
      <c r="AU520" s="262" t="s">
        <v>80</v>
      </c>
      <c r="AV520" s="14" t="s">
        <v>181</v>
      </c>
      <c r="AW520" s="14" t="s">
        <v>36</v>
      </c>
      <c r="AX520" s="14" t="s">
        <v>80</v>
      </c>
      <c r="AY520" s="262" t="s">
        <v>175</v>
      </c>
    </row>
    <row r="521" s="2" customFormat="1" ht="16.5" customHeight="1">
      <c r="A521" s="42"/>
      <c r="B521" s="43"/>
      <c r="C521" s="211" t="s">
        <v>1364</v>
      </c>
      <c r="D521" s="211" t="s">
        <v>176</v>
      </c>
      <c r="E521" s="212" t="s">
        <v>3318</v>
      </c>
      <c r="F521" s="213" t="s">
        <v>3319</v>
      </c>
      <c r="G521" s="214" t="s">
        <v>247</v>
      </c>
      <c r="H521" s="215">
        <v>2.4</v>
      </c>
      <c r="I521" s="216"/>
      <c r="J521" s="217">
        <f>ROUND(I521*H521,2)</f>
        <v>0</v>
      </c>
      <c r="K521" s="213" t="s">
        <v>180</v>
      </c>
      <c r="L521" s="48"/>
      <c r="M521" s="218" t="s">
        <v>30</v>
      </c>
      <c r="N521" s="219" t="s">
        <v>44</v>
      </c>
      <c r="O521" s="88"/>
      <c r="P521" s="220">
        <f>O521*H521</f>
        <v>0</v>
      </c>
      <c r="Q521" s="220">
        <v>0.0004</v>
      </c>
      <c r="R521" s="220">
        <f>Q521*H521</f>
        <v>0.00096</v>
      </c>
      <c r="S521" s="220">
        <v>0</v>
      </c>
      <c r="T521" s="221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22" t="s">
        <v>305</v>
      </c>
      <c r="AT521" s="222" t="s">
        <v>176</v>
      </c>
      <c r="AU521" s="222" t="s">
        <v>80</v>
      </c>
      <c r="AY521" s="20" t="s">
        <v>175</v>
      </c>
      <c r="BE521" s="223">
        <f>IF(N521="základní",J521,0)</f>
        <v>0</v>
      </c>
      <c r="BF521" s="223">
        <f>IF(N521="snížená",J521,0)</f>
        <v>0</v>
      </c>
      <c r="BG521" s="223">
        <f>IF(N521="zákl. přenesená",J521,0)</f>
        <v>0</v>
      </c>
      <c r="BH521" s="223">
        <f>IF(N521="sníž. přenesená",J521,0)</f>
        <v>0</v>
      </c>
      <c r="BI521" s="223">
        <f>IF(N521="nulová",J521,0)</f>
        <v>0</v>
      </c>
      <c r="BJ521" s="20" t="s">
        <v>80</v>
      </c>
      <c r="BK521" s="223">
        <f>ROUND(I521*H521,2)</f>
        <v>0</v>
      </c>
      <c r="BL521" s="20" t="s">
        <v>305</v>
      </c>
      <c r="BM521" s="222" t="s">
        <v>3320</v>
      </c>
    </row>
    <row r="522" s="2" customFormat="1">
      <c r="A522" s="42"/>
      <c r="B522" s="43"/>
      <c r="C522" s="44"/>
      <c r="D522" s="224" t="s">
        <v>183</v>
      </c>
      <c r="E522" s="44"/>
      <c r="F522" s="225" t="s">
        <v>3321</v>
      </c>
      <c r="G522" s="44"/>
      <c r="H522" s="44"/>
      <c r="I522" s="226"/>
      <c r="J522" s="44"/>
      <c r="K522" s="44"/>
      <c r="L522" s="48"/>
      <c r="M522" s="227"/>
      <c r="N522" s="228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0" t="s">
        <v>183</v>
      </c>
      <c r="AU522" s="20" t="s">
        <v>80</v>
      </c>
    </row>
    <row r="523" s="2" customFormat="1">
      <c r="A523" s="42"/>
      <c r="B523" s="43"/>
      <c r="C523" s="44"/>
      <c r="D523" s="229" t="s">
        <v>185</v>
      </c>
      <c r="E523" s="44"/>
      <c r="F523" s="230" t="s">
        <v>3322</v>
      </c>
      <c r="G523" s="44"/>
      <c r="H523" s="44"/>
      <c r="I523" s="226"/>
      <c r="J523" s="44"/>
      <c r="K523" s="44"/>
      <c r="L523" s="48"/>
      <c r="M523" s="227"/>
      <c r="N523" s="228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0" t="s">
        <v>185</v>
      </c>
      <c r="AU523" s="20" t="s">
        <v>80</v>
      </c>
    </row>
    <row r="524" s="2" customFormat="1">
      <c r="A524" s="42"/>
      <c r="B524" s="43"/>
      <c r="C524" s="44"/>
      <c r="D524" s="224" t="s">
        <v>311</v>
      </c>
      <c r="E524" s="44"/>
      <c r="F524" s="274" t="s">
        <v>3323</v>
      </c>
      <c r="G524" s="44"/>
      <c r="H524" s="44"/>
      <c r="I524" s="226"/>
      <c r="J524" s="44"/>
      <c r="K524" s="44"/>
      <c r="L524" s="48"/>
      <c r="M524" s="227"/>
      <c r="N524" s="228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311</v>
      </c>
      <c r="AU524" s="20" t="s">
        <v>80</v>
      </c>
    </row>
    <row r="525" s="12" customFormat="1">
      <c r="A525" s="12"/>
      <c r="B525" s="231"/>
      <c r="C525" s="232"/>
      <c r="D525" s="224" t="s">
        <v>187</v>
      </c>
      <c r="E525" s="233" t="s">
        <v>30</v>
      </c>
      <c r="F525" s="234" t="s">
        <v>3324</v>
      </c>
      <c r="G525" s="232"/>
      <c r="H525" s="233" t="s">
        <v>30</v>
      </c>
      <c r="I525" s="235"/>
      <c r="J525" s="232"/>
      <c r="K525" s="232"/>
      <c r="L525" s="236"/>
      <c r="M525" s="237"/>
      <c r="N525" s="238"/>
      <c r="O525" s="238"/>
      <c r="P525" s="238"/>
      <c r="Q525" s="238"/>
      <c r="R525" s="238"/>
      <c r="S525" s="238"/>
      <c r="T525" s="239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40" t="s">
        <v>187</v>
      </c>
      <c r="AU525" s="240" t="s">
        <v>80</v>
      </c>
      <c r="AV525" s="12" t="s">
        <v>80</v>
      </c>
      <c r="AW525" s="12" t="s">
        <v>36</v>
      </c>
      <c r="AX525" s="12" t="s">
        <v>73</v>
      </c>
      <c r="AY525" s="240" t="s">
        <v>175</v>
      </c>
    </row>
    <row r="526" s="13" customFormat="1">
      <c r="A526" s="13"/>
      <c r="B526" s="241"/>
      <c r="C526" s="242"/>
      <c r="D526" s="224" t="s">
        <v>187</v>
      </c>
      <c r="E526" s="243" t="s">
        <v>30</v>
      </c>
      <c r="F526" s="244" t="s">
        <v>3325</v>
      </c>
      <c r="G526" s="242"/>
      <c r="H526" s="245">
        <v>2.4</v>
      </c>
      <c r="I526" s="246"/>
      <c r="J526" s="242"/>
      <c r="K526" s="242"/>
      <c r="L526" s="247"/>
      <c r="M526" s="248"/>
      <c r="N526" s="249"/>
      <c r="O526" s="249"/>
      <c r="P526" s="249"/>
      <c r="Q526" s="249"/>
      <c r="R526" s="249"/>
      <c r="S526" s="249"/>
      <c r="T526" s="250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1" t="s">
        <v>187</v>
      </c>
      <c r="AU526" s="251" t="s">
        <v>80</v>
      </c>
      <c r="AV526" s="13" t="s">
        <v>82</v>
      </c>
      <c r="AW526" s="13" t="s">
        <v>36</v>
      </c>
      <c r="AX526" s="13" t="s">
        <v>73</v>
      </c>
      <c r="AY526" s="251" t="s">
        <v>175</v>
      </c>
    </row>
    <row r="527" s="14" customFormat="1">
      <c r="A527" s="14"/>
      <c r="B527" s="252"/>
      <c r="C527" s="253"/>
      <c r="D527" s="224" t="s">
        <v>187</v>
      </c>
      <c r="E527" s="254" t="s">
        <v>30</v>
      </c>
      <c r="F527" s="255" t="s">
        <v>190</v>
      </c>
      <c r="G527" s="253"/>
      <c r="H527" s="256">
        <v>2.4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2" t="s">
        <v>187</v>
      </c>
      <c r="AU527" s="262" t="s">
        <v>80</v>
      </c>
      <c r="AV527" s="14" t="s">
        <v>181</v>
      </c>
      <c r="AW527" s="14" t="s">
        <v>36</v>
      </c>
      <c r="AX527" s="14" t="s">
        <v>80</v>
      </c>
      <c r="AY527" s="262" t="s">
        <v>175</v>
      </c>
    </row>
    <row r="528" s="2" customFormat="1" ht="16.5" customHeight="1">
      <c r="A528" s="42"/>
      <c r="B528" s="43"/>
      <c r="C528" s="211" t="s">
        <v>1370</v>
      </c>
      <c r="D528" s="211" t="s">
        <v>176</v>
      </c>
      <c r="E528" s="212" t="s">
        <v>3326</v>
      </c>
      <c r="F528" s="213" t="s">
        <v>3327</v>
      </c>
      <c r="G528" s="214" t="s">
        <v>247</v>
      </c>
      <c r="H528" s="215">
        <v>4.8</v>
      </c>
      <c r="I528" s="216"/>
      <c r="J528" s="217">
        <f>ROUND(I528*H528,2)</f>
        <v>0</v>
      </c>
      <c r="K528" s="213" t="s">
        <v>180</v>
      </c>
      <c r="L528" s="48"/>
      <c r="M528" s="218" t="s">
        <v>30</v>
      </c>
      <c r="N528" s="219" t="s">
        <v>44</v>
      </c>
      <c r="O528" s="88"/>
      <c r="P528" s="220">
        <f>O528*H528</f>
        <v>0</v>
      </c>
      <c r="Q528" s="220">
        <v>0.00041</v>
      </c>
      <c r="R528" s="220">
        <f>Q528*H528</f>
        <v>0.0019679999999999996</v>
      </c>
      <c r="S528" s="220">
        <v>0</v>
      </c>
      <c r="T528" s="221">
        <f>S528*H528</f>
        <v>0</v>
      </c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R528" s="222" t="s">
        <v>305</v>
      </c>
      <c r="AT528" s="222" t="s">
        <v>176</v>
      </c>
      <c r="AU528" s="222" t="s">
        <v>80</v>
      </c>
      <c r="AY528" s="20" t="s">
        <v>175</v>
      </c>
      <c r="BE528" s="223">
        <f>IF(N528="základní",J528,0)</f>
        <v>0</v>
      </c>
      <c r="BF528" s="223">
        <f>IF(N528="snížená",J528,0)</f>
        <v>0</v>
      </c>
      <c r="BG528" s="223">
        <f>IF(N528="zákl. přenesená",J528,0)</f>
        <v>0</v>
      </c>
      <c r="BH528" s="223">
        <f>IF(N528="sníž. přenesená",J528,0)</f>
        <v>0</v>
      </c>
      <c r="BI528" s="223">
        <f>IF(N528="nulová",J528,0)</f>
        <v>0</v>
      </c>
      <c r="BJ528" s="20" t="s">
        <v>80</v>
      </c>
      <c r="BK528" s="223">
        <f>ROUND(I528*H528,2)</f>
        <v>0</v>
      </c>
      <c r="BL528" s="20" t="s">
        <v>305</v>
      </c>
      <c r="BM528" s="222" t="s">
        <v>3328</v>
      </c>
    </row>
    <row r="529" s="2" customFormat="1">
      <c r="A529" s="42"/>
      <c r="B529" s="43"/>
      <c r="C529" s="44"/>
      <c r="D529" s="224" t="s">
        <v>183</v>
      </c>
      <c r="E529" s="44"/>
      <c r="F529" s="225" t="s">
        <v>3329</v>
      </c>
      <c r="G529" s="44"/>
      <c r="H529" s="44"/>
      <c r="I529" s="226"/>
      <c r="J529" s="44"/>
      <c r="K529" s="44"/>
      <c r="L529" s="48"/>
      <c r="M529" s="227"/>
      <c r="N529" s="228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0" t="s">
        <v>183</v>
      </c>
      <c r="AU529" s="20" t="s">
        <v>80</v>
      </c>
    </row>
    <row r="530" s="2" customFormat="1">
      <c r="A530" s="42"/>
      <c r="B530" s="43"/>
      <c r="C530" s="44"/>
      <c r="D530" s="229" t="s">
        <v>185</v>
      </c>
      <c r="E530" s="44"/>
      <c r="F530" s="230" t="s">
        <v>3330</v>
      </c>
      <c r="G530" s="44"/>
      <c r="H530" s="44"/>
      <c r="I530" s="226"/>
      <c r="J530" s="44"/>
      <c r="K530" s="44"/>
      <c r="L530" s="48"/>
      <c r="M530" s="227"/>
      <c r="N530" s="228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185</v>
      </c>
      <c r="AU530" s="20" t="s">
        <v>80</v>
      </c>
    </row>
    <row r="531" s="2" customFormat="1">
      <c r="A531" s="42"/>
      <c r="B531" s="43"/>
      <c r="C531" s="44"/>
      <c r="D531" s="224" t="s">
        <v>311</v>
      </c>
      <c r="E531" s="44"/>
      <c r="F531" s="274" t="s">
        <v>3331</v>
      </c>
      <c r="G531" s="44"/>
      <c r="H531" s="44"/>
      <c r="I531" s="226"/>
      <c r="J531" s="44"/>
      <c r="K531" s="44"/>
      <c r="L531" s="48"/>
      <c r="M531" s="227"/>
      <c r="N531" s="228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311</v>
      </c>
      <c r="AU531" s="20" t="s">
        <v>80</v>
      </c>
    </row>
    <row r="532" s="12" customFormat="1">
      <c r="A532" s="12"/>
      <c r="B532" s="231"/>
      <c r="C532" s="232"/>
      <c r="D532" s="224" t="s">
        <v>187</v>
      </c>
      <c r="E532" s="233" t="s">
        <v>30</v>
      </c>
      <c r="F532" s="234" t="s">
        <v>3332</v>
      </c>
      <c r="G532" s="232"/>
      <c r="H532" s="233" t="s">
        <v>30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T532" s="240" t="s">
        <v>187</v>
      </c>
      <c r="AU532" s="240" t="s">
        <v>80</v>
      </c>
      <c r="AV532" s="12" t="s">
        <v>80</v>
      </c>
      <c r="AW532" s="12" t="s">
        <v>36</v>
      </c>
      <c r="AX532" s="12" t="s">
        <v>73</v>
      </c>
      <c r="AY532" s="240" t="s">
        <v>175</v>
      </c>
    </row>
    <row r="533" s="13" customFormat="1">
      <c r="A533" s="13"/>
      <c r="B533" s="241"/>
      <c r="C533" s="242"/>
      <c r="D533" s="224" t="s">
        <v>187</v>
      </c>
      <c r="E533" s="243" t="s">
        <v>30</v>
      </c>
      <c r="F533" s="244" t="s">
        <v>3333</v>
      </c>
      <c r="G533" s="242"/>
      <c r="H533" s="245">
        <v>4.8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1" t="s">
        <v>187</v>
      </c>
      <c r="AU533" s="251" t="s">
        <v>80</v>
      </c>
      <c r="AV533" s="13" t="s">
        <v>82</v>
      </c>
      <c r="AW533" s="13" t="s">
        <v>36</v>
      </c>
      <c r="AX533" s="13" t="s">
        <v>73</v>
      </c>
      <c r="AY533" s="251" t="s">
        <v>175</v>
      </c>
    </row>
    <row r="534" s="14" customFormat="1">
      <c r="A534" s="14"/>
      <c r="B534" s="252"/>
      <c r="C534" s="253"/>
      <c r="D534" s="224" t="s">
        <v>187</v>
      </c>
      <c r="E534" s="254" t="s">
        <v>30</v>
      </c>
      <c r="F534" s="255" t="s">
        <v>190</v>
      </c>
      <c r="G534" s="253"/>
      <c r="H534" s="256">
        <v>4.8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2" t="s">
        <v>187</v>
      </c>
      <c r="AU534" s="262" t="s">
        <v>80</v>
      </c>
      <c r="AV534" s="14" t="s">
        <v>181</v>
      </c>
      <c r="AW534" s="14" t="s">
        <v>36</v>
      </c>
      <c r="AX534" s="14" t="s">
        <v>80</v>
      </c>
      <c r="AY534" s="262" t="s">
        <v>175</v>
      </c>
    </row>
    <row r="535" s="2" customFormat="1" ht="16.5" customHeight="1">
      <c r="A535" s="42"/>
      <c r="B535" s="43"/>
      <c r="C535" s="211" t="s">
        <v>1376</v>
      </c>
      <c r="D535" s="211" t="s">
        <v>176</v>
      </c>
      <c r="E535" s="212" t="s">
        <v>3334</v>
      </c>
      <c r="F535" s="213" t="s">
        <v>3335</v>
      </c>
      <c r="G535" s="214" t="s">
        <v>247</v>
      </c>
      <c r="H535" s="215">
        <v>7.2</v>
      </c>
      <c r="I535" s="216"/>
      <c r="J535" s="217">
        <f>ROUND(I535*H535,2)</f>
        <v>0</v>
      </c>
      <c r="K535" s="213" t="s">
        <v>180</v>
      </c>
      <c r="L535" s="48"/>
      <c r="M535" s="218" t="s">
        <v>30</v>
      </c>
      <c r="N535" s="219" t="s">
        <v>44</v>
      </c>
      <c r="O535" s="88"/>
      <c r="P535" s="220">
        <f>O535*H535</f>
        <v>0</v>
      </c>
      <c r="Q535" s="220">
        <v>0.00048</v>
      </c>
      <c r="R535" s="220">
        <f>Q535*H535</f>
        <v>0.0034560000000000004</v>
      </c>
      <c r="S535" s="220">
        <v>0</v>
      </c>
      <c r="T535" s="221">
        <f>S535*H535</f>
        <v>0</v>
      </c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R535" s="222" t="s">
        <v>305</v>
      </c>
      <c r="AT535" s="222" t="s">
        <v>176</v>
      </c>
      <c r="AU535" s="222" t="s">
        <v>80</v>
      </c>
      <c r="AY535" s="20" t="s">
        <v>175</v>
      </c>
      <c r="BE535" s="223">
        <f>IF(N535="základní",J535,0)</f>
        <v>0</v>
      </c>
      <c r="BF535" s="223">
        <f>IF(N535="snížená",J535,0)</f>
        <v>0</v>
      </c>
      <c r="BG535" s="223">
        <f>IF(N535="zákl. přenesená",J535,0)</f>
        <v>0</v>
      </c>
      <c r="BH535" s="223">
        <f>IF(N535="sníž. přenesená",J535,0)</f>
        <v>0</v>
      </c>
      <c r="BI535" s="223">
        <f>IF(N535="nulová",J535,0)</f>
        <v>0</v>
      </c>
      <c r="BJ535" s="20" t="s">
        <v>80</v>
      </c>
      <c r="BK535" s="223">
        <f>ROUND(I535*H535,2)</f>
        <v>0</v>
      </c>
      <c r="BL535" s="20" t="s">
        <v>305</v>
      </c>
      <c r="BM535" s="222" t="s">
        <v>3336</v>
      </c>
    </row>
    <row r="536" s="2" customFormat="1">
      <c r="A536" s="42"/>
      <c r="B536" s="43"/>
      <c r="C536" s="44"/>
      <c r="D536" s="224" t="s">
        <v>183</v>
      </c>
      <c r="E536" s="44"/>
      <c r="F536" s="225" t="s">
        <v>3337</v>
      </c>
      <c r="G536" s="44"/>
      <c r="H536" s="44"/>
      <c r="I536" s="226"/>
      <c r="J536" s="44"/>
      <c r="K536" s="44"/>
      <c r="L536" s="48"/>
      <c r="M536" s="227"/>
      <c r="N536" s="228"/>
      <c r="O536" s="88"/>
      <c r="P536" s="88"/>
      <c r="Q536" s="88"/>
      <c r="R536" s="88"/>
      <c r="S536" s="88"/>
      <c r="T536" s="89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T536" s="20" t="s">
        <v>183</v>
      </c>
      <c r="AU536" s="20" t="s">
        <v>80</v>
      </c>
    </row>
    <row r="537" s="2" customFormat="1">
      <c r="A537" s="42"/>
      <c r="B537" s="43"/>
      <c r="C537" s="44"/>
      <c r="D537" s="229" t="s">
        <v>185</v>
      </c>
      <c r="E537" s="44"/>
      <c r="F537" s="230" t="s">
        <v>3338</v>
      </c>
      <c r="G537" s="44"/>
      <c r="H537" s="44"/>
      <c r="I537" s="226"/>
      <c r="J537" s="44"/>
      <c r="K537" s="44"/>
      <c r="L537" s="48"/>
      <c r="M537" s="227"/>
      <c r="N537" s="228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185</v>
      </c>
      <c r="AU537" s="20" t="s">
        <v>80</v>
      </c>
    </row>
    <row r="538" s="2" customFormat="1">
      <c r="A538" s="42"/>
      <c r="B538" s="43"/>
      <c r="C538" s="44"/>
      <c r="D538" s="224" t="s">
        <v>311</v>
      </c>
      <c r="E538" s="44"/>
      <c r="F538" s="274" t="s">
        <v>3339</v>
      </c>
      <c r="G538" s="44"/>
      <c r="H538" s="44"/>
      <c r="I538" s="226"/>
      <c r="J538" s="44"/>
      <c r="K538" s="44"/>
      <c r="L538" s="48"/>
      <c r="M538" s="227"/>
      <c r="N538" s="228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311</v>
      </c>
      <c r="AU538" s="20" t="s">
        <v>80</v>
      </c>
    </row>
    <row r="539" s="12" customFormat="1">
      <c r="A539" s="12"/>
      <c r="B539" s="231"/>
      <c r="C539" s="232"/>
      <c r="D539" s="224" t="s">
        <v>187</v>
      </c>
      <c r="E539" s="233" t="s">
        <v>30</v>
      </c>
      <c r="F539" s="234" t="s">
        <v>3340</v>
      </c>
      <c r="G539" s="232"/>
      <c r="H539" s="233" t="s">
        <v>30</v>
      </c>
      <c r="I539" s="235"/>
      <c r="J539" s="232"/>
      <c r="K539" s="232"/>
      <c r="L539" s="236"/>
      <c r="M539" s="237"/>
      <c r="N539" s="238"/>
      <c r="O539" s="238"/>
      <c r="P539" s="238"/>
      <c r="Q539" s="238"/>
      <c r="R539" s="238"/>
      <c r="S539" s="238"/>
      <c r="T539" s="239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T539" s="240" t="s">
        <v>187</v>
      </c>
      <c r="AU539" s="240" t="s">
        <v>80</v>
      </c>
      <c r="AV539" s="12" t="s">
        <v>80</v>
      </c>
      <c r="AW539" s="12" t="s">
        <v>36</v>
      </c>
      <c r="AX539" s="12" t="s">
        <v>73</v>
      </c>
      <c r="AY539" s="240" t="s">
        <v>175</v>
      </c>
    </row>
    <row r="540" s="13" customFormat="1">
      <c r="A540" s="13"/>
      <c r="B540" s="241"/>
      <c r="C540" s="242"/>
      <c r="D540" s="224" t="s">
        <v>187</v>
      </c>
      <c r="E540" s="243" t="s">
        <v>30</v>
      </c>
      <c r="F540" s="244" t="s">
        <v>3341</v>
      </c>
      <c r="G540" s="242"/>
      <c r="H540" s="245">
        <v>7.2</v>
      </c>
      <c r="I540" s="246"/>
      <c r="J540" s="242"/>
      <c r="K540" s="242"/>
      <c r="L540" s="247"/>
      <c r="M540" s="248"/>
      <c r="N540" s="249"/>
      <c r="O540" s="249"/>
      <c r="P540" s="249"/>
      <c r="Q540" s="249"/>
      <c r="R540" s="249"/>
      <c r="S540" s="249"/>
      <c r="T540" s="250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1" t="s">
        <v>187</v>
      </c>
      <c r="AU540" s="251" t="s">
        <v>80</v>
      </c>
      <c r="AV540" s="13" t="s">
        <v>82</v>
      </c>
      <c r="AW540" s="13" t="s">
        <v>36</v>
      </c>
      <c r="AX540" s="13" t="s">
        <v>73</v>
      </c>
      <c r="AY540" s="251" t="s">
        <v>175</v>
      </c>
    </row>
    <row r="541" s="14" customFormat="1">
      <c r="A541" s="14"/>
      <c r="B541" s="252"/>
      <c r="C541" s="253"/>
      <c r="D541" s="224" t="s">
        <v>187</v>
      </c>
      <c r="E541" s="254" t="s">
        <v>30</v>
      </c>
      <c r="F541" s="255" t="s">
        <v>190</v>
      </c>
      <c r="G541" s="253"/>
      <c r="H541" s="256">
        <v>7.2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2" t="s">
        <v>187</v>
      </c>
      <c r="AU541" s="262" t="s">
        <v>80</v>
      </c>
      <c r="AV541" s="14" t="s">
        <v>181</v>
      </c>
      <c r="AW541" s="14" t="s">
        <v>36</v>
      </c>
      <c r="AX541" s="14" t="s">
        <v>80</v>
      </c>
      <c r="AY541" s="262" t="s">
        <v>175</v>
      </c>
    </row>
    <row r="542" s="2" customFormat="1" ht="16.5" customHeight="1">
      <c r="A542" s="42"/>
      <c r="B542" s="43"/>
      <c r="C542" s="211" t="s">
        <v>1382</v>
      </c>
      <c r="D542" s="211" t="s">
        <v>176</v>
      </c>
      <c r="E542" s="212" t="s">
        <v>3342</v>
      </c>
      <c r="F542" s="213" t="s">
        <v>3343</v>
      </c>
      <c r="G542" s="214" t="s">
        <v>247</v>
      </c>
      <c r="H542" s="215">
        <v>22.8</v>
      </c>
      <c r="I542" s="216"/>
      <c r="J542" s="217">
        <f>ROUND(I542*H542,2)</f>
        <v>0</v>
      </c>
      <c r="K542" s="213" t="s">
        <v>180</v>
      </c>
      <c r="L542" s="48"/>
      <c r="M542" s="218" t="s">
        <v>30</v>
      </c>
      <c r="N542" s="219" t="s">
        <v>44</v>
      </c>
      <c r="O542" s="88"/>
      <c r="P542" s="220">
        <f>O542*H542</f>
        <v>0</v>
      </c>
      <c r="Q542" s="220">
        <v>0.0022399999999999996</v>
      </c>
      <c r="R542" s="220">
        <f>Q542*H542</f>
        <v>0.051072</v>
      </c>
      <c r="S542" s="220">
        <v>0</v>
      </c>
      <c r="T542" s="221">
        <f>S542*H542</f>
        <v>0</v>
      </c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R542" s="222" t="s">
        <v>305</v>
      </c>
      <c r="AT542" s="222" t="s">
        <v>176</v>
      </c>
      <c r="AU542" s="222" t="s">
        <v>80</v>
      </c>
      <c r="AY542" s="20" t="s">
        <v>175</v>
      </c>
      <c r="BE542" s="223">
        <f>IF(N542="základní",J542,0)</f>
        <v>0</v>
      </c>
      <c r="BF542" s="223">
        <f>IF(N542="snížená",J542,0)</f>
        <v>0</v>
      </c>
      <c r="BG542" s="223">
        <f>IF(N542="zákl. přenesená",J542,0)</f>
        <v>0</v>
      </c>
      <c r="BH542" s="223">
        <f>IF(N542="sníž. přenesená",J542,0)</f>
        <v>0</v>
      </c>
      <c r="BI542" s="223">
        <f>IF(N542="nulová",J542,0)</f>
        <v>0</v>
      </c>
      <c r="BJ542" s="20" t="s">
        <v>80</v>
      </c>
      <c r="BK542" s="223">
        <f>ROUND(I542*H542,2)</f>
        <v>0</v>
      </c>
      <c r="BL542" s="20" t="s">
        <v>305</v>
      </c>
      <c r="BM542" s="222" t="s">
        <v>3344</v>
      </c>
    </row>
    <row r="543" s="2" customFormat="1">
      <c r="A543" s="42"/>
      <c r="B543" s="43"/>
      <c r="C543" s="44"/>
      <c r="D543" s="224" t="s">
        <v>183</v>
      </c>
      <c r="E543" s="44"/>
      <c r="F543" s="225" t="s">
        <v>3345</v>
      </c>
      <c r="G543" s="44"/>
      <c r="H543" s="44"/>
      <c r="I543" s="226"/>
      <c r="J543" s="44"/>
      <c r="K543" s="44"/>
      <c r="L543" s="48"/>
      <c r="M543" s="227"/>
      <c r="N543" s="228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0" t="s">
        <v>183</v>
      </c>
      <c r="AU543" s="20" t="s">
        <v>80</v>
      </c>
    </row>
    <row r="544" s="2" customFormat="1">
      <c r="A544" s="42"/>
      <c r="B544" s="43"/>
      <c r="C544" s="44"/>
      <c r="D544" s="229" t="s">
        <v>185</v>
      </c>
      <c r="E544" s="44"/>
      <c r="F544" s="230" t="s">
        <v>3346</v>
      </c>
      <c r="G544" s="44"/>
      <c r="H544" s="44"/>
      <c r="I544" s="226"/>
      <c r="J544" s="44"/>
      <c r="K544" s="44"/>
      <c r="L544" s="48"/>
      <c r="M544" s="227"/>
      <c r="N544" s="228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0" t="s">
        <v>185</v>
      </c>
      <c r="AU544" s="20" t="s">
        <v>80</v>
      </c>
    </row>
    <row r="545" s="2" customFormat="1">
      <c r="A545" s="42"/>
      <c r="B545" s="43"/>
      <c r="C545" s="44"/>
      <c r="D545" s="224" t="s">
        <v>311</v>
      </c>
      <c r="E545" s="44"/>
      <c r="F545" s="274" t="s">
        <v>3347</v>
      </c>
      <c r="G545" s="44"/>
      <c r="H545" s="44"/>
      <c r="I545" s="226"/>
      <c r="J545" s="44"/>
      <c r="K545" s="44"/>
      <c r="L545" s="48"/>
      <c r="M545" s="227"/>
      <c r="N545" s="228"/>
      <c r="O545" s="88"/>
      <c r="P545" s="88"/>
      <c r="Q545" s="88"/>
      <c r="R545" s="88"/>
      <c r="S545" s="88"/>
      <c r="T545" s="89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T545" s="20" t="s">
        <v>311</v>
      </c>
      <c r="AU545" s="20" t="s">
        <v>80</v>
      </c>
    </row>
    <row r="546" s="12" customFormat="1">
      <c r="A546" s="12"/>
      <c r="B546" s="231"/>
      <c r="C546" s="232"/>
      <c r="D546" s="224" t="s">
        <v>187</v>
      </c>
      <c r="E546" s="233" t="s">
        <v>30</v>
      </c>
      <c r="F546" s="234" t="s">
        <v>3348</v>
      </c>
      <c r="G546" s="232"/>
      <c r="H546" s="233" t="s">
        <v>30</v>
      </c>
      <c r="I546" s="235"/>
      <c r="J546" s="232"/>
      <c r="K546" s="232"/>
      <c r="L546" s="236"/>
      <c r="M546" s="237"/>
      <c r="N546" s="238"/>
      <c r="O546" s="238"/>
      <c r="P546" s="238"/>
      <c r="Q546" s="238"/>
      <c r="R546" s="238"/>
      <c r="S546" s="238"/>
      <c r="T546" s="239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T546" s="240" t="s">
        <v>187</v>
      </c>
      <c r="AU546" s="240" t="s">
        <v>80</v>
      </c>
      <c r="AV546" s="12" t="s">
        <v>80</v>
      </c>
      <c r="AW546" s="12" t="s">
        <v>36</v>
      </c>
      <c r="AX546" s="12" t="s">
        <v>73</v>
      </c>
      <c r="AY546" s="240" t="s">
        <v>175</v>
      </c>
    </row>
    <row r="547" s="13" customFormat="1">
      <c r="A547" s="13"/>
      <c r="B547" s="241"/>
      <c r="C547" s="242"/>
      <c r="D547" s="224" t="s">
        <v>187</v>
      </c>
      <c r="E547" s="243" t="s">
        <v>30</v>
      </c>
      <c r="F547" s="244" t="s">
        <v>3349</v>
      </c>
      <c r="G547" s="242"/>
      <c r="H547" s="245">
        <v>22.8</v>
      </c>
      <c r="I547" s="246"/>
      <c r="J547" s="242"/>
      <c r="K547" s="242"/>
      <c r="L547" s="247"/>
      <c r="M547" s="248"/>
      <c r="N547" s="249"/>
      <c r="O547" s="249"/>
      <c r="P547" s="249"/>
      <c r="Q547" s="249"/>
      <c r="R547" s="249"/>
      <c r="S547" s="249"/>
      <c r="T547" s="250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1" t="s">
        <v>187</v>
      </c>
      <c r="AU547" s="251" t="s">
        <v>80</v>
      </c>
      <c r="AV547" s="13" t="s">
        <v>82</v>
      </c>
      <c r="AW547" s="13" t="s">
        <v>36</v>
      </c>
      <c r="AX547" s="13" t="s">
        <v>73</v>
      </c>
      <c r="AY547" s="251" t="s">
        <v>175</v>
      </c>
    </row>
    <row r="548" s="14" customFormat="1">
      <c r="A548" s="14"/>
      <c r="B548" s="252"/>
      <c r="C548" s="253"/>
      <c r="D548" s="224" t="s">
        <v>187</v>
      </c>
      <c r="E548" s="254" t="s">
        <v>30</v>
      </c>
      <c r="F548" s="255" t="s">
        <v>190</v>
      </c>
      <c r="G548" s="253"/>
      <c r="H548" s="256">
        <v>22.8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187</v>
      </c>
      <c r="AU548" s="262" t="s">
        <v>80</v>
      </c>
      <c r="AV548" s="14" t="s">
        <v>181</v>
      </c>
      <c r="AW548" s="14" t="s">
        <v>36</v>
      </c>
      <c r="AX548" s="14" t="s">
        <v>80</v>
      </c>
      <c r="AY548" s="262" t="s">
        <v>175</v>
      </c>
    </row>
    <row r="549" s="2" customFormat="1" ht="16.5" customHeight="1">
      <c r="A549" s="42"/>
      <c r="B549" s="43"/>
      <c r="C549" s="211" t="s">
        <v>1389</v>
      </c>
      <c r="D549" s="211" t="s">
        <v>176</v>
      </c>
      <c r="E549" s="212" t="s">
        <v>3350</v>
      </c>
      <c r="F549" s="213" t="s">
        <v>3351</v>
      </c>
      <c r="G549" s="214" t="s">
        <v>567</v>
      </c>
      <c r="H549" s="215">
        <v>1</v>
      </c>
      <c r="I549" s="216"/>
      <c r="J549" s="217">
        <f>ROUND(I549*H549,2)</f>
        <v>0</v>
      </c>
      <c r="K549" s="213" t="s">
        <v>180</v>
      </c>
      <c r="L549" s="48"/>
      <c r="M549" s="218" t="s">
        <v>30</v>
      </c>
      <c r="N549" s="219" t="s">
        <v>44</v>
      </c>
      <c r="O549" s="88"/>
      <c r="P549" s="220">
        <f>O549*H549</f>
        <v>0</v>
      </c>
      <c r="Q549" s="220">
        <v>0.00101</v>
      </c>
      <c r="R549" s="220">
        <f>Q549*H549</f>
        <v>0.00101</v>
      </c>
      <c r="S549" s="220">
        <v>0</v>
      </c>
      <c r="T549" s="221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2" t="s">
        <v>305</v>
      </c>
      <c r="AT549" s="222" t="s">
        <v>176</v>
      </c>
      <c r="AU549" s="222" t="s">
        <v>80</v>
      </c>
      <c r="AY549" s="20" t="s">
        <v>175</v>
      </c>
      <c r="BE549" s="223">
        <f>IF(N549="základní",J549,0)</f>
        <v>0</v>
      </c>
      <c r="BF549" s="223">
        <f>IF(N549="snížená",J549,0)</f>
        <v>0</v>
      </c>
      <c r="BG549" s="223">
        <f>IF(N549="zákl. přenesená",J549,0)</f>
        <v>0</v>
      </c>
      <c r="BH549" s="223">
        <f>IF(N549="sníž. přenesená",J549,0)</f>
        <v>0</v>
      </c>
      <c r="BI549" s="223">
        <f>IF(N549="nulová",J549,0)</f>
        <v>0</v>
      </c>
      <c r="BJ549" s="20" t="s">
        <v>80</v>
      </c>
      <c r="BK549" s="223">
        <f>ROUND(I549*H549,2)</f>
        <v>0</v>
      </c>
      <c r="BL549" s="20" t="s">
        <v>305</v>
      </c>
      <c r="BM549" s="222" t="s">
        <v>3352</v>
      </c>
    </row>
    <row r="550" s="2" customFormat="1">
      <c r="A550" s="42"/>
      <c r="B550" s="43"/>
      <c r="C550" s="44"/>
      <c r="D550" s="224" t="s">
        <v>183</v>
      </c>
      <c r="E550" s="44"/>
      <c r="F550" s="225" t="s">
        <v>3353</v>
      </c>
      <c r="G550" s="44"/>
      <c r="H550" s="44"/>
      <c r="I550" s="226"/>
      <c r="J550" s="44"/>
      <c r="K550" s="44"/>
      <c r="L550" s="48"/>
      <c r="M550" s="227"/>
      <c r="N550" s="228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183</v>
      </c>
      <c r="AU550" s="20" t="s">
        <v>80</v>
      </c>
    </row>
    <row r="551" s="2" customFormat="1">
      <c r="A551" s="42"/>
      <c r="B551" s="43"/>
      <c r="C551" s="44"/>
      <c r="D551" s="229" t="s">
        <v>185</v>
      </c>
      <c r="E551" s="44"/>
      <c r="F551" s="230" t="s">
        <v>3354</v>
      </c>
      <c r="G551" s="44"/>
      <c r="H551" s="44"/>
      <c r="I551" s="226"/>
      <c r="J551" s="44"/>
      <c r="K551" s="44"/>
      <c r="L551" s="48"/>
      <c r="M551" s="227"/>
      <c r="N551" s="228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185</v>
      </c>
      <c r="AU551" s="20" t="s">
        <v>80</v>
      </c>
    </row>
    <row r="552" s="2" customFormat="1">
      <c r="A552" s="42"/>
      <c r="B552" s="43"/>
      <c r="C552" s="44"/>
      <c r="D552" s="224" t="s">
        <v>311</v>
      </c>
      <c r="E552" s="44"/>
      <c r="F552" s="274" t="s">
        <v>3355</v>
      </c>
      <c r="G552" s="44"/>
      <c r="H552" s="44"/>
      <c r="I552" s="226"/>
      <c r="J552" s="44"/>
      <c r="K552" s="44"/>
      <c r="L552" s="48"/>
      <c r="M552" s="227"/>
      <c r="N552" s="228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311</v>
      </c>
      <c r="AU552" s="20" t="s">
        <v>80</v>
      </c>
    </row>
    <row r="553" s="12" customFormat="1">
      <c r="A553" s="12"/>
      <c r="B553" s="231"/>
      <c r="C553" s="232"/>
      <c r="D553" s="224" t="s">
        <v>187</v>
      </c>
      <c r="E553" s="233" t="s">
        <v>30</v>
      </c>
      <c r="F553" s="234" t="s">
        <v>3356</v>
      </c>
      <c r="G553" s="232"/>
      <c r="H553" s="233" t="s">
        <v>30</v>
      </c>
      <c r="I553" s="235"/>
      <c r="J553" s="232"/>
      <c r="K553" s="232"/>
      <c r="L553" s="236"/>
      <c r="M553" s="237"/>
      <c r="N553" s="238"/>
      <c r="O553" s="238"/>
      <c r="P553" s="238"/>
      <c r="Q553" s="238"/>
      <c r="R553" s="238"/>
      <c r="S553" s="238"/>
      <c r="T553" s="239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40" t="s">
        <v>187</v>
      </c>
      <c r="AU553" s="240" t="s">
        <v>80</v>
      </c>
      <c r="AV553" s="12" t="s">
        <v>80</v>
      </c>
      <c r="AW553" s="12" t="s">
        <v>36</v>
      </c>
      <c r="AX553" s="12" t="s">
        <v>73</v>
      </c>
      <c r="AY553" s="240" t="s">
        <v>175</v>
      </c>
    </row>
    <row r="554" s="13" customFormat="1">
      <c r="A554" s="13"/>
      <c r="B554" s="241"/>
      <c r="C554" s="242"/>
      <c r="D554" s="224" t="s">
        <v>187</v>
      </c>
      <c r="E554" s="243" t="s">
        <v>30</v>
      </c>
      <c r="F554" s="244" t="s">
        <v>3357</v>
      </c>
      <c r="G554" s="242"/>
      <c r="H554" s="245">
        <v>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187</v>
      </c>
      <c r="AU554" s="251" t="s">
        <v>80</v>
      </c>
      <c r="AV554" s="13" t="s">
        <v>82</v>
      </c>
      <c r="AW554" s="13" t="s">
        <v>36</v>
      </c>
      <c r="AX554" s="13" t="s">
        <v>73</v>
      </c>
      <c r="AY554" s="251" t="s">
        <v>175</v>
      </c>
    </row>
    <row r="555" s="14" customFormat="1">
      <c r="A555" s="14"/>
      <c r="B555" s="252"/>
      <c r="C555" s="253"/>
      <c r="D555" s="224" t="s">
        <v>187</v>
      </c>
      <c r="E555" s="254" t="s">
        <v>30</v>
      </c>
      <c r="F555" s="255" t="s">
        <v>190</v>
      </c>
      <c r="G555" s="253"/>
      <c r="H555" s="256">
        <v>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187</v>
      </c>
      <c r="AU555" s="262" t="s">
        <v>80</v>
      </c>
      <c r="AV555" s="14" t="s">
        <v>181</v>
      </c>
      <c r="AW555" s="14" t="s">
        <v>36</v>
      </c>
      <c r="AX555" s="14" t="s">
        <v>80</v>
      </c>
      <c r="AY555" s="262" t="s">
        <v>175</v>
      </c>
    </row>
    <row r="556" s="2" customFormat="1" ht="16.5" customHeight="1">
      <c r="A556" s="42"/>
      <c r="B556" s="43"/>
      <c r="C556" s="211" t="s">
        <v>1403</v>
      </c>
      <c r="D556" s="211" t="s">
        <v>176</v>
      </c>
      <c r="E556" s="212" t="s">
        <v>3358</v>
      </c>
      <c r="F556" s="213" t="s">
        <v>3359</v>
      </c>
      <c r="G556" s="214" t="s">
        <v>567</v>
      </c>
      <c r="H556" s="215">
        <v>1</v>
      </c>
      <c r="I556" s="216"/>
      <c r="J556" s="217">
        <f>ROUND(I556*H556,2)</f>
        <v>0</v>
      </c>
      <c r="K556" s="213" t="s">
        <v>180</v>
      </c>
      <c r="L556" s="48"/>
      <c r="M556" s="218" t="s">
        <v>30</v>
      </c>
      <c r="N556" s="219" t="s">
        <v>44</v>
      </c>
      <c r="O556" s="88"/>
      <c r="P556" s="220">
        <f>O556*H556</f>
        <v>0</v>
      </c>
      <c r="Q556" s="220">
        <v>0.00057</v>
      </c>
      <c r="R556" s="220">
        <f>Q556*H556</f>
        <v>0.00057</v>
      </c>
      <c r="S556" s="220">
        <v>0</v>
      </c>
      <c r="T556" s="221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2" t="s">
        <v>305</v>
      </c>
      <c r="AT556" s="222" t="s">
        <v>176</v>
      </c>
      <c r="AU556" s="222" t="s">
        <v>80</v>
      </c>
      <c r="AY556" s="20" t="s">
        <v>175</v>
      </c>
      <c r="BE556" s="223">
        <f>IF(N556="základní",J556,0)</f>
        <v>0</v>
      </c>
      <c r="BF556" s="223">
        <f>IF(N556="snížená",J556,0)</f>
        <v>0</v>
      </c>
      <c r="BG556" s="223">
        <f>IF(N556="zákl. přenesená",J556,0)</f>
        <v>0</v>
      </c>
      <c r="BH556" s="223">
        <f>IF(N556="sníž. přenesená",J556,0)</f>
        <v>0</v>
      </c>
      <c r="BI556" s="223">
        <f>IF(N556="nulová",J556,0)</f>
        <v>0</v>
      </c>
      <c r="BJ556" s="20" t="s">
        <v>80</v>
      </c>
      <c r="BK556" s="223">
        <f>ROUND(I556*H556,2)</f>
        <v>0</v>
      </c>
      <c r="BL556" s="20" t="s">
        <v>305</v>
      </c>
      <c r="BM556" s="222" t="s">
        <v>3360</v>
      </c>
    </row>
    <row r="557" s="2" customFormat="1">
      <c r="A557" s="42"/>
      <c r="B557" s="43"/>
      <c r="C557" s="44"/>
      <c r="D557" s="224" t="s">
        <v>183</v>
      </c>
      <c r="E557" s="44"/>
      <c r="F557" s="225" t="s">
        <v>3361</v>
      </c>
      <c r="G557" s="44"/>
      <c r="H557" s="44"/>
      <c r="I557" s="226"/>
      <c r="J557" s="44"/>
      <c r="K557" s="44"/>
      <c r="L557" s="48"/>
      <c r="M557" s="227"/>
      <c r="N557" s="228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183</v>
      </c>
      <c r="AU557" s="20" t="s">
        <v>80</v>
      </c>
    </row>
    <row r="558" s="2" customFormat="1">
      <c r="A558" s="42"/>
      <c r="B558" s="43"/>
      <c r="C558" s="44"/>
      <c r="D558" s="229" t="s">
        <v>185</v>
      </c>
      <c r="E558" s="44"/>
      <c r="F558" s="230" t="s">
        <v>3362</v>
      </c>
      <c r="G558" s="44"/>
      <c r="H558" s="44"/>
      <c r="I558" s="226"/>
      <c r="J558" s="44"/>
      <c r="K558" s="44"/>
      <c r="L558" s="48"/>
      <c r="M558" s="227"/>
      <c r="N558" s="228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185</v>
      </c>
      <c r="AU558" s="20" t="s">
        <v>80</v>
      </c>
    </row>
    <row r="559" s="2" customFormat="1">
      <c r="A559" s="42"/>
      <c r="B559" s="43"/>
      <c r="C559" s="44"/>
      <c r="D559" s="224" t="s">
        <v>311</v>
      </c>
      <c r="E559" s="44"/>
      <c r="F559" s="274" t="s">
        <v>3363</v>
      </c>
      <c r="G559" s="44"/>
      <c r="H559" s="44"/>
      <c r="I559" s="226"/>
      <c r="J559" s="44"/>
      <c r="K559" s="44"/>
      <c r="L559" s="48"/>
      <c r="M559" s="227"/>
      <c r="N559" s="228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0" t="s">
        <v>311</v>
      </c>
      <c r="AU559" s="20" t="s">
        <v>80</v>
      </c>
    </row>
    <row r="560" s="12" customFormat="1">
      <c r="A560" s="12"/>
      <c r="B560" s="231"/>
      <c r="C560" s="232"/>
      <c r="D560" s="224" t="s">
        <v>187</v>
      </c>
      <c r="E560" s="233" t="s">
        <v>30</v>
      </c>
      <c r="F560" s="234" t="s">
        <v>3364</v>
      </c>
      <c r="G560" s="232"/>
      <c r="H560" s="233" t="s">
        <v>30</v>
      </c>
      <c r="I560" s="235"/>
      <c r="J560" s="232"/>
      <c r="K560" s="232"/>
      <c r="L560" s="236"/>
      <c r="M560" s="237"/>
      <c r="N560" s="238"/>
      <c r="O560" s="238"/>
      <c r="P560" s="238"/>
      <c r="Q560" s="238"/>
      <c r="R560" s="238"/>
      <c r="S560" s="238"/>
      <c r="T560" s="239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40" t="s">
        <v>187</v>
      </c>
      <c r="AU560" s="240" t="s">
        <v>80</v>
      </c>
      <c r="AV560" s="12" t="s">
        <v>80</v>
      </c>
      <c r="AW560" s="12" t="s">
        <v>36</v>
      </c>
      <c r="AX560" s="12" t="s">
        <v>73</v>
      </c>
      <c r="AY560" s="240" t="s">
        <v>175</v>
      </c>
    </row>
    <row r="561" s="13" customFormat="1">
      <c r="A561" s="13"/>
      <c r="B561" s="241"/>
      <c r="C561" s="242"/>
      <c r="D561" s="224" t="s">
        <v>187</v>
      </c>
      <c r="E561" s="243" t="s">
        <v>30</v>
      </c>
      <c r="F561" s="244" t="s">
        <v>3076</v>
      </c>
      <c r="G561" s="242"/>
      <c r="H561" s="245">
        <v>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187</v>
      </c>
      <c r="AU561" s="251" t="s">
        <v>80</v>
      </c>
      <c r="AV561" s="13" t="s">
        <v>82</v>
      </c>
      <c r="AW561" s="13" t="s">
        <v>36</v>
      </c>
      <c r="AX561" s="13" t="s">
        <v>73</v>
      </c>
      <c r="AY561" s="251" t="s">
        <v>175</v>
      </c>
    </row>
    <row r="562" s="14" customFormat="1">
      <c r="A562" s="14"/>
      <c r="B562" s="252"/>
      <c r="C562" s="253"/>
      <c r="D562" s="224" t="s">
        <v>187</v>
      </c>
      <c r="E562" s="254" t="s">
        <v>30</v>
      </c>
      <c r="F562" s="255" t="s">
        <v>190</v>
      </c>
      <c r="G562" s="253"/>
      <c r="H562" s="256">
        <v>1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2" t="s">
        <v>187</v>
      </c>
      <c r="AU562" s="262" t="s">
        <v>80</v>
      </c>
      <c r="AV562" s="14" t="s">
        <v>181</v>
      </c>
      <c r="AW562" s="14" t="s">
        <v>36</v>
      </c>
      <c r="AX562" s="14" t="s">
        <v>80</v>
      </c>
      <c r="AY562" s="262" t="s">
        <v>175</v>
      </c>
    </row>
    <row r="563" s="2" customFormat="1" ht="16.5" customHeight="1">
      <c r="A563" s="42"/>
      <c r="B563" s="43"/>
      <c r="C563" s="287" t="s">
        <v>1408</v>
      </c>
      <c r="D563" s="297" t="s">
        <v>770</v>
      </c>
      <c r="E563" s="288" t="s">
        <v>3365</v>
      </c>
      <c r="F563" s="289" t="s">
        <v>3366</v>
      </c>
      <c r="G563" s="290" t="s">
        <v>567</v>
      </c>
      <c r="H563" s="291">
        <v>1</v>
      </c>
      <c r="I563" s="292"/>
      <c r="J563" s="293">
        <f>ROUND(I563*H563,2)</f>
        <v>0</v>
      </c>
      <c r="K563" s="289" t="s">
        <v>30</v>
      </c>
      <c r="L563" s="294"/>
      <c r="M563" s="295" t="s">
        <v>30</v>
      </c>
      <c r="N563" s="296" t="s">
        <v>44</v>
      </c>
      <c r="O563" s="88"/>
      <c r="P563" s="220">
        <f>O563*H563</f>
        <v>0</v>
      </c>
      <c r="Q563" s="220">
        <v>0.00084</v>
      </c>
      <c r="R563" s="220">
        <f>Q563*H563</f>
        <v>0.00084</v>
      </c>
      <c r="S563" s="220">
        <v>0</v>
      </c>
      <c r="T563" s="221">
        <f>S563*H563</f>
        <v>0</v>
      </c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R563" s="222" t="s">
        <v>462</v>
      </c>
      <c r="AT563" s="222" t="s">
        <v>770</v>
      </c>
      <c r="AU563" s="222" t="s">
        <v>80</v>
      </c>
      <c r="AY563" s="20" t="s">
        <v>175</v>
      </c>
      <c r="BE563" s="223">
        <f>IF(N563="základní",J563,0)</f>
        <v>0</v>
      </c>
      <c r="BF563" s="223">
        <f>IF(N563="snížená",J563,0)</f>
        <v>0</v>
      </c>
      <c r="BG563" s="223">
        <f>IF(N563="zákl. přenesená",J563,0)</f>
        <v>0</v>
      </c>
      <c r="BH563" s="223">
        <f>IF(N563="sníž. přenesená",J563,0)</f>
        <v>0</v>
      </c>
      <c r="BI563" s="223">
        <f>IF(N563="nulová",J563,0)</f>
        <v>0</v>
      </c>
      <c r="BJ563" s="20" t="s">
        <v>80</v>
      </c>
      <c r="BK563" s="223">
        <f>ROUND(I563*H563,2)</f>
        <v>0</v>
      </c>
      <c r="BL563" s="20" t="s">
        <v>305</v>
      </c>
      <c r="BM563" s="222" t="s">
        <v>3367</v>
      </c>
    </row>
    <row r="564" s="2" customFormat="1">
      <c r="A564" s="42"/>
      <c r="B564" s="43"/>
      <c r="C564" s="44"/>
      <c r="D564" s="224" t="s">
        <v>183</v>
      </c>
      <c r="E564" s="44"/>
      <c r="F564" s="225" t="s">
        <v>3366</v>
      </c>
      <c r="G564" s="44"/>
      <c r="H564" s="44"/>
      <c r="I564" s="226"/>
      <c r="J564" s="44"/>
      <c r="K564" s="44"/>
      <c r="L564" s="48"/>
      <c r="M564" s="227"/>
      <c r="N564" s="228"/>
      <c r="O564" s="88"/>
      <c r="P564" s="88"/>
      <c r="Q564" s="88"/>
      <c r="R564" s="88"/>
      <c r="S564" s="88"/>
      <c r="T564" s="89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T564" s="20" t="s">
        <v>183</v>
      </c>
      <c r="AU564" s="20" t="s">
        <v>80</v>
      </c>
    </row>
    <row r="565" s="2" customFormat="1">
      <c r="A565" s="42"/>
      <c r="B565" s="43"/>
      <c r="C565" s="44"/>
      <c r="D565" s="224" t="s">
        <v>311</v>
      </c>
      <c r="E565" s="44"/>
      <c r="F565" s="274" t="s">
        <v>3368</v>
      </c>
      <c r="G565" s="44"/>
      <c r="H565" s="44"/>
      <c r="I565" s="226"/>
      <c r="J565" s="44"/>
      <c r="K565" s="44"/>
      <c r="L565" s="48"/>
      <c r="M565" s="227"/>
      <c r="N565" s="228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0" t="s">
        <v>311</v>
      </c>
      <c r="AU565" s="20" t="s">
        <v>80</v>
      </c>
    </row>
    <row r="566" s="2" customFormat="1" ht="16.5" customHeight="1">
      <c r="A566" s="42"/>
      <c r="B566" s="43"/>
      <c r="C566" s="211" t="s">
        <v>1420</v>
      </c>
      <c r="D566" s="211" t="s">
        <v>176</v>
      </c>
      <c r="E566" s="212" t="s">
        <v>3369</v>
      </c>
      <c r="F566" s="213" t="s">
        <v>3370</v>
      </c>
      <c r="G566" s="214" t="s">
        <v>567</v>
      </c>
      <c r="H566" s="215">
        <v>7</v>
      </c>
      <c r="I566" s="216"/>
      <c r="J566" s="217">
        <f>ROUND(I566*H566,2)</f>
        <v>0</v>
      </c>
      <c r="K566" s="213" t="s">
        <v>180</v>
      </c>
      <c r="L566" s="48"/>
      <c r="M566" s="218" t="s">
        <v>30</v>
      </c>
      <c r="N566" s="219" t="s">
        <v>44</v>
      </c>
      <c r="O566" s="88"/>
      <c r="P566" s="220">
        <f>O566*H566</f>
        <v>0</v>
      </c>
      <c r="Q566" s="220">
        <v>6E-05</v>
      </c>
      <c r="R566" s="220">
        <f>Q566*H566</f>
        <v>0.00042</v>
      </c>
      <c r="S566" s="220">
        <v>0</v>
      </c>
      <c r="T566" s="221">
        <f>S566*H566</f>
        <v>0</v>
      </c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R566" s="222" t="s">
        <v>305</v>
      </c>
      <c r="AT566" s="222" t="s">
        <v>176</v>
      </c>
      <c r="AU566" s="222" t="s">
        <v>80</v>
      </c>
      <c r="AY566" s="20" t="s">
        <v>175</v>
      </c>
      <c r="BE566" s="223">
        <f>IF(N566="základní",J566,0)</f>
        <v>0</v>
      </c>
      <c r="BF566" s="223">
        <f>IF(N566="snížená",J566,0)</f>
        <v>0</v>
      </c>
      <c r="BG566" s="223">
        <f>IF(N566="zákl. přenesená",J566,0)</f>
        <v>0</v>
      </c>
      <c r="BH566" s="223">
        <f>IF(N566="sníž. přenesená",J566,0)</f>
        <v>0</v>
      </c>
      <c r="BI566" s="223">
        <f>IF(N566="nulová",J566,0)</f>
        <v>0</v>
      </c>
      <c r="BJ566" s="20" t="s">
        <v>80</v>
      </c>
      <c r="BK566" s="223">
        <f>ROUND(I566*H566,2)</f>
        <v>0</v>
      </c>
      <c r="BL566" s="20" t="s">
        <v>305</v>
      </c>
      <c r="BM566" s="222" t="s">
        <v>3371</v>
      </c>
    </row>
    <row r="567" s="2" customFormat="1">
      <c r="A567" s="42"/>
      <c r="B567" s="43"/>
      <c r="C567" s="44"/>
      <c r="D567" s="224" t="s">
        <v>183</v>
      </c>
      <c r="E567" s="44"/>
      <c r="F567" s="225" t="s">
        <v>3372</v>
      </c>
      <c r="G567" s="44"/>
      <c r="H567" s="44"/>
      <c r="I567" s="226"/>
      <c r="J567" s="44"/>
      <c r="K567" s="44"/>
      <c r="L567" s="48"/>
      <c r="M567" s="227"/>
      <c r="N567" s="228"/>
      <c r="O567" s="88"/>
      <c r="P567" s="88"/>
      <c r="Q567" s="88"/>
      <c r="R567" s="88"/>
      <c r="S567" s="88"/>
      <c r="T567" s="89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T567" s="20" t="s">
        <v>183</v>
      </c>
      <c r="AU567" s="20" t="s">
        <v>80</v>
      </c>
    </row>
    <row r="568" s="2" customFormat="1">
      <c r="A568" s="42"/>
      <c r="B568" s="43"/>
      <c r="C568" s="44"/>
      <c r="D568" s="229" t="s">
        <v>185</v>
      </c>
      <c r="E568" s="44"/>
      <c r="F568" s="230" t="s">
        <v>3373</v>
      </c>
      <c r="G568" s="44"/>
      <c r="H568" s="44"/>
      <c r="I568" s="226"/>
      <c r="J568" s="44"/>
      <c r="K568" s="44"/>
      <c r="L568" s="48"/>
      <c r="M568" s="227"/>
      <c r="N568" s="228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0" t="s">
        <v>185</v>
      </c>
      <c r="AU568" s="20" t="s">
        <v>80</v>
      </c>
    </row>
    <row r="569" s="12" customFormat="1">
      <c r="A569" s="12"/>
      <c r="B569" s="231"/>
      <c r="C569" s="232"/>
      <c r="D569" s="224" t="s">
        <v>187</v>
      </c>
      <c r="E569" s="233" t="s">
        <v>30</v>
      </c>
      <c r="F569" s="234" t="s">
        <v>3374</v>
      </c>
      <c r="G569" s="232"/>
      <c r="H569" s="233" t="s">
        <v>30</v>
      </c>
      <c r="I569" s="235"/>
      <c r="J569" s="232"/>
      <c r="K569" s="232"/>
      <c r="L569" s="236"/>
      <c r="M569" s="237"/>
      <c r="N569" s="238"/>
      <c r="O569" s="238"/>
      <c r="P569" s="238"/>
      <c r="Q569" s="238"/>
      <c r="R569" s="238"/>
      <c r="S569" s="238"/>
      <c r="T569" s="239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T569" s="240" t="s">
        <v>187</v>
      </c>
      <c r="AU569" s="240" t="s">
        <v>80</v>
      </c>
      <c r="AV569" s="12" t="s">
        <v>80</v>
      </c>
      <c r="AW569" s="12" t="s">
        <v>36</v>
      </c>
      <c r="AX569" s="12" t="s">
        <v>73</v>
      </c>
      <c r="AY569" s="240" t="s">
        <v>175</v>
      </c>
    </row>
    <row r="570" s="13" customFormat="1">
      <c r="A570" s="13"/>
      <c r="B570" s="241"/>
      <c r="C570" s="242"/>
      <c r="D570" s="224" t="s">
        <v>187</v>
      </c>
      <c r="E570" s="243" t="s">
        <v>30</v>
      </c>
      <c r="F570" s="244" t="s">
        <v>3375</v>
      </c>
      <c r="G570" s="242"/>
      <c r="H570" s="245">
        <v>6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1" t="s">
        <v>187</v>
      </c>
      <c r="AU570" s="251" t="s">
        <v>80</v>
      </c>
      <c r="AV570" s="13" t="s">
        <v>82</v>
      </c>
      <c r="AW570" s="13" t="s">
        <v>36</v>
      </c>
      <c r="AX570" s="13" t="s">
        <v>73</v>
      </c>
      <c r="AY570" s="251" t="s">
        <v>175</v>
      </c>
    </row>
    <row r="571" s="13" customFormat="1">
      <c r="A571" s="13"/>
      <c r="B571" s="241"/>
      <c r="C571" s="242"/>
      <c r="D571" s="224" t="s">
        <v>187</v>
      </c>
      <c r="E571" s="243" t="s">
        <v>30</v>
      </c>
      <c r="F571" s="244" t="s">
        <v>3376</v>
      </c>
      <c r="G571" s="242"/>
      <c r="H571" s="245">
        <v>1</v>
      </c>
      <c r="I571" s="246"/>
      <c r="J571" s="242"/>
      <c r="K571" s="242"/>
      <c r="L571" s="247"/>
      <c r="M571" s="248"/>
      <c r="N571" s="249"/>
      <c r="O571" s="249"/>
      <c r="P571" s="249"/>
      <c r="Q571" s="249"/>
      <c r="R571" s="249"/>
      <c r="S571" s="249"/>
      <c r="T571" s="250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1" t="s">
        <v>187</v>
      </c>
      <c r="AU571" s="251" t="s">
        <v>80</v>
      </c>
      <c r="AV571" s="13" t="s">
        <v>82</v>
      </c>
      <c r="AW571" s="13" t="s">
        <v>36</v>
      </c>
      <c r="AX571" s="13" t="s">
        <v>73</v>
      </c>
      <c r="AY571" s="251" t="s">
        <v>175</v>
      </c>
    </row>
    <row r="572" s="14" customFormat="1">
      <c r="A572" s="14"/>
      <c r="B572" s="252"/>
      <c r="C572" s="253"/>
      <c r="D572" s="224" t="s">
        <v>187</v>
      </c>
      <c r="E572" s="254" t="s">
        <v>30</v>
      </c>
      <c r="F572" s="255" t="s">
        <v>190</v>
      </c>
      <c r="G572" s="253"/>
      <c r="H572" s="256">
        <v>7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2" t="s">
        <v>187</v>
      </c>
      <c r="AU572" s="262" t="s">
        <v>80</v>
      </c>
      <c r="AV572" s="14" t="s">
        <v>181</v>
      </c>
      <c r="AW572" s="14" t="s">
        <v>36</v>
      </c>
      <c r="AX572" s="14" t="s">
        <v>80</v>
      </c>
      <c r="AY572" s="262" t="s">
        <v>175</v>
      </c>
    </row>
    <row r="573" s="2" customFormat="1" ht="16.5" customHeight="1">
      <c r="A573" s="42"/>
      <c r="B573" s="43"/>
      <c r="C573" s="287" t="s">
        <v>1427</v>
      </c>
      <c r="D573" s="287" t="s">
        <v>770</v>
      </c>
      <c r="E573" s="288" t="s">
        <v>3377</v>
      </c>
      <c r="F573" s="289" t="s">
        <v>3378</v>
      </c>
      <c r="G573" s="290" t="s">
        <v>567</v>
      </c>
      <c r="H573" s="291">
        <v>6</v>
      </c>
      <c r="I573" s="292"/>
      <c r="J573" s="293">
        <f>ROUND(I573*H573,2)</f>
        <v>0</v>
      </c>
      <c r="K573" s="289" t="s">
        <v>180</v>
      </c>
      <c r="L573" s="294"/>
      <c r="M573" s="295" t="s">
        <v>30</v>
      </c>
      <c r="N573" s="296" t="s">
        <v>44</v>
      </c>
      <c r="O573" s="88"/>
      <c r="P573" s="220">
        <f>O573*H573</f>
        <v>0</v>
      </c>
      <c r="Q573" s="220">
        <v>0.00038</v>
      </c>
      <c r="R573" s="220">
        <f>Q573*H573</f>
        <v>0.00228</v>
      </c>
      <c r="S573" s="220">
        <v>0</v>
      </c>
      <c r="T573" s="221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22" t="s">
        <v>462</v>
      </c>
      <c r="AT573" s="222" t="s">
        <v>770</v>
      </c>
      <c r="AU573" s="222" t="s">
        <v>80</v>
      </c>
      <c r="AY573" s="20" t="s">
        <v>175</v>
      </c>
      <c r="BE573" s="223">
        <f>IF(N573="základní",J573,0)</f>
        <v>0</v>
      </c>
      <c r="BF573" s="223">
        <f>IF(N573="snížená",J573,0)</f>
        <v>0</v>
      </c>
      <c r="BG573" s="223">
        <f>IF(N573="zákl. přenesená",J573,0)</f>
        <v>0</v>
      </c>
      <c r="BH573" s="223">
        <f>IF(N573="sníž. přenesená",J573,0)</f>
        <v>0</v>
      </c>
      <c r="BI573" s="223">
        <f>IF(N573="nulová",J573,0)</f>
        <v>0</v>
      </c>
      <c r="BJ573" s="20" t="s">
        <v>80</v>
      </c>
      <c r="BK573" s="223">
        <f>ROUND(I573*H573,2)</f>
        <v>0</v>
      </c>
      <c r="BL573" s="20" t="s">
        <v>305</v>
      </c>
      <c r="BM573" s="222" t="s">
        <v>3379</v>
      </c>
    </row>
    <row r="574" s="2" customFormat="1">
      <c r="A574" s="42"/>
      <c r="B574" s="43"/>
      <c r="C574" s="44"/>
      <c r="D574" s="224" t="s">
        <v>183</v>
      </c>
      <c r="E574" s="44"/>
      <c r="F574" s="225" t="s">
        <v>3378</v>
      </c>
      <c r="G574" s="44"/>
      <c r="H574" s="44"/>
      <c r="I574" s="226"/>
      <c r="J574" s="44"/>
      <c r="K574" s="44"/>
      <c r="L574" s="48"/>
      <c r="M574" s="227"/>
      <c r="N574" s="228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183</v>
      </c>
      <c r="AU574" s="20" t="s">
        <v>80</v>
      </c>
    </row>
    <row r="575" s="2" customFormat="1">
      <c r="A575" s="42"/>
      <c r="B575" s="43"/>
      <c r="C575" s="44"/>
      <c r="D575" s="224" t="s">
        <v>311</v>
      </c>
      <c r="E575" s="44"/>
      <c r="F575" s="274" t="s">
        <v>3380</v>
      </c>
      <c r="G575" s="44"/>
      <c r="H575" s="44"/>
      <c r="I575" s="226"/>
      <c r="J575" s="44"/>
      <c r="K575" s="44"/>
      <c r="L575" s="48"/>
      <c r="M575" s="227"/>
      <c r="N575" s="228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311</v>
      </c>
      <c r="AU575" s="20" t="s">
        <v>80</v>
      </c>
    </row>
    <row r="576" s="12" customFormat="1">
      <c r="A576" s="12"/>
      <c r="B576" s="231"/>
      <c r="C576" s="232"/>
      <c r="D576" s="224" t="s">
        <v>187</v>
      </c>
      <c r="E576" s="233" t="s">
        <v>30</v>
      </c>
      <c r="F576" s="234" t="s">
        <v>3381</v>
      </c>
      <c r="G576" s="232"/>
      <c r="H576" s="233" t="s">
        <v>30</v>
      </c>
      <c r="I576" s="235"/>
      <c r="J576" s="232"/>
      <c r="K576" s="232"/>
      <c r="L576" s="236"/>
      <c r="M576" s="237"/>
      <c r="N576" s="238"/>
      <c r="O576" s="238"/>
      <c r="P576" s="238"/>
      <c r="Q576" s="238"/>
      <c r="R576" s="238"/>
      <c r="S576" s="238"/>
      <c r="T576" s="239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40" t="s">
        <v>187</v>
      </c>
      <c r="AU576" s="240" t="s">
        <v>80</v>
      </c>
      <c r="AV576" s="12" t="s">
        <v>80</v>
      </c>
      <c r="AW576" s="12" t="s">
        <v>36</v>
      </c>
      <c r="AX576" s="12" t="s">
        <v>73</v>
      </c>
      <c r="AY576" s="240" t="s">
        <v>175</v>
      </c>
    </row>
    <row r="577" s="13" customFormat="1">
      <c r="A577" s="13"/>
      <c r="B577" s="241"/>
      <c r="C577" s="242"/>
      <c r="D577" s="224" t="s">
        <v>187</v>
      </c>
      <c r="E577" s="243" t="s">
        <v>30</v>
      </c>
      <c r="F577" s="244" t="s">
        <v>3382</v>
      </c>
      <c r="G577" s="242"/>
      <c r="H577" s="245">
        <v>6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187</v>
      </c>
      <c r="AU577" s="251" t="s">
        <v>80</v>
      </c>
      <c r="AV577" s="13" t="s">
        <v>82</v>
      </c>
      <c r="AW577" s="13" t="s">
        <v>36</v>
      </c>
      <c r="AX577" s="13" t="s">
        <v>73</v>
      </c>
      <c r="AY577" s="251" t="s">
        <v>175</v>
      </c>
    </row>
    <row r="578" s="14" customFormat="1">
      <c r="A578" s="14"/>
      <c r="B578" s="252"/>
      <c r="C578" s="253"/>
      <c r="D578" s="224" t="s">
        <v>187</v>
      </c>
      <c r="E578" s="254" t="s">
        <v>30</v>
      </c>
      <c r="F578" s="255" t="s">
        <v>190</v>
      </c>
      <c r="G578" s="253"/>
      <c r="H578" s="256">
        <v>6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187</v>
      </c>
      <c r="AU578" s="262" t="s">
        <v>80</v>
      </c>
      <c r="AV578" s="14" t="s">
        <v>181</v>
      </c>
      <c r="AW578" s="14" t="s">
        <v>36</v>
      </c>
      <c r="AX578" s="14" t="s">
        <v>80</v>
      </c>
      <c r="AY578" s="262" t="s">
        <v>175</v>
      </c>
    </row>
    <row r="579" s="2" customFormat="1" ht="16.5" customHeight="1">
      <c r="A579" s="42"/>
      <c r="B579" s="43"/>
      <c r="C579" s="287" t="s">
        <v>1437</v>
      </c>
      <c r="D579" s="297" t="s">
        <v>770</v>
      </c>
      <c r="E579" s="288" t="s">
        <v>3383</v>
      </c>
      <c r="F579" s="289" t="s">
        <v>3384</v>
      </c>
      <c r="G579" s="290" t="s">
        <v>567</v>
      </c>
      <c r="H579" s="291">
        <v>1</v>
      </c>
      <c r="I579" s="292"/>
      <c r="J579" s="293">
        <f>ROUND(I579*H579,2)</f>
        <v>0</v>
      </c>
      <c r="K579" s="289" t="s">
        <v>30</v>
      </c>
      <c r="L579" s="294"/>
      <c r="M579" s="295" t="s">
        <v>30</v>
      </c>
      <c r="N579" s="296" t="s">
        <v>44</v>
      </c>
      <c r="O579" s="88"/>
      <c r="P579" s="220">
        <f>O579*H579</f>
        <v>0</v>
      </c>
      <c r="Q579" s="220">
        <v>0.00023</v>
      </c>
      <c r="R579" s="220">
        <f>Q579*H579</f>
        <v>0.00023</v>
      </c>
      <c r="S579" s="220">
        <v>0</v>
      </c>
      <c r="T579" s="221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2" t="s">
        <v>462</v>
      </c>
      <c r="AT579" s="222" t="s">
        <v>770</v>
      </c>
      <c r="AU579" s="222" t="s">
        <v>80</v>
      </c>
      <c r="AY579" s="20" t="s">
        <v>175</v>
      </c>
      <c r="BE579" s="223">
        <f>IF(N579="základní",J579,0)</f>
        <v>0</v>
      </c>
      <c r="BF579" s="223">
        <f>IF(N579="snížená",J579,0)</f>
        <v>0</v>
      </c>
      <c r="BG579" s="223">
        <f>IF(N579="zákl. přenesená",J579,0)</f>
        <v>0</v>
      </c>
      <c r="BH579" s="223">
        <f>IF(N579="sníž. přenesená",J579,0)</f>
        <v>0</v>
      </c>
      <c r="BI579" s="223">
        <f>IF(N579="nulová",J579,0)</f>
        <v>0</v>
      </c>
      <c r="BJ579" s="20" t="s">
        <v>80</v>
      </c>
      <c r="BK579" s="223">
        <f>ROUND(I579*H579,2)</f>
        <v>0</v>
      </c>
      <c r="BL579" s="20" t="s">
        <v>305</v>
      </c>
      <c r="BM579" s="222" t="s">
        <v>3385</v>
      </c>
    </row>
    <row r="580" s="2" customFormat="1">
      <c r="A580" s="42"/>
      <c r="B580" s="43"/>
      <c r="C580" s="44"/>
      <c r="D580" s="224" t="s">
        <v>183</v>
      </c>
      <c r="E580" s="44"/>
      <c r="F580" s="225" t="s">
        <v>3384</v>
      </c>
      <c r="G580" s="44"/>
      <c r="H580" s="44"/>
      <c r="I580" s="226"/>
      <c r="J580" s="44"/>
      <c r="K580" s="44"/>
      <c r="L580" s="48"/>
      <c r="M580" s="227"/>
      <c r="N580" s="228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183</v>
      </c>
      <c r="AU580" s="20" t="s">
        <v>80</v>
      </c>
    </row>
    <row r="581" s="2" customFormat="1">
      <c r="A581" s="42"/>
      <c r="B581" s="43"/>
      <c r="C581" s="44"/>
      <c r="D581" s="224" t="s">
        <v>311</v>
      </c>
      <c r="E581" s="44"/>
      <c r="F581" s="274" t="s">
        <v>3386</v>
      </c>
      <c r="G581" s="44"/>
      <c r="H581" s="44"/>
      <c r="I581" s="226"/>
      <c r="J581" s="44"/>
      <c r="K581" s="44"/>
      <c r="L581" s="48"/>
      <c r="M581" s="227"/>
      <c r="N581" s="228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311</v>
      </c>
      <c r="AU581" s="20" t="s">
        <v>80</v>
      </c>
    </row>
    <row r="582" s="12" customFormat="1">
      <c r="A582" s="12"/>
      <c r="B582" s="231"/>
      <c r="C582" s="232"/>
      <c r="D582" s="224" t="s">
        <v>187</v>
      </c>
      <c r="E582" s="233" t="s">
        <v>30</v>
      </c>
      <c r="F582" s="234" t="s">
        <v>3387</v>
      </c>
      <c r="G582" s="232"/>
      <c r="H582" s="233" t="s">
        <v>30</v>
      </c>
      <c r="I582" s="235"/>
      <c r="J582" s="232"/>
      <c r="K582" s="232"/>
      <c r="L582" s="236"/>
      <c r="M582" s="237"/>
      <c r="N582" s="238"/>
      <c r="O582" s="238"/>
      <c r="P582" s="238"/>
      <c r="Q582" s="238"/>
      <c r="R582" s="238"/>
      <c r="S582" s="238"/>
      <c r="T582" s="239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40" t="s">
        <v>187</v>
      </c>
      <c r="AU582" s="240" t="s">
        <v>80</v>
      </c>
      <c r="AV582" s="12" t="s">
        <v>80</v>
      </c>
      <c r="AW582" s="12" t="s">
        <v>36</v>
      </c>
      <c r="AX582" s="12" t="s">
        <v>73</v>
      </c>
      <c r="AY582" s="240" t="s">
        <v>175</v>
      </c>
    </row>
    <row r="583" s="13" customFormat="1">
      <c r="A583" s="13"/>
      <c r="B583" s="241"/>
      <c r="C583" s="242"/>
      <c r="D583" s="224" t="s">
        <v>187</v>
      </c>
      <c r="E583" s="243" t="s">
        <v>30</v>
      </c>
      <c r="F583" s="244" t="s">
        <v>3388</v>
      </c>
      <c r="G583" s="242"/>
      <c r="H583" s="245">
        <v>1</v>
      </c>
      <c r="I583" s="246"/>
      <c r="J583" s="242"/>
      <c r="K583" s="242"/>
      <c r="L583" s="247"/>
      <c r="M583" s="248"/>
      <c r="N583" s="249"/>
      <c r="O583" s="249"/>
      <c r="P583" s="249"/>
      <c r="Q583" s="249"/>
      <c r="R583" s="249"/>
      <c r="S583" s="249"/>
      <c r="T583" s="250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1" t="s">
        <v>187</v>
      </c>
      <c r="AU583" s="251" t="s">
        <v>80</v>
      </c>
      <c r="AV583" s="13" t="s">
        <v>82</v>
      </c>
      <c r="AW583" s="13" t="s">
        <v>36</v>
      </c>
      <c r="AX583" s="13" t="s">
        <v>73</v>
      </c>
      <c r="AY583" s="251" t="s">
        <v>175</v>
      </c>
    </row>
    <row r="584" s="14" customFormat="1">
      <c r="A584" s="14"/>
      <c r="B584" s="252"/>
      <c r="C584" s="253"/>
      <c r="D584" s="224" t="s">
        <v>187</v>
      </c>
      <c r="E584" s="254" t="s">
        <v>30</v>
      </c>
      <c r="F584" s="255" t="s">
        <v>190</v>
      </c>
      <c r="G584" s="253"/>
      <c r="H584" s="256">
        <v>1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2" t="s">
        <v>187</v>
      </c>
      <c r="AU584" s="262" t="s">
        <v>80</v>
      </c>
      <c r="AV584" s="14" t="s">
        <v>181</v>
      </c>
      <c r="AW584" s="14" t="s">
        <v>36</v>
      </c>
      <c r="AX584" s="14" t="s">
        <v>80</v>
      </c>
      <c r="AY584" s="262" t="s">
        <v>175</v>
      </c>
    </row>
    <row r="585" s="2" customFormat="1" ht="16.5" customHeight="1">
      <c r="A585" s="42"/>
      <c r="B585" s="43"/>
      <c r="C585" s="211" t="s">
        <v>1442</v>
      </c>
      <c r="D585" s="211" t="s">
        <v>176</v>
      </c>
      <c r="E585" s="212" t="s">
        <v>3389</v>
      </c>
      <c r="F585" s="213" t="s">
        <v>3390</v>
      </c>
      <c r="G585" s="214" t="s">
        <v>567</v>
      </c>
      <c r="H585" s="215">
        <v>3</v>
      </c>
      <c r="I585" s="216"/>
      <c r="J585" s="217">
        <f>ROUND(I585*H585,2)</f>
        <v>0</v>
      </c>
      <c r="K585" s="213" t="s">
        <v>180</v>
      </c>
      <c r="L585" s="48"/>
      <c r="M585" s="218" t="s">
        <v>30</v>
      </c>
      <c r="N585" s="219" t="s">
        <v>44</v>
      </c>
      <c r="O585" s="88"/>
      <c r="P585" s="220">
        <f>O585*H585</f>
        <v>0</v>
      </c>
      <c r="Q585" s="220">
        <v>0.00115</v>
      </c>
      <c r="R585" s="220">
        <f>Q585*H585</f>
        <v>0.0034499999999999996</v>
      </c>
      <c r="S585" s="220">
        <v>0</v>
      </c>
      <c r="T585" s="221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22" t="s">
        <v>305</v>
      </c>
      <c r="AT585" s="222" t="s">
        <v>176</v>
      </c>
      <c r="AU585" s="222" t="s">
        <v>80</v>
      </c>
      <c r="AY585" s="20" t="s">
        <v>175</v>
      </c>
      <c r="BE585" s="223">
        <f>IF(N585="základní",J585,0)</f>
        <v>0</v>
      </c>
      <c r="BF585" s="223">
        <f>IF(N585="snížená",J585,0)</f>
        <v>0</v>
      </c>
      <c r="BG585" s="223">
        <f>IF(N585="zákl. přenesená",J585,0)</f>
        <v>0</v>
      </c>
      <c r="BH585" s="223">
        <f>IF(N585="sníž. přenesená",J585,0)</f>
        <v>0</v>
      </c>
      <c r="BI585" s="223">
        <f>IF(N585="nulová",J585,0)</f>
        <v>0</v>
      </c>
      <c r="BJ585" s="20" t="s">
        <v>80</v>
      </c>
      <c r="BK585" s="223">
        <f>ROUND(I585*H585,2)</f>
        <v>0</v>
      </c>
      <c r="BL585" s="20" t="s">
        <v>305</v>
      </c>
      <c r="BM585" s="222" t="s">
        <v>3391</v>
      </c>
    </row>
    <row r="586" s="2" customFormat="1">
      <c r="A586" s="42"/>
      <c r="B586" s="43"/>
      <c r="C586" s="44"/>
      <c r="D586" s="224" t="s">
        <v>183</v>
      </c>
      <c r="E586" s="44"/>
      <c r="F586" s="225" t="s">
        <v>3392</v>
      </c>
      <c r="G586" s="44"/>
      <c r="H586" s="44"/>
      <c r="I586" s="226"/>
      <c r="J586" s="44"/>
      <c r="K586" s="44"/>
      <c r="L586" s="48"/>
      <c r="M586" s="227"/>
      <c r="N586" s="228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0" t="s">
        <v>183</v>
      </c>
      <c r="AU586" s="20" t="s">
        <v>80</v>
      </c>
    </row>
    <row r="587" s="2" customFormat="1">
      <c r="A587" s="42"/>
      <c r="B587" s="43"/>
      <c r="C587" s="44"/>
      <c r="D587" s="229" t="s">
        <v>185</v>
      </c>
      <c r="E587" s="44"/>
      <c r="F587" s="230" t="s">
        <v>3393</v>
      </c>
      <c r="G587" s="44"/>
      <c r="H587" s="44"/>
      <c r="I587" s="226"/>
      <c r="J587" s="44"/>
      <c r="K587" s="44"/>
      <c r="L587" s="48"/>
      <c r="M587" s="227"/>
      <c r="N587" s="228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0" t="s">
        <v>185</v>
      </c>
      <c r="AU587" s="20" t="s">
        <v>80</v>
      </c>
    </row>
    <row r="588" s="2" customFormat="1">
      <c r="A588" s="42"/>
      <c r="B588" s="43"/>
      <c r="C588" s="44"/>
      <c r="D588" s="224" t="s">
        <v>311</v>
      </c>
      <c r="E588" s="44"/>
      <c r="F588" s="274" t="s">
        <v>3394</v>
      </c>
      <c r="G588" s="44"/>
      <c r="H588" s="44"/>
      <c r="I588" s="226"/>
      <c r="J588" s="44"/>
      <c r="K588" s="44"/>
      <c r="L588" s="48"/>
      <c r="M588" s="227"/>
      <c r="N588" s="228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0" t="s">
        <v>311</v>
      </c>
      <c r="AU588" s="20" t="s">
        <v>80</v>
      </c>
    </row>
    <row r="589" s="12" customFormat="1">
      <c r="A589" s="12"/>
      <c r="B589" s="231"/>
      <c r="C589" s="232"/>
      <c r="D589" s="224" t="s">
        <v>187</v>
      </c>
      <c r="E589" s="233" t="s">
        <v>30</v>
      </c>
      <c r="F589" s="234" t="s">
        <v>3395</v>
      </c>
      <c r="G589" s="232"/>
      <c r="H589" s="233" t="s">
        <v>30</v>
      </c>
      <c r="I589" s="235"/>
      <c r="J589" s="232"/>
      <c r="K589" s="232"/>
      <c r="L589" s="236"/>
      <c r="M589" s="237"/>
      <c r="N589" s="238"/>
      <c r="O589" s="238"/>
      <c r="P589" s="238"/>
      <c r="Q589" s="238"/>
      <c r="R589" s="238"/>
      <c r="S589" s="238"/>
      <c r="T589" s="239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T589" s="240" t="s">
        <v>187</v>
      </c>
      <c r="AU589" s="240" t="s">
        <v>80</v>
      </c>
      <c r="AV589" s="12" t="s">
        <v>80</v>
      </c>
      <c r="AW589" s="12" t="s">
        <v>36</v>
      </c>
      <c r="AX589" s="12" t="s">
        <v>73</v>
      </c>
      <c r="AY589" s="240" t="s">
        <v>175</v>
      </c>
    </row>
    <row r="590" s="13" customFormat="1">
      <c r="A590" s="13"/>
      <c r="B590" s="241"/>
      <c r="C590" s="242"/>
      <c r="D590" s="224" t="s">
        <v>187</v>
      </c>
      <c r="E590" s="243" t="s">
        <v>30</v>
      </c>
      <c r="F590" s="244" t="s">
        <v>3396</v>
      </c>
      <c r="G590" s="242"/>
      <c r="H590" s="245">
        <v>3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1" t="s">
        <v>187</v>
      </c>
      <c r="AU590" s="251" t="s">
        <v>80</v>
      </c>
      <c r="AV590" s="13" t="s">
        <v>82</v>
      </c>
      <c r="AW590" s="13" t="s">
        <v>36</v>
      </c>
      <c r="AX590" s="13" t="s">
        <v>73</v>
      </c>
      <c r="AY590" s="251" t="s">
        <v>175</v>
      </c>
    </row>
    <row r="591" s="14" customFormat="1">
      <c r="A591" s="14"/>
      <c r="B591" s="252"/>
      <c r="C591" s="253"/>
      <c r="D591" s="224" t="s">
        <v>187</v>
      </c>
      <c r="E591" s="254" t="s">
        <v>30</v>
      </c>
      <c r="F591" s="255" t="s">
        <v>190</v>
      </c>
      <c r="G591" s="253"/>
      <c r="H591" s="256">
        <v>3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2" t="s">
        <v>187</v>
      </c>
      <c r="AU591" s="262" t="s">
        <v>80</v>
      </c>
      <c r="AV591" s="14" t="s">
        <v>181</v>
      </c>
      <c r="AW591" s="14" t="s">
        <v>36</v>
      </c>
      <c r="AX591" s="14" t="s">
        <v>80</v>
      </c>
      <c r="AY591" s="262" t="s">
        <v>175</v>
      </c>
    </row>
    <row r="592" s="2" customFormat="1" ht="16.5" customHeight="1">
      <c r="A592" s="42"/>
      <c r="B592" s="43"/>
      <c r="C592" s="287" t="s">
        <v>1449</v>
      </c>
      <c r="D592" s="287" t="s">
        <v>770</v>
      </c>
      <c r="E592" s="288" t="s">
        <v>3397</v>
      </c>
      <c r="F592" s="289" t="s">
        <v>3398</v>
      </c>
      <c r="G592" s="290" t="s">
        <v>567</v>
      </c>
      <c r="H592" s="291">
        <v>3</v>
      </c>
      <c r="I592" s="292"/>
      <c r="J592" s="293">
        <f>ROUND(I592*H592,2)</f>
        <v>0</v>
      </c>
      <c r="K592" s="289" t="s">
        <v>180</v>
      </c>
      <c r="L592" s="294"/>
      <c r="M592" s="295" t="s">
        <v>30</v>
      </c>
      <c r="N592" s="296" t="s">
        <v>44</v>
      </c>
      <c r="O592" s="88"/>
      <c r="P592" s="220">
        <f>O592*H592</f>
        <v>0</v>
      </c>
      <c r="Q592" s="220">
        <v>0.0022</v>
      </c>
      <c r="R592" s="220">
        <f>Q592*H592</f>
        <v>0.0066</v>
      </c>
      <c r="S592" s="220">
        <v>0</v>
      </c>
      <c r="T592" s="221">
        <f>S592*H592</f>
        <v>0</v>
      </c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R592" s="222" t="s">
        <v>462</v>
      </c>
      <c r="AT592" s="222" t="s">
        <v>770</v>
      </c>
      <c r="AU592" s="222" t="s">
        <v>80</v>
      </c>
      <c r="AY592" s="20" t="s">
        <v>175</v>
      </c>
      <c r="BE592" s="223">
        <f>IF(N592="základní",J592,0)</f>
        <v>0</v>
      </c>
      <c r="BF592" s="223">
        <f>IF(N592="snížená",J592,0)</f>
        <v>0</v>
      </c>
      <c r="BG592" s="223">
        <f>IF(N592="zákl. přenesená",J592,0)</f>
        <v>0</v>
      </c>
      <c r="BH592" s="223">
        <f>IF(N592="sníž. přenesená",J592,0)</f>
        <v>0</v>
      </c>
      <c r="BI592" s="223">
        <f>IF(N592="nulová",J592,0)</f>
        <v>0</v>
      </c>
      <c r="BJ592" s="20" t="s">
        <v>80</v>
      </c>
      <c r="BK592" s="223">
        <f>ROUND(I592*H592,2)</f>
        <v>0</v>
      </c>
      <c r="BL592" s="20" t="s">
        <v>305</v>
      </c>
      <c r="BM592" s="222" t="s">
        <v>3399</v>
      </c>
    </row>
    <row r="593" s="2" customFormat="1">
      <c r="A593" s="42"/>
      <c r="B593" s="43"/>
      <c r="C593" s="44"/>
      <c r="D593" s="224" t="s">
        <v>183</v>
      </c>
      <c r="E593" s="44"/>
      <c r="F593" s="225" t="s">
        <v>3398</v>
      </c>
      <c r="G593" s="44"/>
      <c r="H593" s="44"/>
      <c r="I593" s="226"/>
      <c r="J593" s="44"/>
      <c r="K593" s="44"/>
      <c r="L593" s="48"/>
      <c r="M593" s="227"/>
      <c r="N593" s="228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183</v>
      </c>
      <c r="AU593" s="20" t="s">
        <v>80</v>
      </c>
    </row>
    <row r="594" s="2" customFormat="1">
      <c r="A594" s="42"/>
      <c r="B594" s="43"/>
      <c r="C594" s="44"/>
      <c r="D594" s="224" t="s">
        <v>311</v>
      </c>
      <c r="E594" s="44"/>
      <c r="F594" s="274" t="s">
        <v>3400</v>
      </c>
      <c r="G594" s="44"/>
      <c r="H594" s="44"/>
      <c r="I594" s="226"/>
      <c r="J594" s="44"/>
      <c r="K594" s="44"/>
      <c r="L594" s="48"/>
      <c r="M594" s="227"/>
      <c r="N594" s="228"/>
      <c r="O594" s="88"/>
      <c r="P594" s="88"/>
      <c r="Q594" s="88"/>
      <c r="R594" s="88"/>
      <c r="S594" s="88"/>
      <c r="T594" s="89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T594" s="20" t="s">
        <v>311</v>
      </c>
      <c r="AU594" s="20" t="s">
        <v>80</v>
      </c>
    </row>
    <row r="595" s="2" customFormat="1" ht="21.75" customHeight="1">
      <c r="A595" s="42"/>
      <c r="B595" s="43"/>
      <c r="C595" s="287" t="s">
        <v>1454</v>
      </c>
      <c r="D595" s="287" t="s">
        <v>770</v>
      </c>
      <c r="E595" s="288" t="s">
        <v>3401</v>
      </c>
      <c r="F595" s="289" t="s">
        <v>3402</v>
      </c>
      <c r="G595" s="290" t="s">
        <v>567</v>
      </c>
      <c r="H595" s="291">
        <v>3</v>
      </c>
      <c r="I595" s="292"/>
      <c r="J595" s="293">
        <f>ROUND(I595*H595,2)</f>
        <v>0</v>
      </c>
      <c r="K595" s="289" t="s">
        <v>180</v>
      </c>
      <c r="L595" s="294"/>
      <c r="M595" s="295" t="s">
        <v>30</v>
      </c>
      <c r="N595" s="296" t="s">
        <v>44</v>
      </c>
      <c r="O595" s="88"/>
      <c r="P595" s="220">
        <f>O595*H595</f>
        <v>0</v>
      </c>
      <c r="Q595" s="220">
        <v>0.00181</v>
      </c>
      <c r="R595" s="220">
        <f>Q595*H595</f>
        <v>0.00543</v>
      </c>
      <c r="S595" s="220">
        <v>0</v>
      </c>
      <c r="T595" s="221">
        <f>S595*H595</f>
        <v>0</v>
      </c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R595" s="222" t="s">
        <v>462</v>
      </c>
      <c r="AT595" s="222" t="s">
        <v>770</v>
      </c>
      <c r="AU595" s="222" t="s">
        <v>80</v>
      </c>
      <c r="AY595" s="20" t="s">
        <v>175</v>
      </c>
      <c r="BE595" s="223">
        <f>IF(N595="základní",J595,0)</f>
        <v>0</v>
      </c>
      <c r="BF595" s="223">
        <f>IF(N595="snížená",J595,0)</f>
        <v>0</v>
      </c>
      <c r="BG595" s="223">
        <f>IF(N595="zákl. přenesená",J595,0)</f>
        <v>0</v>
      </c>
      <c r="BH595" s="223">
        <f>IF(N595="sníž. přenesená",J595,0)</f>
        <v>0</v>
      </c>
      <c r="BI595" s="223">
        <f>IF(N595="nulová",J595,0)</f>
        <v>0</v>
      </c>
      <c r="BJ595" s="20" t="s">
        <v>80</v>
      </c>
      <c r="BK595" s="223">
        <f>ROUND(I595*H595,2)</f>
        <v>0</v>
      </c>
      <c r="BL595" s="20" t="s">
        <v>305</v>
      </c>
      <c r="BM595" s="222" t="s">
        <v>3403</v>
      </c>
    </row>
    <row r="596" s="2" customFormat="1">
      <c r="A596" s="42"/>
      <c r="B596" s="43"/>
      <c r="C596" s="44"/>
      <c r="D596" s="224" t="s">
        <v>183</v>
      </c>
      <c r="E596" s="44"/>
      <c r="F596" s="225" t="s">
        <v>3402</v>
      </c>
      <c r="G596" s="44"/>
      <c r="H596" s="44"/>
      <c r="I596" s="226"/>
      <c r="J596" s="44"/>
      <c r="K596" s="44"/>
      <c r="L596" s="48"/>
      <c r="M596" s="227"/>
      <c r="N596" s="228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0" t="s">
        <v>183</v>
      </c>
      <c r="AU596" s="20" t="s">
        <v>80</v>
      </c>
    </row>
    <row r="597" s="2" customFormat="1">
      <c r="A597" s="42"/>
      <c r="B597" s="43"/>
      <c r="C597" s="44"/>
      <c r="D597" s="224" t="s">
        <v>311</v>
      </c>
      <c r="E597" s="44"/>
      <c r="F597" s="274" t="s">
        <v>3400</v>
      </c>
      <c r="G597" s="44"/>
      <c r="H597" s="44"/>
      <c r="I597" s="226"/>
      <c r="J597" s="44"/>
      <c r="K597" s="44"/>
      <c r="L597" s="48"/>
      <c r="M597" s="227"/>
      <c r="N597" s="228"/>
      <c r="O597" s="88"/>
      <c r="P597" s="88"/>
      <c r="Q597" s="88"/>
      <c r="R597" s="88"/>
      <c r="S597" s="88"/>
      <c r="T597" s="89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T597" s="20" t="s">
        <v>311</v>
      </c>
      <c r="AU597" s="20" t="s">
        <v>80</v>
      </c>
    </row>
    <row r="598" s="2" customFormat="1" ht="16.5" customHeight="1">
      <c r="A598" s="42"/>
      <c r="B598" s="43"/>
      <c r="C598" s="211" t="s">
        <v>1466</v>
      </c>
      <c r="D598" s="211" t="s">
        <v>176</v>
      </c>
      <c r="E598" s="212" t="s">
        <v>3404</v>
      </c>
      <c r="F598" s="213" t="s">
        <v>3405</v>
      </c>
      <c r="G598" s="214" t="s">
        <v>567</v>
      </c>
      <c r="H598" s="215">
        <v>1</v>
      </c>
      <c r="I598" s="216"/>
      <c r="J598" s="217">
        <f>ROUND(I598*H598,2)</f>
        <v>0</v>
      </c>
      <c r="K598" s="213" t="s">
        <v>180</v>
      </c>
      <c r="L598" s="48"/>
      <c r="M598" s="218" t="s">
        <v>30</v>
      </c>
      <c r="N598" s="219" t="s">
        <v>44</v>
      </c>
      <c r="O598" s="88"/>
      <c r="P598" s="220">
        <f>O598*H598</f>
        <v>0</v>
      </c>
      <c r="Q598" s="220">
        <v>3E-05</v>
      </c>
      <c r="R598" s="220">
        <f>Q598*H598</f>
        <v>3E-05</v>
      </c>
      <c r="S598" s="220">
        <v>0</v>
      </c>
      <c r="T598" s="221">
        <f>S598*H598</f>
        <v>0</v>
      </c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R598" s="222" t="s">
        <v>305</v>
      </c>
      <c r="AT598" s="222" t="s">
        <v>176</v>
      </c>
      <c r="AU598" s="222" t="s">
        <v>80</v>
      </c>
      <c r="AY598" s="20" t="s">
        <v>175</v>
      </c>
      <c r="BE598" s="223">
        <f>IF(N598="základní",J598,0)</f>
        <v>0</v>
      </c>
      <c r="BF598" s="223">
        <f>IF(N598="snížená",J598,0)</f>
        <v>0</v>
      </c>
      <c r="BG598" s="223">
        <f>IF(N598="zákl. přenesená",J598,0)</f>
        <v>0</v>
      </c>
      <c r="BH598" s="223">
        <f>IF(N598="sníž. přenesená",J598,0)</f>
        <v>0</v>
      </c>
      <c r="BI598" s="223">
        <f>IF(N598="nulová",J598,0)</f>
        <v>0</v>
      </c>
      <c r="BJ598" s="20" t="s">
        <v>80</v>
      </c>
      <c r="BK598" s="223">
        <f>ROUND(I598*H598,2)</f>
        <v>0</v>
      </c>
      <c r="BL598" s="20" t="s">
        <v>305</v>
      </c>
      <c r="BM598" s="222" t="s">
        <v>3406</v>
      </c>
    </row>
    <row r="599" s="2" customFormat="1">
      <c r="A599" s="42"/>
      <c r="B599" s="43"/>
      <c r="C599" s="44"/>
      <c r="D599" s="224" t="s">
        <v>183</v>
      </c>
      <c r="E599" s="44"/>
      <c r="F599" s="225" t="s">
        <v>3407</v>
      </c>
      <c r="G599" s="44"/>
      <c r="H599" s="44"/>
      <c r="I599" s="226"/>
      <c r="J599" s="44"/>
      <c r="K599" s="44"/>
      <c r="L599" s="48"/>
      <c r="M599" s="227"/>
      <c r="N599" s="228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183</v>
      </c>
      <c r="AU599" s="20" t="s">
        <v>80</v>
      </c>
    </row>
    <row r="600" s="2" customFormat="1">
      <c r="A600" s="42"/>
      <c r="B600" s="43"/>
      <c r="C600" s="44"/>
      <c r="D600" s="229" t="s">
        <v>185</v>
      </c>
      <c r="E600" s="44"/>
      <c r="F600" s="230" t="s">
        <v>3408</v>
      </c>
      <c r="G600" s="44"/>
      <c r="H600" s="44"/>
      <c r="I600" s="226"/>
      <c r="J600" s="44"/>
      <c r="K600" s="44"/>
      <c r="L600" s="48"/>
      <c r="M600" s="227"/>
      <c r="N600" s="228"/>
      <c r="O600" s="88"/>
      <c r="P600" s="88"/>
      <c r="Q600" s="88"/>
      <c r="R600" s="88"/>
      <c r="S600" s="88"/>
      <c r="T600" s="89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T600" s="20" t="s">
        <v>185</v>
      </c>
      <c r="AU600" s="20" t="s">
        <v>80</v>
      </c>
    </row>
    <row r="601" s="2" customFormat="1">
      <c r="A601" s="42"/>
      <c r="B601" s="43"/>
      <c r="C601" s="44"/>
      <c r="D601" s="224" t="s">
        <v>311</v>
      </c>
      <c r="E601" s="44"/>
      <c r="F601" s="274" t="s">
        <v>3409</v>
      </c>
      <c r="G601" s="44"/>
      <c r="H601" s="44"/>
      <c r="I601" s="226"/>
      <c r="J601" s="44"/>
      <c r="K601" s="44"/>
      <c r="L601" s="48"/>
      <c r="M601" s="227"/>
      <c r="N601" s="228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0" t="s">
        <v>311</v>
      </c>
      <c r="AU601" s="20" t="s">
        <v>80</v>
      </c>
    </row>
    <row r="602" s="12" customFormat="1">
      <c r="A602" s="12"/>
      <c r="B602" s="231"/>
      <c r="C602" s="232"/>
      <c r="D602" s="224" t="s">
        <v>187</v>
      </c>
      <c r="E602" s="233" t="s">
        <v>30</v>
      </c>
      <c r="F602" s="234" t="s">
        <v>3410</v>
      </c>
      <c r="G602" s="232"/>
      <c r="H602" s="233" t="s">
        <v>30</v>
      </c>
      <c r="I602" s="235"/>
      <c r="J602" s="232"/>
      <c r="K602" s="232"/>
      <c r="L602" s="236"/>
      <c r="M602" s="237"/>
      <c r="N602" s="238"/>
      <c r="O602" s="238"/>
      <c r="P602" s="238"/>
      <c r="Q602" s="238"/>
      <c r="R602" s="238"/>
      <c r="S602" s="238"/>
      <c r="T602" s="239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T602" s="240" t="s">
        <v>187</v>
      </c>
      <c r="AU602" s="240" t="s">
        <v>80</v>
      </c>
      <c r="AV602" s="12" t="s">
        <v>80</v>
      </c>
      <c r="AW602" s="12" t="s">
        <v>36</v>
      </c>
      <c r="AX602" s="12" t="s">
        <v>73</v>
      </c>
      <c r="AY602" s="240" t="s">
        <v>175</v>
      </c>
    </row>
    <row r="603" s="13" customFormat="1">
      <c r="A603" s="13"/>
      <c r="B603" s="241"/>
      <c r="C603" s="242"/>
      <c r="D603" s="224" t="s">
        <v>187</v>
      </c>
      <c r="E603" s="243" t="s">
        <v>30</v>
      </c>
      <c r="F603" s="244" t="s">
        <v>3411</v>
      </c>
      <c r="G603" s="242"/>
      <c r="H603" s="245">
        <v>1</v>
      </c>
      <c r="I603" s="246"/>
      <c r="J603" s="242"/>
      <c r="K603" s="242"/>
      <c r="L603" s="247"/>
      <c r="M603" s="248"/>
      <c r="N603" s="249"/>
      <c r="O603" s="249"/>
      <c r="P603" s="249"/>
      <c r="Q603" s="249"/>
      <c r="R603" s="249"/>
      <c r="S603" s="249"/>
      <c r="T603" s="250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1" t="s">
        <v>187</v>
      </c>
      <c r="AU603" s="251" t="s">
        <v>80</v>
      </c>
      <c r="AV603" s="13" t="s">
        <v>82</v>
      </c>
      <c r="AW603" s="13" t="s">
        <v>36</v>
      </c>
      <c r="AX603" s="13" t="s">
        <v>73</v>
      </c>
      <c r="AY603" s="251" t="s">
        <v>175</v>
      </c>
    </row>
    <row r="604" s="14" customFormat="1">
      <c r="A604" s="14"/>
      <c r="B604" s="252"/>
      <c r="C604" s="253"/>
      <c r="D604" s="224" t="s">
        <v>187</v>
      </c>
      <c r="E604" s="254" t="s">
        <v>30</v>
      </c>
      <c r="F604" s="255" t="s">
        <v>190</v>
      </c>
      <c r="G604" s="253"/>
      <c r="H604" s="256">
        <v>1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2" t="s">
        <v>187</v>
      </c>
      <c r="AU604" s="262" t="s">
        <v>80</v>
      </c>
      <c r="AV604" s="14" t="s">
        <v>181</v>
      </c>
      <c r="AW604" s="14" t="s">
        <v>36</v>
      </c>
      <c r="AX604" s="14" t="s">
        <v>80</v>
      </c>
      <c r="AY604" s="262" t="s">
        <v>175</v>
      </c>
    </row>
    <row r="605" s="2" customFormat="1" ht="16.5" customHeight="1">
      <c r="A605" s="42"/>
      <c r="B605" s="43"/>
      <c r="C605" s="287" t="s">
        <v>1471</v>
      </c>
      <c r="D605" s="287" t="s">
        <v>770</v>
      </c>
      <c r="E605" s="288" t="s">
        <v>3412</v>
      </c>
      <c r="F605" s="289" t="s">
        <v>3413</v>
      </c>
      <c r="G605" s="290" t="s">
        <v>567</v>
      </c>
      <c r="H605" s="291">
        <v>1</v>
      </c>
      <c r="I605" s="292"/>
      <c r="J605" s="293">
        <f>ROUND(I605*H605,2)</f>
        <v>0</v>
      </c>
      <c r="K605" s="289" t="s">
        <v>180</v>
      </c>
      <c r="L605" s="294"/>
      <c r="M605" s="295" t="s">
        <v>30</v>
      </c>
      <c r="N605" s="296" t="s">
        <v>44</v>
      </c>
      <c r="O605" s="88"/>
      <c r="P605" s="220">
        <f>O605*H605</f>
        <v>0</v>
      </c>
      <c r="Q605" s="220">
        <v>0.0017099999999999997</v>
      </c>
      <c r="R605" s="220">
        <f>Q605*H605</f>
        <v>0.0017099999999999997</v>
      </c>
      <c r="S605" s="220">
        <v>0</v>
      </c>
      <c r="T605" s="221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R605" s="222" t="s">
        <v>462</v>
      </c>
      <c r="AT605" s="222" t="s">
        <v>770</v>
      </c>
      <c r="AU605" s="222" t="s">
        <v>80</v>
      </c>
      <c r="AY605" s="20" t="s">
        <v>175</v>
      </c>
      <c r="BE605" s="223">
        <f>IF(N605="základní",J605,0)</f>
        <v>0</v>
      </c>
      <c r="BF605" s="223">
        <f>IF(N605="snížená",J605,0)</f>
        <v>0</v>
      </c>
      <c r="BG605" s="223">
        <f>IF(N605="zákl. přenesená",J605,0)</f>
        <v>0</v>
      </c>
      <c r="BH605" s="223">
        <f>IF(N605="sníž. přenesená",J605,0)</f>
        <v>0</v>
      </c>
      <c r="BI605" s="223">
        <f>IF(N605="nulová",J605,0)</f>
        <v>0</v>
      </c>
      <c r="BJ605" s="20" t="s">
        <v>80</v>
      </c>
      <c r="BK605" s="223">
        <f>ROUND(I605*H605,2)</f>
        <v>0</v>
      </c>
      <c r="BL605" s="20" t="s">
        <v>305</v>
      </c>
      <c r="BM605" s="222" t="s">
        <v>3414</v>
      </c>
    </row>
    <row r="606" s="2" customFormat="1">
      <c r="A606" s="42"/>
      <c r="B606" s="43"/>
      <c r="C606" s="44"/>
      <c r="D606" s="224" t="s">
        <v>183</v>
      </c>
      <c r="E606" s="44"/>
      <c r="F606" s="225" t="s">
        <v>3413</v>
      </c>
      <c r="G606" s="44"/>
      <c r="H606" s="44"/>
      <c r="I606" s="226"/>
      <c r="J606" s="44"/>
      <c r="K606" s="44"/>
      <c r="L606" s="48"/>
      <c r="M606" s="227"/>
      <c r="N606" s="228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183</v>
      </c>
      <c r="AU606" s="20" t="s">
        <v>80</v>
      </c>
    </row>
    <row r="607" s="2" customFormat="1">
      <c r="A607" s="42"/>
      <c r="B607" s="43"/>
      <c r="C607" s="44"/>
      <c r="D607" s="224" t="s">
        <v>311</v>
      </c>
      <c r="E607" s="44"/>
      <c r="F607" s="274" t="s">
        <v>3415</v>
      </c>
      <c r="G607" s="44"/>
      <c r="H607" s="44"/>
      <c r="I607" s="226"/>
      <c r="J607" s="44"/>
      <c r="K607" s="44"/>
      <c r="L607" s="48"/>
      <c r="M607" s="227"/>
      <c r="N607" s="228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0" t="s">
        <v>311</v>
      </c>
      <c r="AU607" s="20" t="s">
        <v>80</v>
      </c>
    </row>
    <row r="608" s="2" customFormat="1" ht="16.5" customHeight="1">
      <c r="A608" s="42"/>
      <c r="B608" s="43"/>
      <c r="C608" s="287" t="s">
        <v>1478</v>
      </c>
      <c r="D608" s="287" t="s">
        <v>770</v>
      </c>
      <c r="E608" s="288" t="s">
        <v>3416</v>
      </c>
      <c r="F608" s="289" t="s">
        <v>3417</v>
      </c>
      <c r="G608" s="290" t="s">
        <v>567</v>
      </c>
      <c r="H608" s="291">
        <v>1</v>
      </c>
      <c r="I608" s="292"/>
      <c r="J608" s="293">
        <f>ROUND(I608*H608,2)</f>
        <v>0</v>
      </c>
      <c r="K608" s="289" t="s">
        <v>180</v>
      </c>
      <c r="L608" s="294"/>
      <c r="M608" s="295" t="s">
        <v>30</v>
      </c>
      <c r="N608" s="296" t="s">
        <v>44</v>
      </c>
      <c r="O608" s="88"/>
      <c r="P608" s="220">
        <f>O608*H608</f>
        <v>0</v>
      </c>
      <c r="Q608" s="220">
        <v>0.0012700000000000002</v>
      </c>
      <c r="R608" s="220">
        <f>Q608*H608</f>
        <v>0.0012700000000000002</v>
      </c>
      <c r="S608" s="220">
        <v>0</v>
      </c>
      <c r="T608" s="221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22" t="s">
        <v>462</v>
      </c>
      <c r="AT608" s="222" t="s">
        <v>770</v>
      </c>
      <c r="AU608" s="222" t="s">
        <v>80</v>
      </c>
      <c r="AY608" s="20" t="s">
        <v>175</v>
      </c>
      <c r="BE608" s="223">
        <f>IF(N608="základní",J608,0)</f>
        <v>0</v>
      </c>
      <c r="BF608" s="223">
        <f>IF(N608="snížená",J608,0)</f>
        <v>0</v>
      </c>
      <c r="BG608" s="223">
        <f>IF(N608="zákl. přenesená",J608,0)</f>
        <v>0</v>
      </c>
      <c r="BH608" s="223">
        <f>IF(N608="sníž. přenesená",J608,0)</f>
        <v>0</v>
      </c>
      <c r="BI608" s="223">
        <f>IF(N608="nulová",J608,0)</f>
        <v>0</v>
      </c>
      <c r="BJ608" s="20" t="s">
        <v>80</v>
      </c>
      <c r="BK608" s="223">
        <f>ROUND(I608*H608,2)</f>
        <v>0</v>
      </c>
      <c r="BL608" s="20" t="s">
        <v>305</v>
      </c>
      <c r="BM608" s="222" t="s">
        <v>3418</v>
      </c>
    </row>
    <row r="609" s="2" customFormat="1">
      <c r="A609" s="42"/>
      <c r="B609" s="43"/>
      <c r="C609" s="44"/>
      <c r="D609" s="224" t="s">
        <v>183</v>
      </c>
      <c r="E609" s="44"/>
      <c r="F609" s="225" t="s">
        <v>3417</v>
      </c>
      <c r="G609" s="44"/>
      <c r="H609" s="44"/>
      <c r="I609" s="226"/>
      <c r="J609" s="44"/>
      <c r="K609" s="44"/>
      <c r="L609" s="48"/>
      <c r="M609" s="227"/>
      <c r="N609" s="228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0" t="s">
        <v>183</v>
      </c>
      <c r="AU609" s="20" t="s">
        <v>80</v>
      </c>
    </row>
    <row r="610" s="2" customFormat="1">
      <c r="A610" s="42"/>
      <c r="B610" s="43"/>
      <c r="C610" s="44"/>
      <c r="D610" s="224" t="s">
        <v>311</v>
      </c>
      <c r="E610" s="44"/>
      <c r="F610" s="274" t="s">
        <v>3415</v>
      </c>
      <c r="G610" s="44"/>
      <c r="H610" s="44"/>
      <c r="I610" s="226"/>
      <c r="J610" s="44"/>
      <c r="K610" s="44"/>
      <c r="L610" s="48"/>
      <c r="M610" s="227"/>
      <c r="N610" s="228"/>
      <c r="O610" s="88"/>
      <c r="P610" s="88"/>
      <c r="Q610" s="88"/>
      <c r="R610" s="88"/>
      <c r="S610" s="88"/>
      <c r="T610" s="89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T610" s="20" t="s">
        <v>311</v>
      </c>
      <c r="AU610" s="20" t="s">
        <v>80</v>
      </c>
    </row>
    <row r="611" s="2" customFormat="1" ht="16.5" customHeight="1">
      <c r="A611" s="42"/>
      <c r="B611" s="43"/>
      <c r="C611" s="211" t="s">
        <v>1483</v>
      </c>
      <c r="D611" s="211" t="s">
        <v>176</v>
      </c>
      <c r="E611" s="212" t="s">
        <v>3419</v>
      </c>
      <c r="F611" s="213" t="s">
        <v>3420</v>
      </c>
      <c r="G611" s="214" t="s">
        <v>247</v>
      </c>
      <c r="H611" s="215">
        <v>164.4</v>
      </c>
      <c r="I611" s="216"/>
      <c r="J611" s="217">
        <f>ROUND(I611*H611,2)</f>
        <v>0</v>
      </c>
      <c r="K611" s="213" t="s">
        <v>180</v>
      </c>
      <c r="L611" s="48"/>
      <c r="M611" s="218" t="s">
        <v>30</v>
      </c>
      <c r="N611" s="219" t="s">
        <v>44</v>
      </c>
      <c r="O611" s="88"/>
      <c r="P611" s="220">
        <f>O611*H611</f>
        <v>0</v>
      </c>
      <c r="Q611" s="220">
        <v>0</v>
      </c>
      <c r="R611" s="220">
        <f>Q611*H611</f>
        <v>0</v>
      </c>
      <c r="S611" s="220">
        <v>0</v>
      </c>
      <c r="T611" s="221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22" t="s">
        <v>305</v>
      </c>
      <c r="AT611" s="222" t="s">
        <v>176</v>
      </c>
      <c r="AU611" s="222" t="s">
        <v>80</v>
      </c>
      <c r="AY611" s="20" t="s">
        <v>175</v>
      </c>
      <c r="BE611" s="223">
        <f>IF(N611="základní",J611,0)</f>
        <v>0</v>
      </c>
      <c r="BF611" s="223">
        <f>IF(N611="snížená",J611,0)</f>
        <v>0</v>
      </c>
      <c r="BG611" s="223">
        <f>IF(N611="zákl. přenesená",J611,0)</f>
        <v>0</v>
      </c>
      <c r="BH611" s="223">
        <f>IF(N611="sníž. přenesená",J611,0)</f>
        <v>0</v>
      </c>
      <c r="BI611" s="223">
        <f>IF(N611="nulová",J611,0)</f>
        <v>0</v>
      </c>
      <c r="BJ611" s="20" t="s">
        <v>80</v>
      </c>
      <c r="BK611" s="223">
        <f>ROUND(I611*H611,2)</f>
        <v>0</v>
      </c>
      <c r="BL611" s="20" t="s">
        <v>305</v>
      </c>
      <c r="BM611" s="222" t="s">
        <v>3421</v>
      </c>
    </row>
    <row r="612" s="2" customFormat="1">
      <c r="A612" s="42"/>
      <c r="B612" s="43"/>
      <c r="C612" s="44"/>
      <c r="D612" s="224" t="s">
        <v>183</v>
      </c>
      <c r="E612" s="44"/>
      <c r="F612" s="225" t="s">
        <v>3422</v>
      </c>
      <c r="G612" s="44"/>
      <c r="H612" s="44"/>
      <c r="I612" s="226"/>
      <c r="J612" s="44"/>
      <c r="K612" s="44"/>
      <c r="L612" s="48"/>
      <c r="M612" s="227"/>
      <c r="N612" s="228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183</v>
      </c>
      <c r="AU612" s="20" t="s">
        <v>80</v>
      </c>
    </row>
    <row r="613" s="2" customFormat="1">
      <c r="A613" s="42"/>
      <c r="B613" s="43"/>
      <c r="C613" s="44"/>
      <c r="D613" s="229" t="s">
        <v>185</v>
      </c>
      <c r="E613" s="44"/>
      <c r="F613" s="230" t="s">
        <v>3423</v>
      </c>
      <c r="G613" s="44"/>
      <c r="H613" s="44"/>
      <c r="I613" s="226"/>
      <c r="J613" s="44"/>
      <c r="K613" s="44"/>
      <c r="L613" s="48"/>
      <c r="M613" s="227"/>
      <c r="N613" s="228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185</v>
      </c>
      <c r="AU613" s="20" t="s">
        <v>80</v>
      </c>
    </row>
    <row r="614" s="2" customFormat="1">
      <c r="A614" s="42"/>
      <c r="B614" s="43"/>
      <c r="C614" s="44"/>
      <c r="D614" s="224" t="s">
        <v>311</v>
      </c>
      <c r="E614" s="44"/>
      <c r="F614" s="274" t="s">
        <v>3424</v>
      </c>
      <c r="G614" s="44"/>
      <c r="H614" s="44"/>
      <c r="I614" s="226"/>
      <c r="J614" s="44"/>
      <c r="K614" s="44"/>
      <c r="L614" s="48"/>
      <c r="M614" s="227"/>
      <c r="N614" s="228"/>
      <c r="O614" s="88"/>
      <c r="P614" s="88"/>
      <c r="Q614" s="88"/>
      <c r="R614" s="88"/>
      <c r="S614" s="88"/>
      <c r="T614" s="89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T614" s="20" t="s">
        <v>311</v>
      </c>
      <c r="AU614" s="20" t="s">
        <v>80</v>
      </c>
    </row>
    <row r="615" s="12" customFormat="1">
      <c r="A615" s="12"/>
      <c r="B615" s="231"/>
      <c r="C615" s="232"/>
      <c r="D615" s="224" t="s">
        <v>187</v>
      </c>
      <c r="E615" s="233" t="s">
        <v>30</v>
      </c>
      <c r="F615" s="234" t="s">
        <v>3425</v>
      </c>
      <c r="G615" s="232"/>
      <c r="H615" s="233" t="s">
        <v>30</v>
      </c>
      <c r="I615" s="235"/>
      <c r="J615" s="232"/>
      <c r="K615" s="232"/>
      <c r="L615" s="236"/>
      <c r="M615" s="237"/>
      <c r="N615" s="238"/>
      <c r="O615" s="238"/>
      <c r="P615" s="238"/>
      <c r="Q615" s="238"/>
      <c r="R615" s="238"/>
      <c r="S615" s="238"/>
      <c r="T615" s="239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T615" s="240" t="s">
        <v>187</v>
      </c>
      <c r="AU615" s="240" t="s">
        <v>80</v>
      </c>
      <c r="AV615" s="12" t="s">
        <v>80</v>
      </c>
      <c r="AW615" s="12" t="s">
        <v>36</v>
      </c>
      <c r="AX615" s="12" t="s">
        <v>73</v>
      </c>
      <c r="AY615" s="240" t="s">
        <v>175</v>
      </c>
    </row>
    <row r="616" s="13" customFormat="1">
      <c r="A616" s="13"/>
      <c r="B616" s="241"/>
      <c r="C616" s="242"/>
      <c r="D616" s="224" t="s">
        <v>187</v>
      </c>
      <c r="E616" s="243" t="s">
        <v>30</v>
      </c>
      <c r="F616" s="244" t="s">
        <v>3426</v>
      </c>
      <c r="G616" s="242"/>
      <c r="H616" s="245">
        <v>57.6</v>
      </c>
      <c r="I616" s="246"/>
      <c r="J616" s="242"/>
      <c r="K616" s="242"/>
      <c r="L616" s="247"/>
      <c r="M616" s="248"/>
      <c r="N616" s="249"/>
      <c r="O616" s="249"/>
      <c r="P616" s="249"/>
      <c r="Q616" s="249"/>
      <c r="R616" s="249"/>
      <c r="S616" s="249"/>
      <c r="T616" s="250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1" t="s">
        <v>187</v>
      </c>
      <c r="AU616" s="251" t="s">
        <v>80</v>
      </c>
      <c r="AV616" s="13" t="s">
        <v>82</v>
      </c>
      <c r="AW616" s="13" t="s">
        <v>36</v>
      </c>
      <c r="AX616" s="13" t="s">
        <v>73</v>
      </c>
      <c r="AY616" s="251" t="s">
        <v>175</v>
      </c>
    </row>
    <row r="617" s="13" customFormat="1">
      <c r="A617" s="13"/>
      <c r="B617" s="241"/>
      <c r="C617" s="242"/>
      <c r="D617" s="224" t="s">
        <v>187</v>
      </c>
      <c r="E617" s="243" t="s">
        <v>30</v>
      </c>
      <c r="F617" s="244" t="s">
        <v>3427</v>
      </c>
      <c r="G617" s="242"/>
      <c r="H617" s="245">
        <v>69.599999999999992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1" t="s">
        <v>187</v>
      </c>
      <c r="AU617" s="251" t="s">
        <v>80</v>
      </c>
      <c r="AV617" s="13" t="s">
        <v>82</v>
      </c>
      <c r="AW617" s="13" t="s">
        <v>36</v>
      </c>
      <c r="AX617" s="13" t="s">
        <v>73</v>
      </c>
      <c r="AY617" s="251" t="s">
        <v>175</v>
      </c>
    </row>
    <row r="618" s="13" customFormat="1">
      <c r="A618" s="13"/>
      <c r="B618" s="241"/>
      <c r="C618" s="242"/>
      <c r="D618" s="224" t="s">
        <v>187</v>
      </c>
      <c r="E618" s="243" t="s">
        <v>30</v>
      </c>
      <c r="F618" s="244" t="s">
        <v>3428</v>
      </c>
      <c r="G618" s="242"/>
      <c r="H618" s="245">
        <v>2.4</v>
      </c>
      <c r="I618" s="246"/>
      <c r="J618" s="242"/>
      <c r="K618" s="242"/>
      <c r="L618" s="247"/>
      <c r="M618" s="248"/>
      <c r="N618" s="249"/>
      <c r="O618" s="249"/>
      <c r="P618" s="249"/>
      <c r="Q618" s="249"/>
      <c r="R618" s="249"/>
      <c r="S618" s="249"/>
      <c r="T618" s="250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1" t="s">
        <v>187</v>
      </c>
      <c r="AU618" s="251" t="s">
        <v>80</v>
      </c>
      <c r="AV618" s="13" t="s">
        <v>82</v>
      </c>
      <c r="AW618" s="13" t="s">
        <v>36</v>
      </c>
      <c r="AX618" s="13" t="s">
        <v>73</v>
      </c>
      <c r="AY618" s="251" t="s">
        <v>175</v>
      </c>
    </row>
    <row r="619" s="13" customFormat="1">
      <c r="A619" s="13"/>
      <c r="B619" s="241"/>
      <c r="C619" s="242"/>
      <c r="D619" s="224" t="s">
        <v>187</v>
      </c>
      <c r="E619" s="243" t="s">
        <v>30</v>
      </c>
      <c r="F619" s="244" t="s">
        <v>3429</v>
      </c>
      <c r="G619" s="242"/>
      <c r="H619" s="245">
        <v>4.8</v>
      </c>
      <c r="I619" s="246"/>
      <c r="J619" s="242"/>
      <c r="K619" s="242"/>
      <c r="L619" s="247"/>
      <c r="M619" s="248"/>
      <c r="N619" s="249"/>
      <c r="O619" s="249"/>
      <c r="P619" s="249"/>
      <c r="Q619" s="249"/>
      <c r="R619" s="249"/>
      <c r="S619" s="249"/>
      <c r="T619" s="250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1" t="s">
        <v>187</v>
      </c>
      <c r="AU619" s="251" t="s">
        <v>80</v>
      </c>
      <c r="AV619" s="13" t="s">
        <v>82</v>
      </c>
      <c r="AW619" s="13" t="s">
        <v>36</v>
      </c>
      <c r="AX619" s="13" t="s">
        <v>73</v>
      </c>
      <c r="AY619" s="251" t="s">
        <v>175</v>
      </c>
    </row>
    <row r="620" s="13" customFormat="1">
      <c r="A620" s="13"/>
      <c r="B620" s="241"/>
      <c r="C620" s="242"/>
      <c r="D620" s="224" t="s">
        <v>187</v>
      </c>
      <c r="E620" s="243" t="s">
        <v>30</v>
      </c>
      <c r="F620" s="244" t="s">
        <v>3430</v>
      </c>
      <c r="G620" s="242"/>
      <c r="H620" s="245">
        <v>7.2</v>
      </c>
      <c r="I620" s="246"/>
      <c r="J620" s="242"/>
      <c r="K620" s="242"/>
      <c r="L620" s="247"/>
      <c r="M620" s="248"/>
      <c r="N620" s="249"/>
      <c r="O620" s="249"/>
      <c r="P620" s="249"/>
      <c r="Q620" s="249"/>
      <c r="R620" s="249"/>
      <c r="S620" s="249"/>
      <c r="T620" s="250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1" t="s">
        <v>187</v>
      </c>
      <c r="AU620" s="251" t="s">
        <v>80</v>
      </c>
      <c r="AV620" s="13" t="s">
        <v>82</v>
      </c>
      <c r="AW620" s="13" t="s">
        <v>36</v>
      </c>
      <c r="AX620" s="13" t="s">
        <v>73</v>
      </c>
      <c r="AY620" s="251" t="s">
        <v>175</v>
      </c>
    </row>
    <row r="621" s="13" customFormat="1">
      <c r="A621" s="13"/>
      <c r="B621" s="241"/>
      <c r="C621" s="242"/>
      <c r="D621" s="224" t="s">
        <v>187</v>
      </c>
      <c r="E621" s="243" t="s">
        <v>30</v>
      </c>
      <c r="F621" s="244" t="s">
        <v>3431</v>
      </c>
      <c r="G621" s="242"/>
      <c r="H621" s="245">
        <v>22.8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1" t="s">
        <v>187</v>
      </c>
      <c r="AU621" s="251" t="s">
        <v>80</v>
      </c>
      <c r="AV621" s="13" t="s">
        <v>82</v>
      </c>
      <c r="AW621" s="13" t="s">
        <v>36</v>
      </c>
      <c r="AX621" s="13" t="s">
        <v>73</v>
      </c>
      <c r="AY621" s="251" t="s">
        <v>175</v>
      </c>
    </row>
    <row r="622" s="14" customFormat="1">
      <c r="A622" s="14"/>
      <c r="B622" s="252"/>
      <c r="C622" s="253"/>
      <c r="D622" s="224" t="s">
        <v>187</v>
      </c>
      <c r="E622" s="254" t="s">
        <v>30</v>
      </c>
      <c r="F622" s="255" t="s">
        <v>190</v>
      </c>
      <c r="G622" s="253"/>
      <c r="H622" s="256">
        <v>164.4</v>
      </c>
      <c r="I622" s="257"/>
      <c r="J622" s="253"/>
      <c r="K622" s="253"/>
      <c r="L622" s="258"/>
      <c r="M622" s="259"/>
      <c r="N622" s="260"/>
      <c r="O622" s="260"/>
      <c r="P622" s="260"/>
      <c r="Q622" s="260"/>
      <c r="R622" s="260"/>
      <c r="S622" s="260"/>
      <c r="T622" s="26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2" t="s">
        <v>187</v>
      </c>
      <c r="AU622" s="262" t="s">
        <v>80</v>
      </c>
      <c r="AV622" s="14" t="s">
        <v>181</v>
      </c>
      <c r="AW622" s="14" t="s">
        <v>36</v>
      </c>
      <c r="AX622" s="14" t="s">
        <v>80</v>
      </c>
      <c r="AY622" s="262" t="s">
        <v>175</v>
      </c>
    </row>
    <row r="623" s="2" customFormat="1" ht="16.5" customHeight="1">
      <c r="A623" s="42"/>
      <c r="B623" s="43"/>
      <c r="C623" s="211" t="s">
        <v>1498</v>
      </c>
      <c r="D623" s="211" t="s">
        <v>176</v>
      </c>
      <c r="E623" s="212" t="s">
        <v>3432</v>
      </c>
      <c r="F623" s="213" t="s">
        <v>3433</v>
      </c>
      <c r="G623" s="214" t="s">
        <v>295</v>
      </c>
      <c r="H623" s="215">
        <v>0.3</v>
      </c>
      <c r="I623" s="216"/>
      <c r="J623" s="217">
        <f>ROUND(I623*H623,2)</f>
        <v>0</v>
      </c>
      <c r="K623" s="213" t="s">
        <v>180</v>
      </c>
      <c r="L623" s="48"/>
      <c r="M623" s="218" t="s">
        <v>30</v>
      </c>
      <c r="N623" s="219" t="s">
        <v>44</v>
      </c>
      <c r="O623" s="88"/>
      <c r="P623" s="220">
        <f>O623*H623</f>
        <v>0</v>
      </c>
      <c r="Q623" s="220">
        <v>0</v>
      </c>
      <c r="R623" s="220">
        <f>Q623*H623</f>
        <v>0</v>
      </c>
      <c r="S623" s="220">
        <v>0</v>
      </c>
      <c r="T623" s="221">
        <f>S623*H623</f>
        <v>0</v>
      </c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R623" s="222" t="s">
        <v>305</v>
      </c>
      <c r="AT623" s="222" t="s">
        <v>176</v>
      </c>
      <c r="AU623" s="222" t="s">
        <v>80</v>
      </c>
      <c r="AY623" s="20" t="s">
        <v>175</v>
      </c>
      <c r="BE623" s="223">
        <f>IF(N623="základní",J623,0)</f>
        <v>0</v>
      </c>
      <c r="BF623" s="223">
        <f>IF(N623="snížená",J623,0)</f>
        <v>0</v>
      </c>
      <c r="BG623" s="223">
        <f>IF(N623="zákl. přenesená",J623,0)</f>
        <v>0</v>
      </c>
      <c r="BH623" s="223">
        <f>IF(N623="sníž. přenesená",J623,0)</f>
        <v>0</v>
      </c>
      <c r="BI623" s="223">
        <f>IF(N623="nulová",J623,0)</f>
        <v>0</v>
      </c>
      <c r="BJ623" s="20" t="s">
        <v>80</v>
      </c>
      <c r="BK623" s="223">
        <f>ROUND(I623*H623,2)</f>
        <v>0</v>
      </c>
      <c r="BL623" s="20" t="s">
        <v>305</v>
      </c>
      <c r="BM623" s="222" t="s">
        <v>3434</v>
      </c>
    </row>
    <row r="624" s="2" customFormat="1">
      <c r="A624" s="42"/>
      <c r="B624" s="43"/>
      <c r="C624" s="44"/>
      <c r="D624" s="224" t="s">
        <v>183</v>
      </c>
      <c r="E624" s="44"/>
      <c r="F624" s="225" t="s">
        <v>3435</v>
      </c>
      <c r="G624" s="44"/>
      <c r="H624" s="44"/>
      <c r="I624" s="226"/>
      <c r="J624" s="44"/>
      <c r="K624" s="44"/>
      <c r="L624" s="48"/>
      <c r="M624" s="227"/>
      <c r="N624" s="228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0" t="s">
        <v>183</v>
      </c>
      <c r="AU624" s="20" t="s">
        <v>80</v>
      </c>
    </row>
    <row r="625" s="2" customFormat="1">
      <c r="A625" s="42"/>
      <c r="B625" s="43"/>
      <c r="C625" s="44"/>
      <c r="D625" s="229" t="s">
        <v>185</v>
      </c>
      <c r="E625" s="44"/>
      <c r="F625" s="230" t="s">
        <v>3436</v>
      </c>
      <c r="G625" s="44"/>
      <c r="H625" s="44"/>
      <c r="I625" s="226"/>
      <c r="J625" s="44"/>
      <c r="K625" s="44"/>
      <c r="L625" s="48"/>
      <c r="M625" s="227"/>
      <c r="N625" s="228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0" t="s">
        <v>185</v>
      </c>
      <c r="AU625" s="20" t="s">
        <v>80</v>
      </c>
    </row>
    <row r="626" s="2" customFormat="1">
      <c r="A626" s="42"/>
      <c r="B626" s="43"/>
      <c r="C626" s="44"/>
      <c r="D626" s="224" t="s">
        <v>311</v>
      </c>
      <c r="E626" s="44"/>
      <c r="F626" s="274" t="s">
        <v>3437</v>
      </c>
      <c r="G626" s="44"/>
      <c r="H626" s="44"/>
      <c r="I626" s="226"/>
      <c r="J626" s="44"/>
      <c r="K626" s="44"/>
      <c r="L626" s="48"/>
      <c r="M626" s="276"/>
      <c r="N626" s="277"/>
      <c r="O626" s="278"/>
      <c r="P626" s="278"/>
      <c r="Q626" s="278"/>
      <c r="R626" s="278"/>
      <c r="S626" s="278"/>
      <c r="T626" s="27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0" t="s">
        <v>311</v>
      </c>
      <c r="AU626" s="20" t="s">
        <v>80</v>
      </c>
    </row>
    <row r="627" s="2" customFormat="1" ht="6.96" customHeight="1">
      <c r="A627" s="42"/>
      <c r="B627" s="63"/>
      <c r="C627" s="64"/>
      <c r="D627" s="64"/>
      <c r="E627" s="64"/>
      <c r="F627" s="64"/>
      <c r="G627" s="64"/>
      <c r="H627" s="64"/>
      <c r="I627" s="64"/>
      <c r="J627" s="64"/>
      <c r="K627" s="64"/>
      <c r="L627" s="48"/>
      <c r="M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</row>
  </sheetData>
  <sheetProtection sheet="1" autoFilter="0" formatColumns="0" formatRows="0" objects="1" scenarios="1" spinCount="100000" saltValue="EAZ4D/AnBmAcW/3y4S+0E6j8NsK9vMKgVRe2sIl29TD1PW0DI8KYUqi0TG7DXQYP3xSDbKinCAkOT0z3scbn0Q==" hashValue="mDpxOTAp93kRnp+v7ImUiMEkY5gJlPsPw4w6ZUUf0gtgDwQApORwqq/hV12RN7f0fYvL0L6mtPBqpg1b6YYDPQ==" algorithmName="SHA-512" password="CC35"/>
  <autoFilter ref="C92:K6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4_01/132251253"/>
    <hyperlink ref="F104" r:id="rId2" display="https://podminky.urs.cz/item/CS_URS_2024_01/161151103"/>
    <hyperlink ref="F108" r:id="rId3" display="https://podminky.urs.cz/item/CS_URS_2024_01/167151101"/>
    <hyperlink ref="F115" r:id="rId4" display="https://podminky.urs.cz/item/CS_URS_2024_01/162751117"/>
    <hyperlink ref="F119" r:id="rId5" display="https://podminky.urs.cz/item/CS_URS_2024_01/171251201"/>
    <hyperlink ref="F123" r:id="rId6" display="https://podminky.urs.cz/item/CS_URS_2024_01/174151101"/>
    <hyperlink ref="F130" r:id="rId7" display="https://podminky.urs.cz/item/CS_URS_2024_01/175111101"/>
    <hyperlink ref="F137" r:id="rId8" display="https://podminky.urs.cz/item/CS_URS_2024_01/175111109"/>
    <hyperlink ref="F156" r:id="rId9" display="https://podminky.urs.cz/item/CS_URS_2024_01/359901211"/>
    <hyperlink ref="F164" r:id="rId10" display="https://podminky.urs.cz/item/CS_URS_2024_01/451541111"/>
    <hyperlink ref="F171" r:id="rId11" display="https://podminky.urs.cz/item/CS_URS_2024_01/451572111"/>
    <hyperlink ref="F178" r:id="rId12" display="https://podminky.urs.cz/item/CS_URS_2024_01/452311131"/>
    <hyperlink ref="F185" r:id="rId13" display="https://podminky.urs.cz/item/CS_URS_2024_01/452311192"/>
    <hyperlink ref="F189" r:id="rId14" display="https://podminky.urs.cz/item/CS_URS_2024_01/452311161"/>
    <hyperlink ref="F196" r:id="rId15" display="https://podminky.urs.cz/item/CS_URS_2024_01/452311192"/>
    <hyperlink ref="F200" r:id="rId16" display="https://podminky.urs.cz/item/CS_URS_2024_01/452351111"/>
    <hyperlink ref="F207" r:id="rId17" display="https://podminky.urs.cz/item/CS_URS_2024_01/452351112"/>
    <hyperlink ref="F211" r:id="rId18" display="https://podminky.urs.cz/item/CS_URS_2024_01/452351192"/>
    <hyperlink ref="F215" r:id="rId19" display="https://podminky.urs.cz/item/CS_URS_2024_01/452361192"/>
    <hyperlink ref="F224" r:id="rId20" display="https://podminky.urs.cz/item/CS_URS_2024_01/452368113"/>
    <hyperlink ref="F231" r:id="rId21" display="https://podminky.urs.cz/item/CS_URS_2024_01/452368211"/>
    <hyperlink ref="F239" r:id="rId22" display="https://podminky.urs.cz/item/CS_URS_2024_01/871313121"/>
    <hyperlink ref="F250" r:id="rId23" display="https://podminky.urs.cz/item/CS_URS_2024_01/871353121"/>
    <hyperlink ref="F261" r:id="rId24" display="https://podminky.urs.cz/item/CS_URS_2024_01/871363121"/>
    <hyperlink ref="F278" r:id="rId25" display="https://podminky.urs.cz/item/CS_URS_2024_01/892271111"/>
    <hyperlink ref="F285" r:id="rId26" display="https://podminky.urs.cz/item/CS_URS_2024_01/892351111"/>
    <hyperlink ref="F292" r:id="rId27" display="https://podminky.urs.cz/item/CS_URS_2024_01/892372111"/>
    <hyperlink ref="F297" r:id="rId28" display="https://podminky.urs.cz/item/CS_URS_2024_01/894410211"/>
    <hyperlink ref="F316" r:id="rId29" display="https://podminky.urs.cz/item/CS_URS_2024_01/894410232"/>
    <hyperlink ref="F329" r:id="rId30" display="https://podminky.urs.cz/item/CS_URS_2024_01/894411111"/>
    <hyperlink ref="F384" r:id="rId31" display="https://podminky.urs.cz/item/CS_URS_2024_01/894812312"/>
    <hyperlink ref="F391" r:id="rId32" display="https://podminky.urs.cz/item/CS_URS_2024_01/894812331"/>
    <hyperlink ref="F398" r:id="rId33" display="https://podminky.urs.cz/item/CS_URS_2024_01/894812376"/>
    <hyperlink ref="F411" r:id="rId34" display="https://podminky.urs.cz/item/CS_URS_2024_01/899104112"/>
    <hyperlink ref="F421" r:id="rId35" display="https://podminky.urs.cz/item/CS_URS_2024_01/899104112"/>
    <hyperlink ref="F440" r:id="rId36" display="https://podminky.urs.cz/item/CS_URS_2024_01/899722113"/>
    <hyperlink ref="F448" r:id="rId37" display="https://podminky.urs.cz/item/CS_URS_2024_01/953942425"/>
    <hyperlink ref="F455" r:id="rId38" display="https://podminky.urs.cz/item/CS_URS_2024_01/953943123"/>
    <hyperlink ref="F462" r:id="rId39" display="https://podminky.urs.cz/item/CS_URS_2024_01/977151125"/>
    <hyperlink ref="F476" r:id="rId40" display="https://podminky.urs.cz/item/CS_URS_2024_01/998276101"/>
    <hyperlink ref="F480" r:id="rId41" display="https://podminky.urs.cz/item/CS_URS_2024_01/998276124"/>
    <hyperlink ref="F485" r:id="rId42" display="https://podminky.urs.cz/item/CS_URS_2024_01/713463131"/>
    <hyperlink ref="F505" r:id="rId43" display="https://podminky.urs.cz/item/CS_URS_2024_01/998713101"/>
    <hyperlink ref="F509" r:id="rId44" display="https://podminky.urs.cz/item/CS_URS_2024_01/721173401"/>
    <hyperlink ref="F516" r:id="rId45" display="https://podminky.urs.cz/item/CS_URS_2024_01/721173402"/>
    <hyperlink ref="F523" r:id="rId46" display="https://podminky.urs.cz/item/CS_URS_2024_01/721174041"/>
    <hyperlink ref="F530" r:id="rId47" display="https://podminky.urs.cz/item/CS_URS_2024_01/721174042"/>
    <hyperlink ref="F537" r:id="rId48" display="https://podminky.urs.cz/item/CS_URS_2024_01/721174043"/>
    <hyperlink ref="F544" r:id="rId49" display="https://podminky.urs.cz/item/CS_URS_2024_01/721174045"/>
    <hyperlink ref="F551" r:id="rId50" display="https://podminky.urs.cz/item/CS_URS_2024_01/721211421"/>
    <hyperlink ref="F558" r:id="rId51" display="https://podminky.urs.cz/item/CS_URS_2024_01/721211913"/>
    <hyperlink ref="F568" r:id="rId52" display="https://podminky.urs.cz/item/CS_URS_2024_01/721229111"/>
    <hyperlink ref="F587" r:id="rId53" display="https://podminky.urs.cz/item/CS_URS_2024_01/721239114"/>
    <hyperlink ref="F600" r:id="rId54" display="https://podminky.urs.cz/item/CS_URS_2024_01/721279153"/>
    <hyperlink ref="F613" r:id="rId55" display="https://podminky.urs.cz/item/CS_URS_2024_01/721290111"/>
    <hyperlink ref="F625" r:id="rId56" display="https://podminky.urs.cz/item/CS_URS_2024_01/9987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3438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3439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ROUND(J94,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ROUND((SUM(BE94:BE374)),  2)</f>
        <v>0</v>
      </c>
      <c r="G35" s="42"/>
      <c r="H35" s="42"/>
      <c r="I35" s="163">
        <v>0.21</v>
      </c>
      <c r="J35" s="162">
        <f>ROUND(((SUM(BE94:BE374))*I35),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ROUND((SUM(BF94:BF374)),  2)</f>
        <v>0</v>
      </c>
      <c r="G36" s="42"/>
      <c r="H36" s="42"/>
      <c r="I36" s="163">
        <v>0.12</v>
      </c>
      <c r="J36" s="162">
        <f>ROUND(((SUM(BF94:BF374))*I36),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ROUND((SUM(BG94:BG374)),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ROUND((SUM(BH94:BH374)),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ROUND((SUM(BI94:BI374)),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06.02 - SO01 - VODOVOD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J94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2736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0"/>
      <c r="C65" s="181"/>
      <c r="D65" s="182" t="s">
        <v>151</v>
      </c>
      <c r="E65" s="183"/>
      <c r="F65" s="183"/>
      <c r="G65" s="183"/>
      <c r="H65" s="183"/>
      <c r="I65" s="183"/>
      <c r="J65" s="184">
        <f>J101</f>
        <v>0</v>
      </c>
      <c r="K65" s="181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80"/>
      <c r="C66" s="181"/>
      <c r="D66" s="182" t="s">
        <v>152</v>
      </c>
      <c r="E66" s="183"/>
      <c r="F66" s="183"/>
      <c r="G66" s="183"/>
      <c r="H66" s="183"/>
      <c r="I66" s="183"/>
      <c r="J66" s="184">
        <f>J107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80"/>
      <c r="C67" s="181"/>
      <c r="D67" s="182" t="s">
        <v>155</v>
      </c>
      <c r="E67" s="183"/>
      <c r="F67" s="183"/>
      <c r="G67" s="183"/>
      <c r="H67" s="183"/>
      <c r="I67" s="183"/>
      <c r="J67" s="184">
        <f>J120</f>
        <v>0</v>
      </c>
      <c r="K67" s="181"/>
      <c r="L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80"/>
      <c r="C68" s="181"/>
      <c r="D68" s="182" t="s">
        <v>3440</v>
      </c>
      <c r="E68" s="183"/>
      <c r="F68" s="183"/>
      <c r="G68" s="183"/>
      <c r="H68" s="183"/>
      <c r="I68" s="183"/>
      <c r="J68" s="184">
        <f>J171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3441</v>
      </c>
      <c r="E69" s="183"/>
      <c r="F69" s="183"/>
      <c r="G69" s="183"/>
      <c r="H69" s="183"/>
      <c r="I69" s="183"/>
      <c r="J69" s="184">
        <f>J316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80"/>
      <c r="C70" s="181"/>
      <c r="D70" s="182" t="s">
        <v>3442</v>
      </c>
      <c r="E70" s="183"/>
      <c r="F70" s="183"/>
      <c r="G70" s="183"/>
      <c r="H70" s="183"/>
      <c r="I70" s="183"/>
      <c r="J70" s="184">
        <f>J324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3443</v>
      </c>
      <c r="E71" s="183"/>
      <c r="F71" s="183"/>
      <c r="G71" s="183"/>
      <c r="H71" s="183"/>
      <c r="I71" s="183"/>
      <c r="J71" s="184">
        <f>J339</f>
        <v>0</v>
      </c>
      <c r="K71" s="181"/>
      <c r="L71" s="185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80"/>
      <c r="C72" s="181"/>
      <c r="D72" s="182" t="s">
        <v>634</v>
      </c>
      <c r="E72" s="183"/>
      <c r="F72" s="183"/>
      <c r="G72" s="183"/>
      <c r="H72" s="183"/>
      <c r="I72" s="183"/>
      <c r="J72" s="184">
        <f>J350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161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75" t="str">
        <f>E7</f>
        <v>Ledeč n. S. škola přístavba dílny pro CNC</v>
      </c>
      <c r="F82" s="35"/>
      <c r="G82" s="35"/>
      <c r="H82" s="35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4"/>
      <c r="C83" s="35" t="s">
        <v>140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2"/>
      <c r="B84" s="43"/>
      <c r="C84" s="44"/>
      <c r="D84" s="44"/>
      <c r="E84" s="175" t="s">
        <v>141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142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E11</f>
        <v>06.02 - SO01 - VODOVOD</v>
      </c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22</v>
      </c>
      <c r="D88" s="44"/>
      <c r="E88" s="44"/>
      <c r="F88" s="30" t="str">
        <f>F14</f>
        <v xml:space="preserve"> </v>
      </c>
      <c r="G88" s="44"/>
      <c r="H88" s="44"/>
      <c r="I88" s="35" t="s">
        <v>24</v>
      </c>
      <c r="J88" s="76" t="str">
        <f>IF(J14="","",J14)</f>
        <v>6. 3. 2024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28</v>
      </c>
      <c r="D90" s="44"/>
      <c r="E90" s="44"/>
      <c r="F90" s="30" t="str">
        <f>E17</f>
        <v xml:space="preserve"> </v>
      </c>
      <c r="G90" s="44"/>
      <c r="H90" s="44"/>
      <c r="I90" s="35" t="s">
        <v>34</v>
      </c>
      <c r="J90" s="40" t="str">
        <f>E23</f>
        <v xml:space="preserve"> 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32</v>
      </c>
      <c r="D91" s="44"/>
      <c r="E91" s="44"/>
      <c r="F91" s="30" t="str">
        <f>IF(E20="","",E20)</f>
        <v>Vyplň údaj</v>
      </c>
      <c r="G91" s="44"/>
      <c r="H91" s="44"/>
      <c r="I91" s="35" t="s">
        <v>35</v>
      </c>
      <c r="J91" s="40" t="str">
        <f>E26</f>
        <v xml:space="preserve"> 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0" customFormat="1" ht="29.28" customHeight="1">
      <c r="A93" s="186"/>
      <c r="B93" s="187"/>
      <c r="C93" s="188" t="s">
        <v>162</v>
      </c>
      <c r="D93" s="189" t="s">
        <v>58</v>
      </c>
      <c r="E93" s="189" t="s">
        <v>54</v>
      </c>
      <c r="F93" s="189" t="s">
        <v>55</v>
      </c>
      <c r="G93" s="189" t="s">
        <v>163</v>
      </c>
      <c r="H93" s="189" t="s">
        <v>164</v>
      </c>
      <c r="I93" s="189" t="s">
        <v>165</v>
      </c>
      <c r="J93" s="189" t="s">
        <v>148</v>
      </c>
      <c r="K93" s="190" t="s">
        <v>166</v>
      </c>
      <c r="L93" s="191"/>
      <c r="M93" s="96" t="s">
        <v>30</v>
      </c>
      <c r="N93" s="97" t="s">
        <v>43</v>
      </c>
      <c r="O93" s="97" t="s">
        <v>167</v>
      </c>
      <c r="P93" s="97" t="s">
        <v>168</v>
      </c>
      <c r="Q93" s="97" t="s">
        <v>169</v>
      </c>
      <c r="R93" s="97" t="s">
        <v>170</v>
      </c>
      <c r="S93" s="97" t="s">
        <v>171</v>
      </c>
      <c r="T93" s="98" t="s">
        <v>172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42"/>
      <c r="B94" s="43"/>
      <c r="C94" s="103" t="s">
        <v>173</v>
      </c>
      <c r="D94" s="44"/>
      <c r="E94" s="44"/>
      <c r="F94" s="44"/>
      <c r="G94" s="44"/>
      <c r="H94" s="44"/>
      <c r="I94" s="44"/>
      <c r="J94" s="192">
        <f>BK94</f>
        <v>0</v>
      </c>
      <c r="K94" s="44"/>
      <c r="L94" s="48"/>
      <c r="M94" s="99"/>
      <c r="N94" s="193"/>
      <c r="O94" s="100"/>
      <c r="P94" s="194">
        <f>P95+P101+P107+P120+P171+P316+P324+P339+P350</f>
        <v>0</v>
      </c>
      <c r="Q94" s="100"/>
      <c r="R94" s="194">
        <f>R95+R101+R107+R120+R171+R316+R324+R339+R350</f>
        <v>0.89043249999999984</v>
      </c>
      <c r="S94" s="100"/>
      <c r="T94" s="195">
        <f>T95+T101+T107+T120+T171+T316+T324+T339+T350</f>
        <v>1.701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72</v>
      </c>
      <c r="AU94" s="20" t="s">
        <v>149</v>
      </c>
      <c r="BK94" s="196">
        <f>BK95+BK101+BK107+BK120+BK171+BK316+BK324+BK339+BK350</f>
        <v>0</v>
      </c>
    </row>
    <row r="95" s="11" customFormat="1" ht="25.92" customHeight="1">
      <c r="A95" s="11"/>
      <c r="B95" s="197"/>
      <c r="C95" s="198"/>
      <c r="D95" s="199" t="s">
        <v>72</v>
      </c>
      <c r="E95" s="200" t="s">
        <v>223</v>
      </c>
      <c r="F95" s="200" t="s">
        <v>1369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SUM(P96:P100)</f>
        <v>0</v>
      </c>
      <c r="Q95" s="205"/>
      <c r="R95" s="206">
        <f>SUM(R96:R100)</f>
        <v>0.44792999999999992</v>
      </c>
      <c r="S95" s="205"/>
      <c r="T95" s="207">
        <f>SUM(T96:T100)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8" t="s">
        <v>80</v>
      </c>
      <c r="AT95" s="209" t="s">
        <v>72</v>
      </c>
      <c r="AU95" s="209" t="s">
        <v>73</v>
      </c>
      <c r="AY95" s="208" t="s">
        <v>175</v>
      </c>
      <c r="BK95" s="210">
        <f>SUM(BK96:BK100)</f>
        <v>0</v>
      </c>
    </row>
    <row r="96" s="2" customFormat="1" ht="16.5" customHeight="1">
      <c r="A96" s="42"/>
      <c r="B96" s="43"/>
      <c r="C96" s="211" t="s">
        <v>80</v>
      </c>
      <c r="D96" s="211" t="s">
        <v>176</v>
      </c>
      <c r="E96" s="212" t="s">
        <v>3444</v>
      </c>
      <c r="F96" s="213" t="s">
        <v>3445</v>
      </c>
      <c r="G96" s="214" t="s">
        <v>179</v>
      </c>
      <c r="H96" s="215">
        <v>9.45</v>
      </c>
      <c r="I96" s="216"/>
      <c r="J96" s="217">
        <f>ROUND(I96*H96,2)</f>
        <v>0</v>
      </c>
      <c r="K96" s="213" t="s">
        <v>180</v>
      </c>
      <c r="L96" s="48"/>
      <c r="M96" s="218" t="s">
        <v>30</v>
      </c>
      <c r="N96" s="219" t="s">
        <v>44</v>
      </c>
      <c r="O96" s="88"/>
      <c r="P96" s="220">
        <f>O96*H96</f>
        <v>0</v>
      </c>
      <c r="Q96" s="220">
        <v>0.0474</v>
      </c>
      <c r="R96" s="220">
        <f>Q96*H96</f>
        <v>0.44792999999999992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181</v>
      </c>
      <c r="AT96" s="222" t="s">
        <v>176</v>
      </c>
      <c r="AU96" s="222" t="s">
        <v>80</v>
      </c>
      <c r="AY96" s="20" t="s">
        <v>175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80</v>
      </c>
      <c r="BK96" s="223">
        <f>ROUND(I96*H96,2)</f>
        <v>0</v>
      </c>
      <c r="BL96" s="20" t="s">
        <v>181</v>
      </c>
      <c r="BM96" s="222" t="s">
        <v>3446</v>
      </c>
    </row>
    <row r="97" s="2" customFormat="1">
      <c r="A97" s="42"/>
      <c r="B97" s="43"/>
      <c r="C97" s="44"/>
      <c r="D97" s="224" t="s">
        <v>183</v>
      </c>
      <c r="E97" s="44"/>
      <c r="F97" s="225" t="s">
        <v>3447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183</v>
      </c>
      <c r="AU97" s="20" t="s">
        <v>80</v>
      </c>
    </row>
    <row r="98" s="2" customFormat="1">
      <c r="A98" s="42"/>
      <c r="B98" s="43"/>
      <c r="C98" s="44"/>
      <c r="D98" s="229" t="s">
        <v>185</v>
      </c>
      <c r="E98" s="44"/>
      <c r="F98" s="230" t="s">
        <v>3448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185</v>
      </c>
      <c r="AU98" s="20" t="s">
        <v>80</v>
      </c>
    </row>
    <row r="99" s="13" customFormat="1">
      <c r="A99" s="13"/>
      <c r="B99" s="241"/>
      <c r="C99" s="242"/>
      <c r="D99" s="224" t="s">
        <v>187</v>
      </c>
      <c r="E99" s="243" t="s">
        <v>30</v>
      </c>
      <c r="F99" s="244" t="s">
        <v>3449</v>
      </c>
      <c r="G99" s="242"/>
      <c r="H99" s="245">
        <v>9.45</v>
      </c>
      <c r="I99" s="246"/>
      <c r="J99" s="242"/>
      <c r="K99" s="242"/>
      <c r="L99" s="247"/>
      <c r="M99" s="248"/>
      <c r="N99" s="249"/>
      <c r="O99" s="249"/>
      <c r="P99" s="249"/>
      <c r="Q99" s="249"/>
      <c r="R99" s="249"/>
      <c r="S99" s="249"/>
      <c r="T99" s="25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51" t="s">
        <v>187</v>
      </c>
      <c r="AU99" s="251" t="s">
        <v>80</v>
      </c>
      <c r="AV99" s="13" t="s">
        <v>82</v>
      </c>
      <c r="AW99" s="13" t="s">
        <v>36</v>
      </c>
      <c r="AX99" s="13" t="s">
        <v>73</v>
      </c>
      <c r="AY99" s="251" t="s">
        <v>175</v>
      </c>
    </row>
    <row r="100" s="14" customFormat="1">
      <c r="A100" s="14"/>
      <c r="B100" s="252"/>
      <c r="C100" s="253"/>
      <c r="D100" s="224" t="s">
        <v>187</v>
      </c>
      <c r="E100" s="254" t="s">
        <v>30</v>
      </c>
      <c r="F100" s="255" t="s">
        <v>190</v>
      </c>
      <c r="G100" s="253"/>
      <c r="H100" s="256">
        <v>9.45</v>
      </c>
      <c r="I100" s="257"/>
      <c r="J100" s="253"/>
      <c r="K100" s="253"/>
      <c r="L100" s="258"/>
      <c r="M100" s="259"/>
      <c r="N100" s="260"/>
      <c r="O100" s="260"/>
      <c r="P100" s="260"/>
      <c r="Q100" s="260"/>
      <c r="R100" s="260"/>
      <c r="S100" s="260"/>
      <c r="T100" s="26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62" t="s">
        <v>187</v>
      </c>
      <c r="AU100" s="262" t="s">
        <v>80</v>
      </c>
      <c r="AV100" s="14" t="s">
        <v>181</v>
      </c>
      <c r="AW100" s="14" t="s">
        <v>36</v>
      </c>
      <c r="AX100" s="14" t="s">
        <v>80</v>
      </c>
      <c r="AY100" s="262" t="s">
        <v>175</v>
      </c>
    </row>
    <row r="101" s="11" customFormat="1" ht="25.92" customHeight="1">
      <c r="A101" s="11"/>
      <c r="B101" s="197"/>
      <c r="C101" s="198"/>
      <c r="D101" s="199" t="s">
        <v>72</v>
      </c>
      <c r="E101" s="200" t="s">
        <v>212</v>
      </c>
      <c r="F101" s="200" t="s">
        <v>213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SUM(P102:P106)</f>
        <v>0</v>
      </c>
      <c r="Q101" s="205"/>
      <c r="R101" s="206">
        <f>SUM(R102:R106)</f>
        <v>0</v>
      </c>
      <c r="S101" s="205"/>
      <c r="T101" s="207">
        <f>SUM(T102:T106)</f>
        <v>1.701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8" t="s">
        <v>80</v>
      </c>
      <c r="AT101" s="209" t="s">
        <v>72</v>
      </c>
      <c r="AU101" s="209" t="s">
        <v>73</v>
      </c>
      <c r="AY101" s="208" t="s">
        <v>175</v>
      </c>
      <c r="BK101" s="210">
        <f>SUM(BK102:BK106)</f>
        <v>0</v>
      </c>
    </row>
    <row r="102" s="2" customFormat="1" ht="16.5" customHeight="1">
      <c r="A102" s="42"/>
      <c r="B102" s="43"/>
      <c r="C102" s="211" t="s">
        <v>82</v>
      </c>
      <c r="D102" s="211" t="s">
        <v>176</v>
      </c>
      <c r="E102" s="212" t="s">
        <v>3450</v>
      </c>
      <c r="F102" s="213" t="s">
        <v>3451</v>
      </c>
      <c r="G102" s="214" t="s">
        <v>247</v>
      </c>
      <c r="H102" s="215">
        <v>63</v>
      </c>
      <c r="I102" s="216"/>
      <c r="J102" s="217">
        <f>ROUND(I102*H102,2)</f>
        <v>0</v>
      </c>
      <c r="K102" s="213" t="s">
        <v>180</v>
      </c>
      <c r="L102" s="48"/>
      <c r="M102" s="218" t="s">
        <v>30</v>
      </c>
      <c r="N102" s="219" t="s">
        <v>44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0.027</v>
      </c>
      <c r="T102" s="221">
        <f>S102*H102</f>
        <v>1.701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181</v>
      </c>
      <c r="AT102" s="222" t="s">
        <v>176</v>
      </c>
      <c r="AU102" s="222" t="s">
        <v>80</v>
      </c>
      <c r="AY102" s="20" t="s">
        <v>175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80</v>
      </c>
      <c r="BK102" s="223">
        <f>ROUND(I102*H102,2)</f>
        <v>0</v>
      </c>
      <c r="BL102" s="20" t="s">
        <v>181</v>
      </c>
      <c r="BM102" s="222" t="s">
        <v>3452</v>
      </c>
    </row>
    <row r="103" s="2" customFormat="1">
      <c r="A103" s="42"/>
      <c r="B103" s="43"/>
      <c r="C103" s="44"/>
      <c r="D103" s="224" t="s">
        <v>183</v>
      </c>
      <c r="E103" s="44"/>
      <c r="F103" s="225" t="s">
        <v>3453</v>
      </c>
      <c r="G103" s="44"/>
      <c r="H103" s="44"/>
      <c r="I103" s="226"/>
      <c r="J103" s="44"/>
      <c r="K103" s="44"/>
      <c r="L103" s="48"/>
      <c r="M103" s="227"/>
      <c r="N103" s="228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183</v>
      </c>
      <c r="AU103" s="20" t="s">
        <v>80</v>
      </c>
    </row>
    <row r="104" s="2" customFormat="1">
      <c r="A104" s="42"/>
      <c r="B104" s="43"/>
      <c r="C104" s="44"/>
      <c r="D104" s="229" t="s">
        <v>185</v>
      </c>
      <c r="E104" s="44"/>
      <c r="F104" s="230" t="s">
        <v>3454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185</v>
      </c>
      <c r="AU104" s="20" t="s">
        <v>80</v>
      </c>
    </row>
    <row r="105" s="13" customFormat="1">
      <c r="A105" s="13"/>
      <c r="B105" s="241"/>
      <c r="C105" s="242"/>
      <c r="D105" s="224" t="s">
        <v>187</v>
      </c>
      <c r="E105" s="243" t="s">
        <v>30</v>
      </c>
      <c r="F105" s="244" t="s">
        <v>3455</v>
      </c>
      <c r="G105" s="242"/>
      <c r="H105" s="245">
        <v>63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1" t="s">
        <v>187</v>
      </c>
      <c r="AU105" s="251" t="s">
        <v>80</v>
      </c>
      <c r="AV105" s="13" t="s">
        <v>82</v>
      </c>
      <c r="AW105" s="13" t="s">
        <v>36</v>
      </c>
      <c r="AX105" s="13" t="s">
        <v>73</v>
      </c>
      <c r="AY105" s="251" t="s">
        <v>175</v>
      </c>
    </row>
    <row r="106" s="14" customFormat="1">
      <c r="A106" s="14"/>
      <c r="B106" s="252"/>
      <c r="C106" s="253"/>
      <c r="D106" s="224" t="s">
        <v>187</v>
      </c>
      <c r="E106" s="254" t="s">
        <v>30</v>
      </c>
      <c r="F106" s="255" t="s">
        <v>190</v>
      </c>
      <c r="G106" s="253"/>
      <c r="H106" s="256">
        <v>63</v>
      </c>
      <c r="I106" s="257"/>
      <c r="J106" s="253"/>
      <c r="K106" s="253"/>
      <c r="L106" s="258"/>
      <c r="M106" s="259"/>
      <c r="N106" s="260"/>
      <c r="O106" s="260"/>
      <c r="P106" s="260"/>
      <c r="Q106" s="260"/>
      <c r="R106" s="260"/>
      <c r="S106" s="260"/>
      <c r="T106" s="26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2" t="s">
        <v>187</v>
      </c>
      <c r="AU106" s="262" t="s">
        <v>80</v>
      </c>
      <c r="AV106" s="14" t="s">
        <v>181</v>
      </c>
      <c r="AW106" s="14" t="s">
        <v>36</v>
      </c>
      <c r="AX106" s="14" t="s">
        <v>80</v>
      </c>
      <c r="AY106" s="262" t="s">
        <v>175</v>
      </c>
    </row>
    <row r="107" s="11" customFormat="1" ht="25.92" customHeight="1">
      <c r="A107" s="11"/>
      <c r="B107" s="197"/>
      <c r="C107" s="198"/>
      <c r="D107" s="199" t="s">
        <v>72</v>
      </c>
      <c r="E107" s="200" t="s">
        <v>290</v>
      </c>
      <c r="F107" s="200" t="s">
        <v>291</v>
      </c>
      <c r="G107" s="198"/>
      <c r="H107" s="198"/>
      <c r="I107" s="201"/>
      <c r="J107" s="202">
        <f>BK107</f>
        <v>0</v>
      </c>
      <c r="K107" s="198"/>
      <c r="L107" s="203"/>
      <c r="M107" s="204"/>
      <c r="N107" s="205"/>
      <c r="O107" s="205"/>
      <c r="P107" s="206">
        <f>SUM(P108:P119)</f>
        <v>0</v>
      </c>
      <c r="Q107" s="205"/>
      <c r="R107" s="206">
        <f>SUM(R108:R119)</f>
        <v>0</v>
      </c>
      <c r="S107" s="205"/>
      <c r="T107" s="207">
        <f>SUM(T108:T119)</f>
        <v>0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8" t="s">
        <v>80</v>
      </c>
      <c r="AT107" s="209" t="s">
        <v>72</v>
      </c>
      <c r="AU107" s="209" t="s">
        <v>73</v>
      </c>
      <c r="AY107" s="208" t="s">
        <v>175</v>
      </c>
      <c r="BK107" s="210">
        <f>SUM(BK108:BK119)</f>
        <v>0</v>
      </c>
    </row>
    <row r="108" s="2" customFormat="1" ht="16.5" customHeight="1">
      <c r="A108" s="42"/>
      <c r="B108" s="43"/>
      <c r="C108" s="211" t="s">
        <v>196</v>
      </c>
      <c r="D108" s="211" t="s">
        <v>176</v>
      </c>
      <c r="E108" s="212" t="s">
        <v>300</v>
      </c>
      <c r="F108" s="213" t="s">
        <v>301</v>
      </c>
      <c r="G108" s="214" t="s">
        <v>295</v>
      </c>
      <c r="H108" s="215">
        <v>1.701</v>
      </c>
      <c r="I108" s="216"/>
      <c r="J108" s="217">
        <f>ROUND(I108*H108,2)</f>
        <v>0</v>
      </c>
      <c r="K108" s="213" t="s">
        <v>180</v>
      </c>
      <c r="L108" s="48"/>
      <c r="M108" s="218" t="s">
        <v>30</v>
      </c>
      <c r="N108" s="219" t="s">
        <v>44</v>
      </c>
      <c r="O108" s="88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2" t="s">
        <v>181</v>
      </c>
      <c r="AT108" s="222" t="s">
        <v>176</v>
      </c>
      <c r="AU108" s="222" t="s">
        <v>80</v>
      </c>
      <c r="AY108" s="20" t="s">
        <v>175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80</v>
      </c>
      <c r="BK108" s="223">
        <f>ROUND(I108*H108,2)</f>
        <v>0</v>
      </c>
      <c r="BL108" s="20" t="s">
        <v>181</v>
      </c>
      <c r="BM108" s="222" t="s">
        <v>3456</v>
      </c>
    </row>
    <row r="109" s="2" customFormat="1">
      <c r="A109" s="42"/>
      <c r="B109" s="43"/>
      <c r="C109" s="44"/>
      <c r="D109" s="224" t="s">
        <v>183</v>
      </c>
      <c r="E109" s="44"/>
      <c r="F109" s="225" t="s">
        <v>303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183</v>
      </c>
      <c r="AU109" s="20" t="s">
        <v>80</v>
      </c>
    </row>
    <row r="110" s="2" customFormat="1">
      <c r="A110" s="42"/>
      <c r="B110" s="43"/>
      <c r="C110" s="44"/>
      <c r="D110" s="229" t="s">
        <v>185</v>
      </c>
      <c r="E110" s="44"/>
      <c r="F110" s="230" t="s">
        <v>304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185</v>
      </c>
      <c r="AU110" s="20" t="s">
        <v>80</v>
      </c>
    </row>
    <row r="111" s="2" customFormat="1" ht="16.5" customHeight="1">
      <c r="A111" s="42"/>
      <c r="B111" s="43"/>
      <c r="C111" s="211" t="s">
        <v>181</v>
      </c>
      <c r="D111" s="211" t="s">
        <v>176</v>
      </c>
      <c r="E111" s="212" t="s">
        <v>306</v>
      </c>
      <c r="F111" s="213" t="s">
        <v>307</v>
      </c>
      <c r="G111" s="214" t="s">
        <v>295</v>
      </c>
      <c r="H111" s="215">
        <v>51.03</v>
      </c>
      <c r="I111" s="216"/>
      <c r="J111" s="217">
        <f>ROUND(I111*H111,2)</f>
        <v>0</v>
      </c>
      <c r="K111" s="213" t="s">
        <v>180</v>
      </c>
      <c r="L111" s="48"/>
      <c r="M111" s="218" t="s">
        <v>30</v>
      </c>
      <c r="N111" s="219" t="s">
        <v>44</v>
      </c>
      <c r="O111" s="88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181</v>
      </c>
      <c r="AT111" s="222" t="s">
        <v>176</v>
      </c>
      <c r="AU111" s="222" t="s">
        <v>80</v>
      </c>
      <c r="AY111" s="20" t="s">
        <v>175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80</v>
      </c>
      <c r="BK111" s="223">
        <f>ROUND(I111*H111,2)</f>
        <v>0</v>
      </c>
      <c r="BL111" s="20" t="s">
        <v>181</v>
      </c>
      <c r="BM111" s="222" t="s">
        <v>3457</v>
      </c>
    </row>
    <row r="112" s="2" customFormat="1">
      <c r="A112" s="42"/>
      <c r="B112" s="43"/>
      <c r="C112" s="44"/>
      <c r="D112" s="224" t="s">
        <v>183</v>
      </c>
      <c r="E112" s="44"/>
      <c r="F112" s="225" t="s">
        <v>309</v>
      </c>
      <c r="G112" s="44"/>
      <c r="H112" s="44"/>
      <c r="I112" s="226"/>
      <c r="J112" s="44"/>
      <c r="K112" s="44"/>
      <c r="L112" s="48"/>
      <c r="M112" s="227"/>
      <c r="N112" s="228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183</v>
      </c>
      <c r="AU112" s="20" t="s">
        <v>80</v>
      </c>
    </row>
    <row r="113" s="2" customFormat="1">
      <c r="A113" s="42"/>
      <c r="B113" s="43"/>
      <c r="C113" s="44"/>
      <c r="D113" s="229" t="s">
        <v>185</v>
      </c>
      <c r="E113" s="44"/>
      <c r="F113" s="230" t="s">
        <v>310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185</v>
      </c>
      <c r="AU113" s="20" t="s">
        <v>80</v>
      </c>
    </row>
    <row r="114" s="2" customFormat="1">
      <c r="A114" s="42"/>
      <c r="B114" s="43"/>
      <c r="C114" s="44"/>
      <c r="D114" s="224" t="s">
        <v>311</v>
      </c>
      <c r="E114" s="44"/>
      <c r="F114" s="274" t="s">
        <v>312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311</v>
      </c>
      <c r="AU114" s="20" t="s">
        <v>80</v>
      </c>
    </row>
    <row r="115" s="13" customFormat="1">
      <c r="A115" s="13"/>
      <c r="B115" s="241"/>
      <c r="C115" s="242"/>
      <c r="D115" s="224" t="s">
        <v>187</v>
      </c>
      <c r="E115" s="242"/>
      <c r="F115" s="244" t="s">
        <v>3458</v>
      </c>
      <c r="G115" s="242"/>
      <c r="H115" s="245">
        <v>51.03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1" t="s">
        <v>187</v>
      </c>
      <c r="AU115" s="251" t="s">
        <v>80</v>
      </c>
      <c r="AV115" s="13" t="s">
        <v>82</v>
      </c>
      <c r="AW115" s="13" t="s">
        <v>4</v>
      </c>
      <c r="AX115" s="13" t="s">
        <v>80</v>
      </c>
      <c r="AY115" s="251" t="s">
        <v>175</v>
      </c>
    </row>
    <row r="116" s="2" customFormat="1" ht="24.15" customHeight="1">
      <c r="A116" s="42"/>
      <c r="B116" s="43"/>
      <c r="C116" s="211" t="s">
        <v>214</v>
      </c>
      <c r="D116" s="211" t="s">
        <v>176</v>
      </c>
      <c r="E116" s="212" t="s">
        <v>3459</v>
      </c>
      <c r="F116" s="213" t="s">
        <v>3460</v>
      </c>
      <c r="G116" s="214" t="s">
        <v>295</v>
      </c>
      <c r="H116" s="215">
        <v>1.701</v>
      </c>
      <c r="I116" s="216"/>
      <c r="J116" s="217">
        <f>ROUND(I116*H116,2)</f>
        <v>0</v>
      </c>
      <c r="K116" s="213" t="s">
        <v>180</v>
      </c>
      <c r="L116" s="48"/>
      <c r="M116" s="218" t="s">
        <v>30</v>
      </c>
      <c r="N116" s="219" t="s">
        <v>44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181</v>
      </c>
      <c r="AT116" s="222" t="s">
        <v>176</v>
      </c>
      <c r="AU116" s="222" t="s">
        <v>80</v>
      </c>
      <c r="AY116" s="20" t="s">
        <v>175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80</v>
      </c>
      <c r="BK116" s="223">
        <f>ROUND(I116*H116,2)</f>
        <v>0</v>
      </c>
      <c r="BL116" s="20" t="s">
        <v>181</v>
      </c>
      <c r="BM116" s="222" t="s">
        <v>3461</v>
      </c>
    </row>
    <row r="117" s="2" customFormat="1">
      <c r="A117" s="42"/>
      <c r="B117" s="43"/>
      <c r="C117" s="44"/>
      <c r="D117" s="224" t="s">
        <v>183</v>
      </c>
      <c r="E117" s="44"/>
      <c r="F117" s="225" t="s">
        <v>3462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183</v>
      </c>
      <c r="AU117" s="20" t="s">
        <v>80</v>
      </c>
    </row>
    <row r="118" s="2" customFormat="1">
      <c r="A118" s="42"/>
      <c r="B118" s="43"/>
      <c r="C118" s="44"/>
      <c r="D118" s="229" t="s">
        <v>185</v>
      </c>
      <c r="E118" s="44"/>
      <c r="F118" s="230" t="s">
        <v>3463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185</v>
      </c>
      <c r="AU118" s="20" t="s">
        <v>80</v>
      </c>
    </row>
    <row r="119" s="2" customFormat="1">
      <c r="A119" s="42"/>
      <c r="B119" s="43"/>
      <c r="C119" s="44"/>
      <c r="D119" s="224" t="s">
        <v>311</v>
      </c>
      <c r="E119" s="44"/>
      <c r="F119" s="274" t="s">
        <v>320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311</v>
      </c>
      <c r="AU119" s="20" t="s">
        <v>80</v>
      </c>
    </row>
    <row r="120" s="11" customFormat="1" ht="25.92" customHeight="1">
      <c r="A120" s="11"/>
      <c r="B120" s="197"/>
      <c r="C120" s="198"/>
      <c r="D120" s="199" t="s">
        <v>72</v>
      </c>
      <c r="E120" s="200" t="s">
        <v>468</v>
      </c>
      <c r="F120" s="200" t="s">
        <v>469</v>
      </c>
      <c r="G120" s="198"/>
      <c r="H120" s="198"/>
      <c r="I120" s="201"/>
      <c r="J120" s="202">
        <f>BK120</f>
        <v>0</v>
      </c>
      <c r="K120" s="198"/>
      <c r="L120" s="203"/>
      <c r="M120" s="204"/>
      <c r="N120" s="205"/>
      <c r="O120" s="205"/>
      <c r="P120" s="206">
        <f>SUM(P121:P170)</f>
        <v>0</v>
      </c>
      <c r="Q120" s="205"/>
      <c r="R120" s="206">
        <f>SUM(R121:R170)</f>
        <v>0.033839999999999996</v>
      </c>
      <c r="S120" s="205"/>
      <c r="T120" s="207">
        <f>SUM(T121:T170)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08" t="s">
        <v>82</v>
      </c>
      <c r="AT120" s="209" t="s">
        <v>72</v>
      </c>
      <c r="AU120" s="209" t="s">
        <v>73</v>
      </c>
      <c r="AY120" s="208" t="s">
        <v>175</v>
      </c>
      <c r="BK120" s="210">
        <f>SUM(BK121:BK170)</f>
        <v>0</v>
      </c>
    </row>
    <row r="121" s="2" customFormat="1" ht="16.5" customHeight="1">
      <c r="A121" s="42"/>
      <c r="B121" s="43"/>
      <c r="C121" s="211" t="s">
        <v>223</v>
      </c>
      <c r="D121" s="211" t="s">
        <v>176</v>
      </c>
      <c r="E121" s="212" t="s">
        <v>3278</v>
      </c>
      <c r="F121" s="213" t="s">
        <v>3279</v>
      </c>
      <c r="G121" s="214" t="s">
        <v>247</v>
      </c>
      <c r="H121" s="215">
        <v>97.2</v>
      </c>
      <c r="I121" s="216"/>
      <c r="J121" s="217">
        <f>ROUND(I121*H121,2)</f>
        <v>0</v>
      </c>
      <c r="K121" s="213" t="s">
        <v>180</v>
      </c>
      <c r="L121" s="48"/>
      <c r="M121" s="218" t="s">
        <v>30</v>
      </c>
      <c r="N121" s="219" t="s">
        <v>44</v>
      </c>
      <c r="O121" s="88"/>
      <c r="P121" s="220">
        <f>O121*H121</f>
        <v>0</v>
      </c>
      <c r="Q121" s="220">
        <v>6E-05</v>
      </c>
      <c r="R121" s="220">
        <f>Q121*H121</f>
        <v>0.0058320000000000008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305</v>
      </c>
      <c r="AT121" s="222" t="s">
        <v>176</v>
      </c>
      <c r="AU121" s="222" t="s">
        <v>80</v>
      </c>
      <c r="AY121" s="20" t="s">
        <v>175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80</v>
      </c>
      <c r="BK121" s="223">
        <f>ROUND(I121*H121,2)</f>
        <v>0</v>
      </c>
      <c r="BL121" s="20" t="s">
        <v>305</v>
      </c>
      <c r="BM121" s="222" t="s">
        <v>3464</v>
      </c>
    </row>
    <row r="122" s="2" customFormat="1">
      <c r="A122" s="42"/>
      <c r="B122" s="43"/>
      <c r="C122" s="44"/>
      <c r="D122" s="224" t="s">
        <v>183</v>
      </c>
      <c r="E122" s="44"/>
      <c r="F122" s="225" t="s">
        <v>3281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183</v>
      </c>
      <c r="AU122" s="20" t="s">
        <v>80</v>
      </c>
    </row>
    <row r="123" s="2" customFormat="1">
      <c r="A123" s="42"/>
      <c r="B123" s="43"/>
      <c r="C123" s="44"/>
      <c r="D123" s="229" t="s">
        <v>185</v>
      </c>
      <c r="E123" s="44"/>
      <c r="F123" s="230" t="s">
        <v>3282</v>
      </c>
      <c r="G123" s="44"/>
      <c r="H123" s="44"/>
      <c r="I123" s="226"/>
      <c r="J123" s="44"/>
      <c r="K123" s="44"/>
      <c r="L123" s="48"/>
      <c r="M123" s="227"/>
      <c r="N123" s="228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185</v>
      </c>
      <c r="AU123" s="20" t="s">
        <v>80</v>
      </c>
    </row>
    <row r="124" s="2" customFormat="1">
      <c r="A124" s="42"/>
      <c r="B124" s="43"/>
      <c r="C124" s="44"/>
      <c r="D124" s="224" t="s">
        <v>311</v>
      </c>
      <c r="E124" s="44"/>
      <c r="F124" s="274" t="s">
        <v>3465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311</v>
      </c>
      <c r="AU124" s="20" t="s">
        <v>80</v>
      </c>
    </row>
    <row r="125" s="12" customFormat="1">
      <c r="A125" s="12"/>
      <c r="B125" s="231"/>
      <c r="C125" s="232"/>
      <c r="D125" s="224" t="s">
        <v>187</v>
      </c>
      <c r="E125" s="233" t="s">
        <v>30</v>
      </c>
      <c r="F125" s="234" t="s">
        <v>3466</v>
      </c>
      <c r="G125" s="232"/>
      <c r="H125" s="233" t="s">
        <v>30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0" t="s">
        <v>187</v>
      </c>
      <c r="AU125" s="240" t="s">
        <v>80</v>
      </c>
      <c r="AV125" s="12" t="s">
        <v>80</v>
      </c>
      <c r="AW125" s="12" t="s">
        <v>36</v>
      </c>
      <c r="AX125" s="12" t="s">
        <v>73</v>
      </c>
      <c r="AY125" s="240" t="s">
        <v>175</v>
      </c>
    </row>
    <row r="126" s="12" customFormat="1">
      <c r="A126" s="12"/>
      <c r="B126" s="231"/>
      <c r="C126" s="232"/>
      <c r="D126" s="224" t="s">
        <v>187</v>
      </c>
      <c r="E126" s="233" t="s">
        <v>30</v>
      </c>
      <c r="F126" s="234" t="s">
        <v>3467</v>
      </c>
      <c r="G126" s="232"/>
      <c r="H126" s="233" t="s">
        <v>30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40" t="s">
        <v>187</v>
      </c>
      <c r="AU126" s="240" t="s">
        <v>80</v>
      </c>
      <c r="AV126" s="12" t="s">
        <v>80</v>
      </c>
      <c r="AW126" s="12" t="s">
        <v>36</v>
      </c>
      <c r="AX126" s="12" t="s">
        <v>73</v>
      </c>
      <c r="AY126" s="240" t="s">
        <v>175</v>
      </c>
    </row>
    <row r="127" s="13" customFormat="1">
      <c r="A127" s="13"/>
      <c r="B127" s="241"/>
      <c r="C127" s="242"/>
      <c r="D127" s="224" t="s">
        <v>187</v>
      </c>
      <c r="E127" s="243" t="s">
        <v>30</v>
      </c>
      <c r="F127" s="244" t="s">
        <v>3468</v>
      </c>
      <c r="G127" s="242"/>
      <c r="H127" s="245">
        <v>36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187</v>
      </c>
      <c r="AU127" s="251" t="s">
        <v>80</v>
      </c>
      <c r="AV127" s="13" t="s">
        <v>82</v>
      </c>
      <c r="AW127" s="13" t="s">
        <v>36</v>
      </c>
      <c r="AX127" s="13" t="s">
        <v>73</v>
      </c>
      <c r="AY127" s="251" t="s">
        <v>175</v>
      </c>
    </row>
    <row r="128" s="15" customFormat="1">
      <c r="A128" s="15"/>
      <c r="B128" s="263"/>
      <c r="C128" s="264"/>
      <c r="D128" s="224" t="s">
        <v>187</v>
      </c>
      <c r="E128" s="265" t="s">
        <v>30</v>
      </c>
      <c r="F128" s="266" t="s">
        <v>231</v>
      </c>
      <c r="G128" s="264"/>
      <c r="H128" s="267">
        <v>36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3" t="s">
        <v>187</v>
      </c>
      <c r="AU128" s="273" t="s">
        <v>80</v>
      </c>
      <c r="AV128" s="15" t="s">
        <v>196</v>
      </c>
      <c r="AW128" s="15" t="s">
        <v>36</v>
      </c>
      <c r="AX128" s="15" t="s">
        <v>73</v>
      </c>
      <c r="AY128" s="273" t="s">
        <v>175</v>
      </c>
    </row>
    <row r="129" s="12" customFormat="1">
      <c r="A129" s="12"/>
      <c r="B129" s="231"/>
      <c r="C129" s="232"/>
      <c r="D129" s="224" t="s">
        <v>187</v>
      </c>
      <c r="E129" s="233" t="s">
        <v>30</v>
      </c>
      <c r="F129" s="234" t="s">
        <v>3469</v>
      </c>
      <c r="G129" s="232"/>
      <c r="H129" s="233" t="s">
        <v>30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0" t="s">
        <v>187</v>
      </c>
      <c r="AU129" s="240" t="s">
        <v>80</v>
      </c>
      <c r="AV129" s="12" t="s">
        <v>80</v>
      </c>
      <c r="AW129" s="12" t="s">
        <v>36</v>
      </c>
      <c r="AX129" s="12" t="s">
        <v>73</v>
      </c>
      <c r="AY129" s="240" t="s">
        <v>175</v>
      </c>
    </row>
    <row r="130" s="13" customFormat="1">
      <c r="A130" s="13"/>
      <c r="B130" s="241"/>
      <c r="C130" s="242"/>
      <c r="D130" s="224" t="s">
        <v>187</v>
      </c>
      <c r="E130" s="243" t="s">
        <v>30</v>
      </c>
      <c r="F130" s="244" t="s">
        <v>3470</v>
      </c>
      <c r="G130" s="242"/>
      <c r="H130" s="245">
        <v>52.8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187</v>
      </c>
      <c r="AU130" s="251" t="s">
        <v>80</v>
      </c>
      <c r="AV130" s="13" t="s">
        <v>82</v>
      </c>
      <c r="AW130" s="13" t="s">
        <v>36</v>
      </c>
      <c r="AX130" s="13" t="s">
        <v>73</v>
      </c>
      <c r="AY130" s="251" t="s">
        <v>175</v>
      </c>
    </row>
    <row r="131" s="15" customFormat="1">
      <c r="A131" s="15"/>
      <c r="B131" s="263"/>
      <c r="C131" s="264"/>
      <c r="D131" s="224" t="s">
        <v>187</v>
      </c>
      <c r="E131" s="265" t="s">
        <v>30</v>
      </c>
      <c r="F131" s="266" t="s">
        <v>231</v>
      </c>
      <c r="G131" s="264"/>
      <c r="H131" s="267">
        <v>52.8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187</v>
      </c>
      <c r="AU131" s="273" t="s">
        <v>80</v>
      </c>
      <c r="AV131" s="15" t="s">
        <v>196</v>
      </c>
      <c r="AW131" s="15" t="s">
        <v>36</v>
      </c>
      <c r="AX131" s="15" t="s">
        <v>73</v>
      </c>
      <c r="AY131" s="273" t="s">
        <v>175</v>
      </c>
    </row>
    <row r="132" s="12" customFormat="1">
      <c r="A132" s="12"/>
      <c r="B132" s="231"/>
      <c r="C132" s="232"/>
      <c r="D132" s="224" t="s">
        <v>187</v>
      </c>
      <c r="E132" s="233" t="s">
        <v>30</v>
      </c>
      <c r="F132" s="234" t="s">
        <v>3471</v>
      </c>
      <c r="G132" s="232"/>
      <c r="H132" s="233" t="s">
        <v>30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0" t="s">
        <v>187</v>
      </c>
      <c r="AU132" s="240" t="s">
        <v>80</v>
      </c>
      <c r="AV132" s="12" t="s">
        <v>80</v>
      </c>
      <c r="AW132" s="12" t="s">
        <v>36</v>
      </c>
      <c r="AX132" s="12" t="s">
        <v>73</v>
      </c>
      <c r="AY132" s="240" t="s">
        <v>175</v>
      </c>
    </row>
    <row r="133" s="12" customFormat="1">
      <c r="A133" s="12"/>
      <c r="B133" s="231"/>
      <c r="C133" s="232"/>
      <c r="D133" s="224" t="s">
        <v>187</v>
      </c>
      <c r="E133" s="233" t="s">
        <v>30</v>
      </c>
      <c r="F133" s="234" t="s">
        <v>3472</v>
      </c>
      <c r="G133" s="232"/>
      <c r="H133" s="233" t="s">
        <v>30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0" t="s">
        <v>187</v>
      </c>
      <c r="AU133" s="240" t="s">
        <v>80</v>
      </c>
      <c r="AV133" s="12" t="s">
        <v>80</v>
      </c>
      <c r="AW133" s="12" t="s">
        <v>36</v>
      </c>
      <c r="AX133" s="12" t="s">
        <v>73</v>
      </c>
      <c r="AY133" s="240" t="s">
        <v>175</v>
      </c>
    </row>
    <row r="134" s="13" customFormat="1">
      <c r="A134" s="13"/>
      <c r="B134" s="241"/>
      <c r="C134" s="242"/>
      <c r="D134" s="224" t="s">
        <v>187</v>
      </c>
      <c r="E134" s="243" t="s">
        <v>30</v>
      </c>
      <c r="F134" s="244" t="s">
        <v>3473</v>
      </c>
      <c r="G134" s="242"/>
      <c r="H134" s="245">
        <v>8.4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187</v>
      </c>
      <c r="AU134" s="251" t="s">
        <v>80</v>
      </c>
      <c r="AV134" s="13" t="s">
        <v>82</v>
      </c>
      <c r="AW134" s="13" t="s">
        <v>36</v>
      </c>
      <c r="AX134" s="13" t="s">
        <v>73</v>
      </c>
      <c r="AY134" s="251" t="s">
        <v>175</v>
      </c>
    </row>
    <row r="135" s="15" customFormat="1">
      <c r="A135" s="15"/>
      <c r="B135" s="263"/>
      <c r="C135" s="264"/>
      <c r="D135" s="224" t="s">
        <v>187</v>
      </c>
      <c r="E135" s="265" t="s">
        <v>30</v>
      </c>
      <c r="F135" s="266" t="s">
        <v>231</v>
      </c>
      <c r="G135" s="264"/>
      <c r="H135" s="267">
        <v>8.4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3" t="s">
        <v>187</v>
      </c>
      <c r="AU135" s="273" t="s">
        <v>80</v>
      </c>
      <c r="AV135" s="15" t="s">
        <v>196</v>
      </c>
      <c r="AW135" s="15" t="s">
        <v>36</v>
      </c>
      <c r="AX135" s="15" t="s">
        <v>73</v>
      </c>
      <c r="AY135" s="273" t="s">
        <v>175</v>
      </c>
    </row>
    <row r="136" s="14" customFormat="1">
      <c r="A136" s="14"/>
      <c r="B136" s="252"/>
      <c r="C136" s="253"/>
      <c r="D136" s="224" t="s">
        <v>187</v>
      </c>
      <c r="E136" s="254" t="s">
        <v>30</v>
      </c>
      <c r="F136" s="255" t="s">
        <v>190</v>
      </c>
      <c r="G136" s="253"/>
      <c r="H136" s="256">
        <v>97.2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187</v>
      </c>
      <c r="AU136" s="262" t="s">
        <v>80</v>
      </c>
      <c r="AV136" s="14" t="s">
        <v>181</v>
      </c>
      <c r="AW136" s="14" t="s">
        <v>36</v>
      </c>
      <c r="AX136" s="14" t="s">
        <v>80</v>
      </c>
      <c r="AY136" s="262" t="s">
        <v>175</v>
      </c>
    </row>
    <row r="137" s="2" customFormat="1" ht="16.5" customHeight="1">
      <c r="A137" s="42"/>
      <c r="B137" s="43"/>
      <c r="C137" s="287" t="s">
        <v>237</v>
      </c>
      <c r="D137" s="287" t="s">
        <v>770</v>
      </c>
      <c r="E137" s="288" t="s">
        <v>3474</v>
      </c>
      <c r="F137" s="289" t="s">
        <v>3475</v>
      </c>
      <c r="G137" s="290" t="s">
        <v>247</v>
      </c>
      <c r="H137" s="291">
        <v>36</v>
      </c>
      <c r="I137" s="292"/>
      <c r="J137" s="293">
        <f>ROUND(I137*H137,2)</f>
        <v>0</v>
      </c>
      <c r="K137" s="289" t="s">
        <v>180</v>
      </c>
      <c r="L137" s="294"/>
      <c r="M137" s="295" t="s">
        <v>30</v>
      </c>
      <c r="N137" s="296" t="s">
        <v>44</v>
      </c>
      <c r="O137" s="88"/>
      <c r="P137" s="220">
        <f>O137*H137</f>
        <v>0</v>
      </c>
      <c r="Q137" s="220">
        <v>8E-05</v>
      </c>
      <c r="R137" s="220">
        <f>Q137*H137</f>
        <v>0.0028800000000000004</v>
      </c>
      <c r="S137" s="220">
        <v>0</v>
      </c>
      <c r="T137" s="221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2" t="s">
        <v>462</v>
      </c>
      <c r="AT137" s="222" t="s">
        <v>770</v>
      </c>
      <c r="AU137" s="222" t="s">
        <v>80</v>
      </c>
      <c r="AY137" s="20" t="s">
        <v>175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0" t="s">
        <v>80</v>
      </c>
      <c r="BK137" s="223">
        <f>ROUND(I137*H137,2)</f>
        <v>0</v>
      </c>
      <c r="BL137" s="20" t="s">
        <v>305</v>
      </c>
      <c r="BM137" s="222" t="s">
        <v>3476</v>
      </c>
    </row>
    <row r="138" s="2" customFormat="1">
      <c r="A138" s="42"/>
      <c r="B138" s="43"/>
      <c r="C138" s="44"/>
      <c r="D138" s="224" t="s">
        <v>183</v>
      </c>
      <c r="E138" s="44"/>
      <c r="F138" s="225" t="s">
        <v>3475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183</v>
      </c>
      <c r="AU138" s="20" t="s">
        <v>80</v>
      </c>
    </row>
    <row r="139" s="2" customFormat="1">
      <c r="A139" s="42"/>
      <c r="B139" s="43"/>
      <c r="C139" s="44"/>
      <c r="D139" s="224" t="s">
        <v>311</v>
      </c>
      <c r="E139" s="44"/>
      <c r="F139" s="274" t="s">
        <v>3477</v>
      </c>
      <c r="G139" s="44"/>
      <c r="H139" s="44"/>
      <c r="I139" s="226"/>
      <c r="J139" s="44"/>
      <c r="K139" s="44"/>
      <c r="L139" s="48"/>
      <c r="M139" s="227"/>
      <c r="N139" s="228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311</v>
      </c>
      <c r="AU139" s="20" t="s">
        <v>80</v>
      </c>
    </row>
    <row r="140" s="12" customFormat="1">
      <c r="A140" s="12"/>
      <c r="B140" s="231"/>
      <c r="C140" s="232"/>
      <c r="D140" s="224" t="s">
        <v>187</v>
      </c>
      <c r="E140" s="233" t="s">
        <v>30</v>
      </c>
      <c r="F140" s="234" t="s">
        <v>3478</v>
      </c>
      <c r="G140" s="232"/>
      <c r="H140" s="233" t="s">
        <v>30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40" t="s">
        <v>187</v>
      </c>
      <c r="AU140" s="240" t="s">
        <v>80</v>
      </c>
      <c r="AV140" s="12" t="s">
        <v>80</v>
      </c>
      <c r="AW140" s="12" t="s">
        <v>36</v>
      </c>
      <c r="AX140" s="12" t="s">
        <v>73</v>
      </c>
      <c r="AY140" s="240" t="s">
        <v>175</v>
      </c>
    </row>
    <row r="141" s="12" customFormat="1">
      <c r="A141" s="12"/>
      <c r="B141" s="231"/>
      <c r="C141" s="232"/>
      <c r="D141" s="224" t="s">
        <v>187</v>
      </c>
      <c r="E141" s="233" t="s">
        <v>30</v>
      </c>
      <c r="F141" s="234" t="s">
        <v>3479</v>
      </c>
      <c r="G141" s="232"/>
      <c r="H141" s="233" t="s">
        <v>30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40" t="s">
        <v>187</v>
      </c>
      <c r="AU141" s="240" t="s">
        <v>80</v>
      </c>
      <c r="AV141" s="12" t="s">
        <v>80</v>
      </c>
      <c r="AW141" s="12" t="s">
        <v>36</v>
      </c>
      <c r="AX141" s="12" t="s">
        <v>73</v>
      </c>
      <c r="AY141" s="240" t="s">
        <v>175</v>
      </c>
    </row>
    <row r="142" s="13" customFormat="1">
      <c r="A142" s="13"/>
      <c r="B142" s="241"/>
      <c r="C142" s="242"/>
      <c r="D142" s="224" t="s">
        <v>187</v>
      </c>
      <c r="E142" s="243" t="s">
        <v>30</v>
      </c>
      <c r="F142" s="244" t="s">
        <v>3480</v>
      </c>
      <c r="G142" s="242"/>
      <c r="H142" s="245">
        <v>36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1" t="s">
        <v>187</v>
      </c>
      <c r="AU142" s="251" t="s">
        <v>80</v>
      </c>
      <c r="AV142" s="13" t="s">
        <v>82</v>
      </c>
      <c r="AW142" s="13" t="s">
        <v>36</v>
      </c>
      <c r="AX142" s="13" t="s">
        <v>73</v>
      </c>
      <c r="AY142" s="251" t="s">
        <v>175</v>
      </c>
    </row>
    <row r="143" s="14" customFormat="1">
      <c r="A143" s="14"/>
      <c r="B143" s="252"/>
      <c r="C143" s="253"/>
      <c r="D143" s="224" t="s">
        <v>187</v>
      </c>
      <c r="E143" s="254" t="s">
        <v>30</v>
      </c>
      <c r="F143" s="255" t="s">
        <v>190</v>
      </c>
      <c r="G143" s="253"/>
      <c r="H143" s="256">
        <v>36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2" t="s">
        <v>187</v>
      </c>
      <c r="AU143" s="262" t="s">
        <v>80</v>
      </c>
      <c r="AV143" s="14" t="s">
        <v>181</v>
      </c>
      <c r="AW143" s="14" t="s">
        <v>36</v>
      </c>
      <c r="AX143" s="14" t="s">
        <v>80</v>
      </c>
      <c r="AY143" s="262" t="s">
        <v>175</v>
      </c>
    </row>
    <row r="144" s="2" customFormat="1" ht="16.5" customHeight="1">
      <c r="A144" s="42"/>
      <c r="B144" s="43"/>
      <c r="C144" s="287" t="s">
        <v>244</v>
      </c>
      <c r="D144" s="287" t="s">
        <v>770</v>
      </c>
      <c r="E144" s="288" t="s">
        <v>3481</v>
      </c>
      <c r="F144" s="289" t="s">
        <v>3482</v>
      </c>
      <c r="G144" s="290" t="s">
        <v>247</v>
      </c>
      <c r="H144" s="291">
        <v>8.4</v>
      </c>
      <c r="I144" s="292"/>
      <c r="J144" s="293">
        <f>ROUND(I144*H144,2)</f>
        <v>0</v>
      </c>
      <c r="K144" s="289" t="s">
        <v>180</v>
      </c>
      <c r="L144" s="294"/>
      <c r="M144" s="295" t="s">
        <v>30</v>
      </c>
      <c r="N144" s="296" t="s">
        <v>44</v>
      </c>
      <c r="O144" s="88"/>
      <c r="P144" s="220">
        <f>O144*H144</f>
        <v>0</v>
      </c>
      <c r="Q144" s="220">
        <v>8E-05</v>
      </c>
      <c r="R144" s="220">
        <f>Q144*H144</f>
        <v>0.00067200000000000008</v>
      </c>
      <c r="S144" s="220">
        <v>0</v>
      </c>
      <c r="T144" s="221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2" t="s">
        <v>462</v>
      </c>
      <c r="AT144" s="222" t="s">
        <v>770</v>
      </c>
      <c r="AU144" s="222" t="s">
        <v>80</v>
      </c>
      <c r="AY144" s="20" t="s">
        <v>175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0" t="s">
        <v>80</v>
      </c>
      <c r="BK144" s="223">
        <f>ROUND(I144*H144,2)</f>
        <v>0</v>
      </c>
      <c r="BL144" s="20" t="s">
        <v>305</v>
      </c>
      <c r="BM144" s="222" t="s">
        <v>3483</v>
      </c>
    </row>
    <row r="145" s="2" customFormat="1">
      <c r="A145" s="42"/>
      <c r="B145" s="43"/>
      <c r="C145" s="44"/>
      <c r="D145" s="224" t="s">
        <v>183</v>
      </c>
      <c r="E145" s="44"/>
      <c r="F145" s="225" t="s">
        <v>3482</v>
      </c>
      <c r="G145" s="44"/>
      <c r="H145" s="44"/>
      <c r="I145" s="226"/>
      <c r="J145" s="44"/>
      <c r="K145" s="44"/>
      <c r="L145" s="48"/>
      <c r="M145" s="227"/>
      <c r="N145" s="228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183</v>
      </c>
      <c r="AU145" s="20" t="s">
        <v>80</v>
      </c>
    </row>
    <row r="146" s="2" customFormat="1">
      <c r="A146" s="42"/>
      <c r="B146" s="43"/>
      <c r="C146" s="44"/>
      <c r="D146" s="224" t="s">
        <v>311</v>
      </c>
      <c r="E146" s="44"/>
      <c r="F146" s="274" t="s">
        <v>3484</v>
      </c>
      <c r="G146" s="44"/>
      <c r="H146" s="44"/>
      <c r="I146" s="226"/>
      <c r="J146" s="44"/>
      <c r="K146" s="44"/>
      <c r="L146" s="48"/>
      <c r="M146" s="227"/>
      <c r="N146" s="228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311</v>
      </c>
      <c r="AU146" s="20" t="s">
        <v>80</v>
      </c>
    </row>
    <row r="147" s="12" customFormat="1">
      <c r="A147" s="12"/>
      <c r="B147" s="231"/>
      <c r="C147" s="232"/>
      <c r="D147" s="224" t="s">
        <v>187</v>
      </c>
      <c r="E147" s="233" t="s">
        <v>30</v>
      </c>
      <c r="F147" s="234" t="s">
        <v>3485</v>
      </c>
      <c r="G147" s="232"/>
      <c r="H147" s="233" t="s">
        <v>30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40" t="s">
        <v>187</v>
      </c>
      <c r="AU147" s="240" t="s">
        <v>80</v>
      </c>
      <c r="AV147" s="12" t="s">
        <v>80</v>
      </c>
      <c r="AW147" s="12" t="s">
        <v>36</v>
      </c>
      <c r="AX147" s="12" t="s">
        <v>73</v>
      </c>
      <c r="AY147" s="240" t="s">
        <v>175</v>
      </c>
    </row>
    <row r="148" s="12" customFormat="1">
      <c r="A148" s="12"/>
      <c r="B148" s="231"/>
      <c r="C148" s="232"/>
      <c r="D148" s="224" t="s">
        <v>187</v>
      </c>
      <c r="E148" s="233" t="s">
        <v>30</v>
      </c>
      <c r="F148" s="234" t="s">
        <v>3486</v>
      </c>
      <c r="G148" s="232"/>
      <c r="H148" s="233" t="s">
        <v>30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0" t="s">
        <v>187</v>
      </c>
      <c r="AU148" s="240" t="s">
        <v>80</v>
      </c>
      <c r="AV148" s="12" t="s">
        <v>80</v>
      </c>
      <c r="AW148" s="12" t="s">
        <v>36</v>
      </c>
      <c r="AX148" s="12" t="s">
        <v>73</v>
      </c>
      <c r="AY148" s="240" t="s">
        <v>175</v>
      </c>
    </row>
    <row r="149" s="13" customFormat="1">
      <c r="A149" s="13"/>
      <c r="B149" s="241"/>
      <c r="C149" s="242"/>
      <c r="D149" s="224" t="s">
        <v>187</v>
      </c>
      <c r="E149" s="243" t="s">
        <v>30</v>
      </c>
      <c r="F149" s="244" t="s">
        <v>3487</v>
      </c>
      <c r="G149" s="242"/>
      <c r="H149" s="245">
        <v>8.4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187</v>
      </c>
      <c r="AU149" s="251" t="s">
        <v>80</v>
      </c>
      <c r="AV149" s="13" t="s">
        <v>82</v>
      </c>
      <c r="AW149" s="13" t="s">
        <v>36</v>
      </c>
      <c r="AX149" s="13" t="s">
        <v>73</v>
      </c>
      <c r="AY149" s="251" t="s">
        <v>175</v>
      </c>
    </row>
    <row r="150" s="14" customFormat="1">
      <c r="A150" s="14"/>
      <c r="B150" s="252"/>
      <c r="C150" s="253"/>
      <c r="D150" s="224" t="s">
        <v>187</v>
      </c>
      <c r="E150" s="254" t="s">
        <v>30</v>
      </c>
      <c r="F150" s="255" t="s">
        <v>190</v>
      </c>
      <c r="G150" s="253"/>
      <c r="H150" s="256">
        <v>8.4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187</v>
      </c>
      <c r="AU150" s="262" t="s">
        <v>80</v>
      </c>
      <c r="AV150" s="14" t="s">
        <v>181</v>
      </c>
      <c r="AW150" s="14" t="s">
        <v>36</v>
      </c>
      <c r="AX150" s="14" t="s">
        <v>80</v>
      </c>
      <c r="AY150" s="262" t="s">
        <v>175</v>
      </c>
    </row>
    <row r="151" s="2" customFormat="1" ht="16.5" customHeight="1">
      <c r="A151" s="42"/>
      <c r="B151" s="43"/>
      <c r="C151" s="287" t="s">
        <v>212</v>
      </c>
      <c r="D151" s="287" t="s">
        <v>770</v>
      </c>
      <c r="E151" s="288" t="s">
        <v>3488</v>
      </c>
      <c r="F151" s="289" t="s">
        <v>3489</v>
      </c>
      <c r="G151" s="290" t="s">
        <v>247</v>
      </c>
      <c r="H151" s="291">
        <v>52.8</v>
      </c>
      <c r="I151" s="292"/>
      <c r="J151" s="293">
        <f>ROUND(I151*H151,2)</f>
        <v>0</v>
      </c>
      <c r="K151" s="289" t="s">
        <v>180</v>
      </c>
      <c r="L151" s="294"/>
      <c r="M151" s="295" t="s">
        <v>30</v>
      </c>
      <c r="N151" s="296" t="s">
        <v>44</v>
      </c>
      <c r="O151" s="88"/>
      <c r="P151" s="220">
        <f>O151*H151</f>
        <v>0</v>
      </c>
      <c r="Q151" s="220">
        <v>0.0001</v>
      </c>
      <c r="R151" s="220">
        <f>Q151*H151</f>
        <v>0.00528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462</v>
      </c>
      <c r="AT151" s="222" t="s">
        <v>770</v>
      </c>
      <c r="AU151" s="222" t="s">
        <v>80</v>
      </c>
      <c r="AY151" s="20" t="s">
        <v>175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80</v>
      </c>
      <c r="BK151" s="223">
        <f>ROUND(I151*H151,2)</f>
        <v>0</v>
      </c>
      <c r="BL151" s="20" t="s">
        <v>305</v>
      </c>
      <c r="BM151" s="222" t="s">
        <v>3490</v>
      </c>
    </row>
    <row r="152" s="2" customFormat="1">
      <c r="A152" s="42"/>
      <c r="B152" s="43"/>
      <c r="C152" s="44"/>
      <c r="D152" s="224" t="s">
        <v>183</v>
      </c>
      <c r="E152" s="44"/>
      <c r="F152" s="225" t="s">
        <v>3489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183</v>
      </c>
      <c r="AU152" s="20" t="s">
        <v>80</v>
      </c>
    </row>
    <row r="153" s="2" customFormat="1">
      <c r="A153" s="42"/>
      <c r="B153" s="43"/>
      <c r="C153" s="44"/>
      <c r="D153" s="224" t="s">
        <v>311</v>
      </c>
      <c r="E153" s="44"/>
      <c r="F153" s="274" t="s">
        <v>3491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311</v>
      </c>
      <c r="AU153" s="20" t="s">
        <v>80</v>
      </c>
    </row>
    <row r="154" s="12" customFormat="1">
      <c r="A154" s="12"/>
      <c r="B154" s="231"/>
      <c r="C154" s="232"/>
      <c r="D154" s="224" t="s">
        <v>187</v>
      </c>
      <c r="E154" s="233" t="s">
        <v>30</v>
      </c>
      <c r="F154" s="234" t="s">
        <v>3478</v>
      </c>
      <c r="G154" s="232"/>
      <c r="H154" s="233" t="s">
        <v>30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0" t="s">
        <v>187</v>
      </c>
      <c r="AU154" s="240" t="s">
        <v>80</v>
      </c>
      <c r="AV154" s="12" t="s">
        <v>80</v>
      </c>
      <c r="AW154" s="12" t="s">
        <v>36</v>
      </c>
      <c r="AX154" s="12" t="s">
        <v>73</v>
      </c>
      <c r="AY154" s="240" t="s">
        <v>175</v>
      </c>
    </row>
    <row r="155" s="12" customFormat="1">
      <c r="A155" s="12"/>
      <c r="B155" s="231"/>
      <c r="C155" s="232"/>
      <c r="D155" s="224" t="s">
        <v>187</v>
      </c>
      <c r="E155" s="233" t="s">
        <v>30</v>
      </c>
      <c r="F155" s="234" t="s">
        <v>3492</v>
      </c>
      <c r="G155" s="232"/>
      <c r="H155" s="233" t="s">
        <v>30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0" t="s">
        <v>187</v>
      </c>
      <c r="AU155" s="240" t="s">
        <v>80</v>
      </c>
      <c r="AV155" s="12" t="s">
        <v>80</v>
      </c>
      <c r="AW155" s="12" t="s">
        <v>36</v>
      </c>
      <c r="AX155" s="12" t="s">
        <v>73</v>
      </c>
      <c r="AY155" s="240" t="s">
        <v>175</v>
      </c>
    </row>
    <row r="156" s="13" customFormat="1">
      <c r="A156" s="13"/>
      <c r="B156" s="241"/>
      <c r="C156" s="242"/>
      <c r="D156" s="224" t="s">
        <v>187</v>
      </c>
      <c r="E156" s="243" t="s">
        <v>30</v>
      </c>
      <c r="F156" s="244" t="s">
        <v>3493</v>
      </c>
      <c r="G156" s="242"/>
      <c r="H156" s="245">
        <v>52.8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187</v>
      </c>
      <c r="AU156" s="251" t="s">
        <v>80</v>
      </c>
      <c r="AV156" s="13" t="s">
        <v>82</v>
      </c>
      <c r="AW156" s="13" t="s">
        <v>36</v>
      </c>
      <c r="AX156" s="13" t="s">
        <v>73</v>
      </c>
      <c r="AY156" s="251" t="s">
        <v>175</v>
      </c>
    </row>
    <row r="157" s="14" customFormat="1">
      <c r="A157" s="14"/>
      <c r="B157" s="252"/>
      <c r="C157" s="253"/>
      <c r="D157" s="224" t="s">
        <v>187</v>
      </c>
      <c r="E157" s="254" t="s">
        <v>30</v>
      </c>
      <c r="F157" s="255" t="s">
        <v>190</v>
      </c>
      <c r="G157" s="253"/>
      <c r="H157" s="256">
        <v>52.8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187</v>
      </c>
      <c r="AU157" s="262" t="s">
        <v>80</v>
      </c>
      <c r="AV157" s="14" t="s">
        <v>181</v>
      </c>
      <c r="AW157" s="14" t="s">
        <v>36</v>
      </c>
      <c r="AX157" s="14" t="s">
        <v>80</v>
      </c>
      <c r="AY157" s="262" t="s">
        <v>175</v>
      </c>
    </row>
    <row r="158" s="2" customFormat="1" ht="21.75" customHeight="1">
      <c r="A158" s="42"/>
      <c r="B158" s="43"/>
      <c r="C158" s="211" t="s">
        <v>259</v>
      </c>
      <c r="D158" s="211" t="s">
        <v>176</v>
      </c>
      <c r="E158" s="212" t="s">
        <v>3494</v>
      </c>
      <c r="F158" s="213" t="s">
        <v>3495</v>
      </c>
      <c r="G158" s="214" t="s">
        <v>247</v>
      </c>
      <c r="H158" s="215">
        <v>20.4</v>
      </c>
      <c r="I158" s="216"/>
      <c r="J158" s="217">
        <f>ROUND(I158*H158,2)</f>
        <v>0</v>
      </c>
      <c r="K158" s="213" t="s">
        <v>180</v>
      </c>
      <c r="L158" s="48"/>
      <c r="M158" s="218" t="s">
        <v>30</v>
      </c>
      <c r="N158" s="219" t="s">
        <v>44</v>
      </c>
      <c r="O158" s="88"/>
      <c r="P158" s="220">
        <f>O158*H158</f>
        <v>0</v>
      </c>
      <c r="Q158" s="220">
        <v>9E-05</v>
      </c>
      <c r="R158" s="220">
        <f>Q158*H158</f>
        <v>0.001836</v>
      </c>
      <c r="S158" s="220">
        <v>0</v>
      </c>
      <c r="T158" s="221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2" t="s">
        <v>305</v>
      </c>
      <c r="AT158" s="222" t="s">
        <v>176</v>
      </c>
      <c r="AU158" s="222" t="s">
        <v>80</v>
      </c>
      <c r="AY158" s="20" t="s">
        <v>175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80</v>
      </c>
      <c r="BK158" s="223">
        <f>ROUND(I158*H158,2)</f>
        <v>0</v>
      </c>
      <c r="BL158" s="20" t="s">
        <v>305</v>
      </c>
      <c r="BM158" s="222" t="s">
        <v>3496</v>
      </c>
    </row>
    <row r="159" s="2" customFormat="1">
      <c r="A159" s="42"/>
      <c r="B159" s="43"/>
      <c r="C159" s="44"/>
      <c r="D159" s="224" t="s">
        <v>183</v>
      </c>
      <c r="E159" s="44"/>
      <c r="F159" s="225" t="s">
        <v>3497</v>
      </c>
      <c r="G159" s="44"/>
      <c r="H159" s="44"/>
      <c r="I159" s="226"/>
      <c r="J159" s="44"/>
      <c r="K159" s="44"/>
      <c r="L159" s="48"/>
      <c r="M159" s="227"/>
      <c r="N159" s="228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183</v>
      </c>
      <c r="AU159" s="20" t="s">
        <v>80</v>
      </c>
    </row>
    <row r="160" s="2" customFormat="1">
      <c r="A160" s="42"/>
      <c r="B160" s="43"/>
      <c r="C160" s="44"/>
      <c r="D160" s="229" t="s">
        <v>185</v>
      </c>
      <c r="E160" s="44"/>
      <c r="F160" s="230" t="s">
        <v>3498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185</v>
      </c>
      <c r="AU160" s="20" t="s">
        <v>80</v>
      </c>
    </row>
    <row r="161" s="2" customFormat="1">
      <c r="A161" s="42"/>
      <c r="B161" s="43"/>
      <c r="C161" s="44"/>
      <c r="D161" s="224" t="s">
        <v>311</v>
      </c>
      <c r="E161" s="44"/>
      <c r="F161" s="274" t="s">
        <v>3499</v>
      </c>
      <c r="G161" s="44"/>
      <c r="H161" s="44"/>
      <c r="I161" s="226"/>
      <c r="J161" s="44"/>
      <c r="K161" s="44"/>
      <c r="L161" s="48"/>
      <c r="M161" s="227"/>
      <c r="N161" s="228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311</v>
      </c>
      <c r="AU161" s="20" t="s">
        <v>80</v>
      </c>
    </row>
    <row r="162" s="12" customFormat="1">
      <c r="A162" s="12"/>
      <c r="B162" s="231"/>
      <c r="C162" s="232"/>
      <c r="D162" s="224" t="s">
        <v>187</v>
      </c>
      <c r="E162" s="233" t="s">
        <v>30</v>
      </c>
      <c r="F162" s="234" t="s">
        <v>3478</v>
      </c>
      <c r="G162" s="232"/>
      <c r="H162" s="233" t="s">
        <v>30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40" t="s">
        <v>187</v>
      </c>
      <c r="AU162" s="240" t="s">
        <v>80</v>
      </c>
      <c r="AV162" s="12" t="s">
        <v>80</v>
      </c>
      <c r="AW162" s="12" t="s">
        <v>36</v>
      </c>
      <c r="AX162" s="12" t="s">
        <v>73</v>
      </c>
      <c r="AY162" s="240" t="s">
        <v>175</v>
      </c>
    </row>
    <row r="163" s="12" customFormat="1">
      <c r="A163" s="12"/>
      <c r="B163" s="231"/>
      <c r="C163" s="232"/>
      <c r="D163" s="224" t="s">
        <v>187</v>
      </c>
      <c r="E163" s="233" t="s">
        <v>30</v>
      </c>
      <c r="F163" s="234" t="s">
        <v>3500</v>
      </c>
      <c r="G163" s="232"/>
      <c r="H163" s="233" t="s">
        <v>30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40" t="s">
        <v>187</v>
      </c>
      <c r="AU163" s="240" t="s">
        <v>80</v>
      </c>
      <c r="AV163" s="12" t="s">
        <v>80</v>
      </c>
      <c r="AW163" s="12" t="s">
        <v>36</v>
      </c>
      <c r="AX163" s="12" t="s">
        <v>73</v>
      </c>
      <c r="AY163" s="240" t="s">
        <v>175</v>
      </c>
    </row>
    <row r="164" s="13" customFormat="1">
      <c r="A164" s="13"/>
      <c r="B164" s="241"/>
      <c r="C164" s="242"/>
      <c r="D164" s="224" t="s">
        <v>187</v>
      </c>
      <c r="E164" s="243" t="s">
        <v>30</v>
      </c>
      <c r="F164" s="244" t="s">
        <v>3501</v>
      </c>
      <c r="G164" s="242"/>
      <c r="H164" s="245">
        <v>20.4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1" t="s">
        <v>187</v>
      </c>
      <c r="AU164" s="251" t="s">
        <v>80</v>
      </c>
      <c r="AV164" s="13" t="s">
        <v>82</v>
      </c>
      <c r="AW164" s="13" t="s">
        <v>36</v>
      </c>
      <c r="AX164" s="13" t="s">
        <v>73</v>
      </c>
      <c r="AY164" s="251" t="s">
        <v>175</v>
      </c>
    </row>
    <row r="165" s="14" customFormat="1">
      <c r="A165" s="14"/>
      <c r="B165" s="252"/>
      <c r="C165" s="253"/>
      <c r="D165" s="224" t="s">
        <v>187</v>
      </c>
      <c r="E165" s="254" t="s">
        <v>30</v>
      </c>
      <c r="F165" s="255" t="s">
        <v>190</v>
      </c>
      <c r="G165" s="253"/>
      <c r="H165" s="256">
        <v>20.4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187</v>
      </c>
      <c r="AU165" s="262" t="s">
        <v>80</v>
      </c>
      <c r="AV165" s="14" t="s">
        <v>181</v>
      </c>
      <c r="AW165" s="14" t="s">
        <v>36</v>
      </c>
      <c r="AX165" s="14" t="s">
        <v>80</v>
      </c>
      <c r="AY165" s="262" t="s">
        <v>175</v>
      </c>
    </row>
    <row r="166" s="2" customFormat="1" ht="16.5" customHeight="1">
      <c r="A166" s="42"/>
      <c r="B166" s="43"/>
      <c r="C166" s="287" t="s">
        <v>266</v>
      </c>
      <c r="D166" s="287" t="s">
        <v>770</v>
      </c>
      <c r="E166" s="288" t="s">
        <v>3502</v>
      </c>
      <c r="F166" s="289" t="s">
        <v>3503</v>
      </c>
      <c r="G166" s="290" t="s">
        <v>247</v>
      </c>
      <c r="H166" s="291">
        <v>20.4</v>
      </c>
      <c r="I166" s="292"/>
      <c r="J166" s="293">
        <f>ROUND(I166*H166,2)</f>
        <v>0</v>
      </c>
      <c r="K166" s="289" t="s">
        <v>180</v>
      </c>
      <c r="L166" s="294"/>
      <c r="M166" s="295" t="s">
        <v>30</v>
      </c>
      <c r="N166" s="296" t="s">
        <v>44</v>
      </c>
      <c r="O166" s="88"/>
      <c r="P166" s="220">
        <f>O166*H166</f>
        <v>0</v>
      </c>
      <c r="Q166" s="220">
        <v>0.00085</v>
      </c>
      <c r="R166" s="220">
        <f>Q166*H166</f>
        <v>0.017339999999999998</v>
      </c>
      <c r="S166" s="220">
        <v>0</v>
      </c>
      <c r="T166" s="221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2" t="s">
        <v>462</v>
      </c>
      <c r="AT166" s="222" t="s">
        <v>770</v>
      </c>
      <c r="AU166" s="222" t="s">
        <v>80</v>
      </c>
      <c r="AY166" s="20" t="s">
        <v>175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80</v>
      </c>
      <c r="BK166" s="223">
        <f>ROUND(I166*H166,2)</f>
        <v>0</v>
      </c>
      <c r="BL166" s="20" t="s">
        <v>305</v>
      </c>
      <c r="BM166" s="222" t="s">
        <v>3504</v>
      </c>
    </row>
    <row r="167" s="2" customFormat="1">
      <c r="A167" s="42"/>
      <c r="B167" s="43"/>
      <c r="C167" s="44"/>
      <c r="D167" s="224" t="s">
        <v>183</v>
      </c>
      <c r="E167" s="44"/>
      <c r="F167" s="225" t="s">
        <v>3503</v>
      </c>
      <c r="G167" s="44"/>
      <c r="H167" s="44"/>
      <c r="I167" s="226"/>
      <c r="J167" s="44"/>
      <c r="K167" s="44"/>
      <c r="L167" s="48"/>
      <c r="M167" s="227"/>
      <c r="N167" s="228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183</v>
      </c>
      <c r="AU167" s="20" t="s">
        <v>80</v>
      </c>
    </row>
    <row r="168" s="2" customFormat="1" ht="16.5" customHeight="1">
      <c r="A168" s="42"/>
      <c r="B168" s="43"/>
      <c r="C168" s="211" t="s">
        <v>8</v>
      </c>
      <c r="D168" s="211" t="s">
        <v>176</v>
      </c>
      <c r="E168" s="212" t="s">
        <v>2173</v>
      </c>
      <c r="F168" s="213" t="s">
        <v>2174</v>
      </c>
      <c r="G168" s="214" t="s">
        <v>295</v>
      </c>
      <c r="H168" s="215">
        <v>0.034000000000000004</v>
      </c>
      <c r="I168" s="216"/>
      <c r="J168" s="217">
        <f>ROUND(I168*H168,2)</f>
        <v>0</v>
      </c>
      <c r="K168" s="213" t="s">
        <v>180</v>
      </c>
      <c r="L168" s="48"/>
      <c r="M168" s="218" t="s">
        <v>30</v>
      </c>
      <c r="N168" s="219" t="s">
        <v>44</v>
      </c>
      <c r="O168" s="88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2" t="s">
        <v>305</v>
      </c>
      <c r="AT168" s="222" t="s">
        <v>176</v>
      </c>
      <c r="AU168" s="222" t="s">
        <v>80</v>
      </c>
      <c r="AY168" s="20" t="s">
        <v>175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0" t="s">
        <v>80</v>
      </c>
      <c r="BK168" s="223">
        <f>ROUND(I168*H168,2)</f>
        <v>0</v>
      </c>
      <c r="BL168" s="20" t="s">
        <v>305</v>
      </c>
      <c r="BM168" s="222" t="s">
        <v>3505</v>
      </c>
    </row>
    <row r="169" s="2" customFormat="1">
      <c r="A169" s="42"/>
      <c r="B169" s="43"/>
      <c r="C169" s="44"/>
      <c r="D169" s="224" t="s">
        <v>183</v>
      </c>
      <c r="E169" s="44"/>
      <c r="F169" s="225" t="s">
        <v>2176</v>
      </c>
      <c r="G169" s="44"/>
      <c r="H169" s="44"/>
      <c r="I169" s="226"/>
      <c r="J169" s="44"/>
      <c r="K169" s="44"/>
      <c r="L169" s="48"/>
      <c r="M169" s="227"/>
      <c r="N169" s="228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183</v>
      </c>
      <c r="AU169" s="20" t="s">
        <v>80</v>
      </c>
    </row>
    <row r="170" s="2" customFormat="1">
      <c r="A170" s="42"/>
      <c r="B170" s="43"/>
      <c r="C170" s="44"/>
      <c r="D170" s="229" t="s">
        <v>185</v>
      </c>
      <c r="E170" s="44"/>
      <c r="F170" s="230" t="s">
        <v>2177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185</v>
      </c>
      <c r="AU170" s="20" t="s">
        <v>80</v>
      </c>
    </row>
    <row r="171" s="11" customFormat="1" ht="25.92" customHeight="1">
      <c r="A171" s="11"/>
      <c r="B171" s="197"/>
      <c r="C171" s="198"/>
      <c r="D171" s="199" t="s">
        <v>72</v>
      </c>
      <c r="E171" s="200" t="s">
        <v>3506</v>
      </c>
      <c r="F171" s="200" t="s">
        <v>3507</v>
      </c>
      <c r="G171" s="198"/>
      <c r="H171" s="198"/>
      <c r="I171" s="201"/>
      <c r="J171" s="202">
        <f>BK171</f>
        <v>0</v>
      </c>
      <c r="K171" s="198"/>
      <c r="L171" s="203"/>
      <c r="M171" s="204"/>
      <c r="N171" s="205"/>
      <c r="O171" s="205"/>
      <c r="P171" s="206">
        <f>SUM(P172:P315)</f>
        <v>0</v>
      </c>
      <c r="Q171" s="205"/>
      <c r="R171" s="206">
        <f>SUM(R172:R315)</f>
        <v>0.32902799999999988</v>
      </c>
      <c r="S171" s="205"/>
      <c r="T171" s="207">
        <f>SUM(T172:T315)</f>
        <v>0</v>
      </c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R171" s="208" t="s">
        <v>82</v>
      </c>
      <c r="AT171" s="209" t="s">
        <v>72</v>
      </c>
      <c r="AU171" s="209" t="s">
        <v>73</v>
      </c>
      <c r="AY171" s="208" t="s">
        <v>175</v>
      </c>
      <c r="BK171" s="210">
        <f>SUM(BK172:BK315)</f>
        <v>0</v>
      </c>
    </row>
    <row r="172" s="2" customFormat="1" ht="16.5" customHeight="1">
      <c r="A172" s="42"/>
      <c r="B172" s="43"/>
      <c r="C172" s="211" t="s">
        <v>283</v>
      </c>
      <c r="D172" s="275" t="s">
        <v>176</v>
      </c>
      <c r="E172" s="212" t="s">
        <v>3508</v>
      </c>
      <c r="F172" s="213" t="s">
        <v>3509</v>
      </c>
      <c r="G172" s="214" t="s">
        <v>567</v>
      </c>
      <c r="H172" s="215">
        <v>12</v>
      </c>
      <c r="I172" s="216"/>
      <c r="J172" s="217">
        <f>ROUND(I172*H172,2)</f>
        <v>0</v>
      </c>
      <c r="K172" s="213" t="s">
        <v>30</v>
      </c>
      <c r="L172" s="48"/>
      <c r="M172" s="218" t="s">
        <v>30</v>
      </c>
      <c r="N172" s="219" t="s">
        <v>44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2" t="s">
        <v>305</v>
      </c>
      <c r="AT172" s="222" t="s">
        <v>176</v>
      </c>
      <c r="AU172" s="222" t="s">
        <v>80</v>
      </c>
      <c r="AY172" s="20" t="s">
        <v>175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0" t="s">
        <v>80</v>
      </c>
      <c r="BK172" s="223">
        <f>ROUND(I172*H172,2)</f>
        <v>0</v>
      </c>
      <c r="BL172" s="20" t="s">
        <v>305</v>
      </c>
      <c r="BM172" s="222" t="s">
        <v>3510</v>
      </c>
    </row>
    <row r="173" s="2" customFormat="1">
      <c r="A173" s="42"/>
      <c r="B173" s="43"/>
      <c r="C173" s="44"/>
      <c r="D173" s="224" t="s">
        <v>183</v>
      </c>
      <c r="E173" s="44"/>
      <c r="F173" s="225" t="s">
        <v>3509</v>
      </c>
      <c r="G173" s="44"/>
      <c r="H173" s="44"/>
      <c r="I173" s="226"/>
      <c r="J173" s="44"/>
      <c r="K173" s="44"/>
      <c r="L173" s="48"/>
      <c r="M173" s="227"/>
      <c r="N173" s="228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183</v>
      </c>
      <c r="AU173" s="20" t="s">
        <v>80</v>
      </c>
    </row>
    <row r="174" s="2" customFormat="1">
      <c r="A174" s="42"/>
      <c r="B174" s="43"/>
      <c r="C174" s="44"/>
      <c r="D174" s="224" t="s">
        <v>311</v>
      </c>
      <c r="E174" s="44"/>
      <c r="F174" s="274" t="s">
        <v>3511</v>
      </c>
      <c r="G174" s="44"/>
      <c r="H174" s="44"/>
      <c r="I174" s="226"/>
      <c r="J174" s="44"/>
      <c r="K174" s="44"/>
      <c r="L174" s="48"/>
      <c r="M174" s="227"/>
      <c r="N174" s="228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311</v>
      </c>
      <c r="AU174" s="20" t="s">
        <v>80</v>
      </c>
    </row>
    <row r="175" s="12" customFormat="1">
      <c r="A175" s="12"/>
      <c r="B175" s="231"/>
      <c r="C175" s="232"/>
      <c r="D175" s="224" t="s">
        <v>187</v>
      </c>
      <c r="E175" s="233" t="s">
        <v>30</v>
      </c>
      <c r="F175" s="234" t="s">
        <v>3512</v>
      </c>
      <c r="G175" s="232"/>
      <c r="H175" s="233" t="s">
        <v>30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40" t="s">
        <v>187</v>
      </c>
      <c r="AU175" s="240" t="s">
        <v>80</v>
      </c>
      <c r="AV175" s="12" t="s">
        <v>80</v>
      </c>
      <c r="AW175" s="12" t="s">
        <v>36</v>
      </c>
      <c r="AX175" s="12" t="s">
        <v>73</v>
      </c>
      <c r="AY175" s="240" t="s">
        <v>175</v>
      </c>
    </row>
    <row r="176" s="13" customFormat="1">
      <c r="A176" s="13"/>
      <c r="B176" s="241"/>
      <c r="C176" s="242"/>
      <c r="D176" s="224" t="s">
        <v>187</v>
      </c>
      <c r="E176" s="243" t="s">
        <v>30</v>
      </c>
      <c r="F176" s="244" t="s">
        <v>3513</v>
      </c>
      <c r="G176" s="242"/>
      <c r="H176" s="245">
        <v>6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187</v>
      </c>
      <c r="AU176" s="251" t="s">
        <v>80</v>
      </c>
      <c r="AV176" s="13" t="s">
        <v>82</v>
      </c>
      <c r="AW176" s="13" t="s">
        <v>36</v>
      </c>
      <c r="AX176" s="13" t="s">
        <v>73</v>
      </c>
      <c r="AY176" s="251" t="s">
        <v>175</v>
      </c>
    </row>
    <row r="177" s="15" customFormat="1">
      <c r="A177" s="15"/>
      <c r="B177" s="263"/>
      <c r="C177" s="264"/>
      <c r="D177" s="224" t="s">
        <v>187</v>
      </c>
      <c r="E177" s="265" t="s">
        <v>30</v>
      </c>
      <c r="F177" s="266" t="s">
        <v>231</v>
      </c>
      <c r="G177" s="264"/>
      <c r="H177" s="267">
        <v>6</v>
      </c>
      <c r="I177" s="268"/>
      <c r="J177" s="264"/>
      <c r="K177" s="264"/>
      <c r="L177" s="269"/>
      <c r="M177" s="270"/>
      <c r="N177" s="271"/>
      <c r="O177" s="271"/>
      <c r="P177" s="271"/>
      <c r="Q177" s="271"/>
      <c r="R177" s="271"/>
      <c r="S177" s="271"/>
      <c r="T177" s="272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3" t="s">
        <v>187</v>
      </c>
      <c r="AU177" s="273" t="s">
        <v>80</v>
      </c>
      <c r="AV177" s="15" t="s">
        <v>196</v>
      </c>
      <c r="AW177" s="15" t="s">
        <v>36</v>
      </c>
      <c r="AX177" s="15" t="s">
        <v>73</v>
      </c>
      <c r="AY177" s="273" t="s">
        <v>175</v>
      </c>
    </row>
    <row r="178" s="12" customFormat="1">
      <c r="A178" s="12"/>
      <c r="B178" s="231"/>
      <c r="C178" s="232"/>
      <c r="D178" s="224" t="s">
        <v>187</v>
      </c>
      <c r="E178" s="233" t="s">
        <v>30</v>
      </c>
      <c r="F178" s="234" t="s">
        <v>3514</v>
      </c>
      <c r="G178" s="232"/>
      <c r="H178" s="233" t="s">
        <v>30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0" t="s">
        <v>187</v>
      </c>
      <c r="AU178" s="240" t="s">
        <v>80</v>
      </c>
      <c r="AV178" s="12" t="s">
        <v>80</v>
      </c>
      <c r="AW178" s="12" t="s">
        <v>36</v>
      </c>
      <c r="AX178" s="12" t="s">
        <v>73</v>
      </c>
      <c r="AY178" s="240" t="s">
        <v>175</v>
      </c>
    </row>
    <row r="179" s="13" customFormat="1">
      <c r="A179" s="13"/>
      <c r="B179" s="241"/>
      <c r="C179" s="242"/>
      <c r="D179" s="224" t="s">
        <v>187</v>
      </c>
      <c r="E179" s="243" t="s">
        <v>30</v>
      </c>
      <c r="F179" s="244" t="s">
        <v>3513</v>
      </c>
      <c r="G179" s="242"/>
      <c r="H179" s="245">
        <v>6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187</v>
      </c>
      <c r="AU179" s="251" t="s">
        <v>80</v>
      </c>
      <c r="AV179" s="13" t="s">
        <v>82</v>
      </c>
      <c r="AW179" s="13" t="s">
        <v>36</v>
      </c>
      <c r="AX179" s="13" t="s">
        <v>73</v>
      </c>
      <c r="AY179" s="251" t="s">
        <v>175</v>
      </c>
    </row>
    <row r="180" s="15" customFormat="1">
      <c r="A180" s="15"/>
      <c r="B180" s="263"/>
      <c r="C180" s="264"/>
      <c r="D180" s="224" t="s">
        <v>187</v>
      </c>
      <c r="E180" s="265" t="s">
        <v>30</v>
      </c>
      <c r="F180" s="266" t="s">
        <v>231</v>
      </c>
      <c r="G180" s="264"/>
      <c r="H180" s="267">
        <v>6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3" t="s">
        <v>187</v>
      </c>
      <c r="AU180" s="273" t="s">
        <v>80</v>
      </c>
      <c r="AV180" s="15" t="s">
        <v>196</v>
      </c>
      <c r="AW180" s="15" t="s">
        <v>36</v>
      </c>
      <c r="AX180" s="15" t="s">
        <v>73</v>
      </c>
      <c r="AY180" s="273" t="s">
        <v>175</v>
      </c>
    </row>
    <row r="181" s="14" customFormat="1">
      <c r="A181" s="14"/>
      <c r="B181" s="252"/>
      <c r="C181" s="253"/>
      <c r="D181" s="224" t="s">
        <v>187</v>
      </c>
      <c r="E181" s="254" t="s">
        <v>30</v>
      </c>
      <c r="F181" s="255" t="s">
        <v>190</v>
      </c>
      <c r="G181" s="253"/>
      <c r="H181" s="256">
        <v>12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187</v>
      </c>
      <c r="AU181" s="262" t="s">
        <v>80</v>
      </c>
      <c r="AV181" s="14" t="s">
        <v>181</v>
      </c>
      <c r="AW181" s="14" t="s">
        <v>36</v>
      </c>
      <c r="AX181" s="14" t="s">
        <v>80</v>
      </c>
      <c r="AY181" s="262" t="s">
        <v>175</v>
      </c>
    </row>
    <row r="182" s="2" customFormat="1" ht="16.5" customHeight="1">
      <c r="A182" s="42"/>
      <c r="B182" s="43"/>
      <c r="C182" s="211" t="s">
        <v>292</v>
      </c>
      <c r="D182" s="211" t="s">
        <v>176</v>
      </c>
      <c r="E182" s="212" t="s">
        <v>3515</v>
      </c>
      <c r="F182" s="213" t="s">
        <v>3516</v>
      </c>
      <c r="G182" s="214" t="s">
        <v>247</v>
      </c>
      <c r="H182" s="215">
        <v>32.4</v>
      </c>
      <c r="I182" s="216"/>
      <c r="J182" s="217">
        <f>ROUND(I182*H182,2)</f>
        <v>0</v>
      </c>
      <c r="K182" s="213" t="s">
        <v>180</v>
      </c>
      <c r="L182" s="48"/>
      <c r="M182" s="218" t="s">
        <v>30</v>
      </c>
      <c r="N182" s="219" t="s">
        <v>44</v>
      </c>
      <c r="O182" s="88"/>
      <c r="P182" s="220">
        <f>O182*H182</f>
        <v>0</v>
      </c>
      <c r="Q182" s="220">
        <v>0.00309</v>
      </c>
      <c r="R182" s="220">
        <f>Q182*H182</f>
        <v>0.100116</v>
      </c>
      <c r="S182" s="220">
        <v>0</v>
      </c>
      <c r="T182" s="221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2" t="s">
        <v>305</v>
      </c>
      <c r="AT182" s="222" t="s">
        <v>176</v>
      </c>
      <c r="AU182" s="222" t="s">
        <v>80</v>
      </c>
      <c r="AY182" s="20" t="s">
        <v>175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0" t="s">
        <v>80</v>
      </c>
      <c r="BK182" s="223">
        <f>ROUND(I182*H182,2)</f>
        <v>0</v>
      </c>
      <c r="BL182" s="20" t="s">
        <v>305</v>
      </c>
      <c r="BM182" s="222" t="s">
        <v>3517</v>
      </c>
    </row>
    <row r="183" s="2" customFormat="1">
      <c r="A183" s="42"/>
      <c r="B183" s="43"/>
      <c r="C183" s="44"/>
      <c r="D183" s="224" t="s">
        <v>183</v>
      </c>
      <c r="E183" s="44"/>
      <c r="F183" s="225" t="s">
        <v>3518</v>
      </c>
      <c r="G183" s="44"/>
      <c r="H183" s="44"/>
      <c r="I183" s="226"/>
      <c r="J183" s="44"/>
      <c r="K183" s="44"/>
      <c r="L183" s="48"/>
      <c r="M183" s="227"/>
      <c r="N183" s="228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183</v>
      </c>
      <c r="AU183" s="20" t="s">
        <v>80</v>
      </c>
    </row>
    <row r="184" s="2" customFormat="1">
      <c r="A184" s="42"/>
      <c r="B184" s="43"/>
      <c r="C184" s="44"/>
      <c r="D184" s="229" t="s">
        <v>185</v>
      </c>
      <c r="E184" s="44"/>
      <c r="F184" s="230" t="s">
        <v>3519</v>
      </c>
      <c r="G184" s="44"/>
      <c r="H184" s="44"/>
      <c r="I184" s="226"/>
      <c r="J184" s="44"/>
      <c r="K184" s="44"/>
      <c r="L184" s="48"/>
      <c r="M184" s="227"/>
      <c r="N184" s="228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185</v>
      </c>
      <c r="AU184" s="20" t="s">
        <v>80</v>
      </c>
    </row>
    <row r="185" s="2" customFormat="1">
      <c r="A185" s="42"/>
      <c r="B185" s="43"/>
      <c r="C185" s="44"/>
      <c r="D185" s="224" t="s">
        <v>311</v>
      </c>
      <c r="E185" s="44"/>
      <c r="F185" s="274" t="s">
        <v>3520</v>
      </c>
      <c r="G185" s="44"/>
      <c r="H185" s="44"/>
      <c r="I185" s="226"/>
      <c r="J185" s="44"/>
      <c r="K185" s="44"/>
      <c r="L185" s="48"/>
      <c r="M185" s="227"/>
      <c r="N185" s="228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311</v>
      </c>
      <c r="AU185" s="20" t="s">
        <v>80</v>
      </c>
    </row>
    <row r="186" s="12" customFormat="1">
      <c r="A186" s="12"/>
      <c r="B186" s="231"/>
      <c r="C186" s="232"/>
      <c r="D186" s="224" t="s">
        <v>187</v>
      </c>
      <c r="E186" s="233" t="s">
        <v>30</v>
      </c>
      <c r="F186" s="234" t="s">
        <v>3521</v>
      </c>
      <c r="G186" s="232"/>
      <c r="H186" s="233" t="s">
        <v>30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40" t="s">
        <v>187</v>
      </c>
      <c r="AU186" s="240" t="s">
        <v>80</v>
      </c>
      <c r="AV186" s="12" t="s">
        <v>80</v>
      </c>
      <c r="AW186" s="12" t="s">
        <v>36</v>
      </c>
      <c r="AX186" s="12" t="s">
        <v>73</v>
      </c>
      <c r="AY186" s="240" t="s">
        <v>175</v>
      </c>
    </row>
    <row r="187" s="13" customFormat="1">
      <c r="A187" s="13"/>
      <c r="B187" s="241"/>
      <c r="C187" s="242"/>
      <c r="D187" s="224" t="s">
        <v>187</v>
      </c>
      <c r="E187" s="243" t="s">
        <v>30</v>
      </c>
      <c r="F187" s="244" t="s">
        <v>3522</v>
      </c>
      <c r="G187" s="242"/>
      <c r="H187" s="245">
        <v>32.4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1" t="s">
        <v>187</v>
      </c>
      <c r="AU187" s="251" t="s">
        <v>80</v>
      </c>
      <c r="AV187" s="13" t="s">
        <v>82</v>
      </c>
      <c r="AW187" s="13" t="s">
        <v>36</v>
      </c>
      <c r="AX187" s="13" t="s">
        <v>73</v>
      </c>
      <c r="AY187" s="251" t="s">
        <v>175</v>
      </c>
    </row>
    <row r="188" s="14" customFormat="1">
      <c r="A188" s="14"/>
      <c r="B188" s="252"/>
      <c r="C188" s="253"/>
      <c r="D188" s="224" t="s">
        <v>187</v>
      </c>
      <c r="E188" s="254" t="s">
        <v>30</v>
      </c>
      <c r="F188" s="255" t="s">
        <v>190</v>
      </c>
      <c r="G188" s="253"/>
      <c r="H188" s="256">
        <v>32.4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2" t="s">
        <v>187</v>
      </c>
      <c r="AU188" s="262" t="s">
        <v>80</v>
      </c>
      <c r="AV188" s="14" t="s">
        <v>181</v>
      </c>
      <c r="AW188" s="14" t="s">
        <v>36</v>
      </c>
      <c r="AX188" s="14" t="s">
        <v>80</v>
      </c>
      <c r="AY188" s="262" t="s">
        <v>175</v>
      </c>
    </row>
    <row r="189" s="2" customFormat="1" ht="16.5" customHeight="1">
      <c r="A189" s="42"/>
      <c r="B189" s="43"/>
      <c r="C189" s="211" t="s">
        <v>299</v>
      </c>
      <c r="D189" s="275" t="s">
        <v>176</v>
      </c>
      <c r="E189" s="212" t="s">
        <v>3523</v>
      </c>
      <c r="F189" s="213" t="s">
        <v>3524</v>
      </c>
      <c r="G189" s="214" t="s">
        <v>247</v>
      </c>
      <c r="H189" s="215">
        <v>44.4</v>
      </c>
      <c r="I189" s="216"/>
      <c r="J189" s="217">
        <f>ROUND(I189*H189,2)</f>
        <v>0</v>
      </c>
      <c r="K189" s="213" t="s">
        <v>30</v>
      </c>
      <c r="L189" s="48"/>
      <c r="M189" s="218" t="s">
        <v>30</v>
      </c>
      <c r="N189" s="219" t="s">
        <v>44</v>
      </c>
      <c r="O189" s="88"/>
      <c r="P189" s="220">
        <f>O189*H189</f>
        <v>0</v>
      </c>
      <c r="Q189" s="220">
        <v>0.00097999999999999984</v>
      </c>
      <c r="R189" s="220">
        <f>Q189*H189</f>
        <v>0.043511999999999992</v>
      </c>
      <c r="S189" s="220">
        <v>0</v>
      </c>
      <c r="T189" s="221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22" t="s">
        <v>305</v>
      </c>
      <c r="AT189" s="222" t="s">
        <v>176</v>
      </c>
      <c r="AU189" s="222" t="s">
        <v>80</v>
      </c>
      <c r="AY189" s="20" t="s">
        <v>175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20" t="s">
        <v>80</v>
      </c>
      <c r="BK189" s="223">
        <f>ROUND(I189*H189,2)</f>
        <v>0</v>
      </c>
      <c r="BL189" s="20" t="s">
        <v>305</v>
      </c>
      <c r="BM189" s="222" t="s">
        <v>3525</v>
      </c>
    </row>
    <row r="190" s="2" customFormat="1">
      <c r="A190" s="42"/>
      <c r="B190" s="43"/>
      <c r="C190" s="44"/>
      <c r="D190" s="224" t="s">
        <v>183</v>
      </c>
      <c r="E190" s="44"/>
      <c r="F190" s="225" t="s">
        <v>3526</v>
      </c>
      <c r="G190" s="44"/>
      <c r="H190" s="44"/>
      <c r="I190" s="226"/>
      <c r="J190" s="44"/>
      <c r="K190" s="44"/>
      <c r="L190" s="48"/>
      <c r="M190" s="227"/>
      <c r="N190" s="228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183</v>
      </c>
      <c r="AU190" s="20" t="s">
        <v>80</v>
      </c>
    </row>
    <row r="191" s="2" customFormat="1">
      <c r="A191" s="42"/>
      <c r="B191" s="43"/>
      <c r="C191" s="44"/>
      <c r="D191" s="224" t="s">
        <v>311</v>
      </c>
      <c r="E191" s="44"/>
      <c r="F191" s="274" t="s">
        <v>3527</v>
      </c>
      <c r="G191" s="44"/>
      <c r="H191" s="44"/>
      <c r="I191" s="226"/>
      <c r="J191" s="44"/>
      <c r="K191" s="44"/>
      <c r="L191" s="48"/>
      <c r="M191" s="227"/>
      <c r="N191" s="228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311</v>
      </c>
      <c r="AU191" s="20" t="s">
        <v>80</v>
      </c>
    </row>
    <row r="192" s="12" customFormat="1">
      <c r="A192" s="12"/>
      <c r="B192" s="231"/>
      <c r="C192" s="232"/>
      <c r="D192" s="224" t="s">
        <v>187</v>
      </c>
      <c r="E192" s="233" t="s">
        <v>30</v>
      </c>
      <c r="F192" s="234" t="s">
        <v>3528</v>
      </c>
      <c r="G192" s="232"/>
      <c r="H192" s="233" t="s">
        <v>30</v>
      </c>
      <c r="I192" s="235"/>
      <c r="J192" s="232"/>
      <c r="K192" s="232"/>
      <c r="L192" s="236"/>
      <c r="M192" s="237"/>
      <c r="N192" s="238"/>
      <c r="O192" s="238"/>
      <c r="P192" s="238"/>
      <c r="Q192" s="238"/>
      <c r="R192" s="238"/>
      <c r="S192" s="238"/>
      <c r="T192" s="239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40" t="s">
        <v>187</v>
      </c>
      <c r="AU192" s="240" t="s">
        <v>80</v>
      </c>
      <c r="AV192" s="12" t="s">
        <v>80</v>
      </c>
      <c r="AW192" s="12" t="s">
        <v>36</v>
      </c>
      <c r="AX192" s="12" t="s">
        <v>73</v>
      </c>
      <c r="AY192" s="240" t="s">
        <v>175</v>
      </c>
    </row>
    <row r="193" s="12" customFormat="1">
      <c r="A193" s="12"/>
      <c r="B193" s="231"/>
      <c r="C193" s="232"/>
      <c r="D193" s="224" t="s">
        <v>187</v>
      </c>
      <c r="E193" s="233" t="s">
        <v>30</v>
      </c>
      <c r="F193" s="234" t="s">
        <v>3529</v>
      </c>
      <c r="G193" s="232"/>
      <c r="H193" s="233" t="s">
        <v>30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40" t="s">
        <v>187</v>
      </c>
      <c r="AU193" s="240" t="s">
        <v>80</v>
      </c>
      <c r="AV193" s="12" t="s">
        <v>80</v>
      </c>
      <c r="AW193" s="12" t="s">
        <v>36</v>
      </c>
      <c r="AX193" s="12" t="s">
        <v>73</v>
      </c>
      <c r="AY193" s="240" t="s">
        <v>175</v>
      </c>
    </row>
    <row r="194" s="13" customFormat="1">
      <c r="A194" s="13"/>
      <c r="B194" s="241"/>
      <c r="C194" s="242"/>
      <c r="D194" s="224" t="s">
        <v>187</v>
      </c>
      <c r="E194" s="243" t="s">
        <v>30</v>
      </c>
      <c r="F194" s="244" t="s">
        <v>3530</v>
      </c>
      <c r="G194" s="242"/>
      <c r="H194" s="245">
        <v>36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1" t="s">
        <v>187</v>
      </c>
      <c r="AU194" s="251" t="s">
        <v>80</v>
      </c>
      <c r="AV194" s="13" t="s">
        <v>82</v>
      </c>
      <c r="AW194" s="13" t="s">
        <v>36</v>
      </c>
      <c r="AX194" s="13" t="s">
        <v>73</v>
      </c>
      <c r="AY194" s="251" t="s">
        <v>175</v>
      </c>
    </row>
    <row r="195" s="15" customFormat="1">
      <c r="A195" s="15"/>
      <c r="B195" s="263"/>
      <c r="C195" s="264"/>
      <c r="D195" s="224" t="s">
        <v>187</v>
      </c>
      <c r="E195" s="265" t="s">
        <v>30</v>
      </c>
      <c r="F195" s="266" t="s">
        <v>231</v>
      </c>
      <c r="G195" s="264"/>
      <c r="H195" s="267">
        <v>36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187</v>
      </c>
      <c r="AU195" s="273" t="s">
        <v>80</v>
      </c>
      <c r="AV195" s="15" t="s">
        <v>196</v>
      </c>
      <c r="AW195" s="15" t="s">
        <v>36</v>
      </c>
      <c r="AX195" s="15" t="s">
        <v>73</v>
      </c>
      <c r="AY195" s="273" t="s">
        <v>175</v>
      </c>
    </row>
    <row r="196" s="12" customFormat="1">
      <c r="A196" s="12"/>
      <c r="B196" s="231"/>
      <c r="C196" s="232"/>
      <c r="D196" s="224" t="s">
        <v>187</v>
      </c>
      <c r="E196" s="233" t="s">
        <v>30</v>
      </c>
      <c r="F196" s="234" t="s">
        <v>3528</v>
      </c>
      <c r="G196" s="232"/>
      <c r="H196" s="233" t="s">
        <v>30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40" t="s">
        <v>187</v>
      </c>
      <c r="AU196" s="240" t="s">
        <v>80</v>
      </c>
      <c r="AV196" s="12" t="s">
        <v>80</v>
      </c>
      <c r="AW196" s="12" t="s">
        <v>36</v>
      </c>
      <c r="AX196" s="12" t="s">
        <v>73</v>
      </c>
      <c r="AY196" s="240" t="s">
        <v>175</v>
      </c>
    </row>
    <row r="197" s="12" customFormat="1">
      <c r="A197" s="12"/>
      <c r="B197" s="231"/>
      <c r="C197" s="232"/>
      <c r="D197" s="224" t="s">
        <v>187</v>
      </c>
      <c r="E197" s="233" t="s">
        <v>30</v>
      </c>
      <c r="F197" s="234" t="s">
        <v>3531</v>
      </c>
      <c r="G197" s="232"/>
      <c r="H197" s="233" t="s">
        <v>30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T197" s="240" t="s">
        <v>187</v>
      </c>
      <c r="AU197" s="240" t="s">
        <v>80</v>
      </c>
      <c r="AV197" s="12" t="s">
        <v>80</v>
      </c>
      <c r="AW197" s="12" t="s">
        <v>36</v>
      </c>
      <c r="AX197" s="12" t="s">
        <v>73</v>
      </c>
      <c r="AY197" s="240" t="s">
        <v>175</v>
      </c>
    </row>
    <row r="198" s="13" customFormat="1">
      <c r="A198" s="13"/>
      <c r="B198" s="241"/>
      <c r="C198" s="242"/>
      <c r="D198" s="224" t="s">
        <v>187</v>
      </c>
      <c r="E198" s="243" t="s">
        <v>30</v>
      </c>
      <c r="F198" s="244" t="s">
        <v>3532</v>
      </c>
      <c r="G198" s="242"/>
      <c r="H198" s="245">
        <v>8.4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1" t="s">
        <v>187</v>
      </c>
      <c r="AU198" s="251" t="s">
        <v>80</v>
      </c>
      <c r="AV198" s="13" t="s">
        <v>82</v>
      </c>
      <c r="AW198" s="13" t="s">
        <v>36</v>
      </c>
      <c r="AX198" s="13" t="s">
        <v>73</v>
      </c>
      <c r="AY198" s="251" t="s">
        <v>175</v>
      </c>
    </row>
    <row r="199" s="15" customFormat="1">
      <c r="A199" s="15"/>
      <c r="B199" s="263"/>
      <c r="C199" s="264"/>
      <c r="D199" s="224" t="s">
        <v>187</v>
      </c>
      <c r="E199" s="265" t="s">
        <v>30</v>
      </c>
      <c r="F199" s="266" t="s">
        <v>231</v>
      </c>
      <c r="G199" s="264"/>
      <c r="H199" s="267">
        <v>8.4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3" t="s">
        <v>187</v>
      </c>
      <c r="AU199" s="273" t="s">
        <v>80</v>
      </c>
      <c r="AV199" s="15" t="s">
        <v>196</v>
      </c>
      <c r="AW199" s="15" t="s">
        <v>36</v>
      </c>
      <c r="AX199" s="15" t="s">
        <v>73</v>
      </c>
      <c r="AY199" s="273" t="s">
        <v>175</v>
      </c>
    </row>
    <row r="200" s="14" customFormat="1">
      <c r="A200" s="14"/>
      <c r="B200" s="252"/>
      <c r="C200" s="253"/>
      <c r="D200" s="224" t="s">
        <v>187</v>
      </c>
      <c r="E200" s="254" t="s">
        <v>30</v>
      </c>
      <c r="F200" s="255" t="s">
        <v>190</v>
      </c>
      <c r="G200" s="253"/>
      <c r="H200" s="256">
        <v>44.4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2" t="s">
        <v>187</v>
      </c>
      <c r="AU200" s="262" t="s">
        <v>80</v>
      </c>
      <c r="AV200" s="14" t="s">
        <v>181</v>
      </c>
      <c r="AW200" s="14" t="s">
        <v>36</v>
      </c>
      <c r="AX200" s="14" t="s">
        <v>80</v>
      </c>
      <c r="AY200" s="262" t="s">
        <v>175</v>
      </c>
    </row>
    <row r="201" s="2" customFormat="1" ht="16.5" customHeight="1">
      <c r="A201" s="42"/>
      <c r="B201" s="43"/>
      <c r="C201" s="211" t="s">
        <v>305</v>
      </c>
      <c r="D201" s="275" t="s">
        <v>176</v>
      </c>
      <c r="E201" s="212" t="s">
        <v>3533</v>
      </c>
      <c r="F201" s="213" t="s">
        <v>3534</v>
      </c>
      <c r="G201" s="214" t="s">
        <v>247</v>
      </c>
      <c r="H201" s="215">
        <v>52.8</v>
      </c>
      <c r="I201" s="216"/>
      <c r="J201" s="217">
        <f>ROUND(I201*H201,2)</f>
        <v>0</v>
      </c>
      <c r="K201" s="213" t="s">
        <v>30</v>
      </c>
      <c r="L201" s="48"/>
      <c r="M201" s="218" t="s">
        <v>30</v>
      </c>
      <c r="N201" s="219" t="s">
        <v>44</v>
      </c>
      <c r="O201" s="88"/>
      <c r="P201" s="220">
        <f>O201*H201</f>
        <v>0</v>
      </c>
      <c r="Q201" s="220">
        <v>0.00126</v>
      </c>
      <c r="R201" s="220">
        <f>Q201*H201</f>
        <v>0.066528</v>
      </c>
      <c r="S201" s="220">
        <v>0</v>
      </c>
      <c r="T201" s="221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22" t="s">
        <v>305</v>
      </c>
      <c r="AT201" s="222" t="s">
        <v>176</v>
      </c>
      <c r="AU201" s="222" t="s">
        <v>80</v>
      </c>
      <c r="AY201" s="20" t="s">
        <v>175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0" t="s">
        <v>80</v>
      </c>
      <c r="BK201" s="223">
        <f>ROUND(I201*H201,2)</f>
        <v>0</v>
      </c>
      <c r="BL201" s="20" t="s">
        <v>305</v>
      </c>
      <c r="BM201" s="222" t="s">
        <v>3535</v>
      </c>
    </row>
    <row r="202" s="2" customFormat="1">
      <c r="A202" s="42"/>
      <c r="B202" s="43"/>
      <c r="C202" s="44"/>
      <c r="D202" s="224" t="s">
        <v>183</v>
      </c>
      <c r="E202" s="44"/>
      <c r="F202" s="225" t="s">
        <v>3534</v>
      </c>
      <c r="G202" s="44"/>
      <c r="H202" s="44"/>
      <c r="I202" s="226"/>
      <c r="J202" s="44"/>
      <c r="K202" s="44"/>
      <c r="L202" s="48"/>
      <c r="M202" s="227"/>
      <c r="N202" s="228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183</v>
      </c>
      <c r="AU202" s="20" t="s">
        <v>80</v>
      </c>
    </row>
    <row r="203" s="2" customFormat="1">
      <c r="A203" s="42"/>
      <c r="B203" s="43"/>
      <c r="C203" s="44"/>
      <c r="D203" s="224" t="s">
        <v>311</v>
      </c>
      <c r="E203" s="44"/>
      <c r="F203" s="274" t="s">
        <v>3536</v>
      </c>
      <c r="G203" s="44"/>
      <c r="H203" s="44"/>
      <c r="I203" s="226"/>
      <c r="J203" s="44"/>
      <c r="K203" s="44"/>
      <c r="L203" s="48"/>
      <c r="M203" s="227"/>
      <c r="N203" s="228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311</v>
      </c>
      <c r="AU203" s="20" t="s">
        <v>80</v>
      </c>
    </row>
    <row r="204" s="12" customFormat="1">
      <c r="A204" s="12"/>
      <c r="B204" s="231"/>
      <c r="C204" s="232"/>
      <c r="D204" s="224" t="s">
        <v>187</v>
      </c>
      <c r="E204" s="233" t="s">
        <v>30</v>
      </c>
      <c r="F204" s="234" t="s">
        <v>3537</v>
      </c>
      <c r="G204" s="232"/>
      <c r="H204" s="233" t="s">
        <v>30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T204" s="240" t="s">
        <v>187</v>
      </c>
      <c r="AU204" s="240" t="s">
        <v>80</v>
      </c>
      <c r="AV204" s="12" t="s">
        <v>80</v>
      </c>
      <c r="AW204" s="12" t="s">
        <v>36</v>
      </c>
      <c r="AX204" s="12" t="s">
        <v>73</v>
      </c>
      <c r="AY204" s="240" t="s">
        <v>175</v>
      </c>
    </row>
    <row r="205" s="13" customFormat="1">
      <c r="A205" s="13"/>
      <c r="B205" s="241"/>
      <c r="C205" s="242"/>
      <c r="D205" s="224" t="s">
        <v>187</v>
      </c>
      <c r="E205" s="243" t="s">
        <v>30</v>
      </c>
      <c r="F205" s="244" t="s">
        <v>3493</v>
      </c>
      <c r="G205" s="242"/>
      <c r="H205" s="245">
        <v>52.8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1" t="s">
        <v>187</v>
      </c>
      <c r="AU205" s="251" t="s">
        <v>80</v>
      </c>
      <c r="AV205" s="13" t="s">
        <v>82</v>
      </c>
      <c r="AW205" s="13" t="s">
        <v>36</v>
      </c>
      <c r="AX205" s="13" t="s">
        <v>73</v>
      </c>
      <c r="AY205" s="251" t="s">
        <v>175</v>
      </c>
    </row>
    <row r="206" s="14" customFormat="1">
      <c r="A206" s="14"/>
      <c r="B206" s="252"/>
      <c r="C206" s="253"/>
      <c r="D206" s="224" t="s">
        <v>187</v>
      </c>
      <c r="E206" s="254" t="s">
        <v>30</v>
      </c>
      <c r="F206" s="255" t="s">
        <v>190</v>
      </c>
      <c r="G206" s="253"/>
      <c r="H206" s="256">
        <v>52.8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2" t="s">
        <v>187</v>
      </c>
      <c r="AU206" s="262" t="s">
        <v>80</v>
      </c>
      <c r="AV206" s="14" t="s">
        <v>181</v>
      </c>
      <c r="AW206" s="14" t="s">
        <v>36</v>
      </c>
      <c r="AX206" s="14" t="s">
        <v>80</v>
      </c>
      <c r="AY206" s="262" t="s">
        <v>175</v>
      </c>
    </row>
    <row r="207" s="2" customFormat="1" ht="16.5" customHeight="1">
      <c r="A207" s="42"/>
      <c r="B207" s="43"/>
      <c r="C207" s="211" t="s">
        <v>314</v>
      </c>
      <c r="D207" s="275" t="s">
        <v>176</v>
      </c>
      <c r="E207" s="212" t="s">
        <v>3538</v>
      </c>
      <c r="F207" s="213" t="s">
        <v>3539</v>
      </c>
      <c r="G207" s="214" t="s">
        <v>247</v>
      </c>
      <c r="H207" s="215">
        <v>20.4</v>
      </c>
      <c r="I207" s="216"/>
      <c r="J207" s="217">
        <f>ROUND(I207*H207,2)</f>
        <v>0</v>
      </c>
      <c r="K207" s="213" t="s">
        <v>30</v>
      </c>
      <c r="L207" s="48"/>
      <c r="M207" s="218" t="s">
        <v>30</v>
      </c>
      <c r="N207" s="219" t="s">
        <v>44</v>
      </c>
      <c r="O207" s="88"/>
      <c r="P207" s="220">
        <f>O207*H207</f>
        <v>0</v>
      </c>
      <c r="Q207" s="220">
        <v>0.00153</v>
      </c>
      <c r="R207" s="220">
        <f>Q207*H207</f>
        <v>0.031211999999999996</v>
      </c>
      <c r="S207" s="220">
        <v>0</v>
      </c>
      <c r="T207" s="221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22" t="s">
        <v>305</v>
      </c>
      <c r="AT207" s="222" t="s">
        <v>176</v>
      </c>
      <c r="AU207" s="222" t="s">
        <v>80</v>
      </c>
      <c r="AY207" s="20" t="s">
        <v>175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20" t="s">
        <v>80</v>
      </c>
      <c r="BK207" s="223">
        <f>ROUND(I207*H207,2)</f>
        <v>0</v>
      </c>
      <c r="BL207" s="20" t="s">
        <v>305</v>
      </c>
      <c r="BM207" s="222" t="s">
        <v>3540</v>
      </c>
    </row>
    <row r="208" s="2" customFormat="1">
      <c r="A208" s="42"/>
      <c r="B208" s="43"/>
      <c r="C208" s="44"/>
      <c r="D208" s="224" t="s">
        <v>183</v>
      </c>
      <c r="E208" s="44"/>
      <c r="F208" s="225" t="s">
        <v>3541</v>
      </c>
      <c r="G208" s="44"/>
      <c r="H208" s="44"/>
      <c r="I208" s="226"/>
      <c r="J208" s="44"/>
      <c r="K208" s="44"/>
      <c r="L208" s="48"/>
      <c r="M208" s="227"/>
      <c r="N208" s="228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183</v>
      </c>
      <c r="AU208" s="20" t="s">
        <v>80</v>
      </c>
    </row>
    <row r="209" s="2" customFormat="1">
      <c r="A209" s="42"/>
      <c r="B209" s="43"/>
      <c r="C209" s="44"/>
      <c r="D209" s="224" t="s">
        <v>311</v>
      </c>
      <c r="E209" s="44"/>
      <c r="F209" s="274" t="s">
        <v>3542</v>
      </c>
      <c r="G209" s="44"/>
      <c r="H209" s="44"/>
      <c r="I209" s="226"/>
      <c r="J209" s="44"/>
      <c r="K209" s="44"/>
      <c r="L209" s="48"/>
      <c r="M209" s="227"/>
      <c r="N209" s="228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311</v>
      </c>
      <c r="AU209" s="20" t="s">
        <v>80</v>
      </c>
    </row>
    <row r="210" s="12" customFormat="1">
      <c r="A210" s="12"/>
      <c r="B210" s="231"/>
      <c r="C210" s="232"/>
      <c r="D210" s="224" t="s">
        <v>187</v>
      </c>
      <c r="E210" s="233" t="s">
        <v>30</v>
      </c>
      <c r="F210" s="234" t="s">
        <v>3543</v>
      </c>
      <c r="G210" s="232"/>
      <c r="H210" s="233" t="s">
        <v>30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40" t="s">
        <v>187</v>
      </c>
      <c r="AU210" s="240" t="s">
        <v>80</v>
      </c>
      <c r="AV210" s="12" t="s">
        <v>80</v>
      </c>
      <c r="AW210" s="12" t="s">
        <v>36</v>
      </c>
      <c r="AX210" s="12" t="s">
        <v>73</v>
      </c>
      <c r="AY210" s="240" t="s">
        <v>175</v>
      </c>
    </row>
    <row r="211" s="13" customFormat="1">
      <c r="A211" s="13"/>
      <c r="B211" s="241"/>
      <c r="C211" s="242"/>
      <c r="D211" s="224" t="s">
        <v>187</v>
      </c>
      <c r="E211" s="243" t="s">
        <v>30</v>
      </c>
      <c r="F211" s="244" t="s">
        <v>3501</v>
      </c>
      <c r="G211" s="242"/>
      <c r="H211" s="245">
        <v>20.4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187</v>
      </c>
      <c r="AU211" s="251" t="s">
        <v>80</v>
      </c>
      <c r="AV211" s="13" t="s">
        <v>82</v>
      </c>
      <c r="AW211" s="13" t="s">
        <v>36</v>
      </c>
      <c r="AX211" s="13" t="s">
        <v>73</v>
      </c>
      <c r="AY211" s="251" t="s">
        <v>175</v>
      </c>
    </row>
    <row r="212" s="14" customFormat="1">
      <c r="A212" s="14"/>
      <c r="B212" s="252"/>
      <c r="C212" s="253"/>
      <c r="D212" s="224" t="s">
        <v>187</v>
      </c>
      <c r="E212" s="254" t="s">
        <v>30</v>
      </c>
      <c r="F212" s="255" t="s">
        <v>190</v>
      </c>
      <c r="G212" s="253"/>
      <c r="H212" s="256">
        <v>20.4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187</v>
      </c>
      <c r="AU212" s="262" t="s">
        <v>80</v>
      </c>
      <c r="AV212" s="14" t="s">
        <v>181</v>
      </c>
      <c r="AW212" s="14" t="s">
        <v>36</v>
      </c>
      <c r="AX212" s="14" t="s">
        <v>80</v>
      </c>
      <c r="AY212" s="262" t="s">
        <v>175</v>
      </c>
    </row>
    <row r="213" s="2" customFormat="1" ht="21.75" customHeight="1">
      <c r="A213" s="42"/>
      <c r="B213" s="43"/>
      <c r="C213" s="211" t="s">
        <v>326</v>
      </c>
      <c r="D213" s="211" t="s">
        <v>176</v>
      </c>
      <c r="E213" s="212" t="s">
        <v>3544</v>
      </c>
      <c r="F213" s="213" t="s">
        <v>3545</v>
      </c>
      <c r="G213" s="214" t="s">
        <v>247</v>
      </c>
      <c r="H213" s="215">
        <v>36</v>
      </c>
      <c r="I213" s="216"/>
      <c r="J213" s="217">
        <f>ROUND(I213*H213,2)</f>
        <v>0</v>
      </c>
      <c r="K213" s="213" t="s">
        <v>180</v>
      </c>
      <c r="L213" s="48"/>
      <c r="M213" s="218" t="s">
        <v>30</v>
      </c>
      <c r="N213" s="219" t="s">
        <v>44</v>
      </c>
      <c r="O213" s="88"/>
      <c r="P213" s="220">
        <f>O213*H213</f>
        <v>0</v>
      </c>
      <c r="Q213" s="220">
        <v>5E-05</v>
      </c>
      <c r="R213" s="220">
        <f>Q213*H213</f>
        <v>0.0018</v>
      </c>
      <c r="S213" s="220">
        <v>0</v>
      </c>
      <c r="T213" s="221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2" t="s">
        <v>305</v>
      </c>
      <c r="AT213" s="222" t="s">
        <v>176</v>
      </c>
      <c r="AU213" s="222" t="s">
        <v>80</v>
      </c>
      <c r="AY213" s="20" t="s">
        <v>175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0" t="s">
        <v>80</v>
      </c>
      <c r="BK213" s="223">
        <f>ROUND(I213*H213,2)</f>
        <v>0</v>
      </c>
      <c r="BL213" s="20" t="s">
        <v>305</v>
      </c>
      <c r="BM213" s="222" t="s">
        <v>3546</v>
      </c>
    </row>
    <row r="214" s="2" customFormat="1">
      <c r="A214" s="42"/>
      <c r="B214" s="43"/>
      <c r="C214" s="44"/>
      <c r="D214" s="224" t="s">
        <v>183</v>
      </c>
      <c r="E214" s="44"/>
      <c r="F214" s="225" t="s">
        <v>3547</v>
      </c>
      <c r="G214" s="44"/>
      <c r="H214" s="44"/>
      <c r="I214" s="226"/>
      <c r="J214" s="44"/>
      <c r="K214" s="44"/>
      <c r="L214" s="48"/>
      <c r="M214" s="227"/>
      <c r="N214" s="228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183</v>
      </c>
      <c r="AU214" s="20" t="s">
        <v>80</v>
      </c>
    </row>
    <row r="215" s="2" customFormat="1">
      <c r="A215" s="42"/>
      <c r="B215" s="43"/>
      <c r="C215" s="44"/>
      <c r="D215" s="229" t="s">
        <v>185</v>
      </c>
      <c r="E215" s="44"/>
      <c r="F215" s="230" t="s">
        <v>3548</v>
      </c>
      <c r="G215" s="44"/>
      <c r="H215" s="44"/>
      <c r="I215" s="226"/>
      <c r="J215" s="44"/>
      <c r="K215" s="44"/>
      <c r="L215" s="48"/>
      <c r="M215" s="227"/>
      <c r="N215" s="228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185</v>
      </c>
      <c r="AU215" s="20" t="s">
        <v>80</v>
      </c>
    </row>
    <row r="216" s="2" customFormat="1">
      <c r="A216" s="42"/>
      <c r="B216" s="43"/>
      <c r="C216" s="44"/>
      <c r="D216" s="224" t="s">
        <v>311</v>
      </c>
      <c r="E216" s="44"/>
      <c r="F216" s="274" t="s">
        <v>3549</v>
      </c>
      <c r="G216" s="44"/>
      <c r="H216" s="44"/>
      <c r="I216" s="226"/>
      <c r="J216" s="44"/>
      <c r="K216" s="44"/>
      <c r="L216" s="48"/>
      <c r="M216" s="227"/>
      <c r="N216" s="228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311</v>
      </c>
      <c r="AU216" s="20" t="s">
        <v>80</v>
      </c>
    </row>
    <row r="217" s="12" customFormat="1">
      <c r="A217" s="12"/>
      <c r="B217" s="231"/>
      <c r="C217" s="232"/>
      <c r="D217" s="224" t="s">
        <v>187</v>
      </c>
      <c r="E217" s="233" t="s">
        <v>30</v>
      </c>
      <c r="F217" s="234" t="s">
        <v>3550</v>
      </c>
      <c r="G217" s="232"/>
      <c r="H217" s="233" t="s">
        <v>30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0" t="s">
        <v>187</v>
      </c>
      <c r="AU217" s="240" t="s">
        <v>80</v>
      </c>
      <c r="AV217" s="12" t="s">
        <v>80</v>
      </c>
      <c r="AW217" s="12" t="s">
        <v>36</v>
      </c>
      <c r="AX217" s="12" t="s">
        <v>73</v>
      </c>
      <c r="AY217" s="240" t="s">
        <v>175</v>
      </c>
    </row>
    <row r="218" s="12" customFormat="1">
      <c r="A218" s="12"/>
      <c r="B218" s="231"/>
      <c r="C218" s="232"/>
      <c r="D218" s="224" t="s">
        <v>187</v>
      </c>
      <c r="E218" s="233" t="s">
        <v>30</v>
      </c>
      <c r="F218" s="234" t="s">
        <v>3551</v>
      </c>
      <c r="G218" s="232"/>
      <c r="H218" s="233" t="s">
        <v>30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40" t="s">
        <v>187</v>
      </c>
      <c r="AU218" s="240" t="s">
        <v>80</v>
      </c>
      <c r="AV218" s="12" t="s">
        <v>80</v>
      </c>
      <c r="AW218" s="12" t="s">
        <v>36</v>
      </c>
      <c r="AX218" s="12" t="s">
        <v>73</v>
      </c>
      <c r="AY218" s="240" t="s">
        <v>175</v>
      </c>
    </row>
    <row r="219" s="13" customFormat="1">
      <c r="A219" s="13"/>
      <c r="B219" s="241"/>
      <c r="C219" s="242"/>
      <c r="D219" s="224" t="s">
        <v>187</v>
      </c>
      <c r="E219" s="243" t="s">
        <v>30</v>
      </c>
      <c r="F219" s="244" t="s">
        <v>3480</v>
      </c>
      <c r="G219" s="242"/>
      <c r="H219" s="245">
        <v>36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1" t="s">
        <v>187</v>
      </c>
      <c r="AU219" s="251" t="s">
        <v>80</v>
      </c>
      <c r="AV219" s="13" t="s">
        <v>82</v>
      </c>
      <c r="AW219" s="13" t="s">
        <v>36</v>
      </c>
      <c r="AX219" s="13" t="s">
        <v>73</v>
      </c>
      <c r="AY219" s="251" t="s">
        <v>175</v>
      </c>
    </row>
    <row r="220" s="14" customFormat="1">
      <c r="A220" s="14"/>
      <c r="B220" s="252"/>
      <c r="C220" s="253"/>
      <c r="D220" s="224" t="s">
        <v>187</v>
      </c>
      <c r="E220" s="254" t="s">
        <v>30</v>
      </c>
      <c r="F220" s="255" t="s">
        <v>190</v>
      </c>
      <c r="G220" s="253"/>
      <c r="H220" s="256">
        <v>36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2" t="s">
        <v>187</v>
      </c>
      <c r="AU220" s="262" t="s">
        <v>80</v>
      </c>
      <c r="AV220" s="14" t="s">
        <v>181</v>
      </c>
      <c r="AW220" s="14" t="s">
        <v>36</v>
      </c>
      <c r="AX220" s="14" t="s">
        <v>80</v>
      </c>
      <c r="AY220" s="262" t="s">
        <v>175</v>
      </c>
    </row>
    <row r="221" s="2" customFormat="1" ht="16.5" customHeight="1">
      <c r="A221" s="42"/>
      <c r="B221" s="43"/>
      <c r="C221" s="211" t="s">
        <v>335</v>
      </c>
      <c r="D221" s="211" t="s">
        <v>176</v>
      </c>
      <c r="E221" s="212" t="s">
        <v>3552</v>
      </c>
      <c r="F221" s="213" t="s">
        <v>3553</v>
      </c>
      <c r="G221" s="214" t="s">
        <v>567</v>
      </c>
      <c r="H221" s="215">
        <v>125</v>
      </c>
      <c r="I221" s="216"/>
      <c r="J221" s="217">
        <f>ROUND(I221*H221,2)</f>
        <v>0</v>
      </c>
      <c r="K221" s="213" t="s">
        <v>180</v>
      </c>
      <c r="L221" s="48"/>
      <c r="M221" s="218" t="s">
        <v>30</v>
      </c>
      <c r="N221" s="219" t="s">
        <v>44</v>
      </c>
      <c r="O221" s="88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22" t="s">
        <v>305</v>
      </c>
      <c r="AT221" s="222" t="s">
        <v>176</v>
      </c>
      <c r="AU221" s="222" t="s">
        <v>80</v>
      </c>
      <c r="AY221" s="20" t="s">
        <v>175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20" t="s">
        <v>80</v>
      </c>
      <c r="BK221" s="223">
        <f>ROUND(I221*H221,2)</f>
        <v>0</v>
      </c>
      <c r="BL221" s="20" t="s">
        <v>305</v>
      </c>
      <c r="BM221" s="222" t="s">
        <v>3554</v>
      </c>
    </row>
    <row r="222" s="2" customFormat="1">
      <c r="A222" s="42"/>
      <c r="B222" s="43"/>
      <c r="C222" s="44"/>
      <c r="D222" s="224" t="s">
        <v>183</v>
      </c>
      <c r="E222" s="44"/>
      <c r="F222" s="225" t="s">
        <v>3555</v>
      </c>
      <c r="G222" s="44"/>
      <c r="H222" s="44"/>
      <c r="I222" s="226"/>
      <c r="J222" s="44"/>
      <c r="K222" s="44"/>
      <c r="L222" s="48"/>
      <c r="M222" s="227"/>
      <c r="N222" s="228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183</v>
      </c>
      <c r="AU222" s="20" t="s">
        <v>80</v>
      </c>
    </row>
    <row r="223" s="2" customFormat="1">
      <c r="A223" s="42"/>
      <c r="B223" s="43"/>
      <c r="C223" s="44"/>
      <c r="D223" s="229" t="s">
        <v>185</v>
      </c>
      <c r="E223" s="44"/>
      <c r="F223" s="230" t="s">
        <v>3556</v>
      </c>
      <c r="G223" s="44"/>
      <c r="H223" s="44"/>
      <c r="I223" s="226"/>
      <c r="J223" s="44"/>
      <c r="K223" s="44"/>
      <c r="L223" s="48"/>
      <c r="M223" s="227"/>
      <c r="N223" s="228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185</v>
      </c>
      <c r="AU223" s="20" t="s">
        <v>80</v>
      </c>
    </row>
    <row r="224" s="2" customFormat="1">
      <c r="A224" s="42"/>
      <c r="B224" s="43"/>
      <c r="C224" s="44"/>
      <c r="D224" s="224" t="s">
        <v>311</v>
      </c>
      <c r="E224" s="44"/>
      <c r="F224" s="274" t="s">
        <v>3557</v>
      </c>
      <c r="G224" s="44"/>
      <c r="H224" s="44"/>
      <c r="I224" s="226"/>
      <c r="J224" s="44"/>
      <c r="K224" s="44"/>
      <c r="L224" s="48"/>
      <c r="M224" s="227"/>
      <c r="N224" s="228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311</v>
      </c>
      <c r="AU224" s="20" t="s">
        <v>80</v>
      </c>
    </row>
    <row r="225" s="12" customFormat="1">
      <c r="A225" s="12"/>
      <c r="B225" s="231"/>
      <c r="C225" s="232"/>
      <c r="D225" s="224" t="s">
        <v>187</v>
      </c>
      <c r="E225" s="233" t="s">
        <v>30</v>
      </c>
      <c r="F225" s="234" t="s">
        <v>3558</v>
      </c>
      <c r="G225" s="232"/>
      <c r="H225" s="233" t="s">
        <v>30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T225" s="240" t="s">
        <v>187</v>
      </c>
      <c r="AU225" s="240" t="s">
        <v>80</v>
      </c>
      <c r="AV225" s="12" t="s">
        <v>80</v>
      </c>
      <c r="AW225" s="12" t="s">
        <v>36</v>
      </c>
      <c r="AX225" s="12" t="s">
        <v>73</v>
      </c>
      <c r="AY225" s="240" t="s">
        <v>175</v>
      </c>
    </row>
    <row r="226" s="13" customFormat="1">
      <c r="A226" s="13"/>
      <c r="B226" s="241"/>
      <c r="C226" s="242"/>
      <c r="D226" s="224" t="s">
        <v>187</v>
      </c>
      <c r="E226" s="243" t="s">
        <v>30</v>
      </c>
      <c r="F226" s="244" t="s">
        <v>3559</v>
      </c>
      <c r="G226" s="242"/>
      <c r="H226" s="245">
        <v>125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1" t="s">
        <v>187</v>
      </c>
      <c r="AU226" s="251" t="s">
        <v>80</v>
      </c>
      <c r="AV226" s="13" t="s">
        <v>82</v>
      </c>
      <c r="AW226" s="13" t="s">
        <v>36</v>
      </c>
      <c r="AX226" s="13" t="s">
        <v>73</v>
      </c>
      <c r="AY226" s="251" t="s">
        <v>175</v>
      </c>
    </row>
    <row r="227" s="14" customFormat="1">
      <c r="A227" s="14"/>
      <c r="B227" s="252"/>
      <c r="C227" s="253"/>
      <c r="D227" s="224" t="s">
        <v>187</v>
      </c>
      <c r="E227" s="254" t="s">
        <v>30</v>
      </c>
      <c r="F227" s="255" t="s">
        <v>190</v>
      </c>
      <c r="G227" s="253"/>
      <c r="H227" s="256">
        <v>125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2" t="s">
        <v>187</v>
      </c>
      <c r="AU227" s="262" t="s">
        <v>80</v>
      </c>
      <c r="AV227" s="14" t="s">
        <v>181</v>
      </c>
      <c r="AW227" s="14" t="s">
        <v>36</v>
      </c>
      <c r="AX227" s="14" t="s">
        <v>80</v>
      </c>
      <c r="AY227" s="262" t="s">
        <v>175</v>
      </c>
    </row>
    <row r="228" s="2" customFormat="1" ht="16.5" customHeight="1">
      <c r="A228" s="42"/>
      <c r="B228" s="43"/>
      <c r="C228" s="211" t="s">
        <v>360</v>
      </c>
      <c r="D228" s="211" t="s">
        <v>176</v>
      </c>
      <c r="E228" s="212" t="s">
        <v>3560</v>
      </c>
      <c r="F228" s="213" t="s">
        <v>3561</v>
      </c>
      <c r="G228" s="214" t="s">
        <v>567</v>
      </c>
      <c r="H228" s="215">
        <v>3</v>
      </c>
      <c r="I228" s="216"/>
      <c r="J228" s="217">
        <f>ROUND(I228*H228,2)</f>
        <v>0</v>
      </c>
      <c r="K228" s="213" t="s">
        <v>3562</v>
      </c>
      <c r="L228" s="48"/>
      <c r="M228" s="218" t="s">
        <v>30</v>
      </c>
      <c r="N228" s="219" t="s">
        <v>44</v>
      </c>
      <c r="O228" s="88"/>
      <c r="P228" s="220">
        <f>O228*H228</f>
        <v>0</v>
      </c>
      <c r="Q228" s="220">
        <v>0.00022</v>
      </c>
      <c r="R228" s="220">
        <f>Q228*H228</f>
        <v>0.00066</v>
      </c>
      <c r="S228" s="220">
        <v>0</v>
      </c>
      <c r="T228" s="221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2" t="s">
        <v>305</v>
      </c>
      <c r="AT228" s="222" t="s">
        <v>176</v>
      </c>
      <c r="AU228" s="222" t="s">
        <v>80</v>
      </c>
      <c r="AY228" s="20" t="s">
        <v>175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0" t="s">
        <v>80</v>
      </c>
      <c r="BK228" s="223">
        <f>ROUND(I228*H228,2)</f>
        <v>0</v>
      </c>
      <c r="BL228" s="20" t="s">
        <v>305</v>
      </c>
      <c r="BM228" s="222" t="s">
        <v>3563</v>
      </c>
    </row>
    <row r="229" s="2" customFormat="1">
      <c r="A229" s="42"/>
      <c r="B229" s="43"/>
      <c r="C229" s="44"/>
      <c r="D229" s="224" t="s">
        <v>183</v>
      </c>
      <c r="E229" s="44"/>
      <c r="F229" s="225" t="s">
        <v>3564</v>
      </c>
      <c r="G229" s="44"/>
      <c r="H229" s="44"/>
      <c r="I229" s="226"/>
      <c r="J229" s="44"/>
      <c r="K229" s="44"/>
      <c r="L229" s="48"/>
      <c r="M229" s="227"/>
      <c r="N229" s="228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183</v>
      </c>
      <c r="AU229" s="20" t="s">
        <v>80</v>
      </c>
    </row>
    <row r="230" s="2" customFormat="1">
      <c r="A230" s="42"/>
      <c r="B230" s="43"/>
      <c r="C230" s="44"/>
      <c r="D230" s="229" t="s">
        <v>185</v>
      </c>
      <c r="E230" s="44"/>
      <c r="F230" s="230" t="s">
        <v>3565</v>
      </c>
      <c r="G230" s="44"/>
      <c r="H230" s="44"/>
      <c r="I230" s="226"/>
      <c r="J230" s="44"/>
      <c r="K230" s="44"/>
      <c r="L230" s="48"/>
      <c r="M230" s="227"/>
      <c r="N230" s="228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0" t="s">
        <v>185</v>
      </c>
      <c r="AU230" s="20" t="s">
        <v>80</v>
      </c>
    </row>
    <row r="231" s="2" customFormat="1">
      <c r="A231" s="42"/>
      <c r="B231" s="43"/>
      <c r="C231" s="44"/>
      <c r="D231" s="224" t="s">
        <v>311</v>
      </c>
      <c r="E231" s="44"/>
      <c r="F231" s="274" t="s">
        <v>3566</v>
      </c>
      <c r="G231" s="44"/>
      <c r="H231" s="44"/>
      <c r="I231" s="226"/>
      <c r="J231" s="44"/>
      <c r="K231" s="44"/>
      <c r="L231" s="48"/>
      <c r="M231" s="227"/>
      <c r="N231" s="228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311</v>
      </c>
      <c r="AU231" s="20" t="s">
        <v>80</v>
      </c>
    </row>
    <row r="232" s="12" customFormat="1">
      <c r="A232" s="12"/>
      <c r="B232" s="231"/>
      <c r="C232" s="232"/>
      <c r="D232" s="224" t="s">
        <v>187</v>
      </c>
      <c r="E232" s="233" t="s">
        <v>30</v>
      </c>
      <c r="F232" s="234" t="s">
        <v>3567</v>
      </c>
      <c r="G232" s="232"/>
      <c r="H232" s="233" t="s">
        <v>30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40" t="s">
        <v>187</v>
      </c>
      <c r="AU232" s="240" t="s">
        <v>80</v>
      </c>
      <c r="AV232" s="12" t="s">
        <v>80</v>
      </c>
      <c r="AW232" s="12" t="s">
        <v>36</v>
      </c>
      <c r="AX232" s="12" t="s">
        <v>73</v>
      </c>
      <c r="AY232" s="240" t="s">
        <v>175</v>
      </c>
    </row>
    <row r="233" s="13" customFormat="1">
      <c r="A233" s="13"/>
      <c r="B233" s="241"/>
      <c r="C233" s="242"/>
      <c r="D233" s="224" t="s">
        <v>187</v>
      </c>
      <c r="E233" s="243" t="s">
        <v>30</v>
      </c>
      <c r="F233" s="244" t="s">
        <v>3568</v>
      </c>
      <c r="G233" s="242"/>
      <c r="H233" s="245">
        <v>3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187</v>
      </c>
      <c r="AU233" s="251" t="s">
        <v>80</v>
      </c>
      <c r="AV233" s="13" t="s">
        <v>82</v>
      </c>
      <c r="AW233" s="13" t="s">
        <v>36</v>
      </c>
      <c r="AX233" s="13" t="s">
        <v>73</v>
      </c>
      <c r="AY233" s="251" t="s">
        <v>175</v>
      </c>
    </row>
    <row r="234" s="14" customFormat="1">
      <c r="A234" s="14"/>
      <c r="B234" s="252"/>
      <c r="C234" s="253"/>
      <c r="D234" s="224" t="s">
        <v>187</v>
      </c>
      <c r="E234" s="254" t="s">
        <v>30</v>
      </c>
      <c r="F234" s="255" t="s">
        <v>190</v>
      </c>
      <c r="G234" s="253"/>
      <c r="H234" s="256">
        <v>3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2" t="s">
        <v>187</v>
      </c>
      <c r="AU234" s="262" t="s">
        <v>80</v>
      </c>
      <c r="AV234" s="14" t="s">
        <v>181</v>
      </c>
      <c r="AW234" s="14" t="s">
        <v>36</v>
      </c>
      <c r="AX234" s="14" t="s">
        <v>80</v>
      </c>
      <c r="AY234" s="262" t="s">
        <v>175</v>
      </c>
    </row>
    <row r="235" s="2" customFormat="1" ht="16.5" customHeight="1">
      <c r="A235" s="42"/>
      <c r="B235" s="43"/>
      <c r="C235" s="211" t="s">
        <v>7</v>
      </c>
      <c r="D235" s="211" t="s">
        <v>176</v>
      </c>
      <c r="E235" s="212" t="s">
        <v>3569</v>
      </c>
      <c r="F235" s="213" t="s">
        <v>3570</v>
      </c>
      <c r="G235" s="214" t="s">
        <v>567</v>
      </c>
      <c r="H235" s="215">
        <v>6</v>
      </c>
      <c r="I235" s="216"/>
      <c r="J235" s="217">
        <f>ROUND(I235*H235,2)</f>
        <v>0</v>
      </c>
      <c r="K235" s="213" t="s">
        <v>180</v>
      </c>
      <c r="L235" s="48"/>
      <c r="M235" s="218" t="s">
        <v>30</v>
      </c>
      <c r="N235" s="219" t="s">
        <v>44</v>
      </c>
      <c r="O235" s="88"/>
      <c r="P235" s="220">
        <f>O235*H235</f>
        <v>0</v>
      </c>
      <c r="Q235" s="220">
        <v>0.00012</v>
      </c>
      <c r="R235" s="220">
        <f>Q235*H235</f>
        <v>0.00072</v>
      </c>
      <c r="S235" s="220">
        <v>0</v>
      </c>
      <c r="T235" s="221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2" t="s">
        <v>305</v>
      </c>
      <c r="AT235" s="222" t="s">
        <v>176</v>
      </c>
      <c r="AU235" s="222" t="s">
        <v>80</v>
      </c>
      <c r="AY235" s="20" t="s">
        <v>175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0" t="s">
        <v>80</v>
      </c>
      <c r="BK235" s="223">
        <f>ROUND(I235*H235,2)</f>
        <v>0</v>
      </c>
      <c r="BL235" s="20" t="s">
        <v>305</v>
      </c>
      <c r="BM235" s="222" t="s">
        <v>3571</v>
      </c>
    </row>
    <row r="236" s="2" customFormat="1">
      <c r="A236" s="42"/>
      <c r="B236" s="43"/>
      <c r="C236" s="44"/>
      <c r="D236" s="224" t="s">
        <v>183</v>
      </c>
      <c r="E236" s="44"/>
      <c r="F236" s="225" t="s">
        <v>3572</v>
      </c>
      <c r="G236" s="44"/>
      <c r="H236" s="44"/>
      <c r="I236" s="226"/>
      <c r="J236" s="44"/>
      <c r="K236" s="44"/>
      <c r="L236" s="48"/>
      <c r="M236" s="227"/>
      <c r="N236" s="228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183</v>
      </c>
      <c r="AU236" s="20" t="s">
        <v>80</v>
      </c>
    </row>
    <row r="237" s="2" customFormat="1">
      <c r="A237" s="42"/>
      <c r="B237" s="43"/>
      <c r="C237" s="44"/>
      <c r="D237" s="229" t="s">
        <v>185</v>
      </c>
      <c r="E237" s="44"/>
      <c r="F237" s="230" t="s">
        <v>3573</v>
      </c>
      <c r="G237" s="44"/>
      <c r="H237" s="44"/>
      <c r="I237" s="226"/>
      <c r="J237" s="44"/>
      <c r="K237" s="44"/>
      <c r="L237" s="48"/>
      <c r="M237" s="227"/>
      <c r="N237" s="228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185</v>
      </c>
      <c r="AU237" s="20" t="s">
        <v>80</v>
      </c>
    </row>
    <row r="238" s="2" customFormat="1">
      <c r="A238" s="42"/>
      <c r="B238" s="43"/>
      <c r="C238" s="44"/>
      <c r="D238" s="224" t="s">
        <v>311</v>
      </c>
      <c r="E238" s="44"/>
      <c r="F238" s="274" t="s">
        <v>3574</v>
      </c>
      <c r="G238" s="44"/>
      <c r="H238" s="44"/>
      <c r="I238" s="226"/>
      <c r="J238" s="44"/>
      <c r="K238" s="44"/>
      <c r="L238" s="48"/>
      <c r="M238" s="227"/>
      <c r="N238" s="228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311</v>
      </c>
      <c r="AU238" s="20" t="s">
        <v>80</v>
      </c>
    </row>
    <row r="239" s="12" customFormat="1">
      <c r="A239" s="12"/>
      <c r="B239" s="231"/>
      <c r="C239" s="232"/>
      <c r="D239" s="224" t="s">
        <v>187</v>
      </c>
      <c r="E239" s="233" t="s">
        <v>30</v>
      </c>
      <c r="F239" s="234" t="s">
        <v>3575</v>
      </c>
      <c r="G239" s="232"/>
      <c r="H239" s="233" t="s">
        <v>30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40" t="s">
        <v>187</v>
      </c>
      <c r="AU239" s="240" t="s">
        <v>80</v>
      </c>
      <c r="AV239" s="12" t="s">
        <v>80</v>
      </c>
      <c r="AW239" s="12" t="s">
        <v>36</v>
      </c>
      <c r="AX239" s="12" t="s">
        <v>73</v>
      </c>
      <c r="AY239" s="240" t="s">
        <v>175</v>
      </c>
    </row>
    <row r="240" s="13" customFormat="1">
      <c r="A240" s="13"/>
      <c r="B240" s="241"/>
      <c r="C240" s="242"/>
      <c r="D240" s="224" t="s">
        <v>187</v>
      </c>
      <c r="E240" s="243" t="s">
        <v>30</v>
      </c>
      <c r="F240" s="244" t="s">
        <v>3513</v>
      </c>
      <c r="G240" s="242"/>
      <c r="H240" s="245">
        <v>6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187</v>
      </c>
      <c r="AU240" s="251" t="s">
        <v>80</v>
      </c>
      <c r="AV240" s="13" t="s">
        <v>82</v>
      </c>
      <c r="AW240" s="13" t="s">
        <v>36</v>
      </c>
      <c r="AX240" s="13" t="s">
        <v>73</v>
      </c>
      <c r="AY240" s="251" t="s">
        <v>175</v>
      </c>
    </row>
    <row r="241" s="14" customFormat="1">
      <c r="A241" s="14"/>
      <c r="B241" s="252"/>
      <c r="C241" s="253"/>
      <c r="D241" s="224" t="s">
        <v>187</v>
      </c>
      <c r="E241" s="254" t="s">
        <v>30</v>
      </c>
      <c r="F241" s="255" t="s">
        <v>190</v>
      </c>
      <c r="G241" s="253"/>
      <c r="H241" s="256">
        <v>6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2" t="s">
        <v>187</v>
      </c>
      <c r="AU241" s="262" t="s">
        <v>80</v>
      </c>
      <c r="AV241" s="14" t="s">
        <v>181</v>
      </c>
      <c r="AW241" s="14" t="s">
        <v>36</v>
      </c>
      <c r="AX241" s="14" t="s">
        <v>80</v>
      </c>
      <c r="AY241" s="262" t="s">
        <v>175</v>
      </c>
    </row>
    <row r="242" s="2" customFormat="1" ht="16.5" customHeight="1">
      <c r="A242" s="42"/>
      <c r="B242" s="43"/>
      <c r="C242" s="211" t="s">
        <v>375</v>
      </c>
      <c r="D242" s="211" t="s">
        <v>176</v>
      </c>
      <c r="E242" s="212" t="s">
        <v>3576</v>
      </c>
      <c r="F242" s="213" t="s">
        <v>3577</v>
      </c>
      <c r="G242" s="214" t="s">
        <v>567</v>
      </c>
      <c r="H242" s="215">
        <v>6</v>
      </c>
      <c r="I242" s="216"/>
      <c r="J242" s="217">
        <f>ROUND(I242*H242,2)</f>
        <v>0</v>
      </c>
      <c r="K242" s="213" t="s">
        <v>180</v>
      </c>
      <c r="L242" s="48"/>
      <c r="M242" s="218" t="s">
        <v>30</v>
      </c>
      <c r="N242" s="219" t="s">
        <v>44</v>
      </c>
      <c r="O242" s="88"/>
      <c r="P242" s="220">
        <f>O242*H242</f>
        <v>0</v>
      </c>
      <c r="Q242" s="220">
        <v>0.00041</v>
      </c>
      <c r="R242" s="220">
        <f>Q242*H242</f>
        <v>0.00246</v>
      </c>
      <c r="S242" s="220">
        <v>0</v>
      </c>
      <c r="T242" s="221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2" t="s">
        <v>305</v>
      </c>
      <c r="AT242" s="222" t="s">
        <v>176</v>
      </c>
      <c r="AU242" s="222" t="s">
        <v>80</v>
      </c>
      <c r="AY242" s="20" t="s">
        <v>175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20" t="s">
        <v>80</v>
      </c>
      <c r="BK242" s="223">
        <f>ROUND(I242*H242,2)</f>
        <v>0</v>
      </c>
      <c r="BL242" s="20" t="s">
        <v>305</v>
      </c>
      <c r="BM242" s="222" t="s">
        <v>3578</v>
      </c>
    </row>
    <row r="243" s="2" customFormat="1">
      <c r="A243" s="42"/>
      <c r="B243" s="43"/>
      <c r="C243" s="44"/>
      <c r="D243" s="224" t="s">
        <v>183</v>
      </c>
      <c r="E243" s="44"/>
      <c r="F243" s="225" t="s">
        <v>3579</v>
      </c>
      <c r="G243" s="44"/>
      <c r="H243" s="44"/>
      <c r="I243" s="226"/>
      <c r="J243" s="44"/>
      <c r="K243" s="44"/>
      <c r="L243" s="48"/>
      <c r="M243" s="227"/>
      <c r="N243" s="228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183</v>
      </c>
      <c r="AU243" s="20" t="s">
        <v>80</v>
      </c>
    </row>
    <row r="244" s="2" customFormat="1">
      <c r="A244" s="42"/>
      <c r="B244" s="43"/>
      <c r="C244" s="44"/>
      <c r="D244" s="229" t="s">
        <v>185</v>
      </c>
      <c r="E244" s="44"/>
      <c r="F244" s="230" t="s">
        <v>3580</v>
      </c>
      <c r="G244" s="44"/>
      <c r="H244" s="44"/>
      <c r="I244" s="226"/>
      <c r="J244" s="44"/>
      <c r="K244" s="44"/>
      <c r="L244" s="48"/>
      <c r="M244" s="227"/>
      <c r="N244" s="228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0" t="s">
        <v>185</v>
      </c>
      <c r="AU244" s="20" t="s">
        <v>80</v>
      </c>
    </row>
    <row r="245" s="2" customFormat="1">
      <c r="A245" s="42"/>
      <c r="B245" s="43"/>
      <c r="C245" s="44"/>
      <c r="D245" s="224" t="s">
        <v>311</v>
      </c>
      <c r="E245" s="44"/>
      <c r="F245" s="274" t="s">
        <v>3581</v>
      </c>
      <c r="G245" s="44"/>
      <c r="H245" s="44"/>
      <c r="I245" s="226"/>
      <c r="J245" s="44"/>
      <c r="K245" s="44"/>
      <c r="L245" s="48"/>
      <c r="M245" s="227"/>
      <c r="N245" s="228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311</v>
      </c>
      <c r="AU245" s="20" t="s">
        <v>80</v>
      </c>
    </row>
    <row r="246" s="12" customFormat="1">
      <c r="A246" s="12"/>
      <c r="B246" s="231"/>
      <c r="C246" s="232"/>
      <c r="D246" s="224" t="s">
        <v>187</v>
      </c>
      <c r="E246" s="233" t="s">
        <v>30</v>
      </c>
      <c r="F246" s="234" t="s">
        <v>3582</v>
      </c>
      <c r="G246" s="232"/>
      <c r="H246" s="233" t="s">
        <v>30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40" t="s">
        <v>187</v>
      </c>
      <c r="AU246" s="240" t="s">
        <v>80</v>
      </c>
      <c r="AV246" s="12" t="s">
        <v>80</v>
      </c>
      <c r="AW246" s="12" t="s">
        <v>36</v>
      </c>
      <c r="AX246" s="12" t="s">
        <v>73</v>
      </c>
      <c r="AY246" s="240" t="s">
        <v>175</v>
      </c>
    </row>
    <row r="247" s="13" customFormat="1">
      <c r="A247" s="13"/>
      <c r="B247" s="241"/>
      <c r="C247" s="242"/>
      <c r="D247" s="224" t="s">
        <v>187</v>
      </c>
      <c r="E247" s="243" t="s">
        <v>30</v>
      </c>
      <c r="F247" s="244" t="s">
        <v>3513</v>
      </c>
      <c r="G247" s="242"/>
      <c r="H247" s="245">
        <v>6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1" t="s">
        <v>187</v>
      </c>
      <c r="AU247" s="251" t="s">
        <v>80</v>
      </c>
      <c r="AV247" s="13" t="s">
        <v>82</v>
      </c>
      <c r="AW247" s="13" t="s">
        <v>36</v>
      </c>
      <c r="AX247" s="13" t="s">
        <v>73</v>
      </c>
      <c r="AY247" s="251" t="s">
        <v>175</v>
      </c>
    </row>
    <row r="248" s="14" customFormat="1">
      <c r="A248" s="14"/>
      <c r="B248" s="252"/>
      <c r="C248" s="253"/>
      <c r="D248" s="224" t="s">
        <v>187</v>
      </c>
      <c r="E248" s="254" t="s">
        <v>30</v>
      </c>
      <c r="F248" s="255" t="s">
        <v>190</v>
      </c>
      <c r="G248" s="253"/>
      <c r="H248" s="256">
        <v>6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2" t="s">
        <v>187</v>
      </c>
      <c r="AU248" s="262" t="s">
        <v>80</v>
      </c>
      <c r="AV248" s="14" t="s">
        <v>181</v>
      </c>
      <c r="AW248" s="14" t="s">
        <v>36</v>
      </c>
      <c r="AX248" s="14" t="s">
        <v>80</v>
      </c>
      <c r="AY248" s="262" t="s">
        <v>175</v>
      </c>
    </row>
    <row r="249" s="2" customFormat="1" ht="16.5" customHeight="1">
      <c r="A249" s="42"/>
      <c r="B249" s="43"/>
      <c r="C249" s="211" t="s">
        <v>386</v>
      </c>
      <c r="D249" s="211" t="s">
        <v>176</v>
      </c>
      <c r="E249" s="212" t="s">
        <v>3583</v>
      </c>
      <c r="F249" s="213" t="s">
        <v>3584</v>
      </c>
      <c r="G249" s="214" t="s">
        <v>567</v>
      </c>
      <c r="H249" s="215">
        <v>6</v>
      </c>
      <c r="I249" s="216"/>
      <c r="J249" s="217">
        <f>ROUND(I249*H249,2)</f>
        <v>0</v>
      </c>
      <c r="K249" s="213" t="s">
        <v>180</v>
      </c>
      <c r="L249" s="48"/>
      <c r="M249" s="218" t="s">
        <v>30</v>
      </c>
      <c r="N249" s="219" t="s">
        <v>44</v>
      </c>
      <c r="O249" s="88"/>
      <c r="P249" s="220">
        <f>O249*H249</f>
        <v>0</v>
      </c>
      <c r="Q249" s="220">
        <v>0.00025</v>
      </c>
      <c r="R249" s="220">
        <f>Q249*H249</f>
        <v>0.0015</v>
      </c>
      <c r="S249" s="220">
        <v>0</v>
      </c>
      <c r="T249" s="221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22" t="s">
        <v>305</v>
      </c>
      <c r="AT249" s="222" t="s">
        <v>176</v>
      </c>
      <c r="AU249" s="222" t="s">
        <v>80</v>
      </c>
      <c r="AY249" s="20" t="s">
        <v>175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20" t="s">
        <v>80</v>
      </c>
      <c r="BK249" s="223">
        <f>ROUND(I249*H249,2)</f>
        <v>0</v>
      </c>
      <c r="BL249" s="20" t="s">
        <v>305</v>
      </c>
      <c r="BM249" s="222" t="s">
        <v>3585</v>
      </c>
    </row>
    <row r="250" s="2" customFormat="1">
      <c r="A250" s="42"/>
      <c r="B250" s="43"/>
      <c r="C250" s="44"/>
      <c r="D250" s="224" t="s">
        <v>183</v>
      </c>
      <c r="E250" s="44"/>
      <c r="F250" s="225" t="s">
        <v>3586</v>
      </c>
      <c r="G250" s="44"/>
      <c r="H250" s="44"/>
      <c r="I250" s="226"/>
      <c r="J250" s="44"/>
      <c r="K250" s="44"/>
      <c r="L250" s="48"/>
      <c r="M250" s="227"/>
      <c r="N250" s="228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183</v>
      </c>
      <c r="AU250" s="20" t="s">
        <v>80</v>
      </c>
    </row>
    <row r="251" s="2" customFormat="1">
      <c r="A251" s="42"/>
      <c r="B251" s="43"/>
      <c r="C251" s="44"/>
      <c r="D251" s="229" t="s">
        <v>185</v>
      </c>
      <c r="E251" s="44"/>
      <c r="F251" s="230" t="s">
        <v>3587</v>
      </c>
      <c r="G251" s="44"/>
      <c r="H251" s="44"/>
      <c r="I251" s="226"/>
      <c r="J251" s="44"/>
      <c r="K251" s="44"/>
      <c r="L251" s="48"/>
      <c r="M251" s="227"/>
      <c r="N251" s="228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185</v>
      </c>
      <c r="AU251" s="20" t="s">
        <v>80</v>
      </c>
    </row>
    <row r="252" s="2" customFormat="1">
      <c r="A252" s="42"/>
      <c r="B252" s="43"/>
      <c r="C252" s="44"/>
      <c r="D252" s="224" t="s">
        <v>311</v>
      </c>
      <c r="E252" s="44"/>
      <c r="F252" s="274" t="s">
        <v>3588</v>
      </c>
      <c r="G252" s="44"/>
      <c r="H252" s="44"/>
      <c r="I252" s="226"/>
      <c r="J252" s="44"/>
      <c r="K252" s="44"/>
      <c r="L252" s="48"/>
      <c r="M252" s="227"/>
      <c r="N252" s="228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0" t="s">
        <v>311</v>
      </c>
      <c r="AU252" s="20" t="s">
        <v>80</v>
      </c>
    </row>
    <row r="253" s="2" customFormat="1" ht="16.5" customHeight="1">
      <c r="A253" s="42"/>
      <c r="B253" s="43"/>
      <c r="C253" s="211" t="s">
        <v>394</v>
      </c>
      <c r="D253" s="211" t="s">
        <v>176</v>
      </c>
      <c r="E253" s="212" t="s">
        <v>3589</v>
      </c>
      <c r="F253" s="213" t="s">
        <v>3590</v>
      </c>
      <c r="G253" s="214" t="s">
        <v>567</v>
      </c>
      <c r="H253" s="215">
        <v>6</v>
      </c>
      <c r="I253" s="216"/>
      <c r="J253" s="217">
        <f>ROUND(I253*H253,2)</f>
        <v>0</v>
      </c>
      <c r="K253" s="213" t="s">
        <v>3562</v>
      </c>
      <c r="L253" s="48"/>
      <c r="M253" s="218" t="s">
        <v>30</v>
      </c>
      <c r="N253" s="219" t="s">
        <v>44</v>
      </c>
      <c r="O253" s="88"/>
      <c r="P253" s="220">
        <f>O253*H253</f>
        <v>0</v>
      </c>
      <c r="Q253" s="220">
        <v>0.00021</v>
      </c>
      <c r="R253" s="220">
        <f>Q253*H253</f>
        <v>0.00126</v>
      </c>
      <c r="S253" s="220">
        <v>0</v>
      </c>
      <c r="T253" s="221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22" t="s">
        <v>305</v>
      </c>
      <c r="AT253" s="222" t="s">
        <v>176</v>
      </c>
      <c r="AU253" s="222" t="s">
        <v>80</v>
      </c>
      <c r="AY253" s="20" t="s">
        <v>175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20" t="s">
        <v>80</v>
      </c>
      <c r="BK253" s="223">
        <f>ROUND(I253*H253,2)</f>
        <v>0</v>
      </c>
      <c r="BL253" s="20" t="s">
        <v>305</v>
      </c>
      <c r="BM253" s="222" t="s">
        <v>3591</v>
      </c>
    </row>
    <row r="254" s="2" customFormat="1">
      <c r="A254" s="42"/>
      <c r="B254" s="43"/>
      <c r="C254" s="44"/>
      <c r="D254" s="224" t="s">
        <v>183</v>
      </c>
      <c r="E254" s="44"/>
      <c r="F254" s="225" t="s">
        <v>3592</v>
      </c>
      <c r="G254" s="44"/>
      <c r="H254" s="44"/>
      <c r="I254" s="226"/>
      <c r="J254" s="44"/>
      <c r="K254" s="44"/>
      <c r="L254" s="48"/>
      <c r="M254" s="227"/>
      <c r="N254" s="228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183</v>
      </c>
      <c r="AU254" s="20" t="s">
        <v>80</v>
      </c>
    </row>
    <row r="255" s="2" customFormat="1">
      <c r="A255" s="42"/>
      <c r="B255" s="43"/>
      <c r="C255" s="44"/>
      <c r="D255" s="229" t="s">
        <v>185</v>
      </c>
      <c r="E255" s="44"/>
      <c r="F255" s="230" t="s">
        <v>3593</v>
      </c>
      <c r="G255" s="44"/>
      <c r="H255" s="44"/>
      <c r="I255" s="226"/>
      <c r="J255" s="44"/>
      <c r="K255" s="44"/>
      <c r="L255" s="48"/>
      <c r="M255" s="227"/>
      <c r="N255" s="228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185</v>
      </c>
      <c r="AU255" s="20" t="s">
        <v>80</v>
      </c>
    </row>
    <row r="256" s="2" customFormat="1">
      <c r="A256" s="42"/>
      <c r="B256" s="43"/>
      <c r="C256" s="44"/>
      <c r="D256" s="224" t="s">
        <v>311</v>
      </c>
      <c r="E256" s="44"/>
      <c r="F256" s="274" t="s">
        <v>3594</v>
      </c>
      <c r="G256" s="44"/>
      <c r="H256" s="44"/>
      <c r="I256" s="226"/>
      <c r="J256" s="44"/>
      <c r="K256" s="44"/>
      <c r="L256" s="48"/>
      <c r="M256" s="227"/>
      <c r="N256" s="228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0" t="s">
        <v>311</v>
      </c>
      <c r="AU256" s="20" t="s">
        <v>80</v>
      </c>
    </row>
    <row r="257" s="12" customFormat="1">
      <c r="A257" s="12"/>
      <c r="B257" s="231"/>
      <c r="C257" s="232"/>
      <c r="D257" s="224" t="s">
        <v>187</v>
      </c>
      <c r="E257" s="233" t="s">
        <v>30</v>
      </c>
      <c r="F257" s="234" t="s">
        <v>3595</v>
      </c>
      <c r="G257" s="232"/>
      <c r="H257" s="233" t="s">
        <v>30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40" t="s">
        <v>187</v>
      </c>
      <c r="AU257" s="240" t="s">
        <v>80</v>
      </c>
      <c r="AV257" s="12" t="s">
        <v>80</v>
      </c>
      <c r="AW257" s="12" t="s">
        <v>36</v>
      </c>
      <c r="AX257" s="12" t="s">
        <v>73</v>
      </c>
      <c r="AY257" s="240" t="s">
        <v>175</v>
      </c>
    </row>
    <row r="258" s="13" customFormat="1">
      <c r="A258" s="13"/>
      <c r="B258" s="241"/>
      <c r="C258" s="242"/>
      <c r="D258" s="224" t="s">
        <v>187</v>
      </c>
      <c r="E258" s="243" t="s">
        <v>30</v>
      </c>
      <c r="F258" s="244" t="s">
        <v>3513</v>
      </c>
      <c r="G258" s="242"/>
      <c r="H258" s="245">
        <v>6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1" t="s">
        <v>187</v>
      </c>
      <c r="AU258" s="251" t="s">
        <v>80</v>
      </c>
      <c r="AV258" s="13" t="s">
        <v>82</v>
      </c>
      <c r="AW258" s="13" t="s">
        <v>36</v>
      </c>
      <c r="AX258" s="13" t="s">
        <v>73</v>
      </c>
      <c r="AY258" s="251" t="s">
        <v>175</v>
      </c>
    </row>
    <row r="259" s="14" customFormat="1">
      <c r="A259" s="14"/>
      <c r="B259" s="252"/>
      <c r="C259" s="253"/>
      <c r="D259" s="224" t="s">
        <v>187</v>
      </c>
      <c r="E259" s="254" t="s">
        <v>30</v>
      </c>
      <c r="F259" s="255" t="s">
        <v>190</v>
      </c>
      <c r="G259" s="253"/>
      <c r="H259" s="256">
        <v>6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2" t="s">
        <v>187</v>
      </c>
      <c r="AU259" s="262" t="s">
        <v>80</v>
      </c>
      <c r="AV259" s="14" t="s">
        <v>181</v>
      </c>
      <c r="AW259" s="14" t="s">
        <v>36</v>
      </c>
      <c r="AX259" s="14" t="s">
        <v>80</v>
      </c>
      <c r="AY259" s="262" t="s">
        <v>175</v>
      </c>
    </row>
    <row r="260" s="2" customFormat="1" ht="16.5" customHeight="1">
      <c r="A260" s="42"/>
      <c r="B260" s="43"/>
      <c r="C260" s="211" t="s">
        <v>404</v>
      </c>
      <c r="D260" s="211" t="s">
        <v>176</v>
      </c>
      <c r="E260" s="212" t="s">
        <v>3596</v>
      </c>
      <c r="F260" s="213" t="s">
        <v>3597</v>
      </c>
      <c r="G260" s="214" t="s">
        <v>567</v>
      </c>
      <c r="H260" s="215">
        <v>2</v>
      </c>
      <c r="I260" s="216"/>
      <c r="J260" s="217">
        <f>ROUND(I260*H260,2)</f>
        <v>0</v>
      </c>
      <c r="K260" s="213" t="s">
        <v>3562</v>
      </c>
      <c r="L260" s="48"/>
      <c r="M260" s="218" t="s">
        <v>30</v>
      </c>
      <c r="N260" s="219" t="s">
        <v>44</v>
      </c>
      <c r="O260" s="88"/>
      <c r="P260" s="220">
        <f>O260*H260</f>
        <v>0</v>
      </c>
      <c r="Q260" s="220">
        <v>0.0005</v>
      </c>
      <c r="R260" s="220">
        <f>Q260*H260</f>
        <v>0.001</v>
      </c>
      <c r="S260" s="220">
        <v>0</v>
      </c>
      <c r="T260" s="221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2" t="s">
        <v>305</v>
      </c>
      <c r="AT260" s="222" t="s">
        <v>176</v>
      </c>
      <c r="AU260" s="222" t="s">
        <v>80</v>
      </c>
      <c r="AY260" s="20" t="s">
        <v>175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20" t="s">
        <v>80</v>
      </c>
      <c r="BK260" s="223">
        <f>ROUND(I260*H260,2)</f>
        <v>0</v>
      </c>
      <c r="BL260" s="20" t="s">
        <v>305</v>
      </c>
      <c r="BM260" s="222" t="s">
        <v>3598</v>
      </c>
    </row>
    <row r="261" s="2" customFormat="1">
      <c r="A261" s="42"/>
      <c r="B261" s="43"/>
      <c r="C261" s="44"/>
      <c r="D261" s="224" t="s">
        <v>183</v>
      </c>
      <c r="E261" s="44"/>
      <c r="F261" s="225" t="s">
        <v>3599</v>
      </c>
      <c r="G261" s="44"/>
      <c r="H261" s="44"/>
      <c r="I261" s="226"/>
      <c r="J261" s="44"/>
      <c r="K261" s="44"/>
      <c r="L261" s="48"/>
      <c r="M261" s="227"/>
      <c r="N261" s="228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183</v>
      </c>
      <c r="AU261" s="20" t="s">
        <v>80</v>
      </c>
    </row>
    <row r="262" s="2" customFormat="1">
      <c r="A262" s="42"/>
      <c r="B262" s="43"/>
      <c r="C262" s="44"/>
      <c r="D262" s="229" t="s">
        <v>185</v>
      </c>
      <c r="E262" s="44"/>
      <c r="F262" s="230" t="s">
        <v>3600</v>
      </c>
      <c r="G262" s="44"/>
      <c r="H262" s="44"/>
      <c r="I262" s="226"/>
      <c r="J262" s="44"/>
      <c r="K262" s="44"/>
      <c r="L262" s="48"/>
      <c r="M262" s="227"/>
      <c r="N262" s="228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0" t="s">
        <v>185</v>
      </c>
      <c r="AU262" s="20" t="s">
        <v>80</v>
      </c>
    </row>
    <row r="263" s="2" customFormat="1">
      <c r="A263" s="42"/>
      <c r="B263" s="43"/>
      <c r="C263" s="44"/>
      <c r="D263" s="224" t="s">
        <v>311</v>
      </c>
      <c r="E263" s="44"/>
      <c r="F263" s="274" t="s">
        <v>3601</v>
      </c>
      <c r="G263" s="44"/>
      <c r="H263" s="44"/>
      <c r="I263" s="226"/>
      <c r="J263" s="44"/>
      <c r="K263" s="44"/>
      <c r="L263" s="48"/>
      <c r="M263" s="227"/>
      <c r="N263" s="228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311</v>
      </c>
      <c r="AU263" s="20" t="s">
        <v>80</v>
      </c>
    </row>
    <row r="264" s="12" customFormat="1">
      <c r="A264" s="12"/>
      <c r="B264" s="231"/>
      <c r="C264" s="232"/>
      <c r="D264" s="224" t="s">
        <v>187</v>
      </c>
      <c r="E264" s="233" t="s">
        <v>30</v>
      </c>
      <c r="F264" s="234" t="s">
        <v>3602</v>
      </c>
      <c r="G264" s="232"/>
      <c r="H264" s="233" t="s">
        <v>30</v>
      </c>
      <c r="I264" s="235"/>
      <c r="J264" s="232"/>
      <c r="K264" s="232"/>
      <c r="L264" s="236"/>
      <c r="M264" s="237"/>
      <c r="N264" s="238"/>
      <c r="O264" s="238"/>
      <c r="P264" s="238"/>
      <c r="Q264" s="238"/>
      <c r="R264" s="238"/>
      <c r="S264" s="238"/>
      <c r="T264" s="239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40" t="s">
        <v>187</v>
      </c>
      <c r="AU264" s="240" t="s">
        <v>80</v>
      </c>
      <c r="AV264" s="12" t="s">
        <v>80</v>
      </c>
      <c r="AW264" s="12" t="s">
        <v>36</v>
      </c>
      <c r="AX264" s="12" t="s">
        <v>73</v>
      </c>
      <c r="AY264" s="240" t="s">
        <v>175</v>
      </c>
    </row>
    <row r="265" s="13" customFormat="1">
      <c r="A265" s="13"/>
      <c r="B265" s="241"/>
      <c r="C265" s="242"/>
      <c r="D265" s="224" t="s">
        <v>187</v>
      </c>
      <c r="E265" s="243" t="s">
        <v>30</v>
      </c>
      <c r="F265" s="244" t="s">
        <v>3603</v>
      </c>
      <c r="G265" s="242"/>
      <c r="H265" s="245">
        <v>2</v>
      </c>
      <c r="I265" s="246"/>
      <c r="J265" s="242"/>
      <c r="K265" s="242"/>
      <c r="L265" s="247"/>
      <c r="M265" s="248"/>
      <c r="N265" s="249"/>
      <c r="O265" s="249"/>
      <c r="P265" s="249"/>
      <c r="Q265" s="249"/>
      <c r="R265" s="249"/>
      <c r="S265" s="249"/>
      <c r="T265" s="250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1" t="s">
        <v>187</v>
      </c>
      <c r="AU265" s="251" t="s">
        <v>80</v>
      </c>
      <c r="AV265" s="13" t="s">
        <v>82</v>
      </c>
      <c r="AW265" s="13" t="s">
        <v>36</v>
      </c>
      <c r="AX265" s="13" t="s">
        <v>73</v>
      </c>
      <c r="AY265" s="251" t="s">
        <v>175</v>
      </c>
    </row>
    <row r="266" s="14" customFormat="1">
      <c r="A266" s="14"/>
      <c r="B266" s="252"/>
      <c r="C266" s="253"/>
      <c r="D266" s="224" t="s">
        <v>187</v>
      </c>
      <c r="E266" s="254" t="s">
        <v>30</v>
      </c>
      <c r="F266" s="255" t="s">
        <v>190</v>
      </c>
      <c r="G266" s="253"/>
      <c r="H266" s="256">
        <v>2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2" t="s">
        <v>187</v>
      </c>
      <c r="AU266" s="262" t="s">
        <v>80</v>
      </c>
      <c r="AV266" s="14" t="s">
        <v>181</v>
      </c>
      <c r="AW266" s="14" t="s">
        <v>36</v>
      </c>
      <c r="AX266" s="14" t="s">
        <v>80</v>
      </c>
      <c r="AY266" s="262" t="s">
        <v>175</v>
      </c>
    </row>
    <row r="267" s="2" customFormat="1" ht="16.5" customHeight="1">
      <c r="A267" s="42"/>
      <c r="B267" s="43"/>
      <c r="C267" s="211" t="s">
        <v>418</v>
      </c>
      <c r="D267" s="211" t="s">
        <v>176</v>
      </c>
      <c r="E267" s="212" t="s">
        <v>3604</v>
      </c>
      <c r="F267" s="213" t="s">
        <v>3605</v>
      </c>
      <c r="G267" s="214" t="s">
        <v>567</v>
      </c>
      <c r="H267" s="215">
        <v>7</v>
      </c>
      <c r="I267" s="216"/>
      <c r="J267" s="217">
        <f>ROUND(I267*H267,2)</f>
        <v>0</v>
      </c>
      <c r="K267" s="213" t="s">
        <v>3562</v>
      </c>
      <c r="L267" s="48"/>
      <c r="M267" s="218" t="s">
        <v>30</v>
      </c>
      <c r="N267" s="219" t="s">
        <v>44</v>
      </c>
      <c r="O267" s="88"/>
      <c r="P267" s="220">
        <f>O267*H267</f>
        <v>0</v>
      </c>
      <c r="Q267" s="220">
        <v>0.00027</v>
      </c>
      <c r="R267" s="220">
        <f>Q267*H267</f>
        <v>0.00189</v>
      </c>
      <c r="S267" s="220">
        <v>0</v>
      </c>
      <c r="T267" s="221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2" t="s">
        <v>305</v>
      </c>
      <c r="AT267" s="222" t="s">
        <v>176</v>
      </c>
      <c r="AU267" s="222" t="s">
        <v>80</v>
      </c>
      <c r="AY267" s="20" t="s">
        <v>175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20" t="s">
        <v>80</v>
      </c>
      <c r="BK267" s="223">
        <f>ROUND(I267*H267,2)</f>
        <v>0</v>
      </c>
      <c r="BL267" s="20" t="s">
        <v>305</v>
      </c>
      <c r="BM267" s="222" t="s">
        <v>3606</v>
      </c>
    </row>
    <row r="268" s="2" customFormat="1">
      <c r="A268" s="42"/>
      <c r="B268" s="43"/>
      <c r="C268" s="44"/>
      <c r="D268" s="224" t="s">
        <v>183</v>
      </c>
      <c r="E268" s="44"/>
      <c r="F268" s="225" t="s">
        <v>3607</v>
      </c>
      <c r="G268" s="44"/>
      <c r="H268" s="44"/>
      <c r="I268" s="226"/>
      <c r="J268" s="44"/>
      <c r="K268" s="44"/>
      <c r="L268" s="48"/>
      <c r="M268" s="227"/>
      <c r="N268" s="228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183</v>
      </c>
      <c r="AU268" s="20" t="s">
        <v>80</v>
      </c>
    </row>
    <row r="269" s="2" customFormat="1">
      <c r="A269" s="42"/>
      <c r="B269" s="43"/>
      <c r="C269" s="44"/>
      <c r="D269" s="229" t="s">
        <v>185</v>
      </c>
      <c r="E269" s="44"/>
      <c r="F269" s="230" t="s">
        <v>3608</v>
      </c>
      <c r="G269" s="44"/>
      <c r="H269" s="44"/>
      <c r="I269" s="226"/>
      <c r="J269" s="44"/>
      <c r="K269" s="44"/>
      <c r="L269" s="48"/>
      <c r="M269" s="227"/>
      <c r="N269" s="228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185</v>
      </c>
      <c r="AU269" s="20" t="s">
        <v>80</v>
      </c>
    </row>
    <row r="270" s="2" customFormat="1">
      <c r="A270" s="42"/>
      <c r="B270" s="43"/>
      <c r="C270" s="44"/>
      <c r="D270" s="224" t="s">
        <v>311</v>
      </c>
      <c r="E270" s="44"/>
      <c r="F270" s="274" t="s">
        <v>3609</v>
      </c>
      <c r="G270" s="44"/>
      <c r="H270" s="44"/>
      <c r="I270" s="226"/>
      <c r="J270" s="44"/>
      <c r="K270" s="44"/>
      <c r="L270" s="48"/>
      <c r="M270" s="227"/>
      <c r="N270" s="228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311</v>
      </c>
      <c r="AU270" s="20" t="s">
        <v>80</v>
      </c>
    </row>
    <row r="271" s="12" customFormat="1">
      <c r="A271" s="12"/>
      <c r="B271" s="231"/>
      <c r="C271" s="232"/>
      <c r="D271" s="224" t="s">
        <v>187</v>
      </c>
      <c r="E271" s="233" t="s">
        <v>30</v>
      </c>
      <c r="F271" s="234" t="s">
        <v>3610</v>
      </c>
      <c r="G271" s="232"/>
      <c r="H271" s="233" t="s">
        <v>30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40" t="s">
        <v>187</v>
      </c>
      <c r="AU271" s="240" t="s">
        <v>80</v>
      </c>
      <c r="AV271" s="12" t="s">
        <v>80</v>
      </c>
      <c r="AW271" s="12" t="s">
        <v>36</v>
      </c>
      <c r="AX271" s="12" t="s">
        <v>73</v>
      </c>
      <c r="AY271" s="240" t="s">
        <v>175</v>
      </c>
    </row>
    <row r="272" s="13" customFormat="1">
      <c r="A272" s="13"/>
      <c r="B272" s="241"/>
      <c r="C272" s="242"/>
      <c r="D272" s="224" t="s">
        <v>187</v>
      </c>
      <c r="E272" s="243" t="s">
        <v>30</v>
      </c>
      <c r="F272" s="244" t="s">
        <v>3611</v>
      </c>
      <c r="G272" s="242"/>
      <c r="H272" s="245">
        <v>7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187</v>
      </c>
      <c r="AU272" s="251" t="s">
        <v>80</v>
      </c>
      <c r="AV272" s="13" t="s">
        <v>82</v>
      </c>
      <c r="AW272" s="13" t="s">
        <v>36</v>
      </c>
      <c r="AX272" s="13" t="s">
        <v>73</v>
      </c>
      <c r="AY272" s="251" t="s">
        <v>175</v>
      </c>
    </row>
    <row r="273" s="14" customFormat="1">
      <c r="A273" s="14"/>
      <c r="B273" s="252"/>
      <c r="C273" s="253"/>
      <c r="D273" s="224" t="s">
        <v>187</v>
      </c>
      <c r="E273" s="254" t="s">
        <v>30</v>
      </c>
      <c r="F273" s="255" t="s">
        <v>190</v>
      </c>
      <c r="G273" s="253"/>
      <c r="H273" s="256">
        <v>7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2" t="s">
        <v>187</v>
      </c>
      <c r="AU273" s="262" t="s">
        <v>80</v>
      </c>
      <c r="AV273" s="14" t="s">
        <v>181</v>
      </c>
      <c r="AW273" s="14" t="s">
        <v>36</v>
      </c>
      <c r="AX273" s="14" t="s">
        <v>80</v>
      </c>
      <c r="AY273" s="262" t="s">
        <v>175</v>
      </c>
    </row>
    <row r="274" s="2" customFormat="1" ht="16.5" customHeight="1">
      <c r="A274" s="42"/>
      <c r="B274" s="43"/>
      <c r="C274" s="211" t="s">
        <v>427</v>
      </c>
      <c r="D274" s="211" t="s">
        <v>176</v>
      </c>
      <c r="E274" s="212" t="s">
        <v>3612</v>
      </c>
      <c r="F274" s="213" t="s">
        <v>3613</v>
      </c>
      <c r="G274" s="214" t="s">
        <v>567</v>
      </c>
      <c r="H274" s="215">
        <v>2</v>
      </c>
      <c r="I274" s="216"/>
      <c r="J274" s="217">
        <f>ROUND(I274*H274,2)</f>
        <v>0</v>
      </c>
      <c r="K274" s="213" t="s">
        <v>3562</v>
      </c>
      <c r="L274" s="48"/>
      <c r="M274" s="218" t="s">
        <v>30</v>
      </c>
      <c r="N274" s="219" t="s">
        <v>44</v>
      </c>
      <c r="O274" s="88"/>
      <c r="P274" s="220">
        <f>O274*H274</f>
        <v>0</v>
      </c>
      <c r="Q274" s="220">
        <v>0.00057</v>
      </c>
      <c r="R274" s="220">
        <f>Q274*H274</f>
        <v>0.00114</v>
      </c>
      <c r="S274" s="220">
        <v>0</v>
      </c>
      <c r="T274" s="221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2" t="s">
        <v>305</v>
      </c>
      <c r="AT274" s="222" t="s">
        <v>176</v>
      </c>
      <c r="AU274" s="222" t="s">
        <v>80</v>
      </c>
      <c r="AY274" s="20" t="s">
        <v>175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0" t="s">
        <v>80</v>
      </c>
      <c r="BK274" s="223">
        <f>ROUND(I274*H274,2)</f>
        <v>0</v>
      </c>
      <c r="BL274" s="20" t="s">
        <v>305</v>
      </c>
      <c r="BM274" s="222" t="s">
        <v>3614</v>
      </c>
    </row>
    <row r="275" s="2" customFormat="1">
      <c r="A275" s="42"/>
      <c r="B275" s="43"/>
      <c r="C275" s="44"/>
      <c r="D275" s="224" t="s">
        <v>183</v>
      </c>
      <c r="E275" s="44"/>
      <c r="F275" s="225" t="s">
        <v>3615</v>
      </c>
      <c r="G275" s="44"/>
      <c r="H275" s="44"/>
      <c r="I275" s="226"/>
      <c r="J275" s="44"/>
      <c r="K275" s="44"/>
      <c r="L275" s="48"/>
      <c r="M275" s="227"/>
      <c r="N275" s="228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183</v>
      </c>
      <c r="AU275" s="20" t="s">
        <v>80</v>
      </c>
    </row>
    <row r="276" s="2" customFormat="1">
      <c r="A276" s="42"/>
      <c r="B276" s="43"/>
      <c r="C276" s="44"/>
      <c r="D276" s="229" t="s">
        <v>185</v>
      </c>
      <c r="E276" s="44"/>
      <c r="F276" s="230" t="s">
        <v>3616</v>
      </c>
      <c r="G276" s="44"/>
      <c r="H276" s="44"/>
      <c r="I276" s="226"/>
      <c r="J276" s="44"/>
      <c r="K276" s="44"/>
      <c r="L276" s="48"/>
      <c r="M276" s="227"/>
      <c r="N276" s="228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0" t="s">
        <v>185</v>
      </c>
      <c r="AU276" s="20" t="s">
        <v>80</v>
      </c>
    </row>
    <row r="277" s="2" customFormat="1">
      <c r="A277" s="42"/>
      <c r="B277" s="43"/>
      <c r="C277" s="44"/>
      <c r="D277" s="224" t="s">
        <v>311</v>
      </c>
      <c r="E277" s="44"/>
      <c r="F277" s="274" t="s">
        <v>3617</v>
      </c>
      <c r="G277" s="44"/>
      <c r="H277" s="44"/>
      <c r="I277" s="226"/>
      <c r="J277" s="44"/>
      <c r="K277" s="44"/>
      <c r="L277" s="48"/>
      <c r="M277" s="227"/>
      <c r="N277" s="228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311</v>
      </c>
      <c r="AU277" s="20" t="s">
        <v>80</v>
      </c>
    </row>
    <row r="278" s="12" customFormat="1">
      <c r="A278" s="12"/>
      <c r="B278" s="231"/>
      <c r="C278" s="232"/>
      <c r="D278" s="224" t="s">
        <v>187</v>
      </c>
      <c r="E278" s="233" t="s">
        <v>30</v>
      </c>
      <c r="F278" s="234" t="s">
        <v>3618</v>
      </c>
      <c r="G278" s="232"/>
      <c r="H278" s="233" t="s">
        <v>30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40" t="s">
        <v>187</v>
      </c>
      <c r="AU278" s="240" t="s">
        <v>80</v>
      </c>
      <c r="AV278" s="12" t="s">
        <v>80</v>
      </c>
      <c r="AW278" s="12" t="s">
        <v>36</v>
      </c>
      <c r="AX278" s="12" t="s">
        <v>73</v>
      </c>
      <c r="AY278" s="240" t="s">
        <v>175</v>
      </c>
    </row>
    <row r="279" s="13" customFormat="1">
      <c r="A279" s="13"/>
      <c r="B279" s="241"/>
      <c r="C279" s="242"/>
      <c r="D279" s="224" t="s">
        <v>187</v>
      </c>
      <c r="E279" s="243" t="s">
        <v>30</v>
      </c>
      <c r="F279" s="244" t="s">
        <v>3603</v>
      </c>
      <c r="G279" s="242"/>
      <c r="H279" s="245">
        <v>2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187</v>
      </c>
      <c r="AU279" s="251" t="s">
        <v>80</v>
      </c>
      <c r="AV279" s="13" t="s">
        <v>82</v>
      </c>
      <c r="AW279" s="13" t="s">
        <v>36</v>
      </c>
      <c r="AX279" s="13" t="s">
        <v>73</v>
      </c>
      <c r="AY279" s="251" t="s">
        <v>175</v>
      </c>
    </row>
    <row r="280" s="14" customFormat="1">
      <c r="A280" s="14"/>
      <c r="B280" s="252"/>
      <c r="C280" s="253"/>
      <c r="D280" s="224" t="s">
        <v>187</v>
      </c>
      <c r="E280" s="254" t="s">
        <v>30</v>
      </c>
      <c r="F280" s="255" t="s">
        <v>190</v>
      </c>
      <c r="G280" s="253"/>
      <c r="H280" s="256">
        <v>2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2" t="s">
        <v>187</v>
      </c>
      <c r="AU280" s="262" t="s">
        <v>80</v>
      </c>
      <c r="AV280" s="14" t="s">
        <v>181</v>
      </c>
      <c r="AW280" s="14" t="s">
        <v>36</v>
      </c>
      <c r="AX280" s="14" t="s">
        <v>80</v>
      </c>
      <c r="AY280" s="262" t="s">
        <v>175</v>
      </c>
    </row>
    <row r="281" s="2" customFormat="1" ht="16.5" customHeight="1">
      <c r="A281" s="42"/>
      <c r="B281" s="43"/>
      <c r="C281" s="211" t="s">
        <v>435</v>
      </c>
      <c r="D281" s="275" t="s">
        <v>176</v>
      </c>
      <c r="E281" s="212" t="s">
        <v>3619</v>
      </c>
      <c r="F281" s="213" t="s">
        <v>3620</v>
      </c>
      <c r="G281" s="214" t="s">
        <v>3621</v>
      </c>
      <c r="H281" s="215">
        <v>1</v>
      </c>
      <c r="I281" s="216"/>
      <c r="J281" s="217">
        <f>ROUND(I281*H281,2)</f>
        <v>0</v>
      </c>
      <c r="K281" s="213" t="s">
        <v>30</v>
      </c>
      <c r="L281" s="48"/>
      <c r="M281" s="218" t="s">
        <v>30</v>
      </c>
      <c r="N281" s="219" t="s">
        <v>44</v>
      </c>
      <c r="O281" s="88"/>
      <c r="P281" s="220">
        <f>O281*H281</f>
        <v>0</v>
      </c>
      <c r="Q281" s="220">
        <v>0.0292</v>
      </c>
      <c r="R281" s="220">
        <f>Q281*H281</f>
        <v>0.0292</v>
      </c>
      <c r="S281" s="220">
        <v>0</v>
      </c>
      <c r="T281" s="221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22" t="s">
        <v>305</v>
      </c>
      <c r="AT281" s="222" t="s">
        <v>176</v>
      </c>
      <c r="AU281" s="222" t="s">
        <v>80</v>
      </c>
      <c r="AY281" s="20" t="s">
        <v>175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20" t="s">
        <v>80</v>
      </c>
      <c r="BK281" s="223">
        <f>ROUND(I281*H281,2)</f>
        <v>0</v>
      </c>
      <c r="BL281" s="20" t="s">
        <v>305</v>
      </c>
      <c r="BM281" s="222" t="s">
        <v>3622</v>
      </c>
    </row>
    <row r="282" s="2" customFormat="1">
      <c r="A282" s="42"/>
      <c r="B282" s="43"/>
      <c r="C282" s="44"/>
      <c r="D282" s="224" t="s">
        <v>183</v>
      </c>
      <c r="E282" s="44"/>
      <c r="F282" s="225" t="s">
        <v>3623</v>
      </c>
      <c r="G282" s="44"/>
      <c r="H282" s="44"/>
      <c r="I282" s="226"/>
      <c r="J282" s="44"/>
      <c r="K282" s="44"/>
      <c r="L282" s="48"/>
      <c r="M282" s="227"/>
      <c r="N282" s="228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183</v>
      </c>
      <c r="AU282" s="20" t="s">
        <v>80</v>
      </c>
    </row>
    <row r="283" s="2" customFormat="1">
      <c r="A283" s="42"/>
      <c r="B283" s="43"/>
      <c r="C283" s="44"/>
      <c r="D283" s="224" t="s">
        <v>311</v>
      </c>
      <c r="E283" s="44"/>
      <c r="F283" s="274" t="s">
        <v>3624</v>
      </c>
      <c r="G283" s="44"/>
      <c r="H283" s="44"/>
      <c r="I283" s="226"/>
      <c r="J283" s="44"/>
      <c r="K283" s="44"/>
      <c r="L283" s="48"/>
      <c r="M283" s="227"/>
      <c r="N283" s="228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311</v>
      </c>
      <c r="AU283" s="20" t="s">
        <v>80</v>
      </c>
    </row>
    <row r="284" s="12" customFormat="1">
      <c r="A284" s="12"/>
      <c r="B284" s="231"/>
      <c r="C284" s="232"/>
      <c r="D284" s="224" t="s">
        <v>187</v>
      </c>
      <c r="E284" s="233" t="s">
        <v>30</v>
      </c>
      <c r="F284" s="234" t="s">
        <v>3625</v>
      </c>
      <c r="G284" s="232"/>
      <c r="H284" s="233" t="s">
        <v>30</v>
      </c>
      <c r="I284" s="235"/>
      <c r="J284" s="232"/>
      <c r="K284" s="232"/>
      <c r="L284" s="236"/>
      <c r="M284" s="237"/>
      <c r="N284" s="238"/>
      <c r="O284" s="238"/>
      <c r="P284" s="238"/>
      <c r="Q284" s="238"/>
      <c r="R284" s="238"/>
      <c r="S284" s="238"/>
      <c r="T284" s="239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40" t="s">
        <v>187</v>
      </c>
      <c r="AU284" s="240" t="s">
        <v>80</v>
      </c>
      <c r="AV284" s="12" t="s">
        <v>80</v>
      </c>
      <c r="AW284" s="12" t="s">
        <v>36</v>
      </c>
      <c r="AX284" s="12" t="s">
        <v>73</v>
      </c>
      <c r="AY284" s="240" t="s">
        <v>175</v>
      </c>
    </row>
    <row r="285" s="13" customFormat="1">
      <c r="A285" s="13"/>
      <c r="B285" s="241"/>
      <c r="C285" s="242"/>
      <c r="D285" s="224" t="s">
        <v>187</v>
      </c>
      <c r="E285" s="243" t="s">
        <v>30</v>
      </c>
      <c r="F285" s="244" t="s">
        <v>3626</v>
      </c>
      <c r="G285" s="242"/>
      <c r="H285" s="245">
        <v>1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1" t="s">
        <v>187</v>
      </c>
      <c r="AU285" s="251" t="s">
        <v>80</v>
      </c>
      <c r="AV285" s="13" t="s">
        <v>82</v>
      </c>
      <c r="AW285" s="13" t="s">
        <v>36</v>
      </c>
      <c r="AX285" s="13" t="s">
        <v>73</v>
      </c>
      <c r="AY285" s="251" t="s">
        <v>175</v>
      </c>
    </row>
    <row r="286" s="14" customFormat="1">
      <c r="A286" s="14"/>
      <c r="B286" s="252"/>
      <c r="C286" s="253"/>
      <c r="D286" s="224" t="s">
        <v>187</v>
      </c>
      <c r="E286" s="254" t="s">
        <v>30</v>
      </c>
      <c r="F286" s="255" t="s">
        <v>190</v>
      </c>
      <c r="G286" s="253"/>
      <c r="H286" s="256">
        <v>1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2" t="s">
        <v>187</v>
      </c>
      <c r="AU286" s="262" t="s">
        <v>80</v>
      </c>
      <c r="AV286" s="14" t="s">
        <v>181</v>
      </c>
      <c r="AW286" s="14" t="s">
        <v>36</v>
      </c>
      <c r="AX286" s="14" t="s">
        <v>80</v>
      </c>
      <c r="AY286" s="262" t="s">
        <v>175</v>
      </c>
    </row>
    <row r="287" s="2" customFormat="1" ht="16.5" customHeight="1">
      <c r="A287" s="42"/>
      <c r="B287" s="43"/>
      <c r="C287" s="211" t="s">
        <v>443</v>
      </c>
      <c r="D287" s="211" t="s">
        <v>176</v>
      </c>
      <c r="E287" s="212" t="s">
        <v>3627</v>
      </c>
      <c r="F287" s="213" t="s">
        <v>3628</v>
      </c>
      <c r="G287" s="214" t="s">
        <v>247</v>
      </c>
      <c r="H287" s="215">
        <v>125</v>
      </c>
      <c r="I287" s="216"/>
      <c r="J287" s="217">
        <f>ROUND(I287*H287,2)</f>
        <v>0</v>
      </c>
      <c r="K287" s="213" t="s">
        <v>180</v>
      </c>
      <c r="L287" s="48"/>
      <c r="M287" s="218" t="s">
        <v>30</v>
      </c>
      <c r="N287" s="219" t="s">
        <v>44</v>
      </c>
      <c r="O287" s="88"/>
      <c r="P287" s="220">
        <f>O287*H287</f>
        <v>0</v>
      </c>
      <c r="Q287" s="220">
        <v>0.00019</v>
      </c>
      <c r="R287" s="220">
        <f>Q287*H287</f>
        <v>0.02375</v>
      </c>
      <c r="S287" s="220">
        <v>0</v>
      </c>
      <c r="T287" s="221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2" t="s">
        <v>305</v>
      </c>
      <c r="AT287" s="222" t="s">
        <v>176</v>
      </c>
      <c r="AU287" s="222" t="s">
        <v>80</v>
      </c>
      <c r="AY287" s="20" t="s">
        <v>175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20" t="s">
        <v>80</v>
      </c>
      <c r="BK287" s="223">
        <f>ROUND(I287*H287,2)</f>
        <v>0</v>
      </c>
      <c r="BL287" s="20" t="s">
        <v>305</v>
      </c>
      <c r="BM287" s="222" t="s">
        <v>3629</v>
      </c>
    </row>
    <row r="288" s="2" customFormat="1">
      <c r="A288" s="42"/>
      <c r="B288" s="43"/>
      <c r="C288" s="44"/>
      <c r="D288" s="224" t="s">
        <v>183</v>
      </c>
      <c r="E288" s="44"/>
      <c r="F288" s="225" t="s">
        <v>3630</v>
      </c>
      <c r="G288" s="44"/>
      <c r="H288" s="44"/>
      <c r="I288" s="226"/>
      <c r="J288" s="44"/>
      <c r="K288" s="44"/>
      <c r="L288" s="48"/>
      <c r="M288" s="227"/>
      <c r="N288" s="228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183</v>
      </c>
      <c r="AU288" s="20" t="s">
        <v>80</v>
      </c>
    </row>
    <row r="289" s="2" customFormat="1">
      <c r="A289" s="42"/>
      <c r="B289" s="43"/>
      <c r="C289" s="44"/>
      <c r="D289" s="229" t="s">
        <v>185</v>
      </c>
      <c r="E289" s="44"/>
      <c r="F289" s="230" t="s">
        <v>3631</v>
      </c>
      <c r="G289" s="44"/>
      <c r="H289" s="44"/>
      <c r="I289" s="226"/>
      <c r="J289" s="44"/>
      <c r="K289" s="44"/>
      <c r="L289" s="48"/>
      <c r="M289" s="227"/>
      <c r="N289" s="228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0" t="s">
        <v>185</v>
      </c>
      <c r="AU289" s="20" t="s">
        <v>80</v>
      </c>
    </row>
    <row r="290" s="2" customFormat="1">
      <c r="A290" s="42"/>
      <c r="B290" s="43"/>
      <c r="C290" s="44"/>
      <c r="D290" s="224" t="s">
        <v>311</v>
      </c>
      <c r="E290" s="44"/>
      <c r="F290" s="274" t="s">
        <v>3632</v>
      </c>
      <c r="G290" s="44"/>
      <c r="H290" s="44"/>
      <c r="I290" s="226"/>
      <c r="J290" s="44"/>
      <c r="K290" s="44"/>
      <c r="L290" s="48"/>
      <c r="M290" s="227"/>
      <c r="N290" s="228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311</v>
      </c>
      <c r="AU290" s="20" t="s">
        <v>80</v>
      </c>
    </row>
    <row r="291" s="12" customFormat="1">
      <c r="A291" s="12"/>
      <c r="B291" s="231"/>
      <c r="C291" s="232"/>
      <c r="D291" s="224" t="s">
        <v>187</v>
      </c>
      <c r="E291" s="233" t="s">
        <v>30</v>
      </c>
      <c r="F291" s="234" t="s">
        <v>3633</v>
      </c>
      <c r="G291" s="232"/>
      <c r="H291" s="233" t="s">
        <v>30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40" t="s">
        <v>187</v>
      </c>
      <c r="AU291" s="240" t="s">
        <v>80</v>
      </c>
      <c r="AV291" s="12" t="s">
        <v>80</v>
      </c>
      <c r="AW291" s="12" t="s">
        <v>36</v>
      </c>
      <c r="AX291" s="12" t="s">
        <v>73</v>
      </c>
      <c r="AY291" s="240" t="s">
        <v>175</v>
      </c>
    </row>
    <row r="292" s="13" customFormat="1">
      <c r="A292" s="13"/>
      <c r="B292" s="241"/>
      <c r="C292" s="242"/>
      <c r="D292" s="224" t="s">
        <v>187</v>
      </c>
      <c r="E292" s="243" t="s">
        <v>30</v>
      </c>
      <c r="F292" s="244" t="s">
        <v>3559</v>
      </c>
      <c r="G292" s="242"/>
      <c r="H292" s="245">
        <v>125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187</v>
      </c>
      <c r="AU292" s="251" t="s">
        <v>80</v>
      </c>
      <c r="AV292" s="13" t="s">
        <v>82</v>
      </c>
      <c r="AW292" s="13" t="s">
        <v>36</v>
      </c>
      <c r="AX292" s="13" t="s">
        <v>73</v>
      </c>
      <c r="AY292" s="251" t="s">
        <v>175</v>
      </c>
    </row>
    <row r="293" s="14" customFormat="1">
      <c r="A293" s="14"/>
      <c r="B293" s="252"/>
      <c r="C293" s="253"/>
      <c r="D293" s="224" t="s">
        <v>187</v>
      </c>
      <c r="E293" s="254" t="s">
        <v>30</v>
      </c>
      <c r="F293" s="255" t="s">
        <v>190</v>
      </c>
      <c r="G293" s="253"/>
      <c r="H293" s="256">
        <v>125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187</v>
      </c>
      <c r="AU293" s="262" t="s">
        <v>80</v>
      </c>
      <c r="AV293" s="14" t="s">
        <v>181</v>
      </c>
      <c r="AW293" s="14" t="s">
        <v>36</v>
      </c>
      <c r="AX293" s="14" t="s">
        <v>80</v>
      </c>
      <c r="AY293" s="262" t="s">
        <v>175</v>
      </c>
    </row>
    <row r="294" s="2" customFormat="1" ht="16.5" customHeight="1">
      <c r="A294" s="42"/>
      <c r="B294" s="43"/>
      <c r="C294" s="211" t="s">
        <v>449</v>
      </c>
      <c r="D294" s="211" t="s">
        <v>176</v>
      </c>
      <c r="E294" s="212" t="s">
        <v>3634</v>
      </c>
      <c r="F294" s="213" t="s">
        <v>3635</v>
      </c>
      <c r="G294" s="214" t="s">
        <v>247</v>
      </c>
      <c r="H294" s="215">
        <v>125</v>
      </c>
      <c r="I294" s="216"/>
      <c r="J294" s="217">
        <f>ROUND(I294*H294,2)</f>
        <v>0</v>
      </c>
      <c r="K294" s="213" t="s">
        <v>180</v>
      </c>
      <c r="L294" s="48"/>
      <c r="M294" s="218" t="s">
        <v>30</v>
      </c>
      <c r="N294" s="219" t="s">
        <v>44</v>
      </c>
      <c r="O294" s="88"/>
      <c r="P294" s="220">
        <f>O294*H294</f>
        <v>0</v>
      </c>
      <c r="Q294" s="220">
        <v>1E-05</v>
      </c>
      <c r="R294" s="220">
        <f>Q294*H294</f>
        <v>0.00125</v>
      </c>
      <c r="S294" s="220">
        <v>0</v>
      </c>
      <c r="T294" s="221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2" t="s">
        <v>305</v>
      </c>
      <c r="AT294" s="222" t="s">
        <v>176</v>
      </c>
      <c r="AU294" s="222" t="s">
        <v>80</v>
      </c>
      <c r="AY294" s="20" t="s">
        <v>175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20" t="s">
        <v>80</v>
      </c>
      <c r="BK294" s="223">
        <f>ROUND(I294*H294,2)</f>
        <v>0</v>
      </c>
      <c r="BL294" s="20" t="s">
        <v>305</v>
      </c>
      <c r="BM294" s="222" t="s">
        <v>3636</v>
      </c>
    </row>
    <row r="295" s="2" customFormat="1">
      <c r="A295" s="42"/>
      <c r="B295" s="43"/>
      <c r="C295" s="44"/>
      <c r="D295" s="224" t="s">
        <v>183</v>
      </c>
      <c r="E295" s="44"/>
      <c r="F295" s="225" t="s">
        <v>3637</v>
      </c>
      <c r="G295" s="44"/>
      <c r="H295" s="44"/>
      <c r="I295" s="226"/>
      <c r="J295" s="44"/>
      <c r="K295" s="44"/>
      <c r="L295" s="48"/>
      <c r="M295" s="227"/>
      <c r="N295" s="228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183</v>
      </c>
      <c r="AU295" s="20" t="s">
        <v>80</v>
      </c>
    </row>
    <row r="296" s="2" customFormat="1">
      <c r="A296" s="42"/>
      <c r="B296" s="43"/>
      <c r="C296" s="44"/>
      <c r="D296" s="229" t="s">
        <v>185</v>
      </c>
      <c r="E296" s="44"/>
      <c r="F296" s="230" t="s">
        <v>3638</v>
      </c>
      <c r="G296" s="44"/>
      <c r="H296" s="44"/>
      <c r="I296" s="226"/>
      <c r="J296" s="44"/>
      <c r="K296" s="44"/>
      <c r="L296" s="48"/>
      <c r="M296" s="227"/>
      <c r="N296" s="228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185</v>
      </c>
      <c r="AU296" s="20" t="s">
        <v>80</v>
      </c>
    </row>
    <row r="297" s="2" customFormat="1">
      <c r="A297" s="42"/>
      <c r="B297" s="43"/>
      <c r="C297" s="44"/>
      <c r="D297" s="224" t="s">
        <v>311</v>
      </c>
      <c r="E297" s="44"/>
      <c r="F297" s="274" t="s">
        <v>3639</v>
      </c>
      <c r="G297" s="44"/>
      <c r="H297" s="44"/>
      <c r="I297" s="226"/>
      <c r="J297" s="44"/>
      <c r="K297" s="44"/>
      <c r="L297" s="48"/>
      <c r="M297" s="227"/>
      <c r="N297" s="228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311</v>
      </c>
      <c r="AU297" s="20" t="s">
        <v>80</v>
      </c>
    </row>
    <row r="298" s="12" customFormat="1">
      <c r="A298" s="12"/>
      <c r="B298" s="231"/>
      <c r="C298" s="232"/>
      <c r="D298" s="224" t="s">
        <v>187</v>
      </c>
      <c r="E298" s="233" t="s">
        <v>30</v>
      </c>
      <c r="F298" s="234" t="s">
        <v>3640</v>
      </c>
      <c r="G298" s="232"/>
      <c r="H298" s="233" t="s">
        <v>30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40" t="s">
        <v>187</v>
      </c>
      <c r="AU298" s="240" t="s">
        <v>80</v>
      </c>
      <c r="AV298" s="12" t="s">
        <v>80</v>
      </c>
      <c r="AW298" s="12" t="s">
        <v>36</v>
      </c>
      <c r="AX298" s="12" t="s">
        <v>73</v>
      </c>
      <c r="AY298" s="240" t="s">
        <v>175</v>
      </c>
    </row>
    <row r="299" s="13" customFormat="1">
      <c r="A299" s="13"/>
      <c r="B299" s="241"/>
      <c r="C299" s="242"/>
      <c r="D299" s="224" t="s">
        <v>187</v>
      </c>
      <c r="E299" s="243" t="s">
        <v>30</v>
      </c>
      <c r="F299" s="244" t="s">
        <v>3559</v>
      </c>
      <c r="G299" s="242"/>
      <c r="H299" s="245">
        <v>125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187</v>
      </c>
      <c r="AU299" s="251" t="s">
        <v>80</v>
      </c>
      <c r="AV299" s="13" t="s">
        <v>82</v>
      </c>
      <c r="AW299" s="13" t="s">
        <v>36</v>
      </c>
      <c r="AX299" s="13" t="s">
        <v>73</v>
      </c>
      <c r="AY299" s="251" t="s">
        <v>175</v>
      </c>
    </row>
    <row r="300" s="14" customFormat="1">
      <c r="A300" s="14"/>
      <c r="B300" s="252"/>
      <c r="C300" s="253"/>
      <c r="D300" s="224" t="s">
        <v>187</v>
      </c>
      <c r="E300" s="254" t="s">
        <v>30</v>
      </c>
      <c r="F300" s="255" t="s">
        <v>190</v>
      </c>
      <c r="G300" s="253"/>
      <c r="H300" s="256">
        <v>125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187</v>
      </c>
      <c r="AU300" s="262" t="s">
        <v>80</v>
      </c>
      <c r="AV300" s="14" t="s">
        <v>181</v>
      </c>
      <c r="AW300" s="14" t="s">
        <v>36</v>
      </c>
      <c r="AX300" s="14" t="s">
        <v>80</v>
      </c>
      <c r="AY300" s="262" t="s">
        <v>175</v>
      </c>
    </row>
    <row r="301" s="2" customFormat="1" ht="16.5" customHeight="1">
      <c r="A301" s="42"/>
      <c r="B301" s="43"/>
      <c r="C301" s="287" t="s">
        <v>455</v>
      </c>
      <c r="D301" s="287" t="s">
        <v>770</v>
      </c>
      <c r="E301" s="288" t="s">
        <v>3641</v>
      </c>
      <c r="F301" s="289" t="s">
        <v>3642</v>
      </c>
      <c r="G301" s="290" t="s">
        <v>247</v>
      </c>
      <c r="H301" s="291">
        <v>10</v>
      </c>
      <c r="I301" s="292"/>
      <c r="J301" s="293">
        <f>ROUND(I301*H301,2)</f>
        <v>0</v>
      </c>
      <c r="K301" s="289" t="s">
        <v>180</v>
      </c>
      <c r="L301" s="294"/>
      <c r="M301" s="295" t="s">
        <v>30</v>
      </c>
      <c r="N301" s="296" t="s">
        <v>44</v>
      </c>
      <c r="O301" s="88"/>
      <c r="P301" s="220">
        <f>O301*H301</f>
        <v>0</v>
      </c>
      <c r="Q301" s="220">
        <v>1E-05</v>
      </c>
      <c r="R301" s="220">
        <f>Q301*H301</f>
        <v>0.0001</v>
      </c>
      <c r="S301" s="220">
        <v>0</v>
      </c>
      <c r="T301" s="221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2" t="s">
        <v>462</v>
      </c>
      <c r="AT301" s="222" t="s">
        <v>770</v>
      </c>
      <c r="AU301" s="222" t="s">
        <v>80</v>
      </c>
      <c r="AY301" s="20" t="s">
        <v>175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20" t="s">
        <v>80</v>
      </c>
      <c r="BK301" s="223">
        <f>ROUND(I301*H301,2)</f>
        <v>0</v>
      </c>
      <c r="BL301" s="20" t="s">
        <v>305</v>
      </c>
      <c r="BM301" s="222" t="s">
        <v>3643</v>
      </c>
    </row>
    <row r="302" s="2" customFormat="1">
      <c r="A302" s="42"/>
      <c r="B302" s="43"/>
      <c r="C302" s="44"/>
      <c r="D302" s="224" t="s">
        <v>183</v>
      </c>
      <c r="E302" s="44"/>
      <c r="F302" s="225" t="s">
        <v>3642</v>
      </c>
      <c r="G302" s="44"/>
      <c r="H302" s="44"/>
      <c r="I302" s="226"/>
      <c r="J302" s="44"/>
      <c r="K302" s="44"/>
      <c r="L302" s="48"/>
      <c r="M302" s="227"/>
      <c r="N302" s="228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183</v>
      </c>
      <c r="AU302" s="20" t="s">
        <v>80</v>
      </c>
    </row>
    <row r="303" s="2" customFormat="1">
      <c r="A303" s="42"/>
      <c r="B303" s="43"/>
      <c r="C303" s="44"/>
      <c r="D303" s="224" t="s">
        <v>311</v>
      </c>
      <c r="E303" s="44"/>
      <c r="F303" s="274" t="s">
        <v>3644</v>
      </c>
      <c r="G303" s="44"/>
      <c r="H303" s="44"/>
      <c r="I303" s="226"/>
      <c r="J303" s="44"/>
      <c r="K303" s="44"/>
      <c r="L303" s="48"/>
      <c r="M303" s="227"/>
      <c r="N303" s="228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311</v>
      </c>
      <c r="AU303" s="20" t="s">
        <v>80</v>
      </c>
    </row>
    <row r="304" s="12" customFormat="1">
      <c r="A304" s="12"/>
      <c r="B304" s="231"/>
      <c r="C304" s="232"/>
      <c r="D304" s="224" t="s">
        <v>187</v>
      </c>
      <c r="E304" s="233" t="s">
        <v>30</v>
      </c>
      <c r="F304" s="234" t="s">
        <v>3645</v>
      </c>
      <c r="G304" s="232"/>
      <c r="H304" s="233" t="s">
        <v>30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40" t="s">
        <v>187</v>
      </c>
      <c r="AU304" s="240" t="s">
        <v>80</v>
      </c>
      <c r="AV304" s="12" t="s">
        <v>80</v>
      </c>
      <c r="AW304" s="12" t="s">
        <v>36</v>
      </c>
      <c r="AX304" s="12" t="s">
        <v>73</v>
      </c>
      <c r="AY304" s="240" t="s">
        <v>175</v>
      </c>
    </row>
    <row r="305" s="13" customFormat="1">
      <c r="A305" s="13"/>
      <c r="B305" s="241"/>
      <c r="C305" s="242"/>
      <c r="D305" s="224" t="s">
        <v>187</v>
      </c>
      <c r="E305" s="243" t="s">
        <v>30</v>
      </c>
      <c r="F305" s="244" t="s">
        <v>3646</v>
      </c>
      <c r="G305" s="242"/>
      <c r="H305" s="245">
        <v>10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187</v>
      </c>
      <c r="AU305" s="251" t="s">
        <v>80</v>
      </c>
      <c r="AV305" s="13" t="s">
        <v>82</v>
      </c>
      <c r="AW305" s="13" t="s">
        <v>36</v>
      </c>
      <c r="AX305" s="13" t="s">
        <v>73</v>
      </c>
      <c r="AY305" s="251" t="s">
        <v>175</v>
      </c>
    </row>
    <row r="306" s="14" customFormat="1">
      <c r="A306" s="14"/>
      <c r="B306" s="252"/>
      <c r="C306" s="253"/>
      <c r="D306" s="224" t="s">
        <v>187</v>
      </c>
      <c r="E306" s="254" t="s">
        <v>30</v>
      </c>
      <c r="F306" s="255" t="s">
        <v>190</v>
      </c>
      <c r="G306" s="253"/>
      <c r="H306" s="256">
        <v>10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187</v>
      </c>
      <c r="AU306" s="262" t="s">
        <v>80</v>
      </c>
      <c r="AV306" s="14" t="s">
        <v>181</v>
      </c>
      <c r="AW306" s="14" t="s">
        <v>36</v>
      </c>
      <c r="AX306" s="14" t="s">
        <v>80</v>
      </c>
      <c r="AY306" s="262" t="s">
        <v>175</v>
      </c>
    </row>
    <row r="307" s="2" customFormat="1" ht="16.5" customHeight="1">
      <c r="A307" s="42"/>
      <c r="B307" s="43"/>
      <c r="C307" s="287" t="s">
        <v>462</v>
      </c>
      <c r="D307" s="297" t="s">
        <v>770</v>
      </c>
      <c r="E307" s="288" t="s">
        <v>3647</v>
      </c>
      <c r="F307" s="289" t="s">
        <v>3648</v>
      </c>
      <c r="G307" s="290" t="s">
        <v>567</v>
      </c>
      <c r="H307" s="291">
        <v>1</v>
      </c>
      <c r="I307" s="292"/>
      <c r="J307" s="293">
        <f>ROUND(I307*H307,2)</f>
        <v>0</v>
      </c>
      <c r="K307" s="289" t="s">
        <v>30</v>
      </c>
      <c r="L307" s="294"/>
      <c r="M307" s="295" t="s">
        <v>30</v>
      </c>
      <c r="N307" s="296" t="s">
        <v>44</v>
      </c>
      <c r="O307" s="88"/>
      <c r="P307" s="220">
        <f>O307*H307</f>
        <v>0</v>
      </c>
      <c r="Q307" s="220">
        <v>0.02093</v>
      </c>
      <c r="R307" s="220">
        <f>Q307*H307</f>
        <v>0.02093</v>
      </c>
      <c r="S307" s="220">
        <v>0</v>
      </c>
      <c r="T307" s="221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2" t="s">
        <v>462</v>
      </c>
      <c r="AT307" s="222" t="s">
        <v>770</v>
      </c>
      <c r="AU307" s="222" t="s">
        <v>80</v>
      </c>
      <c r="AY307" s="20" t="s">
        <v>175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0" t="s">
        <v>80</v>
      </c>
      <c r="BK307" s="223">
        <f>ROUND(I307*H307,2)</f>
        <v>0</v>
      </c>
      <c r="BL307" s="20" t="s">
        <v>305</v>
      </c>
      <c r="BM307" s="222" t="s">
        <v>3649</v>
      </c>
    </row>
    <row r="308" s="2" customFormat="1">
      <c r="A308" s="42"/>
      <c r="B308" s="43"/>
      <c r="C308" s="44"/>
      <c r="D308" s="224" t="s">
        <v>183</v>
      </c>
      <c r="E308" s="44"/>
      <c r="F308" s="225" t="s">
        <v>3650</v>
      </c>
      <c r="G308" s="44"/>
      <c r="H308" s="44"/>
      <c r="I308" s="226"/>
      <c r="J308" s="44"/>
      <c r="K308" s="44"/>
      <c r="L308" s="48"/>
      <c r="M308" s="227"/>
      <c r="N308" s="228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183</v>
      </c>
      <c r="AU308" s="20" t="s">
        <v>80</v>
      </c>
    </row>
    <row r="309" s="2" customFormat="1">
      <c r="A309" s="42"/>
      <c r="B309" s="43"/>
      <c r="C309" s="44"/>
      <c r="D309" s="224" t="s">
        <v>311</v>
      </c>
      <c r="E309" s="44"/>
      <c r="F309" s="274" t="s">
        <v>3651</v>
      </c>
      <c r="G309" s="44"/>
      <c r="H309" s="44"/>
      <c r="I309" s="226"/>
      <c r="J309" s="44"/>
      <c r="K309" s="44"/>
      <c r="L309" s="48"/>
      <c r="M309" s="227"/>
      <c r="N309" s="228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311</v>
      </c>
      <c r="AU309" s="20" t="s">
        <v>80</v>
      </c>
    </row>
    <row r="310" s="12" customFormat="1">
      <c r="A310" s="12"/>
      <c r="B310" s="231"/>
      <c r="C310" s="232"/>
      <c r="D310" s="224" t="s">
        <v>187</v>
      </c>
      <c r="E310" s="233" t="s">
        <v>30</v>
      </c>
      <c r="F310" s="234" t="s">
        <v>3652</v>
      </c>
      <c r="G310" s="232"/>
      <c r="H310" s="233" t="s">
        <v>30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40" t="s">
        <v>187</v>
      </c>
      <c r="AU310" s="240" t="s">
        <v>80</v>
      </c>
      <c r="AV310" s="12" t="s">
        <v>80</v>
      </c>
      <c r="AW310" s="12" t="s">
        <v>36</v>
      </c>
      <c r="AX310" s="12" t="s">
        <v>73</v>
      </c>
      <c r="AY310" s="240" t="s">
        <v>175</v>
      </c>
    </row>
    <row r="311" s="13" customFormat="1">
      <c r="A311" s="13"/>
      <c r="B311" s="241"/>
      <c r="C311" s="242"/>
      <c r="D311" s="224" t="s">
        <v>187</v>
      </c>
      <c r="E311" s="243" t="s">
        <v>30</v>
      </c>
      <c r="F311" s="244" t="s">
        <v>2941</v>
      </c>
      <c r="G311" s="242"/>
      <c r="H311" s="245">
        <v>1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187</v>
      </c>
      <c r="AU311" s="251" t="s">
        <v>80</v>
      </c>
      <c r="AV311" s="13" t="s">
        <v>82</v>
      </c>
      <c r="AW311" s="13" t="s">
        <v>36</v>
      </c>
      <c r="AX311" s="13" t="s">
        <v>73</v>
      </c>
      <c r="AY311" s="251" t="s">
        <v>175</v>
      </c>
    </row>
    <row r="312" s="14" customFormat="1">
      <c r="A312" s="14"/>
      <c r="B312" s="252"/>
      <c r="C312" s="253"/>
      <c r="D312" s="224" t="s">
        <v>187</v>
      </c>
      <c r="E312" s="254" t="s">
        <v>30</v>
      </c>
      <c r="F312" s="255" t="s">
        <v>190</v>
      </c>
      <c r="G312" s="253"/>
      <c r="H312" s="256">
        <v>1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2" t="s">
        <v>187</v>
      </c>
      <c r="AU312" s="262" t="s">
        <v>80</v>
      </c>
      <c r="AV312" s="14" t="s">
        <v>181</v>
      </c>
      <c r="AW312" s="14" t="s">
        <v>36</v>
      </c>
      <c r="AX312" s="14" t="s">
        <v>80</v>
      </c>
      <c r="AY312" s="262" t="s">
        <v>175</v>
      </c>
    </row>
    <row r="313" s="2" customFormat="1" ht="16.5" customHeight="1">
      <c r="A313" s="42"/>
      <c r="B313" s="43"/>
      <c r="C313" s="211" t="s">
        <v>470</v>
      </c>
      <c r="D313" s="211" t="s">
        <v>176</v>
      </c>
      <c r="E313" s="212" t="s">
        <v>3653</v>
      </c>
      <c r="F313" s="213" t="s">
        <v>3654</v>
      </c>
      <c r="G313" s="214" t="s">
        <v>295</v>
      </c>
      <c r="H313" s="215">
        <v>0.329</v>
      </c>
      <c r="I313" s="216"/>
      <c r="J313" s="217">
        <f>ROUND(I313*H313,2)</f>
        <v>0</v>
      </c>
      <c r="K313" s="213" t="s">
        <v>180</v>
      </c>
      <c r="L313" s="48"/>
      <c r="M313" s="218" t="s">
        <v>30</v>
      </c>
      <c r="N313" s="219" t="s">
        <v>44</v>
      </c>
      <c r="O313" s="88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2" t="s">
        <v>305</v>
      </c>
      <c r="AT313" s="222" t="s">
        <v>176</v>
      </c>
      <c r="AU313" s="222" t="s">
        <v>80</v>
      </c>
      <c r="AY313" s="20" t="s">
        <v>175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20" t="s">
        <v>80</v>
      </c>
      <c r="BK313" s="223">
        <f>ROUND(I313*H313,2)</f>
        <v>0</v>
      </c>
      <c r="BL313" s="20" t="s">
        <v>305</v>
      </c>
      <c r="BM313" s="222" t="s">
        <v>3655</v>
      </c>
    </row>
    <row r="314" s="2" customFormat="1">
      <c r="A314" s="42"/>
      <c r="B314" s="43"/>
      <c r="C314" s="44"/>
      <c r="D314" s="224" t="s">
        <v>183</v>
      </c>
      <c r="E314" s="44"/>
      <c r="F314" s="225" t="s">
        <v>3656</v>
      </c>
      <c r="G314" s="44"/>
      <c r="H314" s="44"/>
      <c r="I314" s="226"/>
      <c r="J314" s="44"/>
      <c r="K314" s="44"/>
      <c r="L314" s="48"/>
      <c r="M314" s="227"/>
      <c r="N314" s="228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183</v>
      </c>
      <c r="AU314" s="20" t="s">
        <v>80</v>
      </c>
    </row>
    <row r="315" s="2" customFormat="1">
      <c r="A315" s="42"/>
      <c r="B315" s="43"/>
      <c r="C315" s="44"/>
      <c r="D315" s="229" t="s">
        <v>185</v>
      </c>
      <c r="E315" s="44"/>
      <c r="F315" s="230" t="s">
        <v>3657</v>
      </c>
      <c r="G315" s="44"/>
      <c r="H315" s="44"/>
      <c r="I315" s="226"/>
      <c r="J315" s="44"/>
      <c r="K315" s="44"/>
      <c r="L315" s="48"/>
      <c r="M315" s="227"/>
      <c r="N315" s="228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185</v>
      </c>
      <c r="AU315" s="20" t="s">
        <v>80</v>
      </c>
    </row>
    <row r="316" s="11" customFormat="1" ht="25.92" customHeight="1">
      <c r="A316" s="11"/>
      <c r="B316" s="197"/>
      <c r="C316" s="198"/>
      <c r="D316" s="199" t="s">
        <v>72</v>
      </c>
      <c r="E316" s="200" t="s">
        <v>3658</v>
      </c>
      <c r="F316" s="200" t="s">
        <v>3659</v>
      </c>
      <c r="G316" s="198"/>
      <c r="H316" s="198"/>
      <c r="I316" s="201"/>
      <c r="J316" s="202">
        <f>BK316</f>
        <v>0</v>
      </c>
      <c r="K316" s="198"/>
      <c r="L316" s="203"/>
      <c r="M316" s="204"/>
      <c r="N316" s="205"/>
      <c r="O316" s="205"/>
      <c r="P316" s="206">
        <f>SUM(P317:P323)</f>
        <v>0</v>
      </c>
      <c r="Q316" s="205"/>
      <c r="R316" s="206">
        <f>SUM(R317:R323)</f>
        <v>0</v>
      </c>
      <c r="S316" s="205"/>
      <c r="T316" s="207">
        <f>SUM(T317:T323)</f>
        <v>0</v>
      </c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R316" s="208" t="s">
        <v>82</v>
      </c>
      <c r="AT316" s="209" t="s">
        <v>72</v>
      </c>
      <c r="AU316" s="209" t="s">
        <v>73</v>
      </c>
      <c r="AY316" s="208" t="s">
        <v>175</v>
      </c>
      <c r="BK316" s="210">
        <f>SUM(BK317:BK323)</f>
        <v>0</v>
      </c>
    </row>
    <row r="317" s="2" customFormat="1" ht="16.5" customHeight="1">
      <c r="A317" s="42"/>
      <c r="B317" s="43"/>
      <c r="C317" s="211" t="s">
        <v>479</v>
      </c>
      <c r="D317" s="211" t="s">
        <v>176</v>
      </c>
      <c r="E317" s="212" t="s">
        <v>3660</v>
      </c>
      <c r="F317" s="213" t="s">
        <v>3661</v>
      </c>
      <c r="G317" s="214" t="s">
        <v>247</v>
      </c>
      <c r="H317" s="215">
        <v>125</v>
      </c>
      <c r="I317" s="216"/>
      <c r="J317" s="217">
        <f>ROUND(I317*H317,2)</f>
        <v>0</v>
      </c>
      <c r="K317" s="213" t="s">
        <v>180</v>
      </c>
      <c r="L317" s="48"/>
      <c r="M317" s="218" t="s">
        <v>30</v>
      </c>
      <c r="N317" s="219" t="s">
        <v>44</v>
      </c>
      <c r="O317" s="88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22" t="s">
        <v>305</v>
      </c>
      <c r="AT317" s="222" t="s">
        <v>176</v>
      </c>
      <c r="AU317" s="222" t="s">
        <v>80</v>
      </c>
      <c r="AY317" s="20" t="s">
        <v>175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0" t="s">
        <v>80</v>
      </c>
      <c r="BK317" s="223">
        <f>ROUND(I317*H317,2)</f>
        <v>0</v>
      </c>
      <c r="BL317" s="20" t="s">
        <v>305</v>
      </c>
      <c r="BM317" s="222" t="s">
        <v>3662</v>
      </c>
    </row>
    <row r="318" s="2" customFormat="1">
      <c r="A318" s="42"/>
      <c r="B318" s="43"/>
      <c r="C318" s="44"/>
      <c r="D318" s="224" t="s">
        <v>183</v>
      </c>
      <c r="E318" s="44"/>
      <c r="F318" s="225" t="s">
        <v>3663</v>
      </c>
      <c r="G318" s="44"/>
      <c r="H318" s="44"/>
      <c r="I318" s="226"/>
      <c r="J318" s="44"/>
      <c r="K318" s="44"/>
      <c r="L318" s="48"/>
      <c r="M318" s="227"/>
      <c r="N318" s="228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183</v>
      </c>
      <c r="AU318" s="20" t="s">
        <v>80</v>
      </c>
    </row>
    <row r="319" s="2" customFormat="1">
      <c r="A319" s="42"/>
      <c r="B319" s="43"/>
      <c r="C319" s="44"/>
      <c r="D319" s="229" t="s">
        <v>185</v>
      </c>
      <c r="E319" s="44"/>
      <c r="F319" s="230" t="s">
        <v>3664</v>
      </c>
      <c r="G319" s="44"/>
      <c r="H319" s="44"/>
      <c r="I319" s="226"/>
      <c r="J319" s="44"/>
      <c r="K319" s="44"/>
      <c r="L319" s="48"/>
      <c r="M319" s="227"/>
      <c r="N319" s="228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185</v>
      </c>
      <c r="AU319" s="20" t="s">
        <v>80</v>
      </c>
    </row>
    <row r="320" s="2" customFormat="1">
      <c r="A320" s="42"/>
      <c r="B320" s="43"/>
      <c r="C320" s="44"/>
      <c r="D320" s="224" t="s">
        <v>311</v>
      </c>
      <c r="E320" s="44"/>
      <c r="F320" s="274" t="s">
        <v>3665</v>
      </c>
      <c r="G320" s="44"/>
      <c r="H320" s="44"/>
      <c r="I320" s="226"/>
      <c r="J320" s="44"/>
      <c r="K320" s="44"/>
      <c r="L320" s="48"/>
      <c r="M320" s="227"/>
      <c r="N320" s="228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311</v>
      </c>
      <c r="AU320" s="20" t="s">
        <v>80</v>
      </c>
    </row>
    <row r="321" s="12" customFormat="1">
      <c r="A321" s="12"/>
      <c r="B321" s="231"/>
      <c r="C321" s="232"/>
      <c r="D321" s="224" t="s">
        <v>187</v>
      </c>
      <c r="E321" s="233" t="s">
        <v>30</v>
      </c>
      <c r="F321" s="234" t="s">
        <v>3666</v>
      </c>
      <c r="G321" s="232"/>
      <c r="H321" s="233" t="s">
        <v>30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T321" s="240" t="s">
        <v>187</v>
      </c>
      <c r="AU321" s="240" t="s">
        <v>80</v>
      </c>
      <c r="AV321" s="12" t="s">
        <v>80</v>
      </c>
      <c r="AW321" s="12" t="s">
        <v>36</v>
      </c>
      <c r="AX321" s="12" t="s">
        <v>73</v>
      </c>
      <c r="AY321" s="240" t="s">
        <v>175</v>
      </c>
    </row>
    <row r="322" s="13" customFormat="1">
      <c r="A322" s="13"/>
      <c r="B322" s="241"/>
      <c r="C322" s="242"/>
      <c r="D322" s="224" t="s">
        <v>187</v>
      </c>
      <c r="E322" s="243" t="s">
        <v>30</v>
      </c>
      <c r="F322" s="244" t="s">
        <v>3559</v>
      </c>
      <c r="G322" s="242"/>
      <c r="H322" s="245">
        <v>125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187</v>
      </c>
      <c r="AU322" s="251" t="s">
        <v>80</v>
      </c>
      <c r="AV322" s="13" t="s">
        <v>82</v>
      </c>
      <c r="AW322" s="13" t="s">
        <v>36</v>
      </c>
      <c r="AX322" s="13" t="s">
        <v>73</v>
      </c>
      <c r="AY322" s="251" t="s">
        <v>175</v>
      </c>
    </row>
    <row r="323" s="14" customFormat="1">
      <c r="A323" s="14"/>
      <c r="B323" s="252"/>
      <c r="C323" s="253"/>
      <c r="D323" s="224" t="s">
        <v>187</v>
      </c>
      <c r="E323" s="254" t="s">
        <v>30</v>
      </c>
      <c r="F323" s="255" t="s">
        <v>190</v>
      </c>
      <c r="G323" s="253"/>
      <c r="H323" s="256">
        <v>125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2" t="s">
        <v>187</v>
      </c>
      <c r="AU323" s="262" t="s">
        <v>80</v>
      </c>
      <c r="AV323" s="14" t="s">
        <v>181</v>
      </c>
      <c r="AW323" s="14" t="s">
        <v>36</v>
      </c>
      <c r="AX323" s="14" t="s">
        <v>80</v>
      </c>
      <c r="AY323" s="262" t="s">
        <v>175</v>
      </c>
    </row>
    <row r="324" s="11" customFormat="1" ht="25.92" customHeight="1">
      <c r="A324" s="11"/>
      <c r="B324" s="197"/>
      <c r="C324" s="198"/>
      <c r="D324" s="199" t="s">
        <v>72</v>
      </c>
      <c r="E324" s="200" t="s">
        <v>3667</v>
      </c>
      <c r="F324" s="200" t="s">
        <v>3668</v>
      </c>
      <c r="G324" s="198"/>
      <c r="H324" s="198"/>
      <c r="I324" s="201"/>
      <c r="J324" s="202">
        <f>BK324</f>
        <v>0</v>
      </c>
      <c r="K324" s="198"/>
      <c r="L324" s="203"/>
      <c r="M324" s="204"/>
      <c r="N324" s="205"/>
      <c r="O324" s="205"/>
      <c r="P324" s="206">
        <f>SUM(P325:P338)</f>
        <v>0</v>
      </c>
      <c r="Q324" s="205"/>
      <c r="R324" s="206">
        <f>SUM(R325:R338)</f>
        <v>0.06396</v>
      </c>
      <c r="S324" s="205"/>
      <c r="T324" s="207">
        <f>SUM(T325:T338)</f>
        <v>0</v>
      </c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R324" s="208" t="s">
        <v>82</v>
      </c>
      <c r="AT324" s="209" t="s">
        <v>72</v>
      </c>
      <c r="AU324" s="209" t="s">
        <v>73</v>
      </c>
      <c r="AY324" s="208" t="s">
        <v>175</v>
      </c>
      <c r="BK324" s="210">
        <f>SUM(BK325:BK338)</f>
        <v>0</v>
      </c>
    </row>
    <row r="325" s="2" customFormat="1" ht="16.5" customHeight="1">
      <c r="A325" s="42"/>
      <c r="B325" s="43"/>
      <c r="C325" s="211" t="s">
        <v>486</v>
      </c>
      <c r="D325" s="211" t="s">
        <v>176</v>
      </c>
      <c r="E325" s="212" t="s">
        <v>3669</v>
      </c>
      <c r="F325" s="213" t="s">
        <v>3670</v>
      </c>
      <c r="G325" s="214" t="s">
        <v>3621</v>
      </c>
      <c r="H325" s="215">
        <v>5</v>
      </c>
      <c r="I325" s="216"/>
      <c r="J325" s="217">
        <f>ROUND(I325*H325,2)</f>
        <v>0</v>
      </c>
      <c r="K325" s="213" t="s">
        <v>180</v>
      </c>
      <c r="L325" s="48"/>
      <c r="M325" s="218" t="s">
        <v>30</v>
      </c>
      <c r="N325" s="219" t="s">
        <v>44</v>
      </c>
      <c r="O325" s="88"/>
      <c r="P325" s="220">
        <f>O325*H325</f>
        <v>0</v>
      </c>
      <c r="Q325" s="220">
        <v>0.01066</v>
      </c>
      <c r="R325" s="220">
        <f>Q325*H325</f>
        <v>0.0533</v>
      </c>
      <c r="S325" s="220">
        <v>0</v>
      </c>
      <c r="T325" s="221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2" t="s">
        <v>305</v>
      </c>
      <c r="AT325" s="222" t="s">
        <v>176</v>
      </c>
      <c r="AU325" s="222" t="s">
        <v>80</v>
      </c>
      <c r="AY325" s="20" t="s">
        <v>175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20" t="s">
        <v>80</v>
      </c>
      <c r="BK325" s="223">
        <f>ROUND(I325*H325,2)</f>
        <v>0</v>
      </c>
      <c r="BL325" s="20" t="s">
        <v>305</v>
      </c>
      <c r="BM325" s="222" t="s">
        <v>3671</v>
      </c>
    </row>
    <row r="326" s="2" customFormat="1">
      <c r="A326" s="42"/>
      <c r="B326" s="43"/>
      <c r="C326" s="44"/>
      <c r="D326" s="224" t="s">
        <v>183</v>
      </c>
      <c r="E326" s="44"/>
      <c r="F326" s="225" t="s">
        <v>3672</v>
      </c>
      <c r="G326" s="44"/>
      <c r="H326" s="44"/>
      <c r="I326" s="226"/>
      <c r="J326" s="44"/>
      <c r="K326" s="44"/>
      <c r="L326" s="48"/>
      <c r="M326" s="227"/>
      <c r="N326" s="228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183</v>
      </c>
      <c r="AU326" s="20" t="s">
        <v>80</v>
      </c>
    </row>
    <row r="327" s="2" customFormat="1">
      <c r="A327" s="42"/>
      <c r="B327" s="43"/>
      <c r="C327" s="44"/>
      <c r="D327" s="229" t="s">
        <v>185</v>
      </c>
      <c r="E327" s="44"/>
      <c r="F327" s="230" t="s">
        <v>3673</v>
      </c>
      <c r="G327" s="44"/>
      <c r="H327" s="44"/>
      <c r="I327" s="226"/>
      <c r="J327" s="44"/>
      <c r="K327" s="44"/>
      <c r="L327" s="48"/>
      <c r="M327" s="227"/>
      <c r="N327" s="228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185</v>
      </c>
      <c r="AU327" s="20" t="s">
        <v>80</v>
      </c>
    </row>
    <row r="328" s="2" customFormat="1">
      <c r="A328" s="42"/>
      <c r="B328" s="43"/>
      <c r="C328" s="44"/>
      <c r="D328" s="224" t="s">
        <v>311</v>
      </c>
      <c r="E328" s="44"/>
      <c r="F328" s="274" t="s">
        <v>3674</v>
      </c>
      <c r="G328" s="44"/>
      <c r="H328" s="44"/>
      <c r="I328" s="226"/>
      <c r="J328" s="44"/>
      <c r="K328" s="44"/>
      <c r="L328" s="48"/>
      <c r="M328" s="227"/>
      <c r="N328" s="228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311</v>
      </c>
      <c r="AU328" s="20" t="s">
        <v>80</v>
      </c>
    </row>
    <row r="329" s="12" customFormat="1">
      <c r="A329" s="12"/>
      <c r="B329" s="231"/>
      <c r="C329" s="232"/>
      <c r="D329" s="224" t="s">
        <v>187</v>
      </c>
      <c r="E329" s="233" t="s">
        <v>30</v>
      </c>
      <c r="F329" s="234" t="s">
        <v>3675</v>
      </c>
      <c r="G329" s="232"/>
      <c r="H329" s="233" t="s">
        <v>30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9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40" t="s">
        <v>187</v>
      </c>
      <c r="AU329" s="240" t="s">
        <v>80</v>
      </c>
      <c r="AV329" s="12" t="s">
        <v>80</v>
      </c>
      <c r="AW329" s="12" t="s">
        <v>36</v>
      </c>
      <c r="AX329" s="12" t="s">
        <v>73</v>
      </c>
      <c r="AY329" s="240" t="s">
        <v>175</v>
      </c>
    </row>
    <row r="330" s="13" customFormat="1">
      <c r="A330" s="13"/>
      <c r="B330" s="241"/>
      <c r="C330" s="242"/>
      <c r="D330" s="224" t="s">
        <v>187</v>
      </c>
      <c r="E330" s="243" t="s">
        <v>30</v>
      </c>
      <c r="F330" s="244" t="s">
        <v>3676</v>
      </c>
      <c r="G330" s="242"/>
      <c r="H330" s="245">
        <v>5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1" t="s">
        <v>187</v>
      </c>
      <c r="AU330" s="251" t="s">
        <v>80</v>
      </c>
      <c r="AV330" s="13" t="s">
        <v>82</v>
      </c>
      <c r="AW330" s="13" t="s">
        <v>36</v>
      </c>
      <c r="AX330" s="13" t="s">
        <v>73</v>
      </c>
      <c r="AY330" s="251" t="s">
        <v>175</v>
      </c>
    </row>
    <row r="331" s="14" customFormat="1">
      <c r="A331" s="14"/>
      <c r="B331" s="252"/>
      <c r="C331" s="253"/>
      <c r="D331" s="224" t="s">
        <v>187</v>
      </c>
      <c r="E331" s="254" t="s">
        <v>30</v>
      </c>
      <c r="F331" s="255" t="s">
        <v>190</v>
      </c>
      <c r="G331" s="253"/>
      <c r="H331" s="256">
        <v>5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2" t="s">
        <v>187</v>
      </c>
      <c r="AU331" s="262" t="s">
        <v>80</v>
      </c>
      <c r="AV331" s="14" t="s">
        <v>181</v>
      </c>
      <c r="AW331" s="14" t="s">
        <v>36</v>
      </c>
      <c r="AX331" s="14" t="s">
        <v>80</v>
      </c>
      <c r="AY331" s="262" t="s">
        <v>175</v>
      </c>
    </row>
    <row r="332" s="2" customFormat="1" ht="16.5" customHeight="1">
      <c r="A332" s="42"/>
      <c r="B332" s="43"/>
      <c r="C332" s="211" t="s">
        <v>497</v>
      </c>
      <c r="D332" s="211" t="s">
        <v>176</v>
      </c>
      <c r="E332" s="212" t="s">
        <v>3677</v>
      </c>
      <c r="F332" s="213" t="s">
        <v>3678</v>
      </c>
      <c r="G332" s="214" t="s">
        <v>3621</v>
      </c>
      <c r="H332" s="215">
        <v>1</v>
      </c>
      <c r="I332" s="216"/>
      <c r="J332" s="217">
        <f>ROUND(I332*H332,2)</f>
        <v>0</v>
      </c>
      <c r="K332" s="213" t="s">
        <v>180</v>
      </c>
      <c r="L332" s="48"/>
      <c r="M332" s="218" t="s">
        <v>30</v>
      </c>
      <c r="N332" s="219" t="s">
        <v>44</v>
      </c>
      <c r="O332" s="88"/>
      <c r="P332" s="220">
        <f>O332*H332</f>
        <v>0</v>
      </c>
      <c r="Q332" s="220">
        <v>0.01066</v>
      </c>
      <c r="R332" s="220">
        <f>Q332*H332</f>
        <v>0.01066</v>
      </c>
      <c r="S332" s="220">
        <v>0</v>
      </c>
      <c r="T332" s="221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22" t="s">
        <v>305</v>
      </c>
      <c r="AT332" s="222" t="s">
        <v>176</v>
      </c>
      <c r="AU332" s="222" t="s">
        <v>80</v>
      </c>
      <c r="AY332" s="20" t="s">
        <v>175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20" t="s">
        <v>80</v>
      </c>
      <c r="BK332" s="223">
        <f>ROUND(I332*H332,2)</f>
        <v>0</v>
      </c>
      <c r="BL332" s="20" t="s">
        <v>305</v>
      </c>
      <c r="BM332" s="222" t="s">
        <v>3679</v>
      </c>
    </row>
    <row r="333" s="2" customFormat="1">
      <c r="A333" s="42"/>
      <c r="B333" s="43"/>
      <c r="C333" s="44"/>
      <c r="D333" s="224" t="s">
        <v>183</v>
      </c>
      <c r="E333" s="44"/>
      <c r="F333" s="225" t="s">
        <v>3680</v>
      </c>
      <c r="G333" s="44"/>
      <c r="H333" s="44"/>
      <c r="I333" s="226"/>
      <c r="J333" s="44"/>
      <c r="K333" s="44"/>
      <c r="L333" s="48"/>
      <c r="M333" s="227"/>
      <c r="N333" s="228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0" t="s">
        <v>183</v>
      </c>
      <c r="AU333" s="20" t="s">
        <v>80</v>
      </c>
    </row>
    <row r="334" s="2" customFormat="1">
      <c r="A334" s="42"/>
      <c r="B334" s="43"/>
      <c r="C334" s="44"/>
      <c r="D334" s="229" t="s">
        <v>185</v>
      </c>
      <c r="E334" s="44"/>
      <c r="F334" s="230" t="s">
        <v>3681</v>
      </c>
      <c r="G334" s="44"/>
      <c r="H334" s="44"/>
      <c r="I334" s="226"/>
      <c r="J334" s="44"/>
      <c r="K334" s="44"/>
      <c r="L334" s="48"/>
      <c r="M334" s="227"/>
      <c r="N334" s="228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185</v>
      </c>
      <c r="AU334" s="20" t="s">
        <v>80</v>
      </c>
    </row>
    <row r="335" s="2" customFormat="1">
      <c r="A335" s="42"/>
      <c r="B335" s="43"/>
      <c r="C335" s="44"/>
      <c r="D335" s="224" t="s">
        <v>311</v>
      </c>
      <c r="E335" s="44"/>
      <c r="F335" s="274" t="s">
        <v>3682</v>
      </c>
      <c r="G335" s="44"/>
      <c r="H335" s="44"/>
      <c r="I335" s="226"/>
      <c r="J335" s="44"/>
      <c r="K335" s="44"/>
      <c r="L335" s="48"/>
      <c r="M335" s="227"/>
      <c r="N335" s="228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311</v>
      </c>
      <c r="AU335" s="20" t="s">
        <v>80</v>
      </c>
    </row>
    <row r="336" s="12" customFormat="1">
      <c r="A336" s="12"/>
      <c r="B336" s="231"/>
      <c r="C336" s="232"/>
      <c r="D336" s="224" t="s">
        <v>187</v>
      </c>
      <c r="E336" s="233" t="s">
        <v>30</v>
      </c>
      <c r="F336" s="234" t="s">
        <v>3683</v>
      </c>
      <c r="G336" s="232"/>
      <c r="H336" s="233" t="s">
        <v>30</v>
      </c>
      <c r="I336" s="235"/>
      <c r="J336" s="232"/>
      <c r="K336" s="232"/>
      <c r="L336" s="236"/>
      <c r="M336" s="237"/>
      <c r="N336" s="238"/>
      <c r="O336" s="238"/>
      <c r="P336" s="238"/>
      <c r="Q336" s="238"/>
      <c r="R336" s="238"/>
      <c r="S336" s="238"/>
      <c r="T336" s="239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T336" s="240" t="s">
        <v>187</v>
      </c>
      <c r="AU336" s="240" t="s">
        <v>80</v>
      </c>
      <c r="AV336" s="12" t="s">
        <v>80</v>
      </c>
      <c r="AW336" s="12" t="s">
        <v>36</v>
      </c>
      <c r="AX336" s="12" t="s">
        <v>73</v>
      </c>
      <c r="AY336" s="240" t="s">
        <v>175</v>
      </c>
    </row>
    <row r="337" s="13" customFormat="1">
      <c r="A337" s="13"/>
      <c r="B337" s="241"/>
      <c r="C337" s="242"/>
      <c r="D337" s="224" t="s">
        <v>187</v>
      </c>
      <c r="E337" s="243" t="s">
        <v>30</v>
      </c>
      <c r="F337" s="244" t="s">
        <v>3684</v>
      </c>
      <c r="G337" s="242"/>
      <c r="H337" s="245">
        <v>1</v>
      </c>
      <c r="I337" s="246"/>
      <c r="J337" s="242"/>
      <c r="K337" s="242"/>
      <c r="L337" s="247"/>
      <c r="M337" s="248"/>
      <c r="N337" s="249"/>
      <c r="O337" s="249"/>
      <c r="P337" s="249"/>
      <c r="Q337" s="249"/>
      <c r="R337" s="249"/>
      <c r="S337" s="249"/>
      <c r="T337" s="250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1" t="s">
        <v>187</v>
      </c>
      <c r="AU337" s="251" t="s">
        <v>80</v>
      </c>
      <c r="AV337" s="13" t="s">
        <v>82</v>
      </c>
      <c r="AW337" s="13" t="s">
        <v>36</v>
      </c>
      <c r="AX337" s="13" t="s">
        <v>73</v>
      </c>
      <c r="AY337" s="251" t="s">
        <v>175</v>
      </c>
    </row>
    <row r="338" s="14" customFormat="1">
      <c r="A338" s="14"/>
      <c r="B338" s="252"/>
      <c r="C338" s="253"/>
      <c r="D338" s="224" t="s">
        <v>187</v>
      </c>
      <c r="E338" s="254" t="s">
        <v>30</v>
      </c>
      <c r="F338" s="255" t="s">
        <v>190</v>
      </c>
      <c r="G338" s="253"/>
      <c r="H338" s="256">
        <v>1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2" t="s">
        <v>187</v>
      </c>
      <c r="AU338" s="262" t="s">
        <v>80</v>
      </c>
      <c r="AV338" s="14" t="s">
        <v>181</v>
      </c>
      <c r="AW338" s="14" t="s">
        <v>36</v>
      </c>
      <c r="AX338" s="14" t="s">
        <v>80</v>
      </c>
      <c r="AY338" s="262" t="s">
        <v>175</v>
      </c>
    </row>
    <row r="339" s="11" customFormat="1" ht="25.92" customHeight="1">
      <c r="A339" s="11"/>
      <c r="B339" s="197"/>
      <c r="C339" s="198"/>
      <c r="D339" s="199" t="s">
        <v>72</v>
      </c>
      <c r="E339" s="200" t="s">
        <v>3685</v>
      </c>
      <c r="F339" s="200" t="s">
        <v>3686</v>
      </c>
      <c r="G339" s="198"/>
      <c r="H339" s="198"/>
      <c r="I339" s="201"/>
      <c r="J339" s="202">
        <f>BK339</f>
        <v>0</v>
      </c>
      <c r="K339" s="198"/>
      <c r="L339" s="203"/>
      <c r="M339" s="204"/>
      <c r="N339" s="205"/>
      <c r="O339" s="205"/>
      <c r="P339" s="206">
        <f>SUM(P340:P349)</f>
        <v>0</v>
      </c>
      <c r="Q339" s="205"/>
      <c r="R339" s="206">
        <f>SUM(R340:R349)</f>
        <v>0.00013999999999999998</v>
      </c>
      <c r="S339" s="205"/>
      <c r="T339" s="207">
        <f>SUM(T340:T349)</f>
        <v>0</v>
      </c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R339" s="208" t="s">
        <v>82</v>
      </c>
      <c r="AT339" s="209" t="s">
        <v>72</v>
      </c>
      <c r="AU339" s="209" t="s">
        <v>73</v>
      </c>
      <c r="AY339" s="208" t="s">
        <v>175</v>
      </c>
      <c r="BK339" s="210">
        <f>SUM(BK340:BK349)</f>
        <v>0</v>
      </c>
    </row>
    <row r="340" s="2" customFormat="1" ht="16.5" customHeight="1">
      <c r="A340" s="42"/>
      <c r="B340" s="43"/>
      <c r="C340" s="211" t="s">
        <v>505</v>
      </c>
      <c r="D340" s="211" t="s">
        <v>176</v>
      </c>
      <c r="E340" s="212" t="s">
        <v>3687</v>
      </c>
      <c r="F340" s="213" t="s">
        <v>3688</v>
      </c>
      <c r="G340" s="214" t="s">
        <v>567</v>
      </c>
      <c r="H340" s="215">
        <v>1</v>
      </c>
      <c r="I340" s="216"/>
      <c r="J340" s="217">
        <f>ROUND(I340*H340,2)</f>
        <v>0</v>
      </c>
      <c r="K340" s="213" t="s">
        <v>3562</v>
      </c>
      <c r="L340" s="48"/>
      <c r="M340" s="218" t="s">
        <v>30</v>
      </c>
      <c r="N340" s="219" t="s">
        <v>44</v>
      </c>
      <c r="O340" s="88"/>
      <c r="P340" s="220">
        <f>O340*H340</f>
        <v>0</v>
      </c>
      <c r="Q340" s="220">
        <v>0.00013999999999999998</v>
      </c>
      <c r="R340" s="220">
        <f>Q340*H340</f>
        <v>0.00013999999999999998</v>
      </c>
      <c r="S340" s="220">
        <v>0</v>
      </c>
      <c r="T340" s="221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2" t="s">
        <v>305</v>
      </c>
      <c r="AT340" s="222" t="s">
        <v>176</v>
      </c>
      <c r="AU340" s="222" t="s">
        <v>80</v>
      </c>
      <c r="AY340" s="20" t="s">
        <v>175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20" t="s">
        <v>80</v>
      </c>
      <c r="BK340" s="223">
        <f>ROUND(I340*H340,2)</f>
        <v>0</v>
      </c>
      <c r="BL340" s="20" t="s">
        <v>305</v>
      </c>
      <c r="BM340" s="222" t="s">
        <v>3689</v>
      </c>
    </row>
    <row r="341" s="2" customFormat="1">
      <c r="A341" s="42"/>
      <c r="B341" s="43"/>
      <c r="C341" s="44"/>
      <c r="D341" s="224" t="s">
        <v>183</v>
      </c>
      <c r="E341" s="44"/>
      <c r="F341" s="225" t="s">
        <v>3690</v>
      </c>
      <c r="G341" s="44"/>
      <c r="H341" s="44"/>
      <c r="I341" s="226"/>
      <c r="J341" s="44"/>
      <c r="K341" s="44"/>
      <c r="L341" s="48"/>
      <c r="M341" s="227"/>
      <c r="N341" s="228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183</v>
      </c>
      <c r="AU341" s="20" t="s">
        <v>80</v>
      </c>
    </row>
    <row r="342" s="2" customFormat="1">
      <c r="A342" s="42"/>
      <c r="B342" s="43"/>
      <c r="C342" s="44"/>
      <c r="D342" s="229" t="s">
        <v>185</v>
      </c>
      <c r="E342" s="44"/>
      <c r="F342" s="230" t="s">
        <v>3691</v>
      </c>
      <c r="G342" s="44"/>
      <c r="H342" s="44"/>
      <c r="I342" s="226"/>
      <c r="J342" s="44"/>
      <c r="K342" s="44"/>
      <c r="L342" s="48"/>
      <c r="M342" s="227"/>
      <c r="N342" s="228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185</v>
      </c>
      <c r="AU342" s="20" t="s">
        <v>80</v>
      </c>
    </row>
    <row r="343" s="2" customFormat="1">
      <c r="A343" s="42"/>
      <c r="B343" s="43"/>
      <c r="C343" s="44"/>
      <c r="D343" s="224" t="s">
        <v>311</v>
      </c>
      <c r="E343" s="44"/>
      <c r="F343" s="274" t="s">
        <v>3692</v>
      </c>
      <c r="G343" s="44"/>
      <c r="H343" s="44"/>
      <c r="I343" s="226"/>
      <c r="J343" s="44"/>
      <c r="K343" s="44"/>
      <c r="L343" s="48"/>
      <c r="M343" s="227"/>
      <c r="N343" s="228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311</v>
      </c>
      <c r="AU343" s="20" t="s">
        <v>80</v>
      </c>
    </row>
    <row r="344" s="12" customFormat="1">
      <c r="A344" s="12"/>
      <c r="B344" s="231"/>
      <c r="C344" s="232"/>
      <c r="D344" s="224" t="s">
        <v>187</v>
      </c>
      <c r="E344" s="233" t="s">
        <v>30</v>
      </c>
      <c r="F344" s="234" t="s">
        <v>3693</v>
      </c>
      <c r="G344" s="232"/>
      <c r="H344" s="233" t="s">
        <v>30</v>
      </c>
      <c r="I344" s="235"/>
      <c r="J344" s="232"/>
      <c r="K344" s="232"/>
      <c r="L344" s="236"/>
      <c r="M344" s="237"/>
      <c r="N344" s="238"/>
      <c r="O344" s="238"/>
      <c r="P344" s="238"/>
      <c r="Q344" s="238"/>
      <c r="R344" s="238"/>
      <c r="S344" s="238"/>
      <c r="T344" s="239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40" t="s">
        <v>187</v>
      </c>
      <c r="AU344" s="240" t="s">
        <v>80</v>
      </c>
      <c r="AV344" s="12" t="s">
        <v>80</v>
      </c>
      <c r="AW344" s="12" t="s">
        <v>36</v>
      </c>
      <c r="AX344" s="12" t="s">
        <v>73</v>
      </c>
      <c r="AY344" s="240" t="s">
        <v>175</v>
      </c>
    </row>
    <row r="345" s="13" customFormat="1">
      <c r="A345" s="13"/>
      <c r="B345" s="241"/>
      <c r="C345" s="242"/>
      <c r="D345" s="224" t="s">
        <v>187</v>
      </c>
      <c r="E345" s="243" t="s">
        <v>30</v>
      </c>
      <c r="F345" s="244" t="s">
        <v>3626</v>
      </c>
      <c r="G345" s="242"/>
      <c r="H345" s="245">
        <v>1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187</v>
      </c>
      <c r="AU345" s="251" t="s">
        <v>80</v>
      </c>
      <c r="AV345" s="13" t="s">
        <v>82</v>
      </c>
      <c r="AW345" s="13" t="s">
        <v>36</v>
      </c>
      <c r="AX345" s="13" t="s">
        <v>73</v>
      </c>
      <c r="AY345" s="251" t="s">
        <v>175</v>
      </c>
    </row>
    <row r="346" s="14" customFormat="1">
      <c r="A346" s="14"/>
      <c r="B346" s="252"/>
      <c r="C346" s="253"/>
      <c r="D346" s="224" t="s">
        <v>187</v>
      </c>
      <c r="E346" s="254" t="s">
        <v>30</v>
      </c>
      <c r="F346" s="255" t="s">
        <v>190</v>
      </c>
      <c r="G346" s="253"/>
      <c r="H346" s="256">
        <v>1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187</v>
      </c>
      <c r="AU346" s="262" t="s">
        <v>80</v>
      </c>
      <c r="AV346" s="14" t="s">
        <v>181</v>
      </c>
      <c r="AW346" s="14" t="s">
        <v>36</v>
      </c>
      <c r="AX346" s="14" t="s">
        <v>80</v>
      </c>
      <c r="AY346" s="262" t="s">
        <v>175</v>
      </c>
    </row>
    <row r="347" s="2" customFormat="1" ht="16.5" customHeight="1">
      <c r="A347" s="42"/>
      <c r="B347" s="43"/>
      <c r="C347" s="287" t="s">
        <v>512</v>
      </c>
      <c r="D347" s="297" t="s">
        <v>770</v>
      </c>
      <c r="E347" s="288" t="s">
        <v>3694</v>
      </c>
      <c r="F347" s="289" t="s">
        <v>3695</v>
      </c>
      <c r="G347" s="290" t="s">
        <v>567</v>
      </c>
      <c r="H347" s="291">
        <v>1</v>
      </c>
      <c r="I347" s="292"/>
      <c r="J347" s="293">
        <f>ROUND(I347*H347,2)</f>
        <v>0</v>
      </c>
      <c r="K347" s="289" t="s">
        <v>30</v>
      </c>
      <c r="L347" s="294"/>
      <c r="M347" s="295" t="s">
        <v>30</v>
      </c>
      <c r="N347" s="296" t="s">
        <v>44</v>
      </c>
      <c r="O347" s="88"/>
      <c r="P347" s="220">
        <f>O347*H347</f>
        <v>0</v>
      </c>
      <c r="Q347" s="220">
        <v>0</v>
      </c>
      <c r="R347" s="220">
        <f>Q347*H347</f>
        <v>0</v>
      </c>
      <c r="S347" s="220">
        <v>0</v>
      </c>
      <c r="T347" s="221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2" t="s">
        <v>462</v>
      </c>
      <c r="AT347" s="222" t="s">
        <v>770</v>
      </c>
      <c r="AU347" s="222" t="s">
        <v>80</v>
      </c>
      <c r="AY347" s="20" t="s">
        <v>175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20" t="s">
        <v>80</v>
      </c>
      <c r="BK347" s="223">
        <f>ROUND(I347*H347,2)</f>
        <v>0</v>
      </c>
      <c r="BL347" s="20" t="s">
        <v>305</v>
      </c>
      <c r="BM347" s="222" t="s">
        <v>3696</v>
      </c>
    </row>
    <row r="348" s="2" customFormat="1">
      <c r="A348" s="42"/>
      <c r="B348" s="43"/>
      <c r="C348" s="44"/>
      <c r="D348" s="224" t="s">
        <v>183</v>
      </c>
      <c r="E348" s="44"/>
      <c r="F348" s="225" t="s">
        <v>3695</v>
      </c>
      <c r="G348" s="44"/>
      <c r="H348" s="44"/>
      <c r="I348" s="226"/>
      <c r="J348" s="44"/>
      <c r="K348" s="44"/>
      <c r="L348" s="48"/>
      <c r="M348" s="227"/>
      <c r="N348" s="228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183</v>
      </c>
      <c r="AU348" s="20" t="s">
        <v>80</v>
      </c>
    </row>
    <row r="349" s="2" customFormat="1">
      <c r="A349" s="42"/>
      <c r="B349" s="43"/>
      <c r="C349" s="44"/>
      <c r="D349" s="224" t="s">
        <v>311</v>
      </c>
      <c r="E349" s="44"/>
      <c r="F349" s="274" t="s">
        <v>3697</v>
      </c>
      <c r="G349" s="44"/>
      <c r="H349" s="44"/>
      <c r="I349" s="226"/>
      <c r="J349" s="44"/>
      <c r="K349" s="44"/>
      <c r="L349" s="48"/>
      <c r="M349" s="227"/>
      <c r="N349" s="228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311</v>
      </c>
      <c r="AU349" s="20" t="s">
        <v>80</v>
      </c>
    </row>
    <row r="350" s="11" customFormat="1" ht="25.92" customHeight="1">
      <c r="A350" s="11"/>
      <c r="B350" s="197"/>
      <c r="C350" s="198"/>
      <c r="D350" s="199" t="s">
        <v>72</v>
      </c>
      <c r="E350" s="200" t="s">
        <v>673</v>
      </c>
      <c r="F350" s="200" t="s">
        <v>674</v>
      </c>
      <c r="G350" s="198"/>
      <c r="H350" s="198"/>
      <c r="I350" s="201"/>
      <c r="J350" s="202">
        <f>BK350</f>
        <v>0</v>
      </c>
      <c r="K350" s="198"/>
      <c r="L350" s="203"/>
      <c r="M350" s="204"/>
      <c r="N350" s="205"/>
      <c r="O350" s="205"/>
      <c r="P350" s="206">
        <f>SUM(P351:P374)</f>
        <v>0</v>
      </c>
      <c r="Q350" s="205"/>
      <c r="R350" s="206">
        <f>SUM(R351:R374)</f>
        <v>0.0155345</v>
      </c>
      <c r="S350" s="205"/>
      <c r="T350" s="207">
        <f>SUM(T351:T374)</f>
        <v>0</v>
      </c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R350" s="208" t="s">
        <v>82</v>
      </c>
      <c r="AT350" s="209" t="s">
        <v>72</v>
      </c>
      <c r="AU350" s="209" t="s">
        <v>73</v>
      </c>
      <c r="AY350" s="208" t="s">
        <v>175</v>
      </c>
      <c r="BK350" s="210">
        <f>SUM(BK351:BK374)</f>
        <v>0</v>
      </c>
    </row>
    <row r="351" s="2" customFormat="1" ht="16.5" customHeight="1">
      <c r="A351" s="42"/>
      <c r="B351" s="43"/>
      <c r="C351" s="211" t="s">
        <v>521</v>
      </c>
      <c r="D351" s="211" t="s">
        <v>176</v>
      </c>
      <c r="E351" s="212" t="s">
        <v>3698</v>
      </c>
      <c r="F351" s="213" t="s">
        <v>3699</v>
      </c>
      <c r="G351" s="214" t="s">
        <v>788</v>
      </c>
      <c r="H351" s="215">
        <v>14.35</v>
      </c>
      <c r="I351" s="216"/>
      <c r="J351" s="217">
        <f>ROUND(I351*H351,2)</f>
        <v>0</v>
      </c>
      <c r="K351" s="213" t="s">
        <v>3562</v>
      </c>
      <c r="L351" s="48"/>
      <c r="M351" s="218" t="s">
        <v>30</v>
      </c>
      <c r="N351" s="219" t="s">
        <v>44</v>
      </c>
      <c r="O351" s="88"/>
      <c r="P351" s="220">
        <f>O351*H351</f>
        <v>0</v>
      </c>
      <c r="Q351" s="220">
        <v>6.9999999999999992E-05</v>
      </c>
      <c r="R351" s="220">
        <f>Q351*H351</f>
        <v>0.0010045</v>
      </c>
      <c r="S351" s="220">
        <v>0</v>
      </c>
      <c r="T351" s="221">
        <f>S351*H351</f>
        <v>0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R351" s="222" t="s">
        <v>305</v>
      </c>
      <c r="AT351" s="222" t="s">
        <v>176</v>
      </c>
      <c r="AU351" s="222" t="s">
        <v>80</v>
      </c>
      <c r="AY351" s="20" t="s">
        <v>175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20" t="s">
        <v>80</v>
      </c>
      <c r="BK351" s="223">
        <f>ROUND(I351*H351,2)</f>
        <v>0</v>
      </c>
      <c r="BL351" s="20" t="s">
        <v>305</v>
      </c>
      <c r="BM351" s="222" t="s">
        <v>3700</v>
      </c>
    </row>
    <row r="352" s="2" customFormat="1">
      <c r="A352" s="42"/>
      <c r="B352" s="43"/>
      <c r="C352" s="44"/>
      <c r="D352" s="224" t="s">
        <v>183</v>
      </c>
      <c r="E352" s="44"/>
      <c r="F352" s="225" t="s">
        <v>3701</v>
      </c>
      <c r="G352" s="44"/>
      <c r="H352" s="44"/>
      <c r="I352" s="226"/>
      <c r="J352" s="44"/>
      <c r="K352" s="44"/>
      <c r="L352" s="48"/>
      <c r="M352" s="227"/>
      <c r="N352" s="228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183</v>
      </c>
      <c r="AU352" s="20" t="s">
        <v>80</v>
      </c>
    </row>
    <row r="353" s="2" customFormat="1">
      <c r="A353" s="42"/>
      <c r="B353" s="43"/>
      <c r="C353" s="44"/>
      <c r="D353" s="229" t="s">
        <v>185</v>
      </c>
      <c r="E353" s="44"/>
      <c r="F353" s="230" t="s">
        <v>3702</v>
      </c>
      <c r="G353" s="44"/>
      <c r="H353" s="44"/>
      <c r="I353" s="226"/>
      <c r="J353" s="44"/>
      <c r="K353" s="44"/>
      <c r="L353" s="48"/>
      <c r="M353" s="227"/>
      <c r="N353" s="228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185</v>
      </c>
      <c r="AU353" s="20" t="s">
        <v>80</v>
      </c>
    </row>
    <row r="354" s="12" customFormat="1">
      <c r="A354" s="12"/>
      <c r="B354" s="231"/>
      <c r="C354" s="232"/>
      <c r="D354" s="224" t="s">
        <v>187</v>
      </c>
      <c r="E354" s="233" t="s">
        <v>30</v>
      </c>
      <c r="F354" s="234" t="s">
        <v>3703</v>
      </c>
      <c r="G354" s="232"/>
      <c r="H354" s="233" t="s">
        <v>30</v>
      </c>
      <c r="I354" s="235"/>
      <c r="J354" s="232"/>
      <c r="K354" s="232"/>
      <c r="L354" s="236"/>
      <c r="M354" s="237"/>
      <c r="N354" s="238"/>
      <c r="O354" s="238"/>
      <c r="P354" s="238"/>
      <c r="Q354" s="238"/>
      <c r="R354" s="238"/>
      <c r="S354" s="238"/>
      <c r="T354" s="239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T354" s="240" t="s">
        <v>187</v>
      </c>
      <c r="AU354" s="240" t="s">
        <v>80</v>
      </c>
      <c r="AV354" s="12" t="s">
        <v>80</v>
      </c>
      <c r="AW354" s="12" t="s">
        <v>36</v>
      </c>
      <c r="AX354" s="12" t="s">
        <v>73</v>
      </c>
      <c r="AY354" s="240" t="s">
        <v>175</v>
      </c>
    </row>
    <row r="355" s="13" customFormat="1">
      <c r="A355" s="13"/>
      <c r="B355" s="241"/>
      <c r="C355" s="242"/>
      <c r="D355" s="224" t="s">
        <v>187</v>
      </c>
      <c r="E355" s="243" t="s">
        <v>30</v>
      </c>
      <c r="F355" s="244" t="s">
        <v>3704</v>
      </c>
      <c r="G355" s="242"/>
      <c r="H355" s="245">
        <v>8.1</v>
      </c>
      <c r="I355" s="246"/>
      <c r="J355" s="242"/>
      <c r="K355" s="242"/>
      <c r="L355" s="247"/>
      <c r="M355" s="248"/>
      <c r="N355" s="249"/>
      <c r="O355" s="249"/>
      <c r="P355" s="249"/>
      <c r="Q355" s="249"/>
      <c r="R355" s="249"/>
      <c r="S355" s="249"/>
      <c r="T355" s="250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1" t="s">
        <v>187</v>
      </c>
      <c r="AU355" s="251" t="s">
        <v>80</v>
      </c>
      <c r="AV355" s="13" t="s">
        <v>82</v>
      </c>
      <c r="AW355" s="13" t="s">
        <v>36</v>
      </c>
      <c r="AX355" s="13" t="s">
        <v>73</v>
      </c>
      <c r="AY355" s="251" t="s">
        <v>175</v>
      </c>
    </row>
    <row r="356" s="15" customFormat="1">
      <c r="A356" s="15"/>
      <c r="B356" s="263"/>
      <c r="C356" s="264"/>
      <c r="D356" s="224" t="s">
        <v>187</v>
      </c>
      <c r="E356" s="265" t="s">
        <v>30</v>
      </c>
      <c r="F356" s="266" t="s">
        <v>231</v>
      </c>
      <c r="G356" s="264"/>
      <c r="H356" s="267">
        <v>8.1</v>
      </c>
      <c r="I356" s="268"/>
      <c r="J356" s="264"/>
      <c r="K356" s="264"/>
      <c r="L356" s="269"/>
      <c r="M356" s="270"/>
      <c r="N356" s="271"/>
      <c r="O356" s="271"/>
      <c r="P356" s="271"/>
      <c r="Q356" s="271"/>
      <c r="R356" s="271"/>
      <c r="S356" s="271"/>
      <c r="T356" s="272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3" t="s">
        <v>187</v>
      </c>
      <c r="AU356" s="273" t="s">
        <v>80</v>
      </c>
      <c r="AV356" s="15" t="s">
        <v>196</v>
      </c>
      <c r="AW356" s="15" t="s">
        <v>36</v>
      </c>
      <c r="AX356" s="15" t="s">
        <v>73</v>
      </c>
      <c r="AY356" s="273" t="s">
        <v>175</v>
      </c>
    </row>
    <row r="357" s="12" customFormat="1">
      <c r="A357" s="12"/>
      <c r="B357" s="231"/>
      <c r="C357" s="232"/>
      <c r="D357" s="224" t="s">
        <v>187</v>
      </c>
      <c r="E357" s="233" t="s">
        <v>30</v>
      </c>
      <c r="F357" s="234" t="s">
        <v>3705</v>
      </c>
      <c r="G357" s="232"/>
      <c r="H357" s="233" t="s">
        <v>30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T357" s="240" t="s">
        <v>187</v>
      </c>
      <c r="AU357" s="240" t="s">
        <v>80</v>
      </c>
      <c r="AV357" s="12" t="s">
        <v>80</v>
      </c>
      <c r="AW357" s="12" t="s">
        <v>36</v>
      </c>
      <c r="AX357" s="12" t="s">
        <v>73</v>
      </c>
      <c r="AY357" s="240" t="s">
        <v>175</v>
      </c>
    </row>
    <row r="358" s="13" customFormat="1">
      <c r="A358" s="13"/>
      <c r="B358" s="241"/>
      <c r="C358" s="242"/>
      <c r="D358" s="224" t="s">
        <v>187</v>
      </c>
      <c r="E358" s="243" t="s">
        <v>30</v>
      </c>
      <c r="F358" s="244" t="s">
        <v>3706</v>
      </c>
      <c r="G358" s="242"/>
      <c r="H358" s="245">
        <v>6.25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187</v>
      </c>
      <c r="AU358" s="251" t="s">
        <v>80</v>
      </c>
      <c r="AV358" s="13" t="s">
        <v>82</v>
      </c>
      <c r="AW358" s="13" t="s">
        <v>36</v>
      </c>
      <c r="AX358" s="13" t="s">
        <v>73</v>
      </c>
      <c r="AY358" s="251" t="s">
        <v>175</v>
      </c>
    </row>
    <row r="359" s="15" customFormat="1">
      <c r="A359" s="15"/>
      <c r="B359" s="263"/>
      <c r="C359" s="264"/>
      <c r="D359" s="224" t="s">
        <v>187</v>
      </c>
      <c r="E359" s="265" t="s">
        <v>30</v>
      </c>
      <c r="F359" s="266" t="s">
        <v>231</v>
      </c>
      <c r="G359" s="264"/>
      <c r="H359" s="267">
        <v>6.25</v>
      </c>
      <c r="I359" s="268"/>
      <c r="J359" s="264"/>
      <c r="K359" s="264"/>
      <c r="L359" s="269"/>
      <c r="M359" s="270"/>
      <c r="N359" s="271"/>
      <c r="O359" s="271"/>
      <c r="P359" s="271"/>
      <c r="Q359" s="271"/>
      <c r="R359" s="271"/>
      <c r="S359" s="271"/>
      <c r="T359" s="27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3" t="s">
        <v>187</v>
      </c>
      <c r="AU359" s="273" t="s">
        <v>80</v>
      </c>
      <c r="AV359" s="15" t="s">
        <v>196</v>
      </c>
      <c r="AW359" s="15" t="s">
        <v>36</v>
      </c>
      <c r="AX359" s="15" t="s">
        <v>73</v>
      </c>
      <c r="AY359" s="273" t="s">
        <v>175</v>
      </c>
    </row>
    <row r="360" s="14" customFormat="1">
      <c r="A360" s="14"/>
      <c r="B360" s="252"/>
      <c r="C360" s="253"/>
      <c r="D360" s="224" t="s">
        <v>187</v>
      </c>
      <c r="E360" s="254" t="s">
        <v>30</v>
      </c>
      <c r="F360" s="255" t="s">
        <v>190</v>
      </c>
      <c r="G360" s="253"/>
      <c r="H360" s="256">
        <v>14.35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187</v>
      </c>
      <c r="AU360" s="262" t="s">
        <v>80</v>
      </c>
      <c r="AV360" s="14" t="s">
        <v>181</v>
      </c>
      <c r="AW360" s="14" t="s">
        <v>36</v>
      </c>
      <c r="AX360" s="14" t="s">
        <v>80</v>
      </c>
      <c r="AY360" s="262" t="s">
        <v>175</v>
      </c>
    </row>
    <row r="361" s="2" customFormat="1" ht="16.5" customHeight="1">
      <c r="A361" s="42"/>
      <c r="B361" s="43"/>
      <c r="C361" s="287" t="s">
        <v>528</v>
      </c>
      <c r="D361" s="287" t="s">
        <v>770</v>
      </c>
      <c r="E361" s="288" t="s">
        <v>3707</v>
      </c>
      <c r="F361" s="289" t="s">
        <v>3708</v>
      </c>
      <c r="G361" s="290" t="s">
        <v>247</v>
      </c>
      <c r="H361" s="291">
        <v>18</v>
      </c>
      <c r="I361" s="292"/>
      <c r="J361" s="293">
        <f>ROUND(I361*H361,2)</f>
        <v>0</v>
      </c>
      <c r="K361" s="289" t="s">
        <v>180</v>
      </c>
      <c r="L361" s="294"/>
      <c r="M361" s="295" t="s">
        <v>30</v>
      </c>
      <c r="N361" s="296" t="s">
        <v>44</v>
      </c>
      <c r="O361" s="88"/>
      <c r="P361" s="220">
        <f>O361*H361</f>
        <v>0</v>
      </c>
      <c r="Q361" s="220">
        <v>0.00046000000000000008</v>
      </c>
      <c r="R361" s="220">
        <f>Q361*H361</f>
        <v>0.0082800000000000016</v>
      </c>
      <c r="S361" s="220">
        <v>0</v>
      </c>
      <c r="T361" s="221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2" t="s">
        <v>462</v>
      </c>
      <c r="AT361" s="222" t="s">
        <v>770</v>
      </c>
      <c r="AU361" s="222" t="s">
        <v>80</v>
      </c>
      <c r="AY361" s="20" t="s">
        <v>175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20" t="s">
        <v>80</v>
      </c>
      <c r="BK361" s="223">
        <f>ROUND(I361*H361,2)</f>
        <v>0</v>
      </c>
      <c r="BL361" s="20" t="s">
        <v>305</v>
      </c>
      <c r="BM361" s="222" t="s">
        <v>3709</v>
      </c>
    </row>
    <row r="362" s="2" customFormat="1">
      <c r="A362" s="42"/>
      <c r="B362" s="43"/>
      <c r="C362" s="44"/>
      <c r="D362" s="224" t="s">
        <v>183</v>
      </c>
      <c r="E362" s="44"/>
      <c r="F362" s="225" t="s">
        <v>3708</v>
      </c>
      <c r="G362" s="44"/>
      <c r="H362" s="44"/>
      <c r="I362" s="226"/>
      <c r="J362" s="44"/>
      <c r="K362" s="44"/>
      <c r="L362" s="48"/>
      <c r="M362" s="227"/>
      <c r="N362" s="228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183</v>
      </c>
      <c r="AU362" s="20" t="s">
        <v>80</v>
      </c>
    </row>
    <row r="363" s="13" customFormat="1">
      <c r="A363" s="13"/>
      <c r="B363" s="241"/>
      <c r="C363" s="242"/>
      <c r="D363" s="224" t="s">
        <v>187</v>
      </c>
      <c r="E363" s="243" t="s">
        <v>30</v>
      </c>
      <c r="F363" s="244" t="s">
        <v>3710</v>
      </c>
      <c r="G363" s="242"/>
      <c r="H363" s="245">
        <v>18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187</v>
      </c>
      <c r="AU363" s="251" t="s">
        <v>80</v>
      </c>
      <c r="AV363" s="13" t="s">
        <v>82</v>
      </c>
      <c r="AW363" s="13" t="s">
        <v>36</v>
      </c>
      <c r="AX363" s="13" t="s">
        <v>73</v>
      </c>
      <c r="AY363" s="251" t="s">
        <v>175</v>
      </c>
    </row>
    <row r="364" s="12" customFormat="1">
      <c r="A364" s="12"/>
      <c r="B364" s="231"/>
      <c r="C364" s="232"/>
      <c r="D364" s="224" t="s">
        <v>187</v>
      </c>
      <c r="E364" s="233" t="s">
        <v>30</v>
      </c>
      <c r="F364" s="234" t="s">
        <v>3703</v>
      </c>
      <c r="G364" s="232"/>
      <c r="H364" s="233" t="s">
        <v>30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40" t="s">
        <v>187</v>
      </c>
      <c r="AU364" s="240" t="s">
        <v>80</v>
      </c>
      <c r="AV364" s="12" t="s">
        <v>80</v>
      </c>
      <c r="AW364" s="12" t="s">
        <v>36</v>
      </c>
      <c r="AX364" s="12" t="s">
        <v>73</v>
      </c>
      <c r="AY364" s="240" t="s">
        <v>175</v>
      </c>
    </row>
    <row r="365" s="14" customFormat="1">
      <c r="A365" s="14"/>
      <c r="B365" s="252"/>
      <c r="C365" s="253"/>
      <c r="D365" s="224" t="s">
        <v>187</v>
      </c>
      <c r="E365" s="254" t="s">
        <v>30</v>
      </c>
      <c r="F365" s="255" t="s">
        <v>190</v>
      </c>
      <c r="G365" s="253"/>
      <c r="H365" s="256">
        <v>18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2" t="s">
        <v>187</v>
      </c>
      <c r="AU365" s="262" t="s">
        <v>80</v>
      </c>
      <c r="AV365" s="14" t="s">
        <v>181</v>
      </c>
      <c r="AW365" s="14" t="s">
        <v>36</v>
      </c>
      <c r="AX365" s="14" t="s">
        <v>80</v>
      </c>
      <c r="AY365" s="262" t="s">
        <v>175</v>
      </c>
    </row>
    <row r="366" s="2" customFormat="1" ht="16.5" customHeight="1">
      <c r="A366" s="42"/>
      <c r="B366" s="43"/>
      <c r="C366" s="287" t="s">
        <v>534</v>
      </c>
      <c r="D366" s="287" t="s">
        <v>770</v>
      </c>
      <c r="E366" s="288" t="s">
        <v>3711</v>
      </c>
      <c r="F366" s="289" t="s">
        <v>3712</v>
      </c>
      <c r="G366" s="290" t="s">
        <v>567</v>
      </c>
      <c r="H366" s="291">
        <v>125</v>
      </c>
      <c r="I366" s="292"/>
      <c r="J366" s="293">
        <f>ROUND(I366*H366,2)</f>
        <v>0</v>
      </c>
      <c r="K366" s="289" t="s">
        <v>180</v>
      </c>
      <c r="L366" s="294"/>
      <c r="M366" s="295" t="s">
        <v>30</v>
      </c>
      <c r="N366" s="296" t="s">
        <v>44</v>
      </c>
      <c r="O366" s="88"/>
      <c r="P366" s="220">
        <f>O366*H366</f>
        <v>0</v>
      </c>
      <c r="Q366" s="220">
        <v>5E-05</v>
      </c>
      <c r="R366" s="220">
        <f>Q366*H366</f>
        <v>0.00625</v>
      </c>
      <c r="S366" s="220">
        <v>0</v>
      </c>
      <c r="T366" s="221">
        <f>S366*H366</f>
        <v>0</v>
      </c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R366" s="222" t="s">
        <v>462</v>
      </c>
      <c r="AT366" s="222" t="s">
        <v>770</v>
      </c>
      <c r="AU366" s="222" t="s">
        <v>80</v>
      </c>
      <c r="AY366" s="20" t="s">
        <v>175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20" t="s">
        <v>80</v>
      </c>
      <c r="BK366" s="223">
        <f>ROUND(I366*H366,2)</f>
        <v>0</v>
      </c>
      <c r="BL366" s="20" t="s">
        <v>305</v>
      </c>
      <c r="BM366" s="222" t="s">
        <v>3713</v>
      </c>
    </row>
    <row r="367" s="2" customFormat="1">
      <c r="A367" s="42"/>
      <c r="B367" s="43"/>
      <c r="C367" s="44"/>
      <c r="D367" s="224" t="s">
        <v>183</v>
      </c>
      <c r="E367" s="44"/>
      <c r="F367" s="225" t="s">
        <v>3712</v>
      </c>
      <c r="G367" s="44"/>
      <c r="H367" s="44"/>
      <c r="I367" s="226"/>
      <c r="J367" s="44"/>
      <c r="K367" s="44"/>
      <c r="L367" s="48"/>
      <c r="M367" s="227"/>
      <c r="N367" s="228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183</v>
      </c>
      <c r="AU367" s="20" t="s">
        <v>80</v>
      </c>
    </row>
    <row r="368" s="2" customFormat="1">
      <c r="A368" s="42"/>
      <c r="B368" s="43"/>
      <c r="C368" s="44"/>
      <c r="D368" s="224" t="s">
        <v>311</v>
      </c>
      <c r="E368" s="44"/>
      <c r="F368" s="274" t="s">
        <v>3714</v>
      </c>
      <c r="G368" s="44"/>
      <c r="H368" s="44"/>
      <c r="I368" s="226"/>
      <c r="J368" s="44"/>
      <c r="K368" s="44"/>
      <c r="L368" s="48"/>
      <c r="M368" s="227"/>
      <c r="N368" s="228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311</v>
      </c>
      <c r="AU368" s="20" t="s">
        <v>80</v>
      </c>
    </row>
    <row r="369" s="12" customFormat="1">
      <c r="A369" s="12"/>
      <c r="B369" s="231"/>
      <c r="C369" s="232"/>
      <c r="D369" s="224" t="s">
        <v>187</v>
      </c>
      <c r="E369" s="233" t="s">
        <v>30</v>
      </c>
      <c r="F369" s="234" t="s">
        <v>3705</v>
      </c>
      <c r="G369" s="232"/>
      <c r="H369" s="233" t="s">
        <v>30</v>
      </c>
      <c r="I369" s="235"/>
      <c r="J369" s="232"/>
      <c r="K369" s="232"/>
      <c r="L369" s="236"/>
      <c r="M369" s="237"/>
      <c r="N369" s="238"/>
      <c r="O369" s="238"/>
      <c r="P369" s="238"/>
      <c r="Q369" s="238"/>
      <c r="R369" s="238"/>
      <c r="S369" s="238"/>
      <c r="T369" s="239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T369" s="240" t="s">
        <v>187</v>
      </c>
      <c r="AU369" s="240" t="s">
        <v>80</v>
      </c>
      <c r="AV369" s="12" t="s">
        <v>80</v>
      </c>
      <c r="AW369" s="12" t="s">
        <v>36</v>
      </c>
      <c r="AX369" s="12" t="s">
        <v>73</v>
      </c>
      <c r="AY369" s="240" t="s">
        <v>175</v>
      </c>
    </row>
    <row r="370" s="13" customFormat="1">
      <c r="A370" s="13"/>
      <c r="B370" s="241"/>
      <c r="C370" s="242"/>
      <c r="D370" s="224" t="s">
        <v>187</v>
      </c>
      <c r="E370" s="243" t="s">
        <v>30</v>
      </c>
      <c r="F370" s="244" t="s">
        <v>3715</v>
      </c>
      <c r="G370" s="242"/>
      <c r="H370" s="245">
        <v>125</v>
      </c>
      <c r="I370" s="246"/>
      <c r="J370" s="242"/>
      <c r="K370" s="242"/>
      <c r="L370" s="247"/>
      <c r="M370" s="248"/>
      <c r="N370" s="249"/>
      <c r="O370" s="249"/>
      <c r="P370" s="249"/>
      <c r="Q370" s="249"/>
      <c r="R370" s="249"/>
      <c r="S370" s="249"/>
      <c r="T370" s="250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1" t="s">
        <v>187</v>
      </c>
      <c r="AU370" s="251" t="s">
        <v>80</v>
      </c>
      <c r="AV370" s="13" t="s">
        <v>82</v>
      </c>
      <c r="AW370" s="13" t="s">
        <v>36</v>
      </c>
      <c r="AX370" s="13" t="s">
        <v>73</v>
      </c>
      <c r="AY370" s="251" t="s">
        <v>175</v>
      </c>
    </row>
    <row r="371" s="14" customFormat="1">
      <c r="A371" s="14"/>
      <c r="B371" s="252"/>
      <c r="C371" s="253"/>
      <c r="D371" s="224" t="s">
        <v>187</v>
      </c>
      <c r="E371" s="254" t="s">
        <v>30</v>
      </c>
      <c r="F371" s="255" t="s">
        <v>190</v>
      </c>
      <c r="G371" s="253"/>
      <c r="H371" s="256">
        <v>125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2" t="s">
        <v>187</v>
      </c>
      <c r="AU371" s="262" t="s">
        <v>80</v>
      </c>
      <c r="AV371" s="14" t="s">
        <v>181</v>
      </c>
      <c r="AW371" s="14" t="s">
        <v>36</v>
      </c>
      <c r="AX371" s="14" t="s">
        <v>80</v>
      </c>
      <c r="AY371" s="262" t="s">
        <v>175</v>
      </c>
    </row>
    <row r="372" s="2" customFormat="1" ht="16.5" customHeight="1">
      <c r="A372" s="42"/>
      <c r="B372" s="43"/>
      <c r="C372" s="211" t="s">
        <v>540</v>
      </c>
      <c r="D372" s="211" t="s">
        <v>176</v>
      </c>
      <c r="E372" s="212" t="s">
        <v>2525</v>
      </c>
      <c r="F372" s="213" t="s">
        <v>2526</v>
      </c>
      <c r="G372" s="214" t="s">
        <v>295</v>
      </c>
      <c r="H372" s="215">
        <v>0.016</v>
      </c>
      <c r="I372" s="216"/>
      <c r="J372" s="217">
        <f>ROUND(I372*H372,2)</f>
        <v>0</v>
      </c>
      <c r="K372" s="213" t="s">
        <v>180</v>
      </c>
      <c r="L372" s="48"/>
      <c r="M372" s="218" t="s">
        <v>30</v>
      </c>
      <c r="N372" s="219" t="s">
        <v>44</v>
      </c>
      <c r="O372" s="88"/>
      <c r="P372" s="220">
        <f>O372*H372</f>
        <v>0</v>
      </c>
      <c r="Q372" s="220">
        <v>0</v>
      </c>
      <c r="R372" s="220">
        <f>Q372*H372</f>
        <v>0</v>
      </c>
      <c r="S372" s="220">
        <v>0</v>
      </c>
      <c r="T372" s="221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2" t="s">
        <v>305</v>
      </c>
      <c r="AT372" s="222" t="s">
        <v>176</v>
      </c>
      <c r="AU372" s="222" t="s">
        <v>80</v>
      </c>
      <c r="AY372" s="20" t="s">
        <v>175</v>
      </c>
      <c r="BE372" s="223">
        <f>IF(N372="základní",J372,0)</f>
        <v>0</v>
      </c>
      <c r="BF372" s="223">
        <f>IF(N372="snížená",J372,0)</f>
        <v>0</v>
      </c>
      <c r="BG372" s="223">
        <f>IF(N372="zákl. přenesená",J372,0)</f>
        <v>0</v>
      </c>
      <c r="BH372" s="223">
        <f>IF(N372="sníž. přenesená",J372,0)</f>
        <v>0</v>
      </c>
      <c r="BI372" s="223">
        <f>IF(N372="nulová",J372,0)</f>
        <v>0</v>
      </c>
      <c r="BJ372" s="20" t="s">
        <v>80</v>
      </c>
      <c r="BK372" s="223">
        <f>ROUND(I372*H372,2)</f>
        <v>0</v>
      </c>
      <c r="BL372" s="20" t="s">
        <v>305</v>
      </c>
      <c r="BM372" s="222" t="s">
        <v>3716</v>
      </c>
    </row>
    <row r="373" s="2" customFormat="1">
      <c r="A373" s="42"/>
      <c r="B373" s="43"/>
      <c r="C373" s="44"/>
      <c r="D373" s="224" t="s">
        <v>183</v>
      </c>
      <c r="E373" s="44"/>
      <c r="F373" s="225" t="s">
        <v>2528</v>
      </c>
      <c r="G373" s="44"/>
      <c r="H373" s="44"/>
      <c r="I373" s="226"/>
      <c r="J373" s="44"/>
      <c r="K373" s="44"/>
      <c r="L373" s="48"/>
      <c r="M373" s="227"/>
      <c r="N373" s="228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183</v>
      </c>
      <c r="AU373" s="20" t="s">
        <v>80</v>
      </c>
    </row>
    <row r="374" s="2" customFormat="1">
      <c r="A374" s="42"/>
      <c r="B374" s="43"/>
      <c r="C374" s="44"/>
      <c r="D374" s="229" t="s">
        <v>185</v>
      </c>
      <c r="E374" s="44"/>
      <c r="F374" s="230" t="s">
        <v>2529</v>
      </c>
      <c r="G374" s="44"/>
      <c r="H374" s="44"/>
      <c r="I374" s="226"/>
      <c r="J374" s="44"/>
      <c r="K374" s="44"/>
      <c r="L374" s="48"/>
      <c r="M374" s="276"/>
      <c r="N374" s="277"/>
      <c r="O374" s="278"/>
      <c r="P374" s="278"/>
      <c r="Q374" s="278"/>
      <c r="R374" s="278"/>
      <c r="S374" s="278"/>
      <c r="T374" s="27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185</v>
      </c>
      <c r="AU374" s="20" t="s">
        <v>80</v>
      </c>
    </row>
    <row r="375" s="2" customFormat="1" ht="6.96" customHeight="1">
      <c r="A375" s="42"/>
      <c r="B375" s="63"/>
      <c r="C375" s="64"/>
      <c r="D375" s="64"/>
      <c r="E375" s="64"/>
      <c r="F375" s="64"/>
      <c r="G375" s="64"/>
      <c r="H375" s="64"/>
      <c r="I375" s="64"/>
      <c r="J375" s="64"/>
      <c r="K375" s="64"/>
      <c r="L375" s="48"/>
      <c r="M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</row>
  </sheetData>
  <sheetProtection sheet="1" autoFilter="0" formatColumns="0" formatRows="0" objects="1" scenarios="1" spinCount="100000" saltValue="aHkR9Nk26kcHjKeuJeqkvVYvZZteIgqeTpQz4DSR1JDgVrKJlqg1NlE717JQh479+hldh97no8lP4tS4nkQJsg==" hashValue="nfPcK31GYsRo6pECsbMqBH8KpRgEPhnUDmORvgF8Jij89FKYTR7pmwM59G26KfMZypqi2TBsHaH2AcgBun8bDA==" algorithmName="SHA-512" password="CC35"/>
  <autoFilter ref="C93:K3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8" r:id="rId1" display="https://podminky.urs.cz/item/CS_URS_2024_01/612335111"/>
    <hyperlink ref="F104" r:id="rId2" display="https://podminky.urs.cz/item/CS_URS_2024_01/974031154"/>
    <hyperlink ref="F110" r:id="rId3" display="https://podminky.urs.cz/item/CS_URS_2024_01/997013501"/>
    <hyperlink ref="F113" r:id="rId4" display="https://podminky.urs.cz/item/CS_URS_2024_01/997013509"/>
    <hyperlink ref="F118" r:id="rId5" display="https://podminky.urs.cz/item/CS_URS_2024_01/997013861"/>
    <hyperlink ref="F123" r:id="rId6" display="https://podminky.urs.cz/item/CS_URS_2024_01/713463131"/>
    <hyperlink ref="F160" r:id="rId7" display="https://podminky.urs.cz/item/CS_URS_2024_01/713463311"/>
    <hyperlink ref="F170" r:id="rId8" display="https://podminky.urs.cz/item/CS_URS_2024_01/998713101"/>
    <hyperlink ref="F184" r:id="rId9" display="https://podminky.urs.cz/item/CS_URS_2024_01/722130233"/>
    <hyperlink ref="F215" r:id="rId10" display="https://podminky.urs.cz/item/CS_URS_2024_01/722181221"/>
    <hyperlink ref="F223" r:id="rId11" display="https://podminky.urs.cz/item/CS_URS_2024_01/722190901"/>
    <hyperlink ref="F230" r:id="rId12" display="https://podminky.urs.cz/item/CS_URS_2023_02/722224152"/>
    <hyperlink ref="F237" r:id="rId13" display="https://podminky.urs.cz/item/CS_URS_2024_01/722231072"/>
    <hyperlink ref="F244" r:id="rId14" display="https://podminky.urs.cz/item/CS_URS_2024_01/722231142"/>
    <hyperlink ref="F251" r:id="rId15" display="https://podminky.urs.cz/item/CS_URS_2024_01/722170942"/>
    <hyperlink ref="F255" r:id="rId16" display="https://podminky.urs.cz/item/CS_URS_2023_02/722232043"/>
    <hyperlink ref="F262" r:id="rId17" display="https://podminky.urs.cz/item/CS_URS_2023_02/722232045"/>
    <hyperlink ref="F269" r:id="rId18" display="https://podminky.urs.cz/item/CS_URS_2023_02/722232061"/>
    <hyperlink ref="F276" r:id="rId19" display="https://podminky.urs.cz/item/CS_URS_2023_02/722232063"/>
    <hyperlink ref="F289" r:id="rId20" display="https://podminky.urs.cz/item/CS_URS_2024_01/722290226"/>
    <hyperlink ref="F296" r:id="rId21" display="https://podminky.urs.cz/item/CS_URS_2024_01/722290234"/>
    <hyperlink ref="F315" r:id="rId22" display="https://podminky.urs.cz/item/CS_URS_2024_01/998722101"/>
    <hyperlink ref="F319" r:id="rId23" display="https://podminky.urs.cz/item/CS_URS_2024_01/723190907"/>
    <hyperlink ref="F327" r:id="rId24" display="https://podminky.urs.cz/item/CS_URS_2024_01/725531101"/>
    <hyperlink ref="F334" r:id="rId25" display="https://podminky.urs.cz/item/CS_URS_2024_01/725532102"/>
    <hyperlink ref="F342" r:id="rId26" display="https://podminky.urs.cz/item/CS_URS_2023_02/734209115"/>
    <hyperlink ref="F353" r:id="rId27" display="https://podminky.urs.cz/item/CS_URS_2023_02/767995111"/>
    <hyperlink ref="F374" r:id="rId28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3717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3718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ROUND(J88,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ROUND((SUM(BE88:BE173)),  2)</f>
        <v>0</v>
      </c>
      <c r="G35" s="42"/>
      <c r="H35" s="42"/>
      <c r="I35" s="163">
        <v>0.21</v>
      </c>
      <c r="J35" s="162">
        <f>ROUND(((SUM(BE88:BE173))*I35),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ROUND((SUM(BF88:BF173)),  2)</f>
        <v>0</v>
      </c>
      <c r="G36" s="42"/>
      <c r="H36" s="42"/>
      <c r="I36" s="163">
        <v>0.12</v>
      </c>
      <c r="J36" s="162">
        <f>ROUND(((SUM(BF88:BF173))*I36),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ROUND((SUM(BG88:BG173)),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ROUND((SUM(BH88:BH173)),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ROUND((SUM(BI88:BI173)),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07.02 - SO01 - ZAŘIZOVACÍ PŘEDMĚTY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J88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696</v>
      </c>
      <c r="E64" s="183"/>
      <c r="F64" s="183"/>
      <c r="G64" s="183"/>
      <c r="H64" s="183"/>
      <c r="I64" s="183"/>
      <c r="J64" s="184">
        <f>J89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3719</v>
      </c>
      <c r="E65" s="282"/>
      <c r="F65" s="282"/>
      <c r="G65" s="282"/>
      <c r="H65" s="282"/>
      <c r="I65" s="282"/>
      <c r="J65" s="283">
        <f>J90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3720</v>
      </c>
      <c r="E66" s="282"/>
      <c r="F66" s="282"/>
      <c r="G66" s="282"/>
      <c r="H66" s="282"/>
      <c r="I66" s="282"/>
      <c r="J66" s="283">
        <f>J146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2" customFormat="1" ht="21.84" customHeight="1">
      <c r="A67" s="4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14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68" s="2" customFormat="1" ht="6.96" customHeight="1">
      <c r="A68" s="42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72" s="2" customFormat="1" ht="6.96" customHeight="1">
      <c r="A72" s="42"/>
      <c r="B72" s="65"/>
      <c r="C72" s="66"/>
      <c r="D72" s="66"/>
      <c r="E72" s="66"/>
      <c r="F72" s="66"/>
      <c r="G72" s="66"/>
      <c r="H72" s="66"/>
      <c r="I72" s="66"/>
      <c r="J72" s="66"/>
      <c r="K72" s="66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24.96" customHeight="1">
      <c r="A73" s="42"/>
      <c r="B73" s="43"/>
      <c r="C73" s="26" t="s">
        <v>161</v>
      </c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5" t="s">
        <v>16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6.5" customHeight="1">
      <c r="A76" s="42"/>
      <c r="B76" s="43"/>
      <c r="C76" s="44"/>
      <c r="D76" s="44"/>
      <c r="E76" s="175" t="str">
        <f>E7</f>
        <v>Ledeč n. S. škola přístavba dílny pro CNC</v>
      </c>
      <c r="F76" s="35"/>
      <c r="G76" s="35"/>
      <c r="H76" s="35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1" customFormat="1" ht="12" customHeight="1">
      <c r="B77" s="24"/>
      <c r="C77" s="35" t="s">
        <v>140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2"/>
      <c r="B78" s="43"/>
      <c r="C78" s="44"/>
      <c r="D78" s="44"/>
      <c r="E78" s="175" t="s">
        <v>141</v>
      </c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5" t="s">
        <v>142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73" t="str">
        <f>E11</f>
        <v>07.02 - SO01 - ZAŘIZOVACÍ PŘEDMĚTY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6.96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22</v>
      </c>
      <c r="D82" s="44"/>
      <c r="E82" s="44"/>
      <c r="F82" s="30" t="str">
        <f>F14</f>
        <v xml:space="preserve"> </v>
      </c>
      <c r="G82" s="44"/>
      <c r="H82" s="44"/>
      <c r="I82" s="35" t="s">
        <v>24</v>
      </c>
      <c r="J82" s="76" t="str">
        <f>IF(J14="","",J14)</f>
        <v>6. 3. 2024</v>
      </c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5.15" customHeight="1">
      <c r="A84" s="42"/>
      <c r="B84" s="43"/>
      <c r="C84" s="35" t="s">
        <v>28</v>
      </c>
      <c r="D84" s="44"/>
      <c r="E84" s="44"/>
      <c r="F84" s="30" t="str">
        <f>E17</f>
        <v xml:space="preserve"> </v>
      </c>
      <c r="G84" s="44"/>
      <c r="H84" s="44"/>
      <c r="I84" s="35" t="s">
        <v>34</v>
      </c>
      <c r="J84" s="40" t="str">
        <f>E23</f>
        <v xml:space="preserve"> 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32</v>
      </c>
      <c r="D85" s="44"/>
      <c r="E85" s="44"/>
      <c r="F85" s="30" t="str">
        <f>IF(E20="","",E20)</f>
        <v>Vyplň údaj</v>
      </c>
      <c r="G85" s="44"/>
      <c r="H85" s="44"/>
      <c r="I85" s="35" t="s">
        <v>35</v>
      </c>
      <c r="J85" s="40" t="str">
        <f>E26</f>
        <v xml:space="preserve"> 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0.32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10" customFormat="1" ht="29.28" customHeight="1">
      <c r="A87" s="186"/>
      <c r="B87" s="187"/>
      <c r="C87" s="188" t="s">
        <v>162</v>
      </c>
      <c r="D87" s="189" t="s">
        <v>58</v>
      </c>
      <c r="E87" s="189" t="s">
        <v>54</v>
      </c>
      <c r="F87" s="189" t="s">
        <v>55</v>
      </c>
      <c r="G87" s="189" t="s">
        <v>163</v>
      </c>
      <c r="H87" s="189" t="s">
        <v>164</v>
      </c>
      <c r="I87" s="189" t="s">
        <v>165</v>
      </c>
      <c r="J87" s="189" t="s">
        <v>148</v>
      </c>
      <c r="K87" s="190" t="s">
        <v>166</v>
      </c>
      <c r="L87" s="191"/>
      <c r="M87" s="96" t="s">
        <v>30</v>
      </c>
      <c r="N87" s="97" t="s">
        <v>43</v>
      </c>
      <c r="O87" s="97" t="s">
        <v>167</v>
      </c>
      <c r="P87" s="97" t="s">
        <v>168</v>
      </c>
      <c r="Q87" s="97" t="s">
        <v>169</v>
      </c>
      <c r="R87" s="97" t="s">
        <v>170</v>
      </c>
      <c r="S87" s="97" t="s">
        <v>171</v>
      </c>
      <c r="T87" s="98" t="s">
        <v>172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42"/>
      <c r="B88" s="43"/>
      <c r="C88" s="103" t="s">
        <v>173</v>
      </c>
      <c r="D88" s="44"/>
      <c r="E88" s="44"/>
      <c r="F88" s="44"/>
      <c r="G88" s="44"/>
      <c r="H88" s="44"/>
      <c r="I88" s="44"/>
      <c r="J88" s="192">
        <f>BK88</f>
        <v>0</v>
      </c>
      <c r="K88" s="44"/>
      <c r="L88" s="48"/>
      <c r="M88" s="99"/>
      <c r="N88" s="193"/>
      <c r="O88" s="100"/>
      <c r="P88" s="194">
        <f>P89</f>
        <v>0</v>
      </c>
      <c r="Q88" s="100"/>
      <c r="R88" s="194">
        <f>R89</f>
        <v>0.095350000000000016</v>
      </c>
      <c r="S88" s="100"/>
      <c r="T88" s="195">
        <f>T89</f>
        <v>0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0" t="s">
        <v>72</v>
      </c>
      <c r="AU88" s="20" t="s">
        <v>149</v>
      </c>
      <c r="BK88" s="196">
        <f>BK89</f>
        <v>0</v>
      </c>
    </row>
    <row r="89" s="11" customFormat="1" ht="25.92" customHeight="1">
      <c r="A89" s="11"/>
      <c r="B89" s="197"/>
      <c r="C89" s="198"/>
      <c r="D89" s="199" t="s">
        <v>72</v>
      </c>
      <c r="E89" s="200" t="s">
        <v>1886</v>
      </c>
      <c r="F89" s="200" t="s">
        <v>1887</v>
      </c>
      <c r="G89" s="198"/>
      <c r="H89" s="198"/>
      <c r="I89" s="201"/>
      <c r="J89" s="202">
        <f>BK89</f>
        <v>0</v>
      </c>
      <c r="K89" s="198"/>
      <c r="L89" s="203"/>
      <c r="M89" s="204"/>
      <c r="N89" s="205"/>
      <c r="O89" s="205"/>
      <c r="P89" s="206">
        <f>P90+P146</f>
        <v>0</v>
      </c>
      <c r="Q89" s="205"/>
      <c r="R89" s="206">
        <f>R90+R146</f>
        <v>0.095350000000000016</v>
      </c>
      <c r="S89" s="205"/>
      <c r="T89" s="207">
        <f>T90+T146</f>
        <v>0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R89" s="208" t="s">
        <v>82</v>
      </c>
      <c r="AT89" s="209" t="s">
        <v>72</v>
      </c>
      <c r="AU89" s="209" t="s">
        <v>73</v>
      </c>
      <c r="AY89" s="208" t="s">
        <v>175</v>
      </c>
      <c r="BK89" s="210">
        <f>BK90+BK146</f>
        <v>0</v>
      </c>
    </row>
    <row r="90" s="11" customFormat="1" ht="22.8" customHeight="1">
      <c r="A90" s="11"/>
      <c r="B90" s="197"/>
      <c r="C90" s="198"/>
      <c r="D90" s="199" t="s">
        <v>72</v>
      </c>
      <c r="E90" s="285" t="s">
        <v>3667</v>
      </c>
      <c r="F90" s="285" t="s">
        <v>3668</v>
      </c>
      <c r="G90" s="198"/>
      <c r="H90" s="198"/>
      <c r="I90" s="201"/>
      <c r="J90" s="286">
        <f>BK90</f>
        <v>0</v>
      </c>
      <c r="K90" s="198"/>
      <c r="L90" s="203"/>
      <c r="M90" s="204"/>
      <c r="N90" s="205"/>
      <c r="O90" s="205"/>
      <c r="P90" s="206">
        <f>SUM(P91:P145)</f>
        <v>0</v>
      </c>
      <c r="Q90" s="205"/>
      <c r="R90" s="206">
        <f>SUM(R91:R145)</f>
        <v>0.07755</v>
      </c>
      <c r="S90" s="205"/>
      <c r="T90" s="207">
        <f>SUM(T91:T145)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8" t="s">
        <v>82</v>
      </c>
      <c r="AT90" s="209" t="s">
        <v>72</v>
      </c>
      <c r="AU90" s="209" t="s">
        <v>80</v>
      </c>
      <c r="AY90" s="208" t="s">
        <v>175</v>
      </c>
      <c r="BK90" s="210">
        <f>SUM(BK91:BK145)</f>
        <v>0</v>
      </c>
    </row>
    <row r="91" s="2" customFormat="1" ht="21.75" customHeight="1">
      <c r="A91" s="42"/>
      <c r="B91" s="43"/>
      <c r="C91" s="211" t="s">
        <v>80</v>
      </c>
      <c r="D91" s="211" t="s">
        <v>176</v>
      </c>
      <c r="E91" s="212" t="s">
        <v>3721</v>
      </c>
      <c r="F91" s="213" t="s">
        <v>3722</v>
      </c>
      <c r="G91" s="214" t="s">
        <v>3621</v>
      </c>
      <c r="H91" s="215">
        <v>6</v>
      </c>
      <c r="I91" s="216"/>
      <c r="J91" s="217">
        <f>ROUND(I91*H91,2)</f>
        <v>0</v>
      </c>
      <c r="K91" s="213" t="s">
        <v>30</v>
      </c>
      <c r="L91" s="48"/>
      <c r="M91" s="218" t="s">
        <v>30</v>
      </c>
      <c r="N91" s="219" t="s">
        <v>44</v>
      </c>
      <c r="O91" s="88"/>
      <c r="P91" s="220">
        <f>O91*H91</f>
        <v>0</v>
      </c>
      <c r="Q91" s="220">
        <v>0.0061599999999999992</v>
      </c>
      <c r="R91" s="220">
        <f>Q91*H91</f>
        <v>0.03696</v>
      </c>
      <c r="S91" s="220">
        <v>0</v>
      </c>
      <c r="T91" s="221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2" t="s">
        <v>305</v>
      </c>
      <c r="AT91" s="222" t="s">
        <v>176</v>
      </c>
      <c r="AU91" s="222" t="s">
        <v>82</v>
      </c>
      <c r="AY91" s="20" t="s">
        <v>175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0" t="s">
        <v>80</v>
      </c>
      <c r="BK91" s="223">
        <f>ROUND(I91*H91,2)</f>
        <v>0</v>
      </c>
      <c r="BL91" s="20" t="s">
        <v>305</v>
      </c>
      <c r="BM91" s="222" t="s">
        <v>3723</v>
      </c>
    </row>
    <row r="92" s="2" customFormat="1">
      <c r="A92" s="42"/>
      <c r="B92" s="43"/>
      <c r="C92" s="44"/>
      <c r="D92" s="224" t="s">
        <v>183</v>
      </c>
      <c r="E92" s="44"/>
      <c r="F92" s="225" t="s">
        <v>3724</v>
      </c>
      <c r="G92" s="44"/>
      <c r="H92" s="44"/>
      <c r="I92" s="226"/>
      <c r="J92" s="44"/>
      <c r="K92" s="44"/>
      <c r="L92" s="48"/>
      <c r="M92" s="227"/>
      <c r="N92" s="228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183</v>
      </c>
      <c r="AU92" s="20" t="s">
        <v>82</v>
      </c>
    </row>
    <row r="93" s="2" customFormat="1">
      <c r="A93" s="42"/>
      <c r="B93" s="43"/>
      <c r="C93" s="44"/>
      <c r="D93" s="224" t="s">
        <v>311</v>
      </c>
      <c r="E93" s="44"/>
      <c r="F93" s="274" t="s">
        <v>3725</v>
      </c>
      <c r="G93" s="44"/>
      <c r="H93" s="44"/>
      <c r="I93" s="226"/>
      <c r="J93" s="44"/>
      <c r="K93" s="44"/>
      <c r="L93" s="48"/>
      <c r="M93" s="227"/>
      <c r="N93" s="228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311</v>
      </c>
      <c r="AU93" s="20" t="s">
        <v>82</v>
      </c>
    </row>
    <row r="94" s="13" customFormat="1">
      <c r="A94" s="13"/>
      <c r="B94" s="241"/>
      <c r="C94" s="242"/>
      <c r="D94" s="224" t="s">
        <v>187</v>
      </c>
      <c r="E94" s="243" t="s">
        <v>30</v>
      </c>
      <c r="F94" s="244" t="s">
        <v>3726</v>
      </c>
      <c r="G94" s="242"/>
      <c r="H94" s="245">
        <v>6</v>
      </c>
      <c r="I94" s="246"/>
      <c r="J94" s="242"/>
      <c r="K94" s="242"/>
      <c r="L94" s="247"/>
      <c r="M94" s="248"/>
      <c r="N94" s="249"/>
      <c r="O94" s="249"/>
      <c r="P94" s="249"/>
      <c r="Q94" s="249"/>
      <c r="R94" s="249"/>
      <c r="S94" s="249"/>
      <c r="T94" s="25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51" t="s">
        <v>187</v>
      </c>
      <c r="AU94" s="251" t="s">
        <v>82</v>
      </c>
      <c r="AV94" s="13" t="s">
        <v>82</v>
      </c>
      <c r="AW94" s="13" t="s">
        <v>36</v>
      </c>
      <c r="AX94" s="13" t="s">
        <v>73</v>
      </c>
      <c r="AY94" s="251" t="s">
        <v>175</v>
      </c>
    </row>
    <row r="95" s="14" customFormat="1">
      <c r="A95" s="14"/>
      <c r="B95" s="252"/>
      <c r="C95" s="253"/>
      <c r="D95" s="224" t="s">
        <v>187</v>
      </c>
      <c r="E95" s="254" t="s">
        <v>30</v>
      </c>
      <c r="F95" s="255" t="s">
        <v>190</v>
      </c>
      <c r="G95" s="253"/>
      <c r="H95" s="256">
        <v>6</v>
      </c>
      <c r="I95" s="257"/>
      <c r="J95" s="253"/>
      <c r="K95" s="253"/>
      <c r="L95" s="258"/>
      <c r="M95" s="259"/>
      <c r="N95" s="260"/>
      <c r="O95" s="260"/>
      <c r="P95" s="260"/>
      <c r="Q95" s="260"/>
      <c r="R95" s="260"/>
      <c r="S95" s="260"/>
      <c r="T95" s="26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62" t="s">
        <v>187</v>
      </c>
      <c r="AU95" s="262" t="s">
        <v>82</v>
      </c>
      <c r="AV95" s="14" t="s">
        <v>181</v>
      </c>
      <c r="AW95" s="14" t="s">
        <v>36</v>
      </c>
      <c r="AX95" s="14" t="s">
        <v>80</v>
      </c>
      <c r="AY95" s="262" t="s">
        <v>175</v>
      </c>
    </row>
    <row r="96" s="2" customFormat="1" ht="16.5" customHeight="1">
      <c r="A96" s="42"/>
      <c r="B96" s="43"/>
      <c r="C96" s="211" t="s">
        <v>82</v>
      </c>
      <c r="D96" s="211" t="s">
        <v>176</v>
      </c>
      <c r="E96" s="212" t="s">
        <v>3727</v>
      </c>
      <c r="F96" s="213" t="s">
        <v>3728</v>
      </c>
      <c r="G96" s="214" t="s">
        <v>3621</v>
      </c>
      <c r="H96" s="215">
        <v>1</v>
      </c>
      <c r="I96" s="216"/>
      <c r="J96" s="217">
        <f>ROUND(I96*H96,2)</f>
        <v>0</v>
      </c>
      <c r="K96" s="213" t="s">
        <v>180</v>
      </c>
      <c r="L96" s="48"/>
      <c r="M96" s="218" t="s">
        <v>30</v>
      </c>
      <c r="N96" s="219" t="s">
        <v>44</v>
      </c>
      <c r="O96" s="88"/>
      <c r="P96" s="220">
        <f>O96*H96</f>
        <v>0</v>
      </c>
      <c r="Q96" s="220">
        <v>0.01475</v>
      </c>
      <c r="R96" s="220">
        <f>Q96*H96</f>
        <v>0.01475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305</v>
      </c>
      <c r="AT96" s="222" t="s">
        <v>176</v>
      </c>
      <c r="AU96" s="222" t="s">
        <v>82</v>
      </c>
      <c r="AY96" s="20" t="s">
        <v>175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80</v>
      </c>
      <c r="BK96" s="223">
        <f>ROUND(I96*H96,2)</f>
        <v>0</v>
      </c>
      <c r="BL96" s="20" t="s">
        <v>305</v>
      </c>
      <c r="BM96" s="222" t="s">
        <v>3729</v>
      </c>
    </row>
    <row r="97" s="2" customFormat="1">
      <c r="A97" s="42"/>
      <c r="B97" s="43"/>
      <c r="C97" s="44"/>
      <c r="D97" s="224" t="s">
        <v>183</v>
      </c>
      <c r="E97" s="44"/>
      <c r="F97" s="225" t="s">
        <v>3730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183</v>
      </c>
      <c r="AU97" s="20" t="s">
        <v>82</v>
      </c>
    </row>
    <row r="98" s="2" customFormat="1">
      <c r="A98" s="42"/>
      <c r="B98" s="43"/>
      <c r="C98" s="44"/>
      <c r="D98" s="229" t="s">
        <v>185</v>
      </c>
      <c r="E98" s="44"/>
      <c r="F98" s="230" t="s">
        <v>3731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185</v>
      </c>
      <c r="AU98" s="20" t="s">
        <v>82</v>
      </c>
    </row>
    <row r="99" s="2" customFormat="1">
      <c r="A99" s="42"/>
      <c r="B99" s="43"/>
      <c r="C99" s="44"/>
      <c r="D99" s="224" t="s">
        <v>311</v>
      </c>
      <c r="E99" s="44"/>
      <c r="F99" s="274" t="s">
        <v>3732</v>
      </c>
      <c r="G99" s="44"/>
      <c r="H99" s="44"/>
      <c r="I99" s="226"/>
      <c r="J99" s="44"/>
      <c r="K99" s="44"/>
      <c r="L99" s="48"/>
      <c r="M99" s="227"/>
      <c r="N99" s="228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311</v>
      </c>
      <c r="AU99" s="20" t="s">
        <v>82</v>
      </c>
    </row>
    <row r="100" s="13" customFormat="1">
      <c r="A100" s="13"/>
      <c r="B100" s="241"/>
      <c r="C100" s="242"/>
      <c r="D100" s="224" t="s">
        <v>187</v>
      </c>
      <c r="E100" s="243" t="s">
        <v>30</v>
      </c>
      <c r="F100" s="244" t="s">
        <v>3733</v>
      </c>
      <c r="G100" s="242"/>
      <c r="H100" s="245">
        <v>1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51" t="s">
        <v>187</v>
      </c>
      <c r="AU100" s="251" t="s">
        <v>82</v>
      </c>
      <c r="AV100" s="13" t="s">
        <v>82</v>
      </c>
      <c r="AW100" s="13" t="s">
        <v>36</v>
      </c>
      <c r="AX100" s="13" t="s">
        <v>73</v>
      </c>
      <c r="AY100" s="251" t="s">
        <v>175</v>
      </c>
    </row>
    <row r="101" s="14" customFormat="1">
      <c r="A101" s="14"/>
      <c r="B101" s="252"/>
      <c r="C101" s="253"/>
      <c r="D101" s="224" t="s">
        <v>187</v>
      </c>
      <c r="E101" s="254" t="s">
        <v>30</v>
      </c>
      <c r="F101" s="255" t="s">
        <v>190</v>
      </c>
      <c r="G101" s="253"/>
      <c r="H101" s="256">
        <v>1</v>
      </c>
      <c r="I101" s="257"/>
      <c r="J101" s="253"/>
      <c r="K101" s="253"/>
      <c r="L101" s="258"/>
      <c r="M101" s="259"/>
      <c r="N101" s="260"/>
      <c r="O101" s="260"/>
      <c r="P101" s="260"/>
      <c r="Q101" s="260"/>
      <c r="R101" s="260"/>
      <c r="S101" s="260"/>
      <c r="T101" s="26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62" t="s">
        <v>187</v>
      </c>
      <c r="AU101" s="262" t="s">
        <v>82</v>
      </c>
      <c r="AV101" s="14" t="s">
        <v>181</v>
      </c>
      <c r="AW101" s="14" t="s">
        <v>36</v>
      </c>
      <c r="AX101" s="14" t="s">
        <v>80</v>
      </c>
      <c r="AY101" s="262" t="s">
        <v>175</v>
      </c>
    </row>
    <row r="102" s="2" customFormat="1" ht="16.5" customHeight="1">
      <c r="A102" s="42"/>
      <c r="B102" s="43"/>
      <c r="C102" s="211" t="s">
        <v>196</v>
      </c>
      <c r="D102" s="211" t="s">
        <v>176</v>
      </c>
      <c r="E102" s="212" t="s">
        <v>3734</v>
      </c>
      <c r="F102" s="213" t="s">
        <v>3735</v>
      </c>
      <c r="G102" s="214" t="s">
        <v>3621</v>
      </c>
      <c r="H102" s="215">
        <v>12</v>
      </c>
      <c r="I102" s="216"/>
      <c r="J102" s="217">
        <f>ROUND(I102*H102,2)</f>
        <v>0</v>
      </c>
      <c r="K102" s="213" t="s">
        <v>180</v>
      </c>
      <c r="L102" s="48"/>
      <c r="M102" s="218" t="s">
        <v>30</v>
      </c>
      <c r="N102" s="219" t="s">
        <v>44</v>
      </c>
      <c r="O102" s="88"/>
      <c r="P102" s="220">
        <f>O102*H102</f>
        <v>0</v>
      </c>
      <c r="Q102" s="220">
        <v>9E-05</v>
      </c>
      <c r="R102" s="220">
        <f>Q102*H102</f>
        <v>0.00108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305</v>
      </c>
      <c r="AT102" s="222" t="s">
        <v>176</v>
      </c>
      <c r="AU102" s="222" t="s">
        <v>82</v>
      </c>
      <c r="AY102" s="20" t="s">
        <v>175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80</v>
      </c>
      <c r="BK102" s="223">
        <f>ROUND(I102*H102,2)</f>
        <v>0</v>
      </c>
      <c r="BL102" s="20" t="s">
        <v>305</v>
      </c>
      <c r="BM102" s="222" t="s">
        <v>3736</v>
      </c>
    </row>
    <row r="103" s="2" customFormat="1">
      <c r="A103" s="42"/>
      <c r="B103" s="43"/>
      <c r="C103" s="44"/>
      <c r="D103" s="224" t="s">
        <v>183</v>
      </c>
      <c r="E103" s="44"/>
      <c r="F103" s="225" t="s">
        <v>3737</v>
      </c>
      <c r="G103" s="44"/>
      <c r="H103" s="44"/>
      <c r="I103" s="226"/>
      <c r="J103" s="44"/>
      <c r="K103" s="44"/>
      <c r="L103" s="48"/>
      <c r="M103" s="227"/>
      <c r="N103" s="228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183</v>
      </c>
      <c r="AU103" s="20" t="s">
        <v>82</v>
      </c>
    </row>
    <row r="104" s="2" customFormat="1">
      <c r="A104" s="42"/>
      <c r="B104" s="43"/>
      <c r="C104" s="44"/>
      <c r="D104" s="229" t="s">
        <v>185</v>
      </c>
      <c r="E104" s="44"/>
      <c r="F104" s="230" t="s">
        <v>3738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185</v>
      </c>
      <c r="AU104" s="20" t="s">
        <v>82</v>
      </c>
    </row>
    <row r="105" s="2" customFormat="1">
      <c r="A105" s="42"/>
      <c r="B105" s="43"/>
      <c r="C105" s="44"/>
      <c r="D105" s="224" t="s">
        <v>311</v>
      </c>
      <c r="E105" s="44"/>
      <c r="F105" s="274" t="s">
        <v>3739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311</v>
      </c>
      <c r="AU105" s="20" t="s">
        <v>82</v>
      </c>
    </row>
    <row r="106" s="13" customFormat="1">
      <c r="A106" s="13"/>
      <c r="B106" s="241"/>
      <c r="C106" s="242"/>
      <c r="D106" s="224" t="s">
        <v>187</v>
      </c>
      <c r="E106" s="243" t="s">
        <v>30</v>
      </c>
      <c r="F106" s="244" t="s">
        <v>3740</v>
      </c>
      <c r="G106" s="242"/>
      <c r="H106" s="245">
        <v>12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187</v>
      </c>
      <c r="AU106" s="251" t="s">
        <v>82</v>
      </c>
      <c r="AV106" s="13" t="s">
        <v>82</v>
      </c>
      <c r="AW106" s="13" t="s">
        <v>36</v>
      </c>
      <c r="AX106" s="13" t="s">
        <v>73</v>
      </c>
      <c r="AY106" s="251" t="s">
        <v>175</v>
      </c>
    </row>
    <row r="107" s="14" customFormat="1">
      <c r="A107" s="14"/>
      <c r="B107" s="252"/>
      <c r="C107" s="253"/>
      <c r="D107" s="224" t="s">
        <v>187</v>
      </c>
      <c r="E107" s="254" t="s">
        <v>30</v>
      </c>
      <c r="F107" s="255" t="s">
        <v>190</v>
      </c>
      <c r="G107" s="253"/>
      <c r="H107" s="256">
        <v>12</v>
      </c>
      <c r="I107" s="257"/>
      <c r="J107" s="253"/>
      <c r="K107" s="253"/>
      <c r="L107" s="258"/>
      <c r="M107" s="259"/>
      <c r="N107" s="260"/>
      <c r="O107" s="260"/>
      <c r="P107" s="260"/>
      <c r="Q107" s="260"/>
      <c r="R107" s="260"/>
      <c r="S107" s="260"/>
      <c r="T107" s="26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62" t="s">
        <v>187</v>
      </c>
      <c r="AU107" s="262" t="s">
        <v>82</v>
      </c>
      <c r="AV107" s="14" t="s">
        <v>181</v>
      </c>
      <c r="AW107" s="14" t="s">
        <v>36</v>
      </c>
      <c r="AX107" s="14" t="s">
        <v>80</v>
      </c>
      <c r="AY107" s="262" t="s">
        <v>175</v>
      </c>
    </row>
    <row r="108" s="2" customFormat="1" ht="16.5" customHeight="1">
      <c r="A108" s="42"/>
      <c r="B108" s="43"/>
      <c r="C108" s="287" t="s">
        <v>181</v>
      </c>
      <c r="D108" s="287" t="s">
        <v>770</v>
      </c>
      <c r="E108" s="288" t="s">
        <v>3741</v>
      </c>
      <c r="F108" s="289" t="s">
        <v>3742</v>
      </c>
      <c r="G108" s="290" t="s">
        <v>567</v>
      </c>
      <c r="H108" s="291">
        <v>12</v>
      </c>
      <c r="I108" s="292"/>
      <c r="J108" s="293">
        <f>ROUND(I108*H108,2)</f>
        <v>0</v>
      </c>
      <c r="K108" s="289" t="s">
        <v>180</v>
      </c>
      <c r="L108" s="294"/>
      <c r="M108" s="295" t="s">
        <v>30</v>
      </c>
      <c r="N108" s="296" t="s">
        <v>44</v>
      </c>
      <c r="O108" s="88"/>
      <c r="P108" s="220">
        <f>O108*H108</f>
        <v>0</v>
      </c>
      <c r="Q108" s="220">
        <v>0.00031</v>
      </c>
      <c r="R108" s="220">
        <f>Q108*H108</f>
        <v>0.00372</v>
      </c>
      <c r="S108" s="220">
        <v>0</v>
      </c>
      <c r="T108" s="221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2" t="s">
        <v>462</v>
      </c>
      <c r="AT108" s="222" t="s">
        <v>770</v>
      </c>
      <c r="AU108" s="222" t="s">
        <v>82</v>
      </c>
      <c r="AY108" s="20" t="s">
        <v>175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80</v>
      </c>
      <c r="BK108" s="223">
        <f>ROUND(I108*H108,2)</f>
        <v>0</v>
      </c>
      <c r="BL108" s="20" t="s">
        <v>305</v>
      </c>
      <c r="BM108" s="222" t="s">
        <v>3743</v>
      </c>
    </row>
    <row r="109" s="2" customFormat="1">
      <c r="A109" s="42"/>
      <c r="B109" s="43"/>
      <c r="C109" s="44"/>
      <c r="D109" s="224" t="s">
        <v>183</v>
      </c>
      <c r="E109" s="44"/>
      <c r="F109" s="225" t="s">
        <v>3742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183</v>
      </c>
      <c r="AU109" s="20" t="s">
        <v>82</v>
      </c>
    </row>
    <row r="110" s="2" customFormat="1">
      <c r="A110" s="42"/>
      <c r="B110" s="43"/>
      <c r="C110" s="44"/>
      <c r="D110" s="224" t="s">
        <v>311</v>
      </c>
      <c r="E110" s="44"/>
      <c r="F110" s="274" t="s">
        <v>3744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311</v>
      </c>
      <c r="AU110" s="20" t="s">
        <v>82</v>
      </c>
    </row>
    <row r="111" s="2" customFormat="1" ht="16.5" customHeight="1">
      <c r="A111" s="42"/>
      <c r="B111" s="43"/>
      <c r="C111" s="287" t="s">
        <v>214</v>
      </c>
      <c r="D111" s="287" t="s">
        <v>770</v>
      </c>
      <c r="E111" s="288" t="s">
        <v>3745</v>
      </c>
      <c r="F111" s="289" t="s">
        <v>3746</v>
      </c>
      <c r="G111" s="290" t="s">
        <v>247</v>
      </c>
      <c r="H111" s="291">
        <v>6</v>
      </c>
      <c r="I111" s="292"/>
      <c r="J111" s="293">
        <f>ROUND(I111*H111,2)</f>
        <v>0</v>
      </c>
      <c r="K111" s="289" t="s">
        <v>180</v>
      </c>
      <c r="L111" s="294"/>
      <c r="M111" s="295" t="s">
        <v>30</v>
      </c>
      <c r="N111" s="296" t="s">
        <v>44</v>
      </c>
      <c r="O111" s="88"/>
      <c r="P111" s="220">
        <f>O111*H111</f>
        <v>0</v>
      </c>
      <c r="Q111" s="220">
        <v>0.00025</v>
      </c>
      <c r="R111" s="220">
        <f>Q111*H111</f>
        <v>0.0015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462</v>
      </c>
      <c r="AT111" s="222" t="s">
        <v>770</v>
      </c>
      <c r="AU111" s="222" t="s">
        <v>82</v>
      </c>
      <c r="AY111" s="20" t="s">
        <v>175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80</v>
      </c>
      <c r="BK111" s="223">
        <f>ROUND(I111*H111,2)</f>
        <v>0</v>
      </c>
      <c r="BL111" s="20" t="s">
        <v>305</v>
      </c>
      <c r="BM111" s="222" t="s">
        <v>3747</v>
      </c>
    </row>
    <row r="112" s="2" customFormat="1">
      <c r="A112" s="42"/>
      <c r="B112" s="43"/>
      <c r="C112" s="44"/>
      <c r="D112" s="224" t="s">
        <v>183</v>
      </c>
      <c r="E112" s="44"/>
      <c r="F112" s="225" t="s">
        <v>3746</v>
      </c>
      <c r="G112" s="44"/>
      <c r="H112" s="44"/>
      <c r="I112" s="226"/>
      <c r="J112" s="44"/>
      <c r="K112" s="44"/>
      <c r="L112" s="48"/>
      <c r="M112" s="227"/>
      <c r="N112" s="228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183</v>
      </c>
      <c r="AU112" s="20" t="s">
        <v>82</v>
      </c>
    </row>
    <row r="113" s="2" customFormat="1">
      <c r="A113" s="42"/>
      <c r="B113" s="43"/>
      <c r="C113" s="44"/>
      <c r="D113" s="224" t="s">
        <v>311</v>
      </c>
      <c r="E113" s="44"/>
      <c r="F113" s="274" t="s">
        <v>3748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311</v>
      </c>
      <c r="AU113" s="20" t="s">
        <v>82</v>
      </c>
    </row>
    <row r="114" s="13" customFormat="1">
      <c r="A114" s="13"/>
      <c r="B114" s="241"/>
      <c r="C114" s="242"/>
      <c r="D114" s="224" t="s">
        <v>187</v>
      </c>
      <c r="E114" s="243" t="s">
        <v>30</v>
      </c>
      <c r="F114" s="244" t="s">
        <v>3749</v>
      </c>
      <c r="G114" s="242"/>
      <c r="H114" s="245">
        <v>6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51" t="s">
        <v>187</v>
      </c>
      <c r="AU114" s="251" t="s">
        <v>82</v>
      </c>
      <c r="AV114" s="13" t="s">
        <v>82</v>
      </c>
      <c r="AW114" s="13" t="s">
        <v>36</v>
      </c>
      <c r="AX114" s="13" t="s">
        <v>73</v>
      </c>
      <c r="AY114" s="251" t="s">
        <v>175</v>
      </c>
    </row>
    <row r="115" s="14" customFormat="1">
      <c r="A115" s="14"/>
      <c r="B115" s="252"/>
      <c r="C115" s="253"/>
      <c r="D115" s="224" t="s">
        <v>187</v>
      </c>
      <c r="E115" s="254" t="s">
        <v>30</v>
      </c>
      <c r="F115" s="255" t="s">
        <v>190</v>
      </c>
      <c r="G115" s="253"/>
      <c r="H115" s="256">
        <v>6</v>
      </c>
      <c r="I115" s="257"/>
      <c r="J115" s="253"/>
      <c r="K115" s="253"/>
      <c r="L115" s="258"/>
      <c r="M115" s="259"/>
      <c r="N115" s="260"/>
      <c r="O115" s="260"/>
      <c r="P115" s="260"/>
      <c r="Q115" s="260"/>
      <c r="R115" s="260"/>
      <c r="S115" s="260"/>
      <c r="T115" s="26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62" t="s">
        <v>187</v>
      </c>
      <c r="AU115" s="262" t="s">
        <v>82</v>
      </c>
      <c r="AV115" s="14" t="s">
        <v>181</v>
      </c>
      <c r="AW115" s="14" t="s">
        <v>36</v>
      </c>
      <c r="AX115" s="14" t="s">
        <v>80</v>
      </c>
      <c r="AY115" s="262" t="s">
        <v>175</v>
      </c>
    </row>
    <row r="116" s="2" customFormat="1" ht="16.5" customHeight="1">
      <c r="A116" s="42"/>
      <c r="B116" s="43"/>
      <c r="C116" s="211" t="s">
        <v>223</v>
      </c>
      <c r="D116" s="211" t="s">
        <v>176</v>
      </c>
      <c r="E116" s="212" t="s">
        <v>3750</v>
      </c>
      <c r="F116" s="213" t="s">
        <v>3751</v>
      </c>
      <c r="G116" s="214" t="s">
        <v>3621</v>
      </c>
      <c r="H116" s="215">
        <v>1</v>
      </c>
      <c r="I116" s="216"/>
      <c r="J116" s="217">
        <f>ROUND(I116*H116,2)</f>
        <v>0</v>
      </c>
      <c r="K116" s="213" t="s">
        <v>180</v>
      </c>
      <c r="L116" s="48"/>
      <c r="M116" s="218" t="s">
        <v>30</v>
      </c>
      <c r="N116" s="219" t="s">
        <v>44</v>
      </c>
      <c r="O116" s="88"/>
      <c r="P116" s="220">
        <f>O116*H116</f>
        <v>0</v>
      </c>
      <c r="Q116" s="220">
        <v>0.00172</v>
      </c>
      <c r="R116" s="220">
        <f>Q116*H116</f>
        <v>0.00172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305</v>
      </c>
      <c r="AT116" s="222" t="s">
        <v>176</v>
      </c>
      <c r="AU116" s="222" t="s">
        <v>82</v>
      </c>
      <c r="AY116" s="20" t="s">
        <v>175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80</v>
      </c>
      <c r="BK116" s="223">
        <f>ROUND(I116*H116,2)</f>
        <v>0</v>
      </c>
      <c r="BL116" s="20" t="s">
        <v>305</v>
      </c>
      <c r="BM116" s="222" t="s">
        <v>3752</v>
      </c>
    </row>
    <row r="117" s="2" customFormat="1">
      <c r="A117" s="42"/>
      <c r="B117" s="43"/>
      <c r="C117" s="44"/>
      <c r="D117" s="224" t="s">
        <v>183</v>
      </c>
      <c r="E117" s="44"/>
      <c r="F117" s="225" t="s">
        <v>3753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183</v>
      </c>
      <c r="AU117" s="20" t="s">
        <v>82</v>
      </c>
    </row>
    <row r="118" s="2" customFormat="1">
      <c r="A118" s="42"/>
      <c r="B118" s="43"/>
      <c r="C118" s="44"/>
      <c r="D118" s="229" t="s">
        <v>185</v>
      </c>
      <c r="E118" s="44"/>
      <c r="F118" s="230" t="s">
        <v>3754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185</v>
      </c>
      <c r="AU118" s="20" t="s">
        <v>82</v>
      </c>
    </row>
    <row r="119" s="2" customFormat="1">
      <c r="A119" s="42"/>
      <c r="B119" s="43"/>
      <c r="C119" s="44"/>
      <c r="D119" s="224" t="s">
        <v>311</v>
      </c>
      <c r="E119" s="44"/>
      <c r="F119" s="274" t="s">
        <v>3755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311</v>
      </c>
      <c r="AU119" s="20" t="s">
        <v>82</v>
      </c>
    </row>
    <row r="120" s="13" customFormat="1">
      <c r="A120" s="13"/>
      <c r="B120" s="241"/>
      <c r="C120" s="242"/>
      <c r="D120" s="224" t="s">
        <v>187</v>
      </c>
      <c r="E120" s="243" t="s">
        <v>30</v>
      </c>
      <c r="F120" s="244" t="s">
        <v>3756</v>
      </c>
      <c r="G120" s="242"/>
      <c r="H120" s="245">
        <v>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187</v>
      </c>
      <c r="AU120" s="251" t="s">
        <v>82</v>
      </c>
      <c r="AV120" s="13" t="s">
        <v>82</v>
      </c>
      <c r="AW120" s="13" t="s">
        <v>36</v>
      </c>
      <c r="AX120" s="13" t="s">
        <v>73</v>
      </c>
      <c r="AY120" s="251" t="s">
        <v>175</v>
      </c>
    </row>
    <row r="121" s="14" customFormat="1">
      <c r="A121" s="14"/>
      <c r="B121" s="252"/>
      <c r="C121" s="253"/>
      <c r="D121" s="224" t="s">
        <v>187</v>
      </c>
      <c r="E121" s="254" t="s">
        <v>30</v>
      </c>
      <c r="F121" s="255" t="s">
        <v>190</v>
      </c>
      <c r="G121" s="253"/>
      <c r="H121" s="256">
        <v>1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187</v>
      </c>
      <c r="AU121" s="262" t="s">
        <v>82</v>
      </c>
      <c r="AV121" s="14" t="s">
        <v>181</v>
      </c>
      <c r="AW121" s="14" t="s">
        <v>36</v>
      </c>
      <c r="AX121" s="14" t="s">
        <v>80</v>
      </c>
      <c r="AY121" s="262" t="s">
        <v>175</v>
      </c>
    </row>
    <row r="122" s="2" customFormat="1" ht="16.5" customHeight="1">
      <c r="A122" s="42"/>
      <c r="B122" s="43"/>
      <c r="C122" s="211" t="s">
        <v>237</v>
      </c>
      <c r="D122" s="211" t="s">
        <v>176</v>
      </c>
      <c r="E122" s="212" t="s">
        <v>3757</v>
      </c>
      <c r="F122" s="213" t="s">
        <v>3758</v>
      </c>
      <c r="G122" s="214" t="s">
        <v>567</v>
      </c>
      <c r="H122" s="215">
        <v>6</v>
      </c>
      <c r="I122" s="216"/>
      <c r="J122" s="217">
        <f>ROUND(I122*H122,2)</f>
        <v>0</v>
      </c>
      <c r="K122" s="213" t="s">
        <v>3562</v>
      </c>
      <c r="L122" s="48"/>
      <c r="M122" s="218" t="s">
        <v>30</v>
      </c>
      <c r="N122" s="219" t="s">
        <v>44</v>
      </c>
      <c r="O122" s="88"/>
      <c r="P122" s="220">
        <f>O122*H122</f>
        <v>0</v>
      </c>
      <c r="Q122" s="220">
        <v>4E-05</v>
      </c>
      <c r="R122" s="220">
        <f>Q122*H122</f>
        <v>0.00024000000000000003</v>
      </c>
      <c r="S122" s="220">
        <v>0</v>
      </c>
      <c r="T122" s="221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2" t="s">
        <v>305</v>
      </c>
      <c r="AT122" s="222" t="s">
        <v>176</v>
      </c>
      <c r="AU122" s="222" t="s">
        <v>82</v>
      </c>
      <c r="AY122" s="20" t="s">
        <v>175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80</v>
      </c>
      <c r="BK122" s="223">
        <f>ROUND(I122*H122,2)</f>
        <v>0</v>
      </c>
      <c r="BL122" s="20" t="s">
        <v>305</v>
      </c>
      <c r="BM122" s="222" t="s">
        <v>3759</v>
      </c>
    </row>
    <row r="123" s="2" customFormat="1">
      <c r="A123" s="42"/>
      <c r="B123" s="43"/>
      <c r="C123" s="44"/>
      <c r="D123" s="224" t="s">
        <v>183</v>
      </c>
      <c r="E123" s="44"/>
      <c r="F123" s="225" t="s">
        <v>3760</v>
      </c>
      <c r="G123" s="44"/>
      <c r="H123" s="44"/>
      <c r="I123" s="226"/>
      <c r="J123" s="44"/>
      <c r="K123" s="44"/>
      <c r="L123" s="48"/>
      <c r="M123" s="227"/>
      <c r="N123" s="228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183</v>
      </c>
      <c r="AU123" s="20" t="s">
        <v>82</v>
      </c>
    </row>
    <row r="124" s="2" customFormat="1">
      <c r="A124" s="42"/>
      <c r="B124" s="43"/>
      <c r="C124" s="44"/>
      <c r="D124" s="229" t="s">
        <v>185</v>
      </c>
      <c r="E124" s="44"/>
      <c r="F124" s="230" t="s">
        <v>3761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185</v>
      </c>
      <c r="AU124" s="20" t="s">
        <v>82</v>
      </c>
    </row>
    <row r="125" s="2" customFormat="1">
      <c r="A125" s="42"/>
      <c r="B125" s="43"/>
      <c r="C125" s="44"/>
      <c r="D125" s="224" t="s">
        <v>311</v>
      </c>
      <c r="E125" s="44"/>
      <c r="F125" s="274" t="s">
        <v>3762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311</v>
      </c>
      <c r="AU125" s="20" t="s">
        <v>82</v>
      </c>
    </row>
    <row r="126" s="13" customFormat="1">
      <c r="A126" s="13"/>
      <c r="B126" s="241"/>
      <c r="C126" s="242"/>
      <c r="D126" s="224" t="s">
        <v>187</v>
      </c>
      <c r="E126" s="243" t="s">
        <v>30</v>
      </c>
      <c r="F126" s="244" t="s">
        <v>3763</v>
      </c>
      <c r="G126" s="242"/>
      <c r="H126" s="245">
        <v>6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187</v>
      </c>
      <c r="AU126" s="251" t="s">
        <v>82</v>
      </c>
      <c r="AV126" s="13" t="s">
        <v>82</v>
      </c>
      <c r="AW126" s="13" t="s">
        <v>36</v>
      </c>
      <c r="AX126" s="13" t="s">
        <v>73</v>
      </c>
      <c r="AY126" s="251" t="s">
        <v>175</v>
      </c>
    </row>
    <row r="127" s="14" customFormat="1">
      <c r="A127" s="14"/>
      <c r="B127" s="252"/>
      <c r="C127" s="253"/>
      <c r="D127" s="224" t="s">
        <v>187</v>
      </c>
      <c r="E127" s="254" t="s">
        <v>30</v>
      </c>
      <c r="F127" s="255" t="s">
        <v>190</v>
      </c>
      <c r="G127" s="253"/>
      <c r="H127" s="256">
        <v>6</v>
      </c>
      <c r="I127" s="257"/>
      <c r="J127" s="253"/>
      <c r="K127" s="253"/>
      <c r="L127" s="258"/>
      <c r="M127" s="259"/>
      <c r="N127" s="260"/>
      <c r="O127" s="260"/>
      <c r="P127" s="260"/>
      <c r="Q127" s="260"/>
      <c r="R127" s="260"/>
      <c r="S127" s="260"/>
      <c r="T127" s="26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2" t="s">
        <v>187</v>
      </c>
      <c r="AU127" s="262" t="s">
        <v>82</v>
      </c>
      <c r="AV127" s="14" t="s">
        <v>181</v>
      </c>
      <c r="AW127" s="14" t="s">
        <v>36</v>
      </c>
      <c r="AX127" s="14" t="s">
        <v>80</v>
      </c>
      <c r="AY127" s="262" t="s">
        <v>175</v>
      </c>
    </row>
    <row r="128" s="2" customFormat="1" ht="16.5" customHeight="1">
      <c r="A128" s="42"/>
      <c r="B128" s="43"/>
      <c r="C128" s="287" t="s">
        <v>244</v>
      </c>
      <c r="D128" s="297" t="s">
        <v>770</v>
      </c>
      <c r="E128" s="288" t="s">
        <v>3764</v>
      </c>
      <c r="F128" s="289" t="s">
        <v>3765</v>
      </c>
      <c r="G128" s="290" t="s">
        <v>567</v>
      </c>
      <c r="H128" s="291">
        <v>6</v>
      </c>
      <c r="I128" s="292"/>
      <c r="J128" s="293">
        <f>ROUND(I128*H128,2)</f>
        <v>0</v>
      </c>
      <c r="K128" s="289" t="s">
        <v>30</v>
      </c>
      <c r="L128" s="294"/>
      <c r="M128" s="295" t="s">
        <v>30</v>
      </c>
      <c r="N128" s="296" t="s">
        <v>44</v>
      </c>
      <c r="O128" s="88"/>
      <c r="P128" s="220">
        <f>O128*H128</f>
        <v>0</v>
      </c>
      <c r="Q128" s="220">
        <v>0.0015</v>
      </c>
      <c r="R128" s="220">
        <f>Q128*H128</f>
        <v>0.0090000000000000016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462</v>
      </c>
      <c r="AT128" s="222" t="s">
        <v>770</v>
      </c>
      <c r="AU128" s="222" t="s">
        <v>82</v>
      </c>
      <c r="AY128" s="20" t="s">
        <v>175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80</v>
      </c>
      <c r="BK128" s="223">
        <f>ROUND(I128*H128,2)</f>
        <v>0</v>
      </c>
      <c r="BL128" s="20" t="s">
        <v>305</v>
      </c>
      <c r="BM128" s="222" t="s">
        <v>3766</v>
      </c>
    </row>
    <row r="129" s="2" customFormat="1">
      <c r="A129" s="42"/>
      <c r="B129" s="43"/>
      <c r="C129" s="44"/>
      <c r="D129" s="224" t="s">
        <v>183</v>
      </c>
      <c r="E129" s="44"/>
      <c r="F129" s="225" t="s">
        <v>3765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183</v>
      </c>
      <c r="AU129" s="20" t="s">
        <v>82</v>
      </c>
    </row>
    <row r="130" s="2" customFormat="1">
      <c r="A130" s="42"/>
      <c r="B130" s="43"/>
      <c r="C130" s="44"/>
      <c r="D130" s="224" t="s">
        <v>311</v>
      </c>
      <c r="E130" s="44"/>
      <c r="F130" s="274" t="s">
        <v>3762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311</v>
      </c>
      <c r="AU130" s="20" t="s">
        <v>82</v>
      </c>
    </row>
    <row r="131" s="2" customFormat="1" ht="16.5" customHeight="1">
      <c r="A131" s="42"/>
      <c r="B131" s="43"/>
      <c r="C131" s="211" t="s">
        <v>212</v>
      </c>
      <c r="D131" s="211" t="s">
        <v>176</v>
      </c>
      <c r="E131" s="212" t="s">
        <v>3767</v>
      </c>
      <c r="F131" s="213" t="s">
        <v>3768</v>
      </c>
      <c r="G131" s="214" t="s">
        <v>567</v>
      </c>
      <c r="H131" s="215">
        <v>6</v>
      </c>
      <c r="I131" s="216"/>
      <c r="J131" s="217">
        <f>ROUND(I131*H131,2)</f>
        <v>0</v>
      </c>
      <c r="K131" s="213" t="s">
        <v>3562</v>
      </c>
      <c r="L131" s="48"/>
      <c r="M131" s="218" t="s">
        <v>30</v>
      </c>
      <c r="N131" s="219" t="s">
        <v>44</v>
      </c>
      <c r="O131" s="88"/>
      <c r="P131" s="220">
        <f>O131*H131</f>
        <v>0</v>
      </c>
      <c r="Q131" s="220">
        <v>0.00014999999999999997</v>
      </c>
      <c r="R131" s="220">
        <f>Q131*H131</f>
        <v>0.0009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305</v>
      </c>
      <c r="AT131" s="222" t="s">
        <v>176</v>
      </c>
      <c r="AU131" s="222" t="s">
        <v>82</v>
      </c>
      <c r="AY131" s="20" t="s">
        <v>175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80</v>
      </c>
      <c r="BK131" s="223">
        <f>ROUND(I131*H131,2)</f>
        <v>0</v>
      </c>
      <c r="BL131" s="20" t="s">
        <v>305</v>
      </c>
      <c r="BM131" s="222" t="s">
        <v>3769</v>
      </c>
    </row>
    <row r="132" s="2" customFormat="1">
      <c r="A132" s="42"/>
      <c r="B132" s="43"/>
      <c r="C132" s="44"/>
      <c r="D132" s="224" t="s">
        <v>183</v>
      </c>
      <c r="E132" s="44"/>
      <c r="F132" s="225" t="s">
        <v>3770</v>
      </c>
      <c r="G132" s="44"/>
      <c r="H132" s="44"/>
      <c r="I132" s="226"/>
      <c r="J132" s="44"/>
      <c r="K132" s="44"/>
      <c r="L132" s="48"/>
      <c r="M132" s="227"/>
      <c r="N132" s="228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183</v>
      </c>
      <c r="AU132" s="20" t="s">
        <v>82</v>
      </c>
    </row>
    <row r="133" s="2" customFormat="1">
      <c r="A133" s="42"/>
      <c r="B133" s="43"/>
      <c r="C133" s="44"/>
      <c r="D133" s="229" t="s">
        <v>185</v>
      </c>
      <c r="E133" s="44"/>
      <c r="F133" s="230" t="s">
        <v>3771</v>
      </c>
      <c r="G133" s="44"/>
      <c r="H133" s="44"/>
      <c r="I133" s="226"/>
      <c r="J133" s="44"/>
      <c r="K133" s="44"/>
      <c r="L133" s="48"/>
      <c r="M133" s="227"/>
      <c r="N133" s="228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185</v>
      </c>
      <c r="AU133" s="20" t="s">
        <v>82</v>
      </c>
    </row>
    <row r="134" s="2" customFormat="1">
      <c r="A134" s="42"/>
      <c r="B134" s="43"/>
      <c r="C134" s="44"/>
      <c r="D134" s="224" t="s">
        <v>311</v>
      </c>
      <c r="E134" s="44"/>
      <c r="F134" s="274" t="s">
        <v>3772</v>
      </c>
      <c r="G134" s="44"/>
      <c r="H134" s="44"/>
      <c r="I134" s="226"/>
      <c r="J134" s="44"/>
      <c r="K134" s="44"/>
      <c r="L134" s="48"/>
      <c r="M134" s="227"/>
      <c r="N134" s="228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311</v>
      </c>
      <c r="AU134" s="20" t="s">
        <v>82</v>
      </c>
    </row>
    <row r="135" s="13" customFormat="1">
      <c r="A135" s="13"/>
      <c r="B135" s="241"/>
      <c r="C135" s="242"/>
      <c r="D135" s="224" t="s">
        <v>187</v>
      </c>
      <c r="E135" s="243" t="s">
        <v>30</v>
      </c>
      <c r="F135" s="244" t="s">
        <v>3773</v>
      </c>
      <c r="G135" s="242"/>
      <c r="H135" s="245">
        <v>6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187</v>
      </c>
      <c r="AU135" s="251" t="s">
        <v>82</v>
      </c>
      <c r="AV135" s="13" t="s">
        <v>82</v>
      </c>
      <c r="AW135" s="13" t="s">
        <v>36</v>
      </c>
      <c r="AX135" s="13" t="s">
        <v>73</v>
      </c>
      <c r="AY135" s="251" t="s">
        <v>175</v>
      </c>
    </row>
    <row r="136" s="14" customFormat="1">
      <c r="A136" s="14"/>
      <c r="B136" s="252"/>
      <c r="C136" s="253"/>
      <c r="D136" s="224" t="s">
        <v>187</v>
      </c>
      <c r="E136" s="254" t="s">
        <v>30</v>
      </c>
      <c r="F136" s="255" t="s">
        <v>190</v>
      </c>
      <c r="G136" s="253"/>
      <c r="H136" s="256">
        <v>6</v>
      </c>
      <c r="I136" s="257"/>
      <c r="J136" s="253"/>
      <c r="K136" s="253"/>
      <c r="L136" s="258"/>
      <c r="M136" s="259"/>
      <c r="N136" s="260"/>
      <c r="O136" s="260"/>
      <c r="P136" s="260"/>
      <c r="Q136" s="260"/>
      <c r="R136" s="260"/>
      <c r="S136" s="260"/>
      <c r="T136" s="26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2" t="s">
        <v>187</v>
      </c>
      <c r="AU136" s="262" t="s">
        <v>82</v>
      </c>
      <c r="AV136" s="14" t="s">
        <v>181</v>
      </c>
      <c r="AW136" s="14" t="s">
        <v>36</v>
      </c>
      <c r="AX136" s="14" t="s">
        <v>80</v>
      </c>
      <c r="AY136" s="262" t="s">
        <v>175</v>
      </c>
    </row>
    <row r="137" s="2" customFormat="1" ht="16.5" customHeight="1">
      <c r="A137" s="42"/>
      <c r="B137" s="43"/>
      <c r="C137" s="287" t="s">
        <v>259</v>
      </c>
      <c r="D137" s="287" t="s">
        <v>770</v>
      </c>
      <c r="E137" s="288" t="s">
        <v>3774</v>
      </c>
      <c r="F137" s="289" t="s">
        <v>3775</v>
      </c>
      <c r="G137" s="290" t="s">
        <v>567</v>
      </c>
      <c r="H137" s="291">
        <v>6</v>
      </c>
      <c r="I137" s="292"/>
      <c r="J137" s="293">
        <f>ROUND(I137*H137,2)</f>
        <v>0</v>
      </c>
      <c r="K137" s="289" t="s">
        <v>180</v>
      </c>
      <c r="L137" s="294"/>
      <c r="M137" s="295" t="s">
        <v>30</v>
      </c>
      <c r="N137" s="296" t="s">
        <v>44</v>
      </c>
      <c r="O137" s="88"/>
      <c r="P137" s="220">
        <f>O137*H137</f>
        <v>0</v>
      </c>
      <c r="Q137" s="220">
        <v>0.00038</v>
      </c>
      <c r="R137" s="220">
        <f>Q137*H137</f>
        <v>0.00228</v>
      </c>
      <c r="S137" s="220">
        <v>0</v>
      </c>
      <c r="T137" s="221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2" t="s">
        <v>462</v>
      </c>
      <c r="AT137" s="222" t="s">
        <v>770</v>
      </c>
      <c r="AU137" s="222" t="s">
        <v>82</v>
      </c>
      <c r="AY137" s="20" t="s">
        <v>175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0" t="s">
        <v>80</v>
      </c>
      <c r="BK137" s="223">
        <f>ROUND(I137*H137,2)</f>
        <v>0</v>
      </c>
      <c r="BL137" s="20" t="s">
        <v>305</v>
      </c>
      <c r="BM137" s="222" t="s">
        <v>3776</v>
      </c>
    </row>
    <row r="138" s="2" customFormat="1">
      <c r="A138" s="42"/>
      <c r="B138" s="43"/>
      <c r="C138" s="44"/>
      <c r="D138" s="224" t="s">
        <v>183</v>
      </c>
      <c r="E138" s="44"/>
      <c r="F138" s="225" t="s">
        <v>3775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183</v>
      </c>
      <c r="AU138" s="20" t="s">
        <v>82</v>
      </c>
    </row>
    <row r="139" s="2" customFormat="1">
      <c r="A139" s="42"/>
      <c r="B139" s="43"/>
      <c r="C139" s="44"/>
      <c r="D139" s="224" t="s">
        <v>311</v>
      </c>
      <c r="E139" s="44"/>
      <c r="F139" s="274" t="s">
        <v>3777</v>
      </c>
      <c r="G139" s="44"/>
      <c r="H139" s="44"/>
      <c r="I139" s="226"/>
      <c r="J139" s="44"/>
      <c r="K139" s="44"/>
      <c r="L139" s="48"/>
      <c r="M139" s="227"/>
      <c r="N139" s="228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311</v>
      </c>
      <c r="AU139" s="20" t="s">
        <v>82</v>
      </c>
    </row>
    <row r="140" s="2" customFormat="1" ht="16.5" customHeight="1">
      <c r="A140" s="42"/>
      <c r="B140" s="43"/>
      <c r="C140" s="287" t="s">
        <v>266</v>
      </c>
      <c r="D140" s="287" t="s">
        <v>770</v>
      </c>
      <c r="E140" s="288" t="s">
        <v>3778</v>
      </c>
      <c r="F140" s="289" t="s">
        <v>3779</v>
      </c>
      <c r="G140" s="290" t="s">
        <v>567</v>
      </c>
      <c r="H140" s="291">
        <v>6</v>
      </c>
      <c r="I140" s="292"/>
      <c r="J140" s="293">
        <f>ROUND(I140*H140,2)</f>
        <v>0</v>
      </c>
      <c r="K140" s="289" t="s">
        <v>3562</v>
      </c>
      <c r="L140" s="294"/>
      <c r="M140" s="295" t="s">
        <v>30</v>
      </c>
      <c r="N140" s="296" t="s">
        <v>44</v>
      </c>
      <c r="O140" s="88"/>
      <c r="P140" s="220">
        <f>O140*H140</f>
        <v>0</v>
      </c>
      <c r="Q140" s="220">
        <v>0.0009</v>
      </c>
      <c r="R140" s="220">
        <f>Q140*H140</f>
        <v>0.0054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462</v>
      </c>
      <c r="AT140" s="222" t="s">
        <v>770</v>
      </c>
      <c r="AU140" s="222" t="s">
        <v>82</v>
      </c>
      <c r="AY140" s="20" t="s">
        <v>175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80</v>
      </c>
      <c r="BK140" s="223">
        <f>ROUND(I140*H140,2)</f>
        <v>0</v>
      </c>
      <c r="BL140" s="20" t="s">
        <v>305</v>
      </c>
      <c r="BM140" s="222" t="s">
        <v>3780</v>
      </c>
    </row>
    <row r="141" s="2" customFormat="1">
      <c r="A141" s="42"/>
      <c r="B141" s="43"/>
      <c r="C141" s="44"/>
      <c r="D141" s="224" t="s">
        <v>183</v>
      </c>
      <c r="E141" s="44"/>
      <c r="F141" s="225" t="s">
        <v>3779</v>
      </c>
      <c r="G141" s="44"/>
      <c r="H141" s="44"/>
      <c r="I141" s="226"/>
      <c r="J141" s="44"/>
      <c r="K141" s="44"/>
      <c r="L141" s="48"/>
      <c r="M141" s="227"/>
      <c r="N141" s="228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183</v>
      </c>
      <c r="AU141" s="20" t="s">
        <v>82</v>
      </c>
    </row>
    <row r="142" s="2" customFormat="1">
      <c r="A142" s="42"/>
      <c r="B142" s="43"/>
      <c r="C142" s="44"/>
      <c r="D142" s="224" t="s">
        <v>311</v>
      </c>
      <c r="E142" s="44"/>
      <c r="F142" s="274" t="s">
        <v>3777</v>
      </c>
      <c r="G142" s="44"/>
      <c r="H142" s="44"/>
      <c r="I142" s="226"/>
      <c r="J142" s="44"/>
      <c r="K142" s="44"/>
      <c r="L142" s="48"/>
      <c r="M142" s="227"/>
      <c r="N142" s="228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311</v>
      </c>
      <c r="AU142" s="20" t="s">
        <v>82</v>
      </c>
    </row>
    <row r="143" s="2" customFormat="1" ht="16.5" customHeight="1">
      <c r="A143" s="42"/>
      <c r="B143" s="43"/>
      <c r="C143" s="211" t="s">
        <v>8</v>
      </c>
      <c r="D143" s="211" t="s">
        <v>176</v>
      </c>
      <c r="E143" s="212" t="s">
        <v>3781</v>
      </c>
      <c r="F143" s="213" t="s">
        <v>3782</v>
      </c>
      <c r="G143" s="214" t="s">
        <v>295</v>
      </c>
      <c r="H143" s="215">
        <v>0.078</v>
      </c>
      <c r="I143" s="216"/>
      <c r="J143" s="217">
        <f>ROUND(I143*H143,2)</f>
        <v>0</v>
      </c>
      <c r="K143" s="213" t="s">
        <v>180</v>
      </c>
      <c r="L143" s="48"/>
      <c r="M143" s="218" t="s">
        <v>30</v>
      </c>
      <c r="N143" s="219" t="s">
        <v>44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305</v>
      </c>
      <c r="AT143" s="222" t="s">
        <v>176</v>
      </c>
      <c r="AU143" s="222" t="s">
        <v>82</v>
      </c>
      <c r="AY143" s="20" t="s">
        <v>175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80</v>
      </c>
      <c r="BK143" s="223">
        <f>ROUND(I143*H143,2)</f>
        <v>0</v>
      </c>
      <c r="BL143" s="20" t="s">
        <v>305</v>
      </c>
      <c r="BM143" s="222" t="s">
        <v>3783</v>
      </c>
    </row>
    <row r="144" s="2" customFormat="1">
      <c r="A144" s="42"/>
      <c r="B144" s="43"/>
      <c r="C144" s="44"/>
      <c r="D144" s="224" t="s">
        <v>183</v>
      </c>
      <c r="E144" s="44"/>
      <c r="F144" s="225" t="s">
        <v>3784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183</v>
      </c>
      <c r="AU144" s="20" t="s">
        <v>82</v>
      </c>
    </row>
    <row r="145" s="2" customFormat="1">
      <c r="A145" s="42"/>
      <c r="B145" s="43"/>
      <c r="C145" s="44"/>
      <c r="D145" s="229" t="s">
        <v>185</v>
      </c>
      <c r="E145" s="44"/>
      <c r="F145" s="230" t="s">
        <v>3785</v>
      </c>
      <c r="G145" s="44"/>
      <c r="H145" s="44"/>
      <c r="I145" s="226"/>
      <c r="J145" s="44"/>
      <c r="K145" s="44"/>
      <c r="L145" s="48"/>
      <c r="M145" s="227"/>
      <c r="N145" s="228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185</v>
      </c>
      <c r="AU145" s="20" t="s">
        <v>82</v>
      </c>
    </row>
    <row r="146" s="11" customFormat="1" ht="22.8" customHeight="1">
      <c r="A146" s="11"/>
      <c r="B146" s="197"/>
      <c r="C146" s="198"/>
      <c r="D146" s="199" t="s">
        <v>72</v>
      </c>
      <c r="E146" s="285" t="s">
        <v>3786</v>
      </c>
      <c r="F146" s="285" t="s">
        <v>3787</v>
      </c>
      <c r="G146" s="198"/>
      <c r="H146" s="198"/>
      <c r="I146" s="201"/>
      <c r="J146" s="286">
        <f>BK146</f>
        <v>0</v>
      </c>
      <c r="K146" s="198"/>
      <c r="L146" s="203"/>
      <c r="M146" s="204"/>
      <c r="N146" s="205"/>
      <c r="O146" s="205"/>
      <c r="P146" s="206">
        <f>SUM(P147:P173)</f>
        <v>0</v>
      </c>
      <c r="Q146" s="205"/>
      <c r="R146" s="206">
        <f>SUM(R147:R173)</f>
        <v>0.017800000000000002</v>
      </c>
      <c r="S146" s="205"/>
      <c r="T146" s="207">
        <f>SUM(T147:T173)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8" t="s">
        <v>82</v>
      </c>
      <c r="AT146" s="209" t="s">
        <v>72</v>
      </c>
      <c r="AU146" s="209" t="s">
        <v>80</v>
      </c>
      <c r="AY146" s="208" t="s">
        <v>175</v>
      </c>
      <c r="BK146" s="210">
        <f>SUM(BK147:BK173)</f>
        <v>0</v>
      </c>
    </row>
    <row r="147" s="2" customFormat="1" ht="21.75" customHeight="1">
      <c r="A147" s="42"/>
      <c r="B147" s="43"/>
      <c r="C147" s="211" t="s">
        <v>283</v>
      </c>
      <c r="D147" s="211" t="s">
        <v>176</v>
      </c>
      <c r="E147" s="212" t="s">
        <v>3788</v>
      </c>
      <c r="F147" s="213" t="s">
        <v>3789</v>
      </c>
      <c r="G147" s="214" t="s">
        <v>3621</v>
      </c>
      <c r="H147" s="215">
        <v>1</v>
      </c>
      <c r="I147" s="216"/>
      <c r="J147" s="217">
        <f>ROUND(I147*H147,2)</f>
        <v>0</v>
      </c>
      <c r="K147" s="213" t="s">
        <v>180</v>
      </c>
      <c r="L147" s="48"/>
      <c r="M147" s="218" t="s">
        <v>30</v>
      </c>
      <c r="N147" s="219" t="s">
        <v>44</v>
      </c>
      <c r="O147" s="88"/>
      <c r="P147" s="220">
        <f>O147*H147</f>
        <v>0</v>
      </c>
      <c r="Q147" s="220">
        <v>0.016650000000000002</v>
      </c>
      <c r="R147" s="220">
        <f>Q147*H147</f>
        <v>0.016650000000000002</v>
      </c>
      <c r="S147" s="220">
        <v>0</v>
      </c>
      <c r="T147" s="221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2" t="s">
        <v>305</v>
      </c>
      <c r="AT147" s="222" t="s">
        <v>176</v>
      </c>
      <c r="AU147" s="222" t="s">
        <v>82</v>
      </c>
      <c r="AY147" s="20" t="s">
        <v>175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0" t="s">
        <v>80</v>
      </c>
      <c r="BK147" s="223">
        <f>ROUND(I147*H147,2)</f>
        <v>0</v>
      </c>
      <c r="BL147" s="20" t="s">
        <v>305</v>
      </c>
      <c r="BM147" s="222" t="s">
        <v>3790</v>
      </c>
    </row>
    <row r="148" s="2" customFormat="1">
      <c r="A148" s="42"/>
      <c r="B148" s="43"/>
      <c r="C148" s="44"/>
      <c r="D148" s="224" t="s">
        <v>183</v>
      </c>
      <c r="E148" s="44"/>
      <c r="F148" s="225" t="s">
        <v>3791</v>
      </c>
      <c r="G148" s="44"/>
      <c r="H148" s="44"/>
      <c r="I148" s="226"/>
      <c r="J148" s="44"/>
      <c r="K148" s="44"/>
      <c r="L148" s="48"/>
      <c r="M148" s="227"/>
      <c r="N148" s="228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183</v>
      </c>
      <c r="AU148" s="20" t="s">
        <v>82</v>
      </c>
    </row>
    <row r="149" s="2" customFormat="1">
      <c r="A149" s="42"/>
      <c r="B149" s="43"/>
      <c r="C149" s="44"/>
      <c r="D149" s="229" t="s">
        <v>185</v>
      </c>
      <c r="E149" s="44"/>
      <c r="F149" s="230" t="s">
        <v>3792</v>
      </c>
      <c r="G149" s="44"/>
      <c r="H149" s="44"/>
      <c r="I149" s="226"/>
      <c r="J149" s="44"/>
      <c r="K149" s="44"/>
      <c r="L149" s="48"/>
      <c r="M149" s="227"/>
      <c r="N149" s="228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185</v>
      </c>
      <c r="AU149" s="20" t="s">
        <v>82</v>
      </c>
    </row>
    <row r="150" s="2" customFormat="1">
      <c r="A150" s="42"/>
      <c r="B150" s="43"/>
      <c r="C150" s="44"/>
      <c r="D150" s="224" t="s">
        <v>311</v>
      </c>
      <c r="E150" s="44"/>
      <c r="F150" s="274" t="s">
        <v>3793</v>
      </c>
      <c r="G150" s="44"/>
      <c r="H150" s="44"/>
      <c r="I150" s="226"/>
      <c r="J150" s="44"/>
      <c r="K150" s="44"/>
      <c r="L150" s="48"/>
      <c r="M150" s="227"/>
      <c r="N150" s="228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311</v>
      </c>
      <c r="AU150" s="20" t="s">
        <v>82</v>
      </c>
    </row>
    <row r="151" s="13" customFormat="1">
      <c r="A151" s="13"/>
      <c r="B151" s="241"/>
      <c r="C151" s="242"/>
      <c r="D151" s="224" t="s">
        <v>187</v>
      </c>
      <c r="E151" s="243" t="s">
        <v>30</v>
      </c>
      <c r="F151" s="244" t="s">
        <v>3794</v>
      </c>
      <c r="G151" s="242"/>
      <c r="H151" s="245">
        <v>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1" t="s">
        <v>187</v>
      </c>
      <c r="AU151" s="251" t="s">
        <v>82</v>
      </c>
      <c r="AV151" s="13" t="s">
        <v>82</v>
      </c>
      <c r="AW151" s="13" t="s">
        <v>36</v>
      </c>
      <c r="AX151" s="13" t="s">
        <v>73</v>
      </c>
      <c r="AY151" s="251" t="s">
        <v>175</v>
      </c>
    </row>
    <row r="152" s="14" customFormat="1">
      <c r="A152" s="14"/>
      <c r="B152" s="252"/>
      <c r="C152" s="253"/>
      <c r="D152" s="224" t="s">
        <v>187</v>
      </c>
      <c r="E152" s="254" t="s">
        <v>30</v>
      </c>
      <c r="F152" s="255" t="s">
        <v>190</v>
      </c>
      <c r="G152" s="253"/>
      <c r="H152" s="256">
        <v>1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2" t="s">
        <v>187</v>
      </c>
      <c r="AU152" s="262" t="s">
        <v>82</v>
      </c>
      <c r="AV152" s="14" t="s">
        <v>181</v>
      </c>
      <c r="AW152" s="14" t="s">
        <v>36</v>
      </c>
      <c r="AX152" s="14" t="s">
        <v>80</v>
      </c>
      <c r="AY152" s="262" t="s">
        <v>175</v>
      </c>
    </row>
    <row r="153" s="2" customFormat="1" ht="16.5" customHeight="1">
      <c r="A153" s="42"/>
      <c r="B153" s="43"/>
      <c r="C153" s="211" t="s">
        <v>292</v>
      </c>
      <c r="D153" s="211" t="s">
        <v>176</v>
      </c>
      <c r="E153" s="212" t="s">
        <v>3795</v>
      </c>
      <c r="F153" s="213" t="s">
        <v>3796</v>
      </c>
      <c r="G153" s="214" t="s">
        <v>3621</v>
      </c>
      <c r="H153" s="215">
        <v>1</v>
      </c>
      <c r="I153" s="216"/>
      <c r="J153" s="217">
        <f>ROUND(I153*H153,2)</f>
        <v>0</v>
      </c>
      <c r="K153" s="213" t="s">
        <v>180</v>
      </c>
      <c r="L153" s="48"/>
      <c r="M153" s="218" t="s">
        <v>30</v>
      </c>
      <c r="N153" s="219" t="s">
        <v>44</v>
      </c>
      <c r="O153" s="88"/>
      <c r="P153" s="220">
        <f>O153*H153</f>
        <v>0</v>
      </c>
      <c r="Q153" s="220">
        <v>0.00014999999999999997</v>
      </c>
      <c r="R153" s="220">
        <f>Q153*H153</f>
        <v>0.00014999999999999997</v>
      </c>
      <c r="S153" s="220">
        <v>0</v>
      </c>
      <c r="T153" s="221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2" t="s">
        <v>305</v>
      </c>
      <c r="AT153" s="222" t="s">
        <v>176</v>
      </c>
      <c r="AU153" s="222" t="s">
        <v>82</v>
      </c>
      <c r="AY153" s="20" t="s">
        <v>175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80</v>
      </c>
      <c r="BK153" s="223">
        <f>ROUND(I153*H153,2)</f>
        <v>0</v>
      </c>
      <c r="BL153" s="20" t="s">
        <v>305</v>
      </c>
      <c r="BM153" s="222" t="s">
        <v>3797</v>
      </c>
    </row>
    <row r="154" s="2" customFormat="1">
      <c r="A154" s="42"/>
      <c r="B154" s="43"/>
      <c r="C154" s="44"/>
      <c r="D154" s="224" t="s">
        <v>183</v>
      </c>
      <c r="E154" s="44"/>
      <c r="F154" s="225" t="s">
        <v>3798</v>
      </c>
      <c r="G154" s="44"/>
      <c r="H154" s="44"/>
      <c r="I154" s="226"/>
      <c r="J154" s="44"/>
      <c r="K154" s="44"/>
      <c r="L154" s="48"/>
      <c r="M154" s="227"/>
      <c r="N154" s="228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183</v>
      </c>
      <c r="AU154" s="20" t="s">
        <v>82</v>
      </c>
    </row>
    <row r="155" s="2" customFormat="1">
      <c r="A155" s="42"/>
      <c r="B155" s="43"/>
      <c r="C155" s="44"/>
      <c r="D155" s="229" t="s">
        <v>185</v>
      </c>
      <c r="E155" s="44"/>
      <c r="F155" s="230" t="s">
        <v>3799</v>
      </c>
      <c r="G155" s="44"/>
      <c r="H155" s="44"/>
      <c r="I155" s="226"/>
      <c r="J155" s="44"/>
      <c r="K155" s="44"/>
      <c r="L155" s="48"/>
      <c r="M155" s="227"/>
      <c r="N155" s="228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185</v>
      </c>
      <c r="AU155" s="20" t="s">
        <v>82</v>
      </c>
    </row>
    <row r="156" s="2" customFormat="1">
      <c r="A156" s="42"/>
      <c r="B156" s="43"/>
      <c r="C156" s="44"/>
      <c r="D156" s="224" t="s">
        <v>311</v>
      </c>
      <c r="E156" s="44"/>
      <c r="F156" s="274" t="s">
        <v>3800</v>
      </c>
      <c r="G156" s="44"/>
      <c r="H156" s="44"/>
      <c r="I156" s="226"/>
      <c r="J156" s="44"/>
      <c r="K156" s="44"/>
      <c r="L156" s="48"/>
      <c r="M156" s="227"/>
      <c r="N156" s="228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311</v>
      </c>
      <c r="AU156" s="20" t="s">
        <v>82</v>
      </c>
    </row>
    <row r="157" s="13" customFormat="1">
      <c r="A157" s="13"/>
      <c r="B157" s="241"/>
      <c r="C157" s="242"/>
      <c r="D157" s="224" t="s">
        <v>187</v>
      </c>
      <c r="E157" s="243" t="s">
        <v>30</v>
      </c>
      <c r="F157" s="244" t="s">
        <v>3801</v>
      </c>
      <c r="G157" s="242"/>
      <c r="H157" s="245">
        <v>1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187</v>
      </c>
      <c r="AU157" s="251" t="s">
        <v>82</v>
      </c>
      <c r="AV157" s="13" t="s">
        <v>82</v>
      </c>
      <c r="AW157" s="13" t="s">
        <v>36</v>
      </c>
      <c r="AX157" s="13" t="s">
        <v>73</v>
      </c>
      <c r="AY157" s="251" t="s">
        <v>175</v>
      </c>
    </row>
    <row r="158" s="14" customFormat="1">
      <c r="A158" s="14"/>
      <c r="B158" s="252"/>
      <c r="C158" s="253"/>
      <c r="D158" s="224" t="s">
        <v>187</v>
      </c>
      <c r="E158" s="254" t="s">
        <v>30</v>
      </c>
      <c r="F158" s="255" t="s">
        <v>190</v>
      </c>
      <c r="G158" s="253"/>
      <c r="H158" s="256">
        <v>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187</v>
      </c>
      <c r="AU158" s="262" t="s">
        <v>82</v>
      </c>
      <c r="AV158" s="14" t="s">
        <v>181</v>
      </c>
      <c r="AW158" s="14" t="s">
        <v>36</v>
      </c>
      <c r="AX158" s="14" t="s">
        <v>80</v>
      </c>
      <c r="AY158" s="262" t="s">
        <v>175</v>
      </c>
    </row>
    <row r="159" s="2" customFormat="1" ht="16.5" customHeight="1">
      <c r="A159" s="42"/>
      <c r="B159" s="43"/>
      <c r="C159" s="211" t="s">
        <v>299</v>
      </c>
      <c r="D159" s="211" t="s">
        <v>176</v>
      </c>
      <c r="E159" s="212" t="s">
        <v>3802</v>
      </c>
      <c r="F159" s="213" t="s">
        <v>3803</v>
      </c>
      <c r="G159" s="214" t="s">
        <v>3621</v>
      </c>
      <c r="H159" s="215">
        <v>1</v>
      </c>
      <c r="I159" s="216"/>
      <c r="J159" s="217">
        <f>ROUND(I159*H159,2)</f>
        <v>0</v>
      </c>
      <c r="K159" s="213" t="s">
        <v>180</v>
      </c>
      <c r="L159" s="48"/>
      <c r="M159" s="218" t="s">
        <v>30</v>
      </c>
      <c r="N159" s="219" t="s">
        <v>44</v>
      </c>
      <c r="O159" s="88"/>
      <c r="P159" s="220">
        <f>O159*H159</f>
        <v>0</v>
      </c>
      <c r="Q159" s="220">
        <v>0.0005</v>
      </c>
      <c r="R159" s="220">
        <f>Q159*H159</f>
        <v>0.0005</v>
      </c>
      <c r="S159" s="220">
        <v>0</v>
      </c>
      <c r="T159" s="221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2" t="s">
        <v>305</v>
      </c>
      <c r="AT159" s="222" t="s">
        <v>176</v>
      </c>
      <c r="AU159" s="222" t="s">
        <v>82</v>
      </c>
      <c r="AY159" s="20" t="s">
        <v>175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0" t="s">
        <v>80</v>
      </c>
      <c r="BK159" s="223">
        <f>ROUND(I159*H159,2)</f>
        <v>0</v>
      </c>
      <c r="BL159" s="20" t="s">
        <v>305</v>
      </c>
      <c r="BM159" s="222" t="s">
        <v>3804</v>
      </c>
    </row>
    <row r="160" s="2" customFormat="1">
      <c r="A160" s="42"/>
      <c r="B160" s="43"/>
      <c r="C160" s="44"/>
      <c r="D160" s="224" t="s">
        <v>183</v>
      </c>
      <c r="E160" s="44"/>
      <c r="F160" s="225" t="s">
        <v>3805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183</v>
      </c>
      <c r="AU160" s="20" t="s">
        <v>82</v>
      </c>
    </row>
    <row r="161" s="2" customFormat="1">
      <c r="A161" s="42"/>
      <c r="B161" s="43"/>
      <c r="C161" s="44"/>
      <c r="D161" s="229" t="s">
        <v>185</v>
      </c>
      <c r="E161" s="44"/>
      <c r="F161" s="230" t="s">
        <v>3806</v>
      </c>
      <c r="G161" s="44"/>
      <c r="H161" s="44"/>
      <c r="I161" s="226"/>
      <c r="J161" s="44"/>
      <c r="K161" s="44"/>
      <c r="L161" s="48"/>
      <c r="M161" s="227"/>
      <c r="N161" s="228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185</v>
      </c>
      <c r="AU161" s="20" t="s">
        <v>82</v>
      </c>
    </row>
    <row r="162" s="2" customFormat="1" ht="16.5" customHeight="1">
      <c r="A162" s="42"/>
      <c r="B162" s="43"/>
      <c r="C162" s="211" t="s">
        <v>305</v>
      </c>
      <c r="D162" s="211" t="s">
        <v>176</v>
      </c>
      <c r="E162" s="212" t="s">
        <v>3807</v>
      </c>
      <c r="F162" s="213" t="s">
        <v>3808</v>
      </c>
      <c r="G162" s="214" t="s">
        <v>3621</v>
      </c>
      <c r="H162" s="215">
        <v>1</v>
      </c>
      <c r="I162" s="216"/>
      <c r="J162" s="217">
        <f>ROUND(I162*H162,2)</f>
        <v>0</v>
      </c>
      <c r="K162" s="213" t="s">
        <v>180</v>
      </c>
      <c r="L162" s="48"/>
      <c r="M162" s="218" t="s">
        <v>30</v>
      </c>
      <c r="N162" s="219" t="s">
        <v>44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2" t="s">
        <v>305</v>
      </c>
      <c r="AT162" s="222" t="s">
        <v>176</v>
      </c>
      <c r="AU162" s="222" t="s">
        <v>82</v>
      </c>
      <c r="AY162" s="20" t="s">
        <v>175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0" t="s">
        <v>80</v>
      </c>
      <c r="BK162" s="223">
        <f>ROUND(I162*H162,2)</f>
        <v>0</v>
      </c>
      <c r="BL162" s="20" t="s">
        <v>305</v>
      </c>
      <c r="BM162" s="222" t="s">
        <v>3809</v>
      </c>
    </row>
    <row r="163" s="2" customFormat="1">
      <c r="A163" s="42"/>
      <c r="B163" s="43"/>
      <c r="C163" s="44"/>
      <c r="D163" s="224" t="s">
        <v>183</v>
      </c>
      <c r="E163" s="44"/>
      <c r="F163" s="225" t="s">
        <v>3810</v>
      </c>
      <c r="G163" s="44"/>
      <c r="H163" s="44"/>
      <c r="I163" s="226"/>
      <c r="J163" s="44"/>
      <c r="K163" s="44"/>
      <c r="L163" s="48"/>
      <c r="M163" s="227"/>
      <c r="N163" s="228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183</v>
      </c>
      <c r="AU163" s="20" t="s">
        <v>82</v>
      </c>
    </row>
    <row r="164" s="2" customFormat="1">
      <c r="A164" s="42"/>
      <c r="B164" s="43"/>
      <c r="C164" s="44"/>
      <c r="D164" s="229" t="s">
        <v>185</v>
      </c>
      <c r="E164" s="44"/>
      <c r="F164" s="230" t="s">
        <v>3811</v>
      </c>
      <c r="G164" s="44"/>
      <c r="H164" s="44"/>
      <c r="I164" s="226"/>
      <c r="J164" s="44"/>
      <c r="K164" s="44"/>
      <c r="L164" s="48"/>
      <c r="M164" s="227"/>
      <c r="N164" s="228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185</v>
      </c>
      <c r="AU164" s="20" t="s">
        <v>82</v>
      </c>
    </row>
    <row r="165" s="2" customFormat="1">
      <c r="A165" s="42"/>
      <c r="B165" s="43"/>
      <c r="C165" s="44"/>
      <c r="D165" s="224" t="s">
        <v>311</v>
      </c>
      <c r="E165" s="44"/>
      <c r="F165" s="274" t="s">
        <v>3812</v>
      </c>
      <c r="G165" s="44"/>
      <c r="H165" s="44"/>
      <c r="I165" s="226"/>
      <c r="J165" s="44"/>
      <c r="K165" s="44"/>
      <c r="L165" s="48"/>
      <c r="M165" s="227"/>
      <c r="N165" s="228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311</v>
      </c>
      <c r="AU165" s="20" t="s">
        <v>82</v>
      </c>
    </row>
    <row r="166" s="13" customFormat="1">
      <c r="A166" s="13"/>
      <c r="B166" s="241"/>
      <c r="C166" s="242"/>
      <c r="D166" s="224" t="s">
        <v>187</v>
      </c>
      <c r="E166" s="243" t="s">
        <v>30</v>
      </c>
      <c r="F166" s="244" t="s">
        <v>3813</v>
      </c>
      <c r="G166" s="242"/>
      <c r="H166" s="245">
        <v>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187</v>
      </c>
      <c r="AU166" s="251" t="s">
        <v>82</v>
      </c>
      <c r="AV166" s="13" t="s">
        <v>82</v>
      </c>
      <c r="AW166" s="13" t="s">
        <v>36</v>
      </c>
      <c r="AX166" s="13" t="s">
        <v>73</v>
      </c>
      <c r="AY166" s="251" t="s">
        <v>175</v>
      </c>
    </row>
    <row r="167" s="14" customFormat="1">
      <c r="A167" s="14"/>
      <c r="B167" s="252"/>
      <c r="C167" s="253"/>
      <c r="D167" s="224" t="s">
        <v>187</v>
      </c>
      <c r="E167" s="254" t="s">
        <v>30</v>
      </c>
      <c r="F167" s="255" t="s">
        <v>190</v>
      </c>
      <c r="G167" s="253"/>
      <c r="H167" s="256">
        <v>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187</v>
      </c>
      <c r="AU167" s="262" t="s">
        <v>82</v>
      </c>
      <c r="AV167" s="14" t="s">
        <v>181</v>
      </c>
      <c r="AW167" s="14" t="s">
        <v>36</v>
      </c>
      <c r="AX167" s="14" t="s">
        <v>80</v>
      </c>
      <c r="AY167" s="262" t="s">
        <v>175</v>
      </c>
    </row>
    <row r="168" s="2" customFormat="1" ht="16.5" customHeight="1">
      <c r="A168" s="42"/>
      <c r="B168" s="43"/>
      <c r="C168" s="287" t="s">
        <v>314</v>
      </c>
      <c r="D168" s="287" t="s">
        <v>770</v>
      </c>
      <c r="E168" s="288" t="s">
        <v>3814</v>
      </c>
      <c r="F168" s="289" t="s">
        <v>3815</v>
      </c>
      <c r="G168" s="290" t="s">
        <v>567</v>
      </c>
      <c r="H168" s="291">
        <v>1</v>
      </c>
      <c r="I168" s="292"/>
      <c r="J168" s="293">
        <f>ROUND(I168*H168,2)</f>
        <v>0</v>
      </c>
      <c r="K168" s="289" t="s">
        <v>180</v>
      </c>
      <c r="L168" s="294"/>
      <c r="M168" s="295" t="s">
        <v>30</v>
      </c>
      <c r="N168" s="296" t="s">
        <v>44</v>
      </c>
      <c r="O168" s="88"/>
      <c r="P168" s="220">
        <f>O168*H168</f>
        <v>0</v>
      </c>
      <c r="Q168" s="220">
        <v>0.0005</v>
      </c>
      <c r="R168" s="220">
        <f>Q168*H168</f>
        <v>0.0005</v>
      </c>
      <c r="S168" s="220">
        <v>0</v>
      </c>
      <c r="T168" s="221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2" t="s">
        <v>462</v>
      </c>
      <c r="AT168" s="222" t="s">
        <v>770</v>
      </c>
      <c r="AU168" s="222" t="s">
        <v>82</v>
      </c>
      <c r="AY168" s="20" t="s">
        <v>175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0" t="s">
        <v>80</v>
      </c>
      <c r="BK168" s="223">
        <f>ROUND(I168*H168,2)</f>
        <v>0</v>
      </c>
      <c r="BL168" s="20" t="s">
        <v>305</v>
      </c>
      <c r="BM168" s="222" t="s">
        <v>3816</v>
      </c>
    </row>
    <row r="169" s="2" customFormat="1">
      <c r="A169" s="42"/>
      <c r="B169" s="43"/>
      <c r="C169" s="44"/>
      <c r="D169" s="224" t="s">
        <v>183</v>
      </c>
      <c r="E169" s="44"/>
      <c r="F169" s="225" t="s">
        <v>3815</v>
      </c>
      <c r="G169" s="44"/>
      <c r="H169" s="44"/>
      <c r="I169" s="226"/>
      <c r="J169" s="44"/>
      <c r="K169" s="44"/>
      <c r="L169" s="48"/>
      <c r="M169" s="227"/>
      <c r="N169" s="228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183</v>
      </c>
      <c r="AU169" s="20" t="s">
        <v>82</v>
      </c>
    </row>
    <row r="170" s="2" customFormat="1">
      <c r="A170" s="42"/>
      <c r="B170" s="43"/>
      <c r="C170" s="44"/>
      <c r="D170" s="224" t="s">
        <v>311</v>
      </c>
      <c r="E170" s="44"/>
      <c r="F170" s="274" t="s">
        <v>3817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311</v>
      </c>
      <c r="AU170" s="20" t="s">
        <v>82</v>
      </c>
    </row>
    <row r="171" s="2" customFormat="1" ht="16.5" customHeight="1">
      <c r="A171" s="42"/>
      <c r="B171" s="43"/>
      <c r="C171" s="211" t="s">
        <v>326</v>
      </c>
      <c r="D171" s="211" t="s">
        <v>176</v>
      </c>
      <c r="E171" s="212" t="s">
        <v>3818</v>
      </c>
      <c r="F171" s="213" t="s">
        <v>3819</v>
      </c>
      <c r="G171" s="214" t="s">
        <v>295</v>
      </c>
      <c r="H171" s="215">
        <v>0.017999999999999998</v>
      </c>
      <c r="I171" s="216"/>
      <c r="J171" s="217">
        <f>ROUND(I171*H171,2)</f>
        <v>0</v>
      </c>
      <c r="K171" s="213" t="s">
        <v>180</v>
      </c>
      <c r="L171" s="48"/>
      <c r="M171" s="218" t="s">
        <v>30</v>
      </c>
      <c r="N171" s="219" t="s">
        <v>44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2" t="s">
        <v>305</v>
      </c>
      <c r="AT171" s="222" t="s">
        <v>176</v>
      </c>
      <c r="AU171" s="222" t="s">
        <v>82</v>
      </c>
      <c r="AY171" s="20" t="s">
        <v>175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0" t="s">
        <v>80</v>
      </c>
      <c r="BK171" s="223">
        <f>ROUND(I171*H171,2)</f>
        <v>0</v>
      </c>
      <c r="BL171" s="20" t="s">
        <v>305</v>
      </c>
      <c r="BM171" s="222" t="s">
        <v>3820</v>
      </c>
    </row>
    <row r="172" s="2" customFormat="1">
      <c r="A172" s="42"/>
      <c r="B172" s="43"/>
      <c r="C172" s="44"/>
      <c r="D172" s="224" t="s">
        <v>183</v>
      </c>
      <c r="E172" s="44"/>
      <c r="F172" s="225" t="s">
        <v>3821</v>
      </c>
      <c r="G172" s="44"/>
      <c r="H172" s="44"/>
      <c r="I172" s="226"/>
      <c r="J172" s="44"/>
      <c r="K172" s="44"/>
      <c r="L172" s="48"/>
      <c r="M172" s="227"/>
      <c r="N172" s="228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183</v>
      </c>
      <c r="AU172" s="20" t="s">
        <v>82</v>
      </c>
    </row>
    <row r="173" s="2" customFormat="1">
      <c r="A173" s="42"/>
      <c r="B173" s="43"/>
      <c r="C173" s="44"/>
      <c r="D173" s="229" t="s">
        <v>185</v>
      </c>
      <c r="E173" s="44"/>
      <c r="F173" s="230" t="s">
        <v>3822</v>
      </c>
      <c r="G173" s="44"/>
      <c r="H173" s="44"/>
      <c r="I173" s="226"/>
      <c r="J173" s="44"/>
      <c r="K173" s="44"/>
      <c r="L173" s="48"/>
      <c r="M173" s="276"/>
      <c r="N173" s="277"/>
      <c r="O173" s="278"/>
      <c r="P173" s="278"/>
      <c r="Q173" s="278"/>
      <c r="R173" s="278"/>
      <c r="S173" s="278"/>
      <c r="T173" s="27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185</v>
      </c>
      <c r="AU173" s="20" t="s">
        <v>82</v>
      </c>
    </row>
    <row r="174" s="2" customFormat="1" ht="6.96" customHeight="1">
      <c r="A174" s="42"/>
      <c r="B174" s="63"/>
      <c r="C174" s="64"/>
      <c r="D174" s="64"/>
      <c r="E174" s="64"/>
      <c r="F174" s="64"/>
      <c r="G174" s="64"/>
      <c r="H174" s="64"/>
      <c r="I174" s="64"/>
      <c r="J174" s="64"/>
      <c r="K174" s="64"/>
      <c r="L174" s="48"/>
      <c r="M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</row>
  </sheetData>
  <sheetProtection sheet="1" autoFilter="0" formatColumns="0" formatRows="0" objects="1" scenarios="1" spinCount="100000" saltValue="BpeupvYv2meDMNkEjAaixqHDz56UcA5ceeSooeT7jHndZRHZTQh5Q2ZQmZg0XK9F3z3ZtIL7hGISMh5nbYorAw==" hashValue="gri8j+qvWgXQVdQh4geiEZ/7Ax1OEYnMYo6vL42LCAe6+rK2+A+q3qJ4y3iQFUSK1MqX+zShFm0m0CNQKfZDpw==" algorithmName="SHA-512" password="CC35"/>
  <autoFilter ref="C87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8" r:id="rId1" display="https://podminky.urs.cz/item/CS_URS_2024_01/725331111"/>
    <hyperlink ref="F104" r:id="rId2" display="https://podminky.urs.cz/item/CS_URS_2024_01/725819401"/>
    <hyperlink ref="F118" r:id="rId3" display="https://podminky.urs.cz/item/CS_URS_2024_01/725821312"/>
    <hyperlink ref="F124" r:id="rId4" display="https://podminky.urs.cz/item/CS_URS_2023_02/725829131"/>
    <hyperlink ref="F133" r:id="rId5" display="https://podminky.urs.cz/item/CS_URS_2023_02/725869101"/>
    <hyperlink ref="F145" r:id="rId6" display="https://podminky.urs.cz/item/CS_URS_2024_01/998725101"/>
    <hyperlink ref="F149" r:id="rId7" display="https://podminky.urs.cz/item/CS_URS_2024_01/726131041"/>
    <hyperlink ref="F155" r:id="rId8" display="https://podminky.urs.cz/item/CS_URS_2024_01/726191001"/>
    <hyperlink ref="F161" r:id="rId9" display="https://podminky.urs.cz/item/CS_URS_2024_01/726191002"/>
    <hyperlink ref="F164" r:id="rId10" display="https://podminky.urs.cz/item/CS_URS_2024_01/726191011"/>
    <hyperlink ref="F173" r:id="rId11" display="https://podminky.urs.cz/item/CS_URS_2024_01/998726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3823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3718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ROUND((SUM(BE90:BE184)),  2)</f>
        <v>0</v>
      </c>
      <c r="G35" s="42"/>
      <c r="H35" s="42"/>
      <c r="I35" s="163">
        <v>0.21</v>
      </c>
      <c r="J35" s="162">
        <f>ROUND(((SUM(BE90:BE184))*I35),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ROUND((SUM(BF90:BF184)),  2)</f>
        <v>0</v>
      </c>
      <c r="G36" s="42"/>
      <c r="H36" s="42"/>
      <c r="I36" s="163">
        <v>0.12</v>
      </c>
      <c r="J36" s="162">
        <f>ROUND(((SUM(BF90:BF184))*I36),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ROUND((SUM(BG90:BG184)),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ROUND((SUM(BH90:BH184)),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ROUND((SUM(BI90:BI184)),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08.02 - SO01 - STLAČENÝ VZDUCH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696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3824</v>
      </c>
      <c r="E65" s="282"/>
      <c r="F65" s="282"/>
      <c r="G65" s="282"/>
      <c r="H65" s="282"/>
      <c r="I65" s="282"/>
      <c r="J65" s="283">
        <f>J92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704</v>
      </c>
      <c r="E66" s="282"/>
      <c r="F66" s="282"/>
      <c r="G66" s="282"/>
      <c r="H66" s="282"/>
      <c r="I66" s="282"/>
      <c r="J66" s="283">
        <f>J152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9" customFormat="1" ht="24.96" customHeight="1">
      <c r="A67" s="9"/>
      <c r="B67" s="180"/>
      <c r="C67" s="181"/>
      <c r="D67" s="182" t="s">
        <v>3825</v>
      </c>
      <c r="E67" s="183"/>
      <c r="F67" s="183"/>
      <c r="G67" s="183"/>
      <c r="H67" s="183"/>
      <c r="I67" s="183"/>
      <c r="J67" s="184">
        <f>J177</f>
        <v>0</v>
      </c>
      <c r="K67" s="181"/>
      <c r="L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6" customFormat="1" ht="19.92" customHeight="1">
      <c r="A68" s="16"/>
      <c r="B68" s="280"/>
      <c r="C68" s="129"/>
      <c r="D68" s="281" t="s">
        <v>3826</v>
      </c>
      <c r="E68" s="282"/>
      <c r="F68" s="282"/>
      <c r="G68" s="282"/>
      <c r="H68" s="282"/>
      <c r="I68" s="282"/>
      <c r="J68" s="283">
        <f>J178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161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5" t="str">
        <f>E7</f>
        <v>Ledeč n. S. škola přístavba dílny pro CNC</v>
      </c>
      <c r="F78" s="35"/>
      <c r="G78" s="35"/>
      <c r="H78" s="35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4"/>
      <c r="C79" s="35" t="s">
        <v>140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2"/>
      <c r="B80" s="43"/>
      <c r="C80" s="44"/>
      <c r="D80" s="44"/>
      <c r="E80" s="175" t="s">
        <v>141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142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08.02 - SO01 - STLAČENÝ VZDUCH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F14</f>
        <v xml:space="preserve"> </v>
      </c>
      <c r="G84" s="44"/>
      <c r="H84" s="44"/>
      <c r="I84" s="35" t="s">
        <v>24</v>
      </c>
      <c r="J84" s="76" t="str">
        <f>IF(J14="","",J14)</f>
        <v>6. 3. 2024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28</v>
      </c>
      <c r="D86" s="44"/>
      <c r="E86" s="44"/>
      <c r="F86" s="30" t="str">
        <f>E17</f>
        <v xml:space="preserve"> </v>
      </c>
      <c r="G86" s="44"/>
      <c r="H86" s="44"/>
      <c r="I86" s="35" t="s">
        <v>34</v>
      </c>
      <c r="J86" s="40" t="str">
        <f>E23</f>
        <v xml:space="preserve"> 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32</v>
      </c>
      <c r="D87" s="44"/>
      <c r="E87" s="44"/>
      <c r="F87" s="30" t="str">
        <f>IF(E20="","",E20)</f>
        <v>Vyplň údaj</v>
      </c>
      <c r="G87" s="44"/>
      <c r="H87" s="44"/>
      <c r="I87" s="35" t="s">
        <v>35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0" customFormat="1" ht="29.28" customHeight="1">
      <c r="A89" s="186"/>
      <c r="B89" s="187"/>
      <c r="C89" s="188" t="s">
        <v>162</v>
      </c>
      <c r="D89" s="189" t="s">
        <v>58</v>
      </c>
      <c r="E89" s="189" t="s">
        <v>54</v>
      </c>
      <c r="F89" s="189" t="s">
        <v>55</v>
      </c>
      <c r="G89" s="189" t="s">
        <v>163</v>
      </c>
      <c r="H89" s="189" t="s">
        <v>164</v>
      </c>
      <c r="I89" s="189" t="s">
        <v>165</v>
      </c>
      <c r="J89" s="189" t="s">
        <v>148</v>
      </c>
      <c r="K89" s="190" t="s">
        <v>166</v>
      </c>
      <c r="L89" s="191"/>
      <c r="M89" s="96" t="s">
        <v>30</v>
      </c>
      <c r="N89" s="97" t="s">
        <v>43</v>
      </c>
      <c r="O89" s="97" t="s">
        <v>167</v>
      </c>
      <c r="P89" s="97" t="s">
        <v>168</v>
      </c>
      <c r="Q89" s="97" t="s">
        <v>169</v>
      </c>
      <c r="R89" s="97" t="s">
        <v>170</v>
      </c>
      <c r="S89" s="97" t="s">
        <v>171</v>
      </c>
      <c r="T89" s="98" t="s">
        <v>172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42"/>
      <c r="B90" s="43"/>
      <c r="C90" s="103" t="s">
        <v>173</v>
      </c>
      <c r="D90" s="44"/>
      <c r="E90" s="44"/>
      <c r="F90" s="44"/>
      <c r="G90" s="44"/>
      <c r="H90" s="44"/>
      <c r="I90" s="44"/>
      <c r="J90" s="192">
        <f>BK90</f>
        <v>0</v>
      </c>
      <c r="K90" s="44"/>
      <c r="L90" s="48"/>
      <c r="M90" s="99"/>
      <c r="N90" s="193"/>
      <c r="O90" s="100"/>
      <c r="P90" s="194">
        <f>P91+P177</f>
        <v>0</v>
      </c>
      <c r="Q90" s="100"/>
      <c r="R90" s="194">
        <f>R91+R177</f>
        <v>0.52931399999999992</v>
      </c>
      <c r="S90" s="100"/>
      <c r="T90" s="195">
        <f>T91+T177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72</v>
      </c>
      <c r="AU90" s="20" t="s">
        <v>149</v>
      </c>
      <c r="BK90" s="196">
        <f>BK91+BK177</f>
        <v>0</v>
      </c>
    </row>
    <row r="91" s="11" customFormat="1" ht="25.92" customHeight="1">
      <c r="A91" s="11"/>
      <c r="B91" s="197"/>
      <c r="C91" s="198"/>
      <c r="D91" s="199" t="s">
        <v>72</v>
      </c>
      <c r="E91" s="200" t="s">
        <v>1886</v>
      </c>
      <c r="F91" s="200" t="s">
        <v>1887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P92+P152</f>
        <v>0</v>
      </c>
      <c r="Q91" s="205"/>
      <c r="R91" s="206">
        <f>R92+R152</f>
        <v>0.52931399999999992</v>
      </c>
      <c r="S91" s="205"/>
      <c r="T91" s="207">
        <f>T92+T152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8" t="s">
        <v>82</v>
      </c>
      <c r="AT91" s="209" t="s">
        <v>72</v>
      </c>
      <c r="AU91" s="209" t="s">
        <v>73</v>
      </c>
      <c r="AY91" s="208" t="s">
        <v>175</v>
      </c>
      <c r="BK91" s="210">
        <f>BK92+BK152</f>
        <v>0</v>
      </c>
    </row>
    <row r="92" s="11" customFormat="1" ht="22.8" customHeight="1">
      <c r="A92" s="11"/>
      <c r="B92" s="197"/>
      <c r="C92" s="198"/>
      <c r="D92" s="199" t="s">
        <v>72</v>
      </c>
      <c r="E92" s="285" t="s">
        <v>3506</v>
      </c>
      <c r="F92" s="285" t="s">
        <v>3507</v>
      </c>
      <c r="G92" s="198"/>
      <c r="H92" s="198"/>
      <c r="I92" s="201"/>
      <c r="J92" s="286">
        <f>BK92</f>
        <v>0</v>
      </c>
      <c r="K92" s="198"/>
      <c r="L92" s="203"/>
      <c r="M92" s="204"/>
      <c r="N92" s="205"/>
      <c r="O92" s="205"/>
      <c r="P92" s="206">
        <f>SUM(P93:P151)</f>
        <v>0</v>
      </c>
      <c r="Q92" s="205"/>
      <c r="R92" s="206">
        <f>SUM(R93:R151)</f>
        <v>0.51049599999999992</v>
      </c>
      <c r="S92" s="205"/>
      <c r="T92" s="207">
        <f>SUM(T93:T151)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8" t="s">
        <v>82</v>
      </c>
      <c r="AT92" s="209" t="s">
        <v>72</v>
      </c>
      <c r="AU92" s="209" t="s">
        <v>80</v>
      </c>
      <c r="AY92" s="208" t="s">
        <v>175</v>
      </c>
      <c r="BK92" s="210">
        <f>SUM(BK93:BK151)</f>
        <v>0</v>
      </c>
    </row>
    <row r="93" s="2" customFormat="1" ht="16.5" customHeight="1">
      <c r="A93" s="42"/>
      <c r="B93" s="43"/>
      <c r="C93" s="211" t="s">
        <v>80</v>
      </c>
      <c r="D93" s="275" t="s">
        <v>176</v>
      </c>
      <c r="E93" s="212" t="s">
        <v>3523</v>
      </c>
      <c r="F93" s="213" t="s">
        <v>3524</v>
      </c>
      <c r="G93" s="214" t="s">
        <v>247</v>
      </c>
      <c r="H93" s="215">
        <v>36</v>
      </c>
      <c r="I93" s="216"/>
      <c r="J93" s="217">
        <f>ROUND(I93*H93,2)</f>
        <v>0</v>
      </c>
      <c r="K93" s="213" t="s">
        <v>30</v>
      </c>
      <c r="L93" s="48"/>
      <c r="M93" s="218" t="s">
        <v>30</v>
      </c>
      <c r="N93" s="219" t="s">
        <v>44</v>
      </c>
      <c r="O93" s="88"/>
      <c r="P93" s="220">
        <f>O93*H93</f>
        <v>0</v>
      </c>
      <c r="Q93" s="220">
        <v>0.00097999999999999984</v>
      </c>
      <c r="R93" s="220">
        <f>Q93*H93</f>
        <v>0.03528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305</v>
      </c>
      <c r="AT93" s="222" t="s">
        <v>176</v>
      </c>
      <c r="AU93" s="222" t="s">
        <v>82</v>
      </c>
      <c r="AY93" s="20" t="s">
        <v>175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80</v>
      </c>
      <c r="BK93" s="223">
        <f>ROUND(I93*H93,2)</f>
        <v>0</v>
      </c>
      <c r="BL93" s="20" t="s">
        <v>305</v>
      </c>
      <c r="BM93" s="222" t="s">
        <v>3827</v>
      </c>
    </row>
    <row r="94" s="2" customFormat="1">
      <c r="A94" s="42"/>
      <c r="B94" s="43"/>
      <c r="C94" s="44"/>
      <c r="D94" s="224" t="s">
        <v>183</v>
      </c>
      <c r="E94" s="44"/>
      <c r="F94" s="225" t="s">
        <v>3526</v>
      </c>
      <c r="G94" s="44"/>
      <c r="H94" s="44"/>
      <c r="I94" s="226"/>
      <c r="J94" s="44"/>
      <c r="K94" s="44"/>
      <c r="L94" s="48"/>
      <c r="M94" s="227"/>
      <c r="N94" s="228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183</v>
      </c>
      <c r="AU94" s="20" t="s">
        <v>82</v>
      </c>
    </row>
    <row r="95" s="2" customFormat="1">
      <c r="A95" s="42"/>
      <c r="B95" s="43"/>
      <c r="C95" s="44"/>
      <c r="D95" s="224" t="s">
        <v>311</v>
      </c>
      <c r="E95" s="44"/>
      <c r="F95" s="274" t="s">
        <v>3828</v>
      </c>
      <c r="G95" s="44"/>
      <c r="H95" s="44"/>
      <c r="I95" s="226"/>
      <c r="J95" s="44"/>
      <c r="K95" s="44"/>
      <c r="L95" s="48"/>
      <c r="M95" s="227"/>
      <c r="N95" s="228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311</v>
      </c>
      <c r="AU95" s="20" t="s">
        <v>82</v>
      </c>
    </row>
    <row r="96" s="12" customFormat="1">
      <c r="A96" s="12"/>
      <c r="B96" s="231"/>
      <c r="C96" s="232"/>
      <c r="D96" s="224" t="s">
        <v>187</v>
      </c>
      <c r="E96" s="233" t="s">
        <v>30</v>
      </c>
      <c r="F96" s="234" t="s">
        <v>3829</v>
      </c>
      <c r="G96" s="232"/>
      <c r="H96" s="233" t="s">
        <v>30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40" t="s">
        <v>187</v>
      </c>
      <c r="AU96" s="240" t="s">
        <v>82</v>
      </c>
      <c r="AV96" s="12" t="s">
        <v>80</v>
      </c>
      <c r="AW96" s="12" t="s">
        <v>36</v>
      </c>
      <c r="AX96" s="12" t="s">
        <v>73</v>
      </c>
      <c r="AY96" s="240" t="s">
        <v>175</v>
      </c>
    </row>
    <row r="97" s="13" customFormat="1">
      <c r="A97" s="13"/>
      <c r="B97" s="241"/>
      <c r="C97" s="242"/>
      <c r="D97" s="224" t="s">
        <v>187</v>
      </c>
      <c r="E97" s="243" t="s">
        <v>30</v>
      </c>
      <c r="F97" s="244" t="s">
        <v>3830</v>
      </c>
      <c r="G97" s="242"/>
      <c r="H97" s="245">
        <v>36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1" t="s">
        <v>187</v>
      </c>
      <c r="AU97" s="251" t="s">
        <v>82</v>
      </c>
      <c r="AV97" s="13" t="s">
        <v>82</v>
      </c>
      <c r="AW97" s="13" t="s">
        <v>36</v>
      </c>
      <c r="AX97" s="13" t="s">
        <v>73</v>
      </c>
      <c r="AY97" s="251" t="s">
        <v>175</v>
      </c>
    </row>
    <row r="98" s="14" customFormat="1">
      <c r="A98" s="14"/>
      <c r="B98" s="252"/>
      <c r="C98" s="253"/>
      <c r="D98" s="224" t="s">
        <v>187</v>
      </c>
      <c r="E98" s="254" t="s">
        <v>30</v>
      </c>
      <c r="F98" s="255" t="s">
        <v>190</v>
      </c>
      <c r="G98" s="253"/>
      <c r="H98" s="256">
        <v>36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2" t="s">
        <v>187</v>
      </c>
      <c r="AU98" s="262" t="s">
        <v>82</v>
      </c>
      <c r="AV98" s="14" t="s">
        <v>181</v>
      </c>
      <c r="AW98" s="14" t="s">
        <v>36</v>
      </c>
      <c r="AX98" s="14" t="s">
        <v>80</v>
      </c>
      <c r="AY98" s="262" t="s">
        <v>175</v>
      </c>
    </row>
    <row r="99" s="2" customFormat="1" ht="16.5" customHeight="1">
      <c r="A99" s="42"/>
      <c r="B99" s="43"/>
      <c r="C99" s="211" t="s">
        <v>82</v>
      </c>
      <c r="D99" s="275" t="s">
        <v>176</v>
      </c>
      <c r="E99" s="212" t="s">
        <v>3831</v>
      </c>
      <c r="F99" s="213" t="s">
        <v>3832</v>
      </c>
      <c r="G99" s="214" t="s">
        <v>247</v>
      </c>
      <c r="H99" s="215">
        <v>157</v>
      </c>
      <c r="I99" s="216"/>
      <c r="J99" s="217">
        <f>ROUND(I99*H99,2)</f>
        <v>0</v>
      </c>
      <c r="K99" s="213" t="s">
        <v>30</v>
      </c>
      <c r="L99" s="48"/>
      <c r="M99" s="218" t="s">
        <v>30</v>
      </c>
      <c r="N99" s="219" t="s">
        <v>44</v>
      </c>
      <c r="O99" s="88"/>
      <c r="P99" s="220">
        <f>O99*H99</f>
        <v>0</v>
      </c>
      <c r="Q99" s="220">
        <v>0.00284</v>
      </c>
      <c r="R99" s="220">
        <f>Q99*H99</f>
        <v>0.44588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305</v>
      </c>
      <c r="AT99" s="222" t="s">
        <v>176</v>
      </c>
      <c r="AU99" s="222" t="s">
        <v>82</v>
      </c>
      <c r="AY99" s="20" t="s">
        <v>175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80</v>
      </c>
      <c r="BK99" s="223">
        <f>ROUND(I99*H99,2)</f>
        <v>0</v>
      </c>
      <c r="BL99" s="20" t="s">
        <v>305</v>
      </c>
      <c r="BM99" s="222" t="s">
        <v>3833</v>
      </c>
    </row>
    <row r="100" s="2" customFormat="1">
      <c r="A100" s="42"/>
      <c r="B100" s="43"/>
      <c r="C100" s="44"/>
      <c r="D100" s="224" t="s">
        <v>183</v>
      </c>
      <c r="E100" s="44"/>
      <c r="F100" s="225" t="s">
        <v>3834</v>
      </c>
      <c r="G100" s="44"/>
      <c r="H100" s="44"/>
      <c r="I100" s="226"/>
      <c r="J100" s="44"/>
      <c r="K100" s="44"/>
      <c r="L100" s="48"/>
      <c r="M100" s="227"/>
      <c r="N100" s="228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183</v>
      </c>
      <c r="AU100" s="20" t="s">
        <v>82</v>
      </c>
    </row>
    <row r="101" s="2" customFormat="1">
      <c r="A101" s="42"/>
      <c r="B101" s="43"/>
      <c r="C101" s="44"/>
      <c r="D101" s="224" t="s">
        <v>311</v>
      </c>
      <c r="E101" s="44"/>
      <c r="F101" s="274" t="s">
        <v>3835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311</v>
      </c>
      <c r="AU101" s="20" t="s">
        <v>82</v>
      </c>
    </row>
    <row r="102" s="12" customFormat="1">
      <c r="A102" s="12"/>
      <c r="B102" s="231"/>
      <c r="C102" s="232"/>
      <c r="D102" s="224" t="s">
        <v>187</v>
      </c>
      <c r="E102" s="233" t="s">
        <v>30</v>
      </c>
      <c r="F102" s="234" t="s">
        <v>3836</v>
      </c>
      <c r="G102" s="232"/>
      <c r="H102" s="233" t="s">
        <v>30</v>
      </c>
      <c r="I102" s="235"/>
      <c r="J102" s="232"/>
      <c r="K102" s="232"/>
      <c r="L102" s="236"/>
      <c r="M102" s="237"/>
      <c r="N102" s="238"/>
      <c r="O102" s="238"/>
      <c r="P102" s="238"/>
      <c r="Q102" s="238"/>
      <c r="R102" s="238"/>
      <c r="S102" s="238"/>
      <c r="T102" s="239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40" t="s">
        <v>187</v>
      </c>
      <c r="AU102" s="240" t="s">
        <v>82</v>
      </c>
      <c r="AV102" s="12" t="s">
        <v>80</v>
      </c>
      <c r="AW102" s="12" t="s">
        <v>36</v>
      </c>
      <c r="AX102" s="12" t="s">
        <v>73</v>
      </c>
      <c r="AY102" s="240" t="s">
        <v>175</v>
      </c>
    </row>
    <row r="103" s="13" customFormat="1">
      <c r="A103" s="13"/>
      <c r="B103" s="241"/>
      <c r="C103" s="242"/>
      <c r="D103" s="224" t="s">
        <v>187</v>
      </c>
      <c r="E103" s="243" t="s">
        <v>30</v>
      </c>
      <c r="F103" s="244" t="s">
        <v>3837</v>
      </c>
      <c r="G103" s="242"/>
      <c r="H103" s="245">
        <v>157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187</v>
      </c>
      <c r="AU103" s="251" t="s">
        <v>82</v>
      </c>
      <c r="AV103" s="13" t="s">
        <v>82</v>
      </c>
      <c r="AW103" s="13" t="s">
        <v>36</v>
      </c>
      <c r="AX103" s="13" t="s">
        <v>73</v>
      </c>
      <c r="AY103" s="251" t="s">
        <v>175</v>
      </c>
    </row>
    <row r="104" s="14" customFormat="1">
      <c r="A104" s="14"/>
      <c r="B104" s="252"/>
      <c r="C104" s="253"/>
      <c r="D104" s="224" t="s">
        <v>187</v>
      </c>
      <c r="E104" s="254" t="s">
        <v>30</v>
      </c>
      <c r="F104" s="255" t="s">
        <v>190</v>
      </c>
      <c r="G104" s="253"/>
      <c r="H104" s="256">
        <v>157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2" t="s">
        <v>187</v>
      </c>
      <c r="AU104" s="262" t="s">
        <v>82</v>
      </c>
      <c r="AV104" s="14" t="s">
        <v>181</v>
      </c>
      <c r="AW104" s="14" t="s">
        <v>36</v>
      </c>
      <c r="AX104" s="14" t="s">
        <v>80</v>
      </c>
      <c r="AY104" s="262" t="s">
        <v>175</v>
      </c>
    </row>
    <row r="105" s="2" customFormat="1" ht="16.5" customHeight="1">
      <c r="A105" s="42"/>
      <c r="B105" s="43"/>
      <c r="C105" s="211" t="s">
        <v>196</v>
      </c>
      <c r="D105" s="211" t="s">
        <v>176</v>
      </c>
      <c r="E105" s="212" t="s">
        <v>3838</v>
      </c>
      <c r="F105" s="213" t="s">
        <v>3839</v>
      </c>
      <c r="G105" s="214" t="s">
        <v>567</v>
      </c>
      <c r="H105" s="215">
        <v>32</v>
      </c>
      <c r="I105" s="216"/>
      <c r="J105" s="217">
        <f>ROUND(I105*H105,2)</f>
        <v>0</v>
      </c>
      <c r="K105" s="213" t="s">
        <v>180</v>
      </c>
      <c r="L105" s="48"/>
      <c r="M105" s="218" t="s">
        <v>30</v>
      </c>
      <c r="N105" s="219" t="s">
        <v>44</v>
      </c>
      <c r="O105" s="88"/>
      <c r="P105" s="220">
        <f>O105*H105</f>
        <v>0</v>
      </c>
      <c r="Q105" s="220">
        <v>2E-05</v>
      </c>
      <c r="R105" s="220">
        <f>Q105*H105</f>
        <v>0.00064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305</v>
      </c>
      <c r="AT105" s="222" t="s">
        <v>176</v>
      </c>
      <c r="AU105" s="222" t="s">
        <v>82</v>
      </c>
      <c r="AY105" s="20" t="s">
        <v>175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80</v>
      </c>
      <c r="BK105" s="223">
        <f>ROUND(I105*H105,2)</f>
        <v>0</v>
      </c>
      <c r="BL105" s="20" t="s">
        <v>305</v>
      </c>
      <c r="BM105" s="222" t="s">
        <v>3840</v>
      </c>
    </row>
    <row r="106" s="2" customFormat="1">
      <c r="A106" s="42"/>
      <c r="B106" s="43"/>
      <c r="C106" s="44"/>
      <c r="D106" s="224" t="s">
        <v>183</v>
      </c>
      <c r="E106" s="44"/>
      <c r="F106" s="225" t="s">
        <v>3841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183</v>
      </c>
      <c r="AU106" s="20" t="s">
        <v>82</v>
      </c>
    </row>
    <row r="107" s="2" customFormat="1">
      <c r="A107" s="42"/>
      <c r="B107" s="43"/>
      <c r="C107" s="44"/>
      <c r="D107" s="229" t="s">
        <v>185</v>
      </c>
      <c r="E107" s="44"/>
      <c r="F107" s="230" t="s">
        <v>3842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185</v>
      </c>
      <c r="AU107" s="20" t="s">
        <v>82</v>
      </c>
    </row>
    <row r="108" s="2" customFormat="1">
      <c r="A108" s="42"/>
      <c r="B108" s="43"/>
      <c r="C108" s="44"/>
      <c r="D108" s="224" t="s">
        <v>311</v>
      </c>
      <c r="E108" s="44"/>
      <c r="F108" s="274" t="s">
        <v>3843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311</v>
      </c>
      <c r="AU108" s="20" t="s">
        <v>82</v>
      </c>
    </row>
    <row r="109" s="2" customFormat="1" ht="16.5" customHeight="1">
      <c r="A109" s="42"/>
      <c r="B109" s="43"/>
      <c r="C109" s="287" t="s">
        <v>181</v>
      </c>
      <c r="D109" s="287" t="s">
        <v>770</v>
      </c>
      <c r="E109" s="288" t="s">
        <v>3844</v>
      </c>
      <c r="F109" s="289" t="s">
        <v>3845</v>
      </c>
      <c r="G109" s="290" t="s">
        <v>567</v>
      </c>
      <c r="H109" s="291">
        <v>32</v>
      </c>
      <c r="I109" s="292"/>
      <c r="J109" s="293">
        <f>ROUND(I109*H109,2)</f>
        <v>0</v>
      </c>
      <c r="K109" s="289" t="s">
        <v>30</v>
      </c>
      <c r="L109" s="294"/>
      <c r="M109" s="295" t="s">
        <v>30</v>
      </c>
      <c r="N109" s="296" t="s">
        <v>44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462</v>
      </c>
      <c r="AT109" s="222" t="s">
        <v>770</v>
      </c>
      <c r="AU109" s="222" t="s">
        <v>82</v>
      </c>
      <c r="AY109" s="20" t="s">
        <v>175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80</v>
      </c>
      <c r="BK109" s="223">
        <f>ROUND(I109*H109,2)</f>
        <v>0</v>
      </c>
      <c r="BL109" s="20" t="s">
        <v>305</v>
      </c>
      <c r="BM109" s="222" t="s">
        <v>3846</v>
      </c>
    </row>
    <row r="110" s="2" customFormat="1">
      <c r="A110" s="42"/>
      <c r="B110" s="43"/>
      <c r="C110" s="44"/>
      <c r="D110" s="224" t="s">
        <v>183</v>
      </c>
      <c r="E110" s="44"/>
      <c r="F110" s="225" t="s">
        <v>3845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183</v>
      </c>
      <c r="AU110" s="20" t="s">
        <v>82</v>
      </c>
    </row>
    <row r="111" s="2" customFormat="1">
      <c r="A111" s="42"/>
      <c r="B111" s="43"/>
      <c r="C111" s="44"/>
      <c r="D111" s="224" t="s">
        <v>311</v>
      </c>
      <c r="E111" s="44"/>
      <c r="F111" s="274" t="s">
        <v>3847</v>
      </c>
      <c r="G111" s="44"/>
      <c r="H111" s="44"/>
      <c r="I111" s="226"/>
      <c r="J111" s="44"/>
      <c r="K111" s="44"/>
      <c r="L111" s="48"/>
      <c r="M111" s="227"/>
      <c r="N111" s="228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311</v>
      </c>
      <c r="AU111" s="20" t="s">
        <v>82</v>
      </c>
    </row>
    <row r="112" s="12" customFormat="1">
      <c r="A112" s="12"/>
      <c r="B112" s="231"/>
      <c r="C112" s="232"/>
      <c r="D112" s="224" t="s">
        <v>187</v>
      </c>
      <c r="E112" s="233" t="s">
        <v>30</v>
      </c>
      <c r="F112" s="234" t="s">
        <v>3848</v>
      </c>
      <c r="G112" s="232"/>
      <c r="H112" s="233" t="s">
        <v>30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T112" s="240" t="s">
        <v>187</v>
      </c>
      <c r="AU112" s="240" t="s">
        <v>82</v>
      </c>
      <c r="AV112" s="12" t="s">
        <v>80</v>
      </c>
      <c r="AW112" s="12" t="s">
        <v>36</v>
      </c>
      <c r="AX112" s="12" t="s">
        <v>73</v>
      </c>
      <c r="AY112" s="240" t="s">
        <v>175</v>
      </c>
    </row>
    <row r="113" s="13" customFormat="1">
      <c r="A113" s="13"/>
      <c r="B113" s="241"/>
      <c r="C113" s="242"/>
      <c r="D113" s="224" t="s">
        <v>187</v>
      </c>
      <c r="E113" s="243" t="s">
        <v>30</v>
      </c>
      <c r="F113" s="244" t="s">
        <v>3849</v>
      </c>
      <c r="G113" s="242"/>
      <c r="H113" s="245">
        <v>32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187</v>
      </c>
      <c r="AU113" s="251" t="s">
        <v>82</v>
      </c>
      <c r="AV113" s="13" t="s">
        <v>82</v>
      </c>
      <c r="AW113" s="13" t="s">
        <v>36</v>
      </c>
      <c r="AX113" s="13" t="s">
        <v>73</v>
      </c>
      <c r="AY113" s="251" t="s">
        <v>175</v>
      </c>
    </row>
    <row r="114" s="14" customFormat="1">
      <c r="A114" s="14"/>
      <c r="B114" s="252"/>
      <c r="C114" s="253"/>
      <c r="D114" s="224" t="s">
        <v>187</v>
      </c>
      <c r="E114" s="254" t="s">
        <v>30</v>
      </c>
      <c r="F114" s="255" t="s">
        <v>190</v>
      </c>
      <c r="G114" s="253"/>
      <c r="H114" s="256">
        <v>32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187</v>
      </c>
      <c r="AU114" s="262" t="s">
        <v>82</v>
      </c>
      <c r="AV114" s="14" t="s">
        <v>181</v>
      </c>
      <c r="AW114" s="14" t="s">
        <v>36</v>
      </c>
      <c r="AX114" s="14" t="s">
        <v>80</v>
      </c>
      <c r="AY114" s="262" t="s">
        <v>175</v>
      </c>
    </row>
    <row r="115" s="2" customFormat="1" ht="16.5" customHeight="1">
      <c r="A115" s="42"/>
      <c r="B115" s="43"/>
      <c r="C115" s="211" t="s">
        <v>214</v>
      </c>
      <c r="D115" s="211" t="s">
        <v>176</v>
      </c>
      <c r="E115" s="212" t="s">
        <v>3589</v>
      </c>
      <c r="F115" s="213" t="s">
        <v>3590</v>
      </c>
      <c r="G115" s="214" t="s">
        <v>567</v>
      </c>
      <c r="H115" s="215">
        <v>32</v>
      </c>
      <c r="I115" s="216"/>
      <c r="J115" s="217">
        <f>ROUND(I115*H115,2)</f>
        <v>0</v>
      </c>
      <c r="K115" s="213" t="s">
        <v>180</v>
      </c>
      <c r="L115" s="48"/>
      <c r="M115" s="218" t="s">
        <v>30</v>
      </c>
      <c r="N115" s="219" t="s">
        <v>44</v>
      </c>
      <c r="O115" s="88"/>
      <c r="P115" s="220">
        <f>O115*H115</f>
        <v>0</v>
      </c>
      <c r="Q115" s="220">
        <v>0.00021</v>
      </c>
      <c r="R115" s="220">
        <f>Q115*H115</f>
        <v>0.0067200000000000008</v>
      </c>
      <c r="S115" s="220">
        <v>0</v>
      </c>
      <c r="T115" s="221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2" t="s">
        <v>305</v>
      </c>
      <c r="AT115" s="222" t="s">
        <v>176</v>
      </c>
      <c r="AU115" s="222" t="s">
        <v>82</v>
      </c>
      <c r="AY115" s="20" t="s">
        <v>175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0" t="s">
        <v>80</v>
      </c>
      <c r="BK115" s="223">
        <f>ROUND(I115*H115,2)</f>
        <v>0</v>
      </c>
      <c r="BL115" s="20" t="s">
        <v>305</v>
      </c>
      <c r="BM115" s="222" t="s">
        <v>3850</v>
      </c>
    </row>
    <row r="116" s="2" customFormat="1">
      <c r="A116" s="42"/>
      <c r="B116" s="43"/>
      <c r="C116" s="44"/>
      <c r="D116" s="224" t="s">
        <v>183</v>
      </c>
      <c r="E116" s="44"/>
      <c r="F116" s="225" t="s">
        <v>3592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183</v>
      </c>
      <c r="AU116" s="20" t="s">
        <v>82</v>
      </c>
    </row>
    <row r="117" s="2" customFormat="1">
      <c r="A117" s="42"/>
      <c r="B117" s="43"/>
      <c r="C117" s="44"/>
      <c r="D117" s="229" t="s">
        <v>185</v>
      </c>
      <c r="E117" s="44"/>
      <c r="F117" s="230" t="s">
        <v>3851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185</v>
      </c>
      <c r="AU117" s="20" t="s">
        <v>82</v>
      </c>
    </row>
    <row r="118" s="2" customFormat="1">
      <c r="A118" s="42"/>
      <c r="B118" s="43"/>
      <c r="C118" s="44"/>
      <c r="D118" s="224" t="s">
        <v>311</v>
      </c>
      <c r="E118" s="44"/>
      <c r="F118" s="274" t="s">
        <v>3852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311</v>
      </c>
      <c r="AU118" s="20" t="s">
        <v>82</v>
      </c>
    </row>
    <row r="119" s="12" customFormat="1">
      <c r="A119" s="12"/>
      <c r="B119" s="231"/>
      <c r="C119" s="232"/>
      <c r="D119" s="224" t="s">
        <v>187</v>
      </c>
      <c r="E119" s="233" t="s">
        <v>30</v>
      </c>
      <c r="F119" s="234" t="s">
        <v>3853</v>
      </c>
      <c r="G119" s="232"/>
      <c r="H119" s="233" t="s">
        <v>30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40" t="s">
        <v>187</v>
      </c>
      <c r="AU119" s="240" t="s">
        <v>82</v>
      </c>
      <c r="AV119" s="12" t="s">
        <v>80</v>
      </c>
      <c r="AW119" s="12" t="s">
        <v>36</v>
      </c>
      <c r="AX119" s="12" t="s">
        <v>73</v>
      </c>
      <c r="AY119" s="240" t="s">
        <v>175</v>
      </c>
    </row>
    <row r="120" s="13" customFormat="1">
      <c r="A120" s="13"/>
      <c r="B120" s="241"/>
      <c r="C120" s="242"/>
      <c r="D120" s="224" t="s">
        <v>187</v>
      </c>
      <c r="E120" s="243" t="s">
        <v>30</v>
      </c>
      <c r="F120" s="244" t="s">
        <v>3849</v>
      </c>
      <c r="G120" s="242"/>
      <c r="H120" s="245">
        <v>32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187</v>
      </c>
      <c r="AU120" s="251" t="s">
        <v>82</v>
      </c>
      <c r="AV120" s="13" t="s">
        <v>82</v>
      </c>
      <c r="AW120" s="13" t="s">
        <v>36</v>
      </c>
      <c r="AX120" s="13" t="s">
        <v>73</v>
      </c>
      <c r="AY120" s="251" t="s">
        <v>175</v>
      </c>
    </row>
    <row r="121" s="14" customFormat="1">
      <c r="A121" s="14"/>
      <c r="B121" s="252"/>
      <c r="C121" s="253"/>
      <c r="D121" s="224" t="s">
        <v>187</v>
      </c>
      <c r="E121" s="254" t="s">
        <v>30</v>
      </c>
      <c r="F121" s="255" t="s">
        <v>190</v>
      </c>
      <c r="G121" s="253"/>
      <c r="H121" s="256">
        <v>32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187</v>
      </c>
      <c r="AU121" s="262" t="s">
        <v>82</v>
      </c>
      <c r="AV121" s="14" t="s">
        <v>181</v>
      </c>
      <c r="AW121" s="14" t="s">
        <v>36</v>
      </c>
      <c r="AX121" s="14" t="s">
        <v>80</v>
      </c>
      <c r="AY121" s="262" t="s">
        <v>175</v>
      </c>
    </row>
    <row r="122" s="2" customFormat="1" ht="16.5" customHeight="1">
      <c r="A122" s="42"/>
      <c r="B122" s="43"/>
      <c r="C122" s="211" t="s">
        <v>223</v>
      </c>
      <c r="D122" s="211" t="s">
        <v>176</v>
      </c>
      <c r="E122" s="212" t="s">
        <v>3854</v>
      </c>
      <c r="F122" s="213" t="s">
        <v>3855</v>
      </c>
      <c r="G122" s="214" t="s">
        <v>567</v>
      </c>
      <c r="H122" s="215">
        <v>1</v>
      </c>
      <c r="I122" s="216"/>
      <c r="J122" s="217">
        <f>ROUND(I122*H122,2)</f>
        <v>0</v>
      </c>
      <c r="K122" s="213" t="s">
        <v>180</v>
      </c>
      <c r="L122" s="48"/>
      <c r="M122" s="218" t="s">
        <v>30</v>
      </c>
      <c r="N122" s="219" t="s">
        <v>44</v>
      </c>
      <c r="O122" s="88"/>
      <c r="P122" s="220">
        <f>O122*H122</f>
        <v>0</v>
      </c>
      <c r="Q122" s="220">
        <v>0.00034000000000000004</v>
      </c>
      <c r="R122" s="220">
        <f>Q122*H122</f>
        <v>0.00034000000000000004</v>
      </c>
      <c r="S122" s="220">
        <v>0</v>
      </c>
      <c r="T122" s="221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2" t="s">
        <v>305</v>
      </c>
      <c r="AT122" s="222" t="s">
        <v>176</v>
      </c>
      <c r="AU122" s="222" t="s">
        <v>82</v>
      </c>
      <c r="AY122" s="20" t="s">
        <v>175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80</v>
      </c>
      <c r="BK122" s="223">
        <f>ROUND(I122*H122,2)</f>
        <v>0</v>
      </c>
      <c r="BL122" s="20" t="s">
        <v>305</v>
      </c>
      <c r="BM122" s="222" t="s">
        <v>3856</v>
      </c>
    </row>
    <row r="123" s="2" customFormat="1">
      <c r="A123" s="42"/>
      <c r="B123" s="43"/>
      <c r="C123" s="44"/>
      <c r="D123" s="224" t="s">
        <v>183</v>
      </c>
      <c r="E123" s="44"/>
      <c r="F123" s="225" t="s">
        <v>3857</v>
      </c>
      <c r="G123" s="44"/>
      <c r="H123" s="44"/>
      <c r="I123" s="226"/>
      <c r="J123" s="44"/>
      <c r="K123" s="44"/>
      <c r="L123" s="48"/>
      <c r="M123" s="227"/>
      <c r="N123" s="228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183</v>
      </c>
      <c r="AU123" s="20" t="s">
        <v>82</v>
      </c>
    </row>
    <row r="124" s="2" customFormat="1">
      <c r="A124" s="42"/>
      <c r="B124" s="43"/>
      <c r="C124" s="44"/>
      <c r="D124" s="229" t="s">
        <v>185</v>
      </c>
      <c r="E124" s="44"/>
      <c r="F124" s="230" t="s">
        <v>3858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185</v>
      </c>
      <c r="AU124" s="20" t="s">
        <v>82</v>
      </c>
    </row>
    <row r="125" s="2" customFormat="1">
      <c r="A125" s="42"/>
      <c r="B125" s="43"/>
      <c r="C125" s="44"/>
      <c r="D125" s="224" t="s">
        <v>311</v>
      </c>
      <c r="E125" s="44"/>
      <c r="F125" s="274" t="s">
        <v>3859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311</v>
      </c>
      <c r="AU125" s="20" t="s">
        <v>82</v>
      </c>
    </row>
    <row r="126" s="12" customFormat="1">
      <c r="A126" s="12"/>
      <c r="B126" s="231"/>
      <c r="C126" s="232"/>
      <c r="D126" s="224" t="s">
        <v>187</v>
      </c>
      <c r="E126" s="233" t="s">
        <v>30</v>
      </c>
      <c r="F126" s="234" t="s">
        <v>3860</v>
      </c>
      <c r="G126" s="232"/>
      <c r="H126" s="233" t="s">
        <v>30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40" t="s">
        <v>187</v>
      </c>
      <c r="AU126" s="240" t="s">
        <v>82</v>
      </c>
      <c r="AV126" s="12" t="s">
        <v>80</v>
      </c>
      <c r="AW126" s="12" t="s">
        <v>36</v>
      </c>
      <c r="AX126" s="12" t="s">
        <v>73</v>
      </c>
      <c r="AY126" s="240" t="s">
        <v>175</v>
      </c>
    </row>
    <row r="127" s="13" customFormat="1">
      <c r="A127" s="13"/>
      <c r="B127" s="241"/>
      <c r="C127" s="242"/>
      <c r="D127" s="224" t="s">
        <v>187</v>
      </c>
      <c r="E127" s="243" t="s">
        <v>30</v>
      </c>
      <c r="F127" s="244" t="s">
        <v>3861</v>
      </c>
      <c r="G127" s="242"/>
      <c r="H127" s="245">
        <v>1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187</v>
      </c>
      <c r="AU127" s="251" t="s">
        <v>82</v>
      </c>
      <c r="AV127" s="13" t="s">
        <v>82</v>
      </c>
      <c r="AW127" s="13" t="s">
        <v>36</v>
      </c>
      <c r="AX127" s="13" t="s">
        <v>73</v>
      </c>
      <c r="AY127" s="251" t="s">
        <v>175</v>
      </c>
    </row>
    <row r="128" s="14" customFormat="1">
      <c r="A128" s="14"/>
      <c r="B128" s="252"/>
      <c r="C128" s="253"/>
      <c r="D128" s="224" t="s">
        <v>187</v>
      </c>
      <c r="E128" s="254" t="s">
        <v>30</v>
      </c>
      <c r="F128" s="255" t="s">
        <v>190</v>
      </c>
      <c r="G128" s="253"/>
      <c r="H128" s="256">
        <v>1</v>
      </c>
      <c r="I128" s="257"/>
      <c r="J128" s="253"/>
      <c r="K128" s="253"/>
      <c r="L128" s="258"/>
      <c r="M128" s="259"/>
      <c r="N128" s="260"/>
      <c r="O128" s="260"/>
      <c r="P128" s="260"/>
      <c r="Q128" s="260"/>
      <c r="R128" s="260"/>
      <c r="S128" s="260"/>
      <c r="T128" s="26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2" t="s">
        <v>187</v>
      </c>
      <c r="AU128" s="262" t="s">
        <v>82</v>
      </c>
      <c r="AV128" s="14" t="s">
        <v>181</v>
      </c>
      <c r="AW128" s="14" t="s">
        <v>36</v>
      </c>
      <c r="AX128" s="14" t="s">
        <v>80</v>
      </c>
      <c r="AY128" s="262" t="s">
        <v>175</v>
      </c>
    </row>
    <row r="129" s="2" customFormat="1" ht="16.5" customHeight="1">
      <c r="A129" s="42"/>
      <c r="B129" s="43"/>
      <c r="C129" s="211" t="s">
        <v>237</v>
      </c>
      <c r="D129" s="211" t="s">
        <v>176</v>
      </c>
      <c r="E129" s="212" t="s">
        <v>3862</v>
      </c>
      <c r="F129" s="213" t="s">
        <v>3863</v>
      </c>
      <c r="G129" s="214" t="s">
        <v>567</v>
      </c>
      <c r="H129" s="215">
        <v>1</v>
      </c>
      <c r="I129" s="216"/>
      <c r="J129" s="217">
        <f>ROUND(I129*H129,2)</f>
        <v>0</v>
      </c>
      <c r="K129" s="213" t="s">
        <v>180</v>
      </c>
      <c r="L129" s="48"/>
      <c r="M129" s="218" t="s">
        <v>30</v>
      </c>
      <c r="N129" s="219" t="s">
        <v>44</v>
      </c>
      <c r="O129" s="88"/>
      <c r="P129" s="220">
        <f>O129*H129</f>
        <v>0</v>
      </c>
      <c r="Q129" s="220">
        <v>0.0007</v>
      </c>
      <c r="R129" s="220">
        <f>Q129*H129</f>
        <v>0.0007</v>
      </c>
      <c r="S129" s="220">
        <v>0</v>
      </c>
      <c r="T129" s="221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2" t="s">
        <v>305</v>
      </c>
      <c r="AT129" s="222" t="s">
        <v>176</v>
      </c>
      <c r="AU129" s="222" t="s">
        <v>82</v>
      </c>
      <c r="AY129" s="20" t="s">
        <v>175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80</v>
      </c>
      <c r="BK129" s="223">
        <f>ROUND(I129*H129,2)</f>
        <v>0</v>
      </c>
      <c r="BL129" s="20" t="s">
        <v>305</v>
      </c>
      <c r="BM129" s="222" t="s">
        <v>3864</v>
      </c>
    </row>
    <row r="130" s="2" customFormat="1">
      <c r="A130" s="42"/>
      <c r="B130" s="43"/>
      <c r="C130" s="44"/>
      <c r="D130" s="224" t="s">
        <v>183</v>
      </c>
      <c r="E130" s="44"/>
      <c r="F130" s="225" t="s">
        <v>3865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183</v>
      </c>
      <c r="AU130" s="20" t="s">
        <v>82</v>
      </c>
    </row>
    <row r="131" s="2" customFormat="1">
      <c r="A131" s="42"/>
      <c r="B131" s="43"/>
      <c r="C131" s="44"/>
      <c r="D131" s="229" t="s">
        <v>185</v>
      </c>
      <c r="E131" s="44"/>
      <c r="F131" s="230" t="s">
        <v>3866</v>
      </c>
      <c r="G131" s="44"/>
      <c r="H131" s="44"/>
      <c r="I131" s="226"/>
      <c r="J131" s="44"/>
      <c r="K131" s="44"/>
      <c r="L131" s="48"/>
      <c r="M131" s="227"/>
      <c r="N131" s="228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185</v>
      </c>
      <c r="AU131" s="20" t="s">
        <v>82</v>
      </c>
    </row>
    <row r="132" s="2" customFormat="1">
      <c r="A132" s="42"/>
      <c r="B132" s="43"/>
      <c r="C132" s="44"/>
      <c r="D132" s="224" t="s">
        <v>311</v>
      </c>
      <c r="E132" s="44"/>
      <c r="F132" s="274" t="s">
        <v>3867</v>
      </c>
      <c r="G132" s="44"/>
      <c r="H132" s="44"/>
      <c r="I132" s="226"/>
      <c r="J132" s="44"/>
      <c r="K132" s="44"/>
      <c r="L132" s="48"/>
      <c r="M132" s="227"/>
      <c r="N132" s="228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311</v>
      </c>
      <c r="AU132" s="20" t="s">
        <v>82</v>
      </c>
    </row>
    <row r="133" s="12" customFormat="1">
      <c r="A133" s="12"/>
      <c r="B133" s="231"/>
      <c r="C133" s="232"/>
      <c r="D133" s="224" t="s">
        <v>187</v>
      </c>
      <c r="E133" s="233" t="s">
        <v>30</v>
      </c>
      <c r="F133" s="234" t="s">
        <v>3868</v>
      </c>
      <c r="G133" s="232"/>
      <c r="H133" s="233" t="s">
        <v>30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0" t="s">
        <v>187</v>
      </c>
      <c r="AU133" s="240" t="s">
        <v>82</v>
      </c>
      <c r="AV133" s="12" t="s">
        <v>80</v>
      </c>
      <c r="AW133" s="12" t="s">
        <v>36</v>
      </c>
      <c r="AX133" s="12" t="s">
        <v>73</v>
      </c>
      <c r="AY133" s="240" t="s">
        <v>175</v>
      </c>
    </row>
    <row r="134" s="13" customFormat="1">
      <c r="A134" s="13"/>
      <c r="B134" s="241"/>
      <c r="C134" s="242"/>
      <c r="D134" s="224" t="s">
        <v>187</v>
      </c>
      <c r="E134" s="243" t="s">
        <v>30</v>
      </c>
      <c r="F134" s="244" t="s">
        <v>3861</v>
      </c>
      <c r="G134" s="242"/>
      <c r="H134" s="245">
        <v>1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187</v>
      </c>
      <c r="AU134" s="251" t="s">
        <v>82</v>
      </c>
      <c r="AV134" s="13" t="s">
        <v>82</v>
      </c>
      <c r="AW134" s="13" t="s">
        <v>36</v>
      </c>
      <c r="AX134" s="13" t="s">
        <v>73</v>
      </c>
      <c r="AY134" s="251" t="s">
        <v>175</v>
      </c>
    </row>
    <row r="135" s="14" customFormat="1">
      <c r="A135" s="14"/>
      <c r="B135" s="252"/>
      <c r="C135" s="253"/>
      <c r="D135" s="224" t="s">
        <v>187</v>
      </c>
      <c r="E135" s="254" t="s">
        <v>30</v>
      </c>
      <c r="F135" s="255" t="s">
        <v>190</v>
      </c>
      <c r="G135" s="253"/>
      <c r="H135" s="256">
        <v>1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187</v>
      </c>
      <c r="AU135" s="262" t="s">
        <v>82</v>
      </c>
      <c r="AV135" s="14" t="s">
        <v>181</v>
      </c>
      <c r="AW135" s="14" t="s">
        <v>36</v>
      </c>
      <c r="AX135" s="14" t="s">
        <v>80</v>
      </c>
      <c r="AY135" s="262" t="s">
        <v>175</v>
      </c>
    </row>
    <row r="136" s="2" customFormat="1" ht="16.5" customHeight="1">
      <c r="A136" s="42"/>
      <c r="B136" s="43"/>
      <c r="C136" s="287" t="s">
        <v>244</v>
      </c>
      <c r="D136" s="287" t="s">
        <v>770</v>
      </c>
      <c r="E136" s="288" t="s">
        <v>3641</v>
      </c>
      <c r="F136" s="289" t="s">
        <v>3642</v>
      </c>
      <c r="G136" s="290" t="s">
        <v>247</v>
      </c>
      <c r="H136" s="291">
        <v>0.6</v>
      </c>
      <c r="I136" s="292"/>
      <c r="J136" s="293">
        <f>ROUND(I136*H136,2)</f>
        <v>0</v>
      </c>
      <c r="K136" s="289" t="s">
        <v>180</v>
      </c>
      <c r="L136" s="294"/>
      <c r="M136" s="295" t="s">
        <v>30</v>
      </c>
      <c r="N136" s="296" t="s">
        <v>44</v>
      </c>
      <c r="O136" s="88"/>
      <c r="P136" s="220">
        <f>O136*H136</f>
        <v>0</v>
      </c>
      <c r="Q136" s="220">
        <v>1E-05</v>
      </c>
      <c r="R136" s="220">
        <f>Q136*H136</f>
        <v>6E-06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462</v>
      </c>
      <c r="AT136" s="222" t="s">
        <v>770</v>
      </c>
      <c r="AU136" s="222" t="s">
        <v>82</v>
      </c>
      <c r="AY136" s="20" t="s">
        <v>175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80</v>
      </c>
      <c r="BK136" s="223">
        <f>ROUND(I136*H136,2)</f>
        <v>0</v>
      </c>
      <c r="BL136" s="20" t="s">
        <v>305</v>
      </c>
      <c r="BM136" s="222" t="s">
        <v>3869</v>
      </c>
    </row>
    <row r="137" s="2" customFormat="1">
      <c r="A137" s="42"/>
      <c r="B137" s="43"/>
      <c r="C137" s="44"/>
      <c r="D137" s="224" t="s">
        <v>183</v>
      </c>
      <c r="E137" s="44"/>
      <c r="F137" s="225" t="s">
        <v>3642</v>
      </c>
      <c r="G137" s="44"/>
      <c r="H137" s="44"/>
      <c r="I137" s="226"/>
      <c r="J137" s="44"/>
      <c r="K137" s="44"/>
      <c r="L137" s="48"/>
      <c r="M137" s="227"/>
      <c r="N137" s="228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183</v>
      </c>
      <c r="AU137" s="20" t="s">
        <v>82</v>
      </c>
    </row>
    <row r="138" s="2" customFormat="1">
      <c r="A138" s="42"/>
      <c r="B138" s="43"/>
      <c r="C138" s="44"/>
      <c r="D138" s="224" t="s">
        <v>311</v>
      </c>
      <c r="E138" s="44"/>
      <c r="F138" s="274" t="s">
        <v>3644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311</v>
      </c>
      <c r="AU138" s="20" t="s">
        <v>82</v>
      </c>
    </row>
    <row r="139" s="12" customFormat="1">
      <c r="A139" s="12"/>
      <c r="B139" s="231"/>
      <c r="C139" s="232"/>
      <c r="D139" s="224" t="s">
        <v>187</v>
      </c>
      <c r="E139" s="233" t="s">
        <v>30</v>
      </c>
      <c r="F139" s="234" t="s">
        <v>3870</v>
      </c>
      <c r="G139" s="232"/>
      <c r="H139" s="233" t="s">
        <v>30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40" t="s">
        <v>187</v>
      </c>
      <c r="AU139" s="240" t="s">
        <v>82</v>
      </c>
      <c r="AV139" s="12" t="s">
        <v>80</v>
      </c>
      <c r="AW139" s="12" t="s">
        <v>36</v>
      </c>
      <c r="AX139" s="12" t="s">
        <v>73</v>
      </c>
      <c r="AY139" s="240" t="s">
        <v>175</v>
      </c>
    </row>
    <row r="140" s="13" customFormat="1">
      <c r="A140" s="13"/>
      <c r="B140" s="241"/>
      <c r="C140" s="242"/>
      <c r="D140" s="224" t="s">
        <v>187</v>
      </c>
      <c r="E140" s="243" t="s">
        <v>30</v>
      </c>
      <c r="F140" s="244" t="s">
        <v>3871</v>
      </c>
      <c r="G140" s="242"/>
      <c r="H140" s="245">
        <v>0.6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1" t="s">
        <v>187</v>
      </c>
      <c r="AU140" s="251" t="s">
        <v>82</v>
      </c>
      <c r="AV140" s="13" t="s">
        <v>82</v>
      </c>
      <c r="AW140" s="13" t="s">
        <v>36</v>
      </c>
      <c r="AX140" s="13" t="s">
        <v>73</v>
      </c>
      <c r="AY140" s="251" t="s">
        <v>175</v>
      </c>
    </row>
    <row r="141" s="14" customFormat="1">
      <c r="A141" s="14"/>
      <c r="B141" s="252"/>
      <c r="C141" s="253"/>
      <c r="D141" s="224" t="s">
        <v>187</v>
      </c>
      <c r="E141" s="254" t="s">
        <v>30</v>
      </c>
      <c r="F141" s="255" t="s">
        <v>190</v>
      </c>
      <c r="G141" s="253"/>
      <c r="H141" s="256">
        <v>0.6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187</v>
      </c>
      <c r="AU141" s="262" t="s">
        <v>82</v>
      </c>
      <c r="AV141" s="14" t="s">
        <v>181</v>
      </c>
      <c r="AW141" s="14" t="s">
        <v>36</v>
      </c>
      <c r="AX141" s="14" t="s">
        <v>80</v>
      </c>
      <c r="AY141" s="262" t="s">
        <v>175</v>
      </c>
    </row>
    <row r="142" s="2" customFormat="1" ht="16.5" customHeight="1">
      <c r="A142" s="42"/>
      <c r="B142" s="43"/>
      <c r="C142" s="287" t="s">
        <v>212</v>
      </c>
      <c r="D142" s="297" t="s">
        <v>770</v>
      </c>
      <c r="E142" s="288" t="s">
        <v>3647</v>
      </c>
      <c r="F142" s="289" t="s">
        <v>3650</v>
      </c>
      <c r="G142" s="290" t="s">
        <v>567</v>
      </c>
      <c r="H142" s="291">
        <v>1</v>
      </c>
      <c r="I142" s="292"/>
      <c r="J142" s="293">
        <f>ROUND(I142*H142,2)</f>
        <v>0</v>
      </c>
      <c r="K142" s="289" t="s">
        <v>30</v>
      </c>
      <c r="L142" s="294"/>
      <c r="M142" s="295" t="s">
        <v>30</v>
      </c>
      <c r="N142" s="296" t="s">
        <v>44</v>
      </c>
      <c r="O142" s="88"/>
      <c r="P142" s="220">
        <f>O142*H142</f>
        <v>0</v>
      </c>
      <c r="Q142" s="220">
        <v>0.02093</v>
      </c>
      <c r="R142" s="220">
        <f>Q142*H142</f>
        <v>0.02093</v>
      </c>
      <c r="S142" s="220">
        <v>0</v>
      </c>
      <c r="T142" s="221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2" t="s">
        <v>462</v>
      </c>
      <c r="AT142" s="222" t="s">
        <v>770</v>
      </c>
      <c r="AU142" s="222" t="s">
        <v>82</v>
      </c>
      <c r="AY142" s="20" t="s">
        <v>175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80</v>
      </c>
      <c r="BK142" s="223">
        <f>ROUND(I142*H142,2)</f>
        <v>0</v>
      </c>
      <c r="BL142" s="20" t="s">
        <v>305</v>
      </c>
      <c r="BM142" s="222" t="s">
        <v>3872</v>
      </c>
    </row>
    <row r="143" s="2" customFormat="1">
      <c r="A143" s="42"/>
      <c r="B143" s="43"/>
      <c r="C143" s="44"/>
      <c r="D143" s="224" t="s">
        <v>183</v>
      </c>
      <c r="E143" s="44"/>
      <c r="F143" s="225" t="s">
        <v>3648</v>
      </c>
      <c r="G143" s="44"/>
      <c r="H143" s="44"/>
      <c r="I143" s="226"/>
      <c r="J143" s="44"/>
      <c r="K143" s="44"/>
      <c r="L143" s="48"/>
      <c r="M143" s="227"/>
      <c r="N143" s="228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183</v>
      </c>
      <c r="AU143" s="20" t="s">
        <v>82</v>
      </c>
    </row>
    <row r="144" s="2" customFormat="1">
      <c r="A144" s="42"/>
      <c r="B144" s="43"/>
      <c r="C144" s="44"/>
      <c r="D144" s="224" t="s">
        <v>311</v>
      </c>
      <c r="E144" s="44"/>
      <c r="F144" s="274" t="s">
        <v>3651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311</v>
      </c>
      <c r="AU144" s="20" t="s">
        <v>82</v>
      </c>
    </row>
    <row r="145" s="12" customFormat="1">
      <c r="A145" s="12"/>
      <c r="B145" s="231"/>
      <c r="C145" s="232"/>
      <c r="D145" s="224" t="s">
        <v>187</v>
      </c>
      <c r="E145" s="233" t="s">
        <v>30</v>
      </c>
      <c r="F145" s="234" t="s">
        <v>3873</v>
      </c>
      <c r="G145" s="232"/>
      <c r="H145" s="233" t="s">
        <v>30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40" t="s">
        <v>187</v>
      </c>
      <c r="AU145" s="240" t="s">
        <v>82</v>
      </c>
      <c r="AV145" s="12" t="s">
        <v>80</v>
      </c>
      <c r="AW145" s="12" t="s">
        <v>36</v>
      </c>
      <c r="AX145" s="12" t="s">
        <v>73</v>
      </c>
      <c r="AY145" s="240" t="s">
        <v>175</v>
      </c>
    </row>
    <row r="146" s="13" customFormat="1">
      <c r="A146" s="13"/>
      <c r="B146" s="241"/>
      <c r="C146" s="242"/>
      <c r="D146" s="224" t="s">
        <v>187</v>
      </c>
      <c r="E146" s="243" t="s">
        <v>30</v>
      </c>
      <c r="F146" s="244" t="s">
        <v>3861</v>
      </c>
      <c r="G146" s="242"/>
      <c r="H146" s="245">
        <v>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187</v>
      </c>
      <c r="AU146" s="251" t="s">
        <v>82</v>
      </c>
      <c r="AV146" s="13" t="s">
        <v>82</v>
      </c>
      <c r="AW146" s="13" t="s">
        <v>36</v>
      </c>
      <c r="AX146" s="13" t="s">
        <v>73</v>
      </c>
      <c r="AY146" s="251" t="s">
        <v>175</v>
      </c>
    </row>
    <row r="147" s="14" customFormat="1">
      <c r="A147" s="14"/>
      <c r="B147" s="252"/>
      <c r="C147" s="253"/>
      <c r="D147" s="224" t="s">
        <v>187</v>
      </c>
      <c r="E147" s="254" t="s">
        <v>30</v>
      </c>
      <c r="F147" s="255" t="s">
        <v>190</v>
      </c>
      <c r="G147" s="253"/>
      <c r="H147" s="256">
        <v>1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187</v>
      </c>
      <c r="AU147" s="262" t="s">
        <v>82</v>
      </c>
      <c r="AV147" s="14" t="s">
        <v>181</v>
      </c>
      <c r="AW147" s="14" t="s">
        <v>36</v>
      </c>
      <c r="AX147" s="14" t="s">
        <v>80</v>
      </c>
      <c r="AY147" s="262" t="s">
        <v>175</v>
      </c>
    </row>
    <row r="148" s="2" customFormat="1" ht="16.5" customHeight="1">
      <c r="A148" s="42"/>
      <c r="B148" s="43"/>
      <c r="C148" s="211" t="s">
        <v>259</v>
      </c>
      <c r="D148" s="211" t="s">
        <v>176</v>
      </c>
      <c r="E148" s="212" t="s">
        <v>3653</v>
      </c>
      <c r="F148" s="213" t="s">
        <v>3654</v>
      </c>
      <c r="G148" s="214" t="s">
        <v>295</v>
      </c>
      <c r="H148" s="215">
        <v>0.51</v>
      </c>
      <c r="I148" s="216"/>
      <c r="J148" s="217">
        <f>ROUND(I148*H148,2)</f>
        <v>0</v>
      </c>
      <c r="K148" s="213" t="s">
        <v>180</v>
      </c>
      <c r="L148" s="48"/>
      <c r="M148" s="218" t="s">
        <v>30</v>
      </c>
      <c r="N148" s="219" t="s">
        <v>44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2" t="s">
        <v>305</v>
      </c>
      <c r="AT148" s="222" t="s">
        <v>176</v>
      </c>
      <c r="AU148" s="222" t="s">
        <v>82</v>
      </c>
      <c r="AY148" s="20" t="s">
        <v>175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0" t="s">
        <v>80</v>
      </c>
      <c r="BK148" s="223">
        <f>ROUND(I148*H148,2)</f>
        <v>0</v>
      </c>
      <c r="BL148" s="20" t="s">
        <v>305</v>
      </c>
      <c r="BM148" s="222" t="s">
        <v>3874</v>
      </c>
    </row>
    <row r="149" s="2" customFormat="1">
      <c r="A149" s="42"/>
      <c r="B149" s="43"/>
      <c r="C149" s="44"/>
      <c r="D149" s="224" t="s">
        <v>183</v>
      </c>
      <c r="E149" s="44"/>
      <c r="F149" s="225" t="s">
        <v>3656</v>
      </c>
      <c r="G149" s="44"/>
      <c r="H149" s="44"/>
      <c r="I149" s="226"/>
      <c r="J149" s="44"/>
      <c r="K149" s="44"/>
      <c r="L149" s="48"/>
      <c r="M149" s="227"/>
      <c r="N149" s="228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183</v>
      </c>
      <c r="AU149" s="20" t="s">
        <v>82</v>
      </c>
    </row>
    <row r="150" s="2" customFormat="1">
      <c r="A150" s="42"/>
      <c r="B150" s="43"/>
      <c r="C150" s="44"/>
      <c r="D150" s="229" t="s">
        <v>185</v>
      </c>
      <c r="E150" s="44"/>
      <c r="F150" s="230" t="s">
        <v>3657</v>
      </c>
      <c r="G150" s="44"/>
      <c r="H150" s="44"/>
      <c r="I150" s="226"/>
      <c r="J150" s="44"/>
      <c r="K150" s="44"/>
      <c r="L150" s="48"/>
      <c r="M150" s="227"/>
      <c r="N150" s="228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185</v>
      </c>
      <c r="AU150" s="20" t="s">
        <v>82</v>
      </c>
    </row>
    <row r="151" s="2" customFormat="1">
      <c r="A151" s="42"/>
      <c r="B151" s="43"/>
      <c r="C151" s="44"/>
      <c r="D151" s="224" t="s">
        <v>311</v>
      </c>
      <c r="E151" s="44"/>
      <c r="F151" s="274" t="s">
        <v>3875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311</v>
      </c>
      <c r="AU151" s="20" t="s">
        <v>82</v>
      </c>
    </row>
    <row r="152" s="11" customFormat="1" ht="22.8" customHeight="1">
      <c r="A152" s="11"/>
      <c r="B152" s="197"/>
      <c r="C152" s="198"/>
      <c r="D152" s="199" t="s">
        <v>72</v>
      </c>
      <c r="E152" s="285" t="s">
        <v>673</v>
      </c>
      <c r="F152" s="285" t="s">
        <v>674</v>
      </c>
      <c r="G152" s="198"/>
      <c r="H152" s="198"/>
      <c r="I152" s="201"/>
      <c r="J152" s="286">
        <f>BK152</f>
        <v>0</v>
      </c>
      <c r="K152" s="198"/>
      <c r="L152" s="203"/>
      <c r="M152" s="204"/>
      <c r="N152" s="205"/>
      <c r="O152" s="205"/>
      <c r="P152" s="206">
        <f>SUM(P153:P176)</f>
        <v>0</v>
      </c>
      <c r="Q152" s="205"/>
      <c r="R152" s="206">
        <f>SUM(R153:R176)</f>
        <v>0.018817999999999996</v>
      </c>
      <c r="S152" s="205"/>
      <c r="T152" s="207">
        <f>SUM(T153:T176)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08" t="s">
        <v>82</v>
      </c>
      <c r="AT152" s="209" t="s">
        <v>72</v>
      </c>
      <c r="AU152" s="209" t="s">
        <v>80</v>
      </c>
      <c r="AY152" s="208" t="s">
        <v>175</v>
      </c>
      <c r="BK152" s="210">
        <f>SUM(BK153:BK176)</f>
        <v>0</v>
      </c>
    </row>
    <row r="153" s="2" customFormat="1" ht="16.5" customHeight="1">
      <c r="A153" s="42"/>
      <c r="B153" s="43"/>
      <c r="C153" s="211" t="s">
        <v>266</v>
      </c>
      <c r="D153" s="211" t="s">
        <v>176</v>
      </c>
      <c r="E153" s="212" t="s">
        <v>3698</v>
      </c>
      <c r="F153" s="213" t="s">
        <v>3699</v>
      </c>
      <c r="G153" s="214" t="s">
        <v>788</v>
      </c>
      <c r="H153" s="215">
        <v>17.399999999999998</v>
      </c>
      <c r="I153" s="216"/>
      <c r="J153" s="217">
        <f>ROUND(I153*H153,2)</f>
        <v>0</v>
      </c>
      <c r="K153" s="213" t="s">
        <v>3562</v>
      </c>
      <c r="L153" s="48"/>
      <c r="M153" s="218" t="s">
        <v>30</v>
      </c>
      <c r="N153" s="219" t="s">
        <v>44</v>
      </c>
      <c r="O153" s="88"/>
      <c r="P153" s="220">
        <f>O153*H153</f>
        <v>0</v>
      </c>
      <c r="Q153" s="220">
        <v>6.9999999999999992E-05</v>
      </c>
      <c r="R153" s="220">
        <f>Q153*H153</f>
        <v>0.001218</v>
      </c>
      <c r="S153" s="220">
        <v>0</v>
      </c>
      <c r="T153" s="221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2" t="s">
        <v>305</v>
      </c>
      <c r="AT153" s="222" t="s">
        <v>176</v>
      </c>
      <c r="AU153" s="222" t="s">
        <v>82</v>
      </c>
      <c r="AY153" s="20" t="s">
        <v>175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80</v>
      </c>
      <c r="BK153" s="223">
        <f>ROUND(I153*H153,2)</f>
        <v>0</v>
      </c>
      <c r="BL153" s="20" t="s">
        <v>305</v>
      </c>
      <c r="BM153" s="222" t="s">
        <v>3876</v>
      </c>
    </row>
    <row r="154" s="2" customFormat="1">
      <c r="A154" s="42"/>
      <c r="B154" s="43"/>
      <c r="C154" s="44"/>
      <c r="D154" s="224" t="s">
        <v>183</v>
      </c>
      <c r="E154" s="44"/>
      <c r="F154" s="225" t="s">
        <v>3701</v>
      </c>
      <c r="G154" s="44"/>
      <c r="H154" s="44"/>
      <c r="I154" s="226"/>
      <c r="J154" s="44"/>
      <c r="K154" s="44"/>
      <c r="L154" s="48"/>
      <c r="M154" s="227"/>
      <c r="N154" s="228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183</v>
      </c>
      <c r="AU154" s="20" t="s">
        <v>82</v>
      </c>
    </row>
    <row r="155" s="2" customFormat="1">
      <c r="A155" s="42"/>
      <c r="B155" s="43"/>
      <c r="C155" s="44"/>
      <c r="D155" s="229" t="s">
        <v>185</v>
      </c>
      <c r="E155" s="44"/>
      <c r="F155" s="230" t="s">
        <v>3702</v>
      </c>
      <c r="G155" s="44"/>
      <c r="H155" s="44"/>
      <c r="I155" s="226"/>
      <c r="J155" s="44"/>
      <c r="K155" s="44"/>
      <c r="L155" s="48"/>
      <c r="M155" s="227"/>
      <c r="N155" s="228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185</v>
      </c>
      <c r="AU155" s="20" t="s">
        <v>82</v>
      </c>
    </row>
    <row r="156" s="12" customFormat="1">
      <c r="A156" s="12"/>
      <c r="B156" s="231"/>
      <c r="C156" s="232"/>
      <c r="D156" s="224" t="s">
        <v>187</v>
      </c>
      <c r="E156" s="233" t="s">
        <v>30</v>
      </c>
      <c r="F156" s="234" t="s">
        <v>3877</v>
      </c>
      <c r="G156" s="232"/>
      <c r="H156" s="233" t="s">
        <v>30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40" t="s">
        <v>187</v>
      </c>
      <c r="AU156" s="240" t="s">
        <v>82</v>
      </c>
      <c r="AV156" s="12" t="s">
        <v>80</v>
      </c>
      <c r="AW156" s="12" t="s">
        <v>36</v>
      </c>
      <c r="AX156" s="12" t="s">
        <v>73</v>
      </c>
      <c r="AY156" s="240" t="s">
        <v>175</v>
      </c>
    </row>
    <row r="157" s="13" customFormat="1">
      <c r="A157" s="13"/>
      <c r="B157" s="241"/>
      <c r="C157" s="242"/>
      <c r="D157" s="224" t="s">
        <v>187</v>
      </c>
      <c r="E157" s="243" t="s">
        <v>30</v>
      </c>
      <c r="F157" s="244" t="s">
        <v>3878</v>
      </c>
      <c r="G157" s="242"/>
      <c r="H157" s="245">
        <v>9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187</v>
      </c>
      <c r="AU157" s="251" t="s">
        <v>82</v>
      </c>
      <c r="AV157" s="13" t="s">
        <v>82</v>
      </c>
      <c r="AW157" s="13" t="s">
        <v>36</v>
      </c>
      <c r="AX157" s="13" t="s">
        <v>73</v>
      </c>
      <c r="AY157" s="251" t="s">
        <v>175</v>
      </c>
    </row>
    <row r="158" s="15" customFormat="1">
      <c r="A158" s="15"/>
      <c r="B158" s="263"/>
      <c r="C158" s="264"/>
      <c r="D158" s="224" t="s">
        <v>187</v>
      </c>
      <c r="E158" s="265" t="s">
        <v>30</v>
      </c>
      <c r="F158" s="266" t="s">
        <v>231</v>
      </c>
      <c r="G158" s="264"/>
      <c r="H158" s="267">
        <v>9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73" t="s">
        <v>187</v>
      </c>
      <c r="AU158" s="273" t="s">
        <v>82</v>
      </c>
      <c r="AV158" s="15" t="s">
        <v>196</v>
      </c>
      <c r="AW158" s="15" t="s">
        <v>36</v>
      </c>
      <c r="AX158" s="15" t="s">
        <v>73</v>
      </c>
      <c r="AY158" s="273" t="s">
        <v>175</v>
      </c>
    </row>
    <row r="159" s="12" customFormat="1">
      <c r="A159" s="12"/>
      <c r="B159" s="231"/>
      <c r="C159" s="232"/>
      <c r="D159" s="224" t="s">
        <v>187</v>
      </c>
      <c r="E159" s="233" t="s">
        <v>30</v>
      </c>
      <c r="F159" s="234" t="s">
        <v>3879</v>
      </c>
      <c r="G159" s="232"/>
      <c r="H159" s="233" t="s">
        <v>30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0" t="s">
        <v>187</v>
      </c>
      <c r="AU159" s="240" t="s">
        <v>82</v>
      </c>
      <c r="AV159" s="12" t="s">
        <v>80</v>
      </c>
      <c r="AW159" s="12" t="s">
        <v>36</v>
      </c>
      <c r="AX159" s="12" t="s">
        <v>73</v>
      </c>
      <c r="AY159" s="240" t="s">
        <v>175</v>
      </c>
    </row>
    <row r="160" s="13" customFormat="1">
      <c r="A160" s="13"/>
      <c r="B160" s="241"/>
      <c r="C160" s="242"/>
      <c r="D160" s="224" t="s">
        <v>187</v>
      </c>
      <c r="E160" s="243" t="s">
        <v>30</v>
      </c>
      <c r="F160" s="244" t="s">
        <v>3880</v>
      </c>
      <c r="G160" s="242"/>
      <c r="H160" s="245">
        <v>8.4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187</v>
      </c>
      <c r="AU160" s="251" t="s">
        <v>82</v>
      </c>
      <c r="AV160" s="13" t="s">
        <v>82</v>
      </c>
      <c r="AW160" s="13" t="s">
        <v>36</v>
      </c>
      <c r="AX160" s="13" t="s">
        <v>73</v>
      </c>
      <c r="AY160" s="251" t="s">
        <v>175</v>
      </c>
    </row>
    <row r="161" s="15" customFormat="1">
      <c r="A161" s="15"/>
      <c r="B161" s="263"/>
      <c r="C161" s="264"/>
      <c r="D161" s="224" t="s">
        <v>187</v>
      </c>
      <c r="E161" s="265" t="s">
        <v>30</v>
      </c>
      <c r="F161" s="266" t="s">
        <v>231</v>
      </c>
      <c r="G161" s="264"/>
      <c r="H161" s="267">
        <v>8.4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187</v>
      </c>
      <c r="AU161" s="273" t="s">
        <v>82</v>
      </c>
      <c r="AV161" s="15" t="s">
        <v>196</v>
      </c>
      <c r="AW161" s="15" t="s">
        <v>36</v>
      </c>
      <c r="AX161" s="15" t="s">
        <v>73</v>
      </c>
      <c r="AY161" s="273" t="s">
        <v>175</v>
      </c>
    </row>
    <row r="162" s="14" customFormat="1">
      <c r="A162" s="14"/>
      <c r="B162" s="252"/>
      <c r="C162" s="253"/>
      <c r="D162" s="224" t="s">
        <v>187</v>
      </c>
      <c r="E162" s="254" t="s">
        <v>30</v>
      </c>
      <c r="F162" s="255" t="s">
        <v>190</v>
      </c>
      <c r="G162" s="253"/>
      <c r="H162" s="256">
        <v>17.399999999999998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187</v>
      </c>
      <c r="AU162" s="262" t="s">
        <v>82</v>
      </c>
      <c r="AV162" s="14" t="s">
        <v>181</v>
      </c>
      <c r="AW162" s="14" t="s">
        <v>36</v>
      </c>
      <c r="AX162" s="14" t="s">
        <v>80</v>
      </c>
      <c r="AY162" s="262" t="s">
        <v>175</v>
      </c>
    </row>
    <row r="163" s="2" customFormat="1" ht="16.5" customHeight="1">
      <c r="A163" s="42"/>
      <c r="B163" s="43"/>
      <c r="C163" s="287" t="s">
        <v>8</v>
      </c>
      <c r="D163" s="287" t="s">
        <v>770</v>
      </c>
      <c r="E163" s="288" t="s">
        <v>3707</v>
      </c>
      <c r="F163" s="289" t="s">
        <v>3708</v>
      </c>
      <c r="G163" s="290" t="s">
        <v>247</v>
      </c>
      <c r="H163" s="291">
        <v>20</v>
      </c>
      <c r="I163" s="292"/>
      <c r="J163" s="293">
        <f>ROUND(I163*H163,2)</f>
        <v>0</v>
      </c>
      <c r="K163" s="289" t="s">
        <v>180</v>
      </c>
      <c r="L163" s="294"/>
      <c r="M163" s="295" t="s">
        <v>30</v>
      </c>
      <c r="N163" s="296" t="s">
        <v>44</v>
      </c>
      <c r="O163" s="88"/>
      <c r="P163" s="220">
        <f>O163*H163</f>
        <v>0</v>
      </c>
      <c r="Q163" s="220">
        <v>0.00046000000000000008</v>
      </c>
      <c r="R163" s="220">
        <f>Q163*H163</f>
        <v>0.0092</v>
      </c>
      <c r="S163" s="220">
        <v>0</v>
      </c>
      <c r="T163" s="221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2" t="s">
        <v>462</v>
      </c>
      <c r="AT163" s="222" t="s">
        <v>770</v>
      </c>
      <c r="AU163" s="222" t="s">
        <v>82</v>
      </c>
      <c r="AY163" s="20" t="s">
        <v>175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0" t="s">
        <v>80</v>
      </c>
      <c r="BK163" s="223">
        <f>ROUND(I163*H163,2)</f>
        <v>0</v>
      </c>
      <c r="BL163" s="20" t="s">
        <v>305</v>
      </c>
      <c r="BM163" s="222" t="s">
        <v>3881</v>
      </c>
    </row>
    <row r="164" s="2" customFormat="1">
      <c r="A164" s="42"/>
      <c r="B164" s="43"/>
      <c r="C164" s="44"/>
      <c r="D164" s="224" t="s">
        <v>183</v>
      </c>
      <c r="E164" s="44"/>
      <c r="F164" s="225" t="s">
        <v>3708</v>
      </c>
      <c r="G164" s="44"/>
      <c r="H164" s="44"/>
      <c r="I164" s="226"/>
      <c r="J164" s="44"/>
      <c r="K164" s="44"/>
      <c r="L164" s="48"/>
      <c r="M164" s="227"/>
      <c r="N164" s="228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183</v>
      </c>
      <c r="AU164" s="20" t="s">
        <v>82</v>
      </c>
    </row>
    <row r="165" s="13" customFormat="1">
      <c r="A165" s="13"/>
      <c r="B165" s="241"/>
      <c r="C165" s="242"/>
      <c r="D165" s="224" t="s">
        <v>187</v>
      </c>
      <c r="E165" s="243" t="s">
        <v>30</v>
      </c>
      <c r="F165" s="244" t="s">
        <v>3882</v>
      </c>
      <c r="G165" s="242"/>
      <c r="H165" s="245">
        <v>20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187</v>
      </c>
      <c r="AU165" s="251" t="s">
        <v>82</v>
      </c>
      <c r="AV165" s="13" t="s">
        <v>82</v>
      </c>
      <c r="AW165" s="13" t="s">
        <v>36</v>
      </c>
      <c r="AX165" s="13" t="s">
        <v>73</v>
      </c>
      <c r="AY165" s="251" t="s">
        <v>175</v>
      </c>
    </row>
    <row r="166" s="12" customFormat="1">
      <c r="A166" s="12"/>
      <c r="B166" s="231"/>
      <c r="C166" s="232"/>
      <c r="D166" s="224" t="s">
        <v>187</v>
      </c>
      <c r="E166" s="233" t="s">
        <v>30</v>
      </c>
      <c r="F166" s="234" t="s">
        <v>3877</v>
      </c>
      <c r="G166" s="232"/>
      <c r="H166" s="233" t="s">
        <v>30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40" t="s">
        <v>187</v>
      </c>
      <c r="AU166" s="240" t="s">
        <v>82</v>
      </c>
      <c r="AV166" s="12" t="s">
        <v>80</v>
      </c>
      <c r="AW166" s="12" t="s">
        <v>36</v>
      </c>
      <c r="AX166" s="12" t="s">
        <v>73</v>
      </c>
      <c r="AY166" s="240" t="s">
        <v>175</v>
      </c>
    </row>
    <row r="167" s="14" customFormat="1">
      <c r="A167" s="14"/>
      <c r="B167" s="252"/>
      <c r="C167" s="253"/>
      <c r="D167" s="224" t="s">
        <v>187</v>
      </c>
      <c r="E167" s="254" t="s">
        <v>30</v>
      </c>
      <c r="F167" s="255" t="s">
        <v>190</v>
      </c>
      <c r="G167" s="253"/>
      <c r="H167" s="256">
        <v>20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187</v>
      </c>
      <c r="AU167" s="262" t="s">
        <v>82</v>
      </c>
      <c r="AV167" s="14" t="s">
        <v>181</v>
      </c>
      <c r="AW167" s="14" t="s">
        <v>36</v>
      </c>
      <c r="AX167" s="14" t="s">
        <v>80</v>
      </c>
      <c r="AY167" s="262" t="s">
        <v>175</v>
      </c>
    </row>
    <row r="168" s="2" customFormat="1" ht="16.5" customHeight="1">
      <c r="A168" s="42"/>
      <c r="B168" s="43"/>
      <c r="C168" s="287" t="s">
        <v>283</v>
      </c>
      <c r="D168" s="287" t="s">
        <v>770</v>
      </c>
      <c r="E168" s="288" t="s">
        <v>3883</v>
      </c>
      <c r="F168" s="289" t="s">
        <v>3884</v>
      </c>
      <c r="G168" s="290" t="s">
        <v>567</v>
      </c>
      <c r="H168" s="291">
        <v>60</v>
      </c>
      <c r="I168" s="292"/>
      <c r="J168" s="293">
        <f>ROUND(I168*H168,2)</f>
        <v>0</v>
      </c>
      <c r="K168" s="289" t="s">
        <v>180</v>
      </c>
      <c r="L168" s="294"/>
      <c r="M168" s="295" t="s">
        <v>30</v>
      </c>
      <c r="N168" s="296" t="s">
        <v>44</v>
      </c>
      <c r="O168" s="88"/>
      <c r="P168" s="220">
        <f>O168*H168</f>
        <v>0</v>
      </c>
      <c r="Q168" s="220">
        <v>0.00013999999999999998</v>
      </c>
      <c r="R168" s="220">
        <f>Q168*H168</f>
        <v>0.0084</v>
      </c>
      <c r="S168" s="220">
        <v>0</v>
      </c>
      <c r="T168" s="221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2" t="s">
        <v>462</v>
      </c>
      <c r="AT168" s="222" t="s">
        <v>770</v>
      </c>
      <c r="AU168" s="222" t="s">
        <v>82</v>
      </c>
      <c r="AY168" s="20" t="s">
        <v>175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0" t="s">
        <v>80</v>
      </c>
      <c r="BK168" s="223">
        <f>ROUND(I168*H168,2)</f>
        <v>0</v>
      </c>
      <c r="BL168" s="20" t="s">
        <v>305</v>
      </c>
      <c r="BM168" s="222" t="s">
        <v>3885</v>
      </c>
    </row>
    <row r="169" s="2" customFormat="1">
      <c r="A169" s="42"/>
      <c r="B169" s="43"/>
      <c r="C169" s="44"/>
      <c r="D169" s="224" t="s">
        <v>183</v>
      </c>
      <c r="E169" s="44"/>
      <c r="F169" s="225" t="s">
        <v>3884</v>
      </c>
      <c r="G169" s="44"/>
      <c r="H169" s="44"/>
      <c r="I169" s="226"/>
      <c r="J169" s="44"/>
      <c r="K169" s="44"/>
      <c r="L169" s="48"/>
      <c r="M169" s="227"/>
      <c r="N169" s="228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183</v>
      </c>
      <c r="AU169" s="20" t="s">
        <v>82</v>
      </c>
    </row>
    <row r="170" s="12" customFormat="1">
      <c r="A170" s="12"/>
      <c r="B170" s="231"/>
      <c r="C170" s="232"/>
      <c r="D170" s="224" t="s">
        <v>187</v>
      </c>
      <c r="E170" s="233" t="s">
        <v>30</v>
      </c>
      <c r="F170" s="234" t="s">
        <v>3879</v>
      </c>
      <c r="G170" s="232"/>
      <c r="H170" s="233" t="s">
        <v>30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40" t="s">
        <v>187</v>
      </c>
      <c r="AU170" s="240" t="s">
        <v>82</v>
      </c>
      <c r="AV170" s="12" t="s">
        <v>80</v>
      </c>
      <c r="AW170" s="12" t="s">
        <v>36</v>
      </c>
      <c r="AX170" s="12" t="s">
        <v>73</v>
      </c>
      <c r="AY170" s="240" t="s">
        <v>175</v>
      </c>
    </row>
    <row r="171" s="13" customFormat="1">
      <c r="A171" s="13"/>
      <c r="B171" s="241"/>
      <c r="C171" s="242"/>
      <c r="D171" s="224" t="s">
        <v>187</v>
      </c>
      <c r="E171" s="243" t="s">
        <v>30</v>
      </c>
      <c r="F171" s="244" t="s">
        <v>3886</v>
      </c>
      <c r="G171" s="242"/>
      <c r="H171" s="245">
        <v>60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187</v>
      </c>
      <c r="AU171" s="251" t="s">
        <v>82</v>
      </c>
      <c r="AV171" s="13" t="s">
        <v>82</v>
      </c>
      <c r="AW171" s="13" t="s">
        <v>36</v>
      </c>
      <c r="AX171" s="13" t="s">
        <v>73</v>
      </c>
      <c r="AY171" s="251" t="s">
        <v>175</v>
      </c>
    </row>
    <row r="172" s="14" customFormat="1">
      <c r="A172" s="14"/>
      <c r="B172" s="252"/>
      <c r="C172" s="253"/>
      <c r="D172" s="224" t="s">
        <v>187</v>
      </c>
      <c r="E172" s="254" t="s">
        <v>30</v>
      </c>
      <c r="F172" s="255" t="s">
        <v>190</v>
      </c>
      <c r="G172" s="253"/>
      <c r="H172" s="256">
        <v>60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2" t="s">
        <v>187</v>
      </c>
      <c r="AU172" s="262" t="s">
        <v>82</v>
      </c>
      <c r="AV172" s="14" t="s">
        <v>181</v>
      </c>
      <c r="AW172" s="14" t="s">
        <v>36</v>
      </c>
      <c r="AX172" s="14" t="s">
        <v>80</v>
      </c>
      <c r="AY172" s="262" t="s">
        <v>175</v>
      </c>
    </row>
    <row r="173" s="2" customFormat="1" ht="16.5" customHeight="1">
      <c r="A173" s="42"/>
      <c r="B173" s="43"/>
      <c r="C173" s="211" t="s">
        <v>292</v>
      </c>
      <c r="D173" s="211" t="s">
        <v>176</v>
      </c>
      <c r="E173" s="212" t="s">
        <v>2525</v>
      </c>
      <c r="F173" s="213" t="s">
        <v>2526</v>
      </c>
      <c r="G173" s="214" t="s">
        <v>295</v>
      </c>
      <c r="H173" s="215">
        <v>0.019</v>
      </c>
      <c r="I173" s="216"/>
      <c r="J173" s="217">
        <f>ROUND(I173*H173,2)</f>
        <v>0</v>
      </c>
      <c r="K173" s="213" t="s">
        <v>180</v>
      </c>
      <c r="L173" s="48"/>
      <c r="M173" s="218" t="s">
        <v>30</v>
      </c>
      <c r="N173" s="219" t="s">
        <v>44</v>
      </c>
      <c r="O173" s="88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22" t="s">
        <v>305</v>
      </c>
      <c r="AT173" s="222" t="s">
        <v>176</v>
      </c>
      <c r="AU173" s="222" t="s">
        <v>82</v>
      </c>
      <c r="AY173" s="20" t="s">
        <v>175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0" t="s">
        <v>80</v>
      </c>
      <c r="BK173" s="223">
        <f>ROUND(I173*H173,2)</f>
        <v>0</v>
      </c>
      <c r="BL173" s="20" t="s">
        <v>305</v>
      </c>
      <c r="BM173" s="222" t="s">
        <v>3887</v>
      </c>
    </row>
    <row r="174" s="2" customFormat="1">
      <c r="A174" s="42"/>
      <c r="B174" s="43"/>
      <c r="C174" s="44"/>
      <c r="D174" s="224" t="s">
        <v>183</v>
      </c>
      <c r="E174" s="44"/>
      <c r="F174" s="225" t="s">
        <v>2528</v>
      </c>
      <c r="G174" s="44"/>
      <c r="H174" s="44"/>
      <c r="I174" s="226"/>
      <c r="J174" s="44"/>
      <c r="K174" s="44"/>
      <c r="L174" s="48"/>
      <c r="M174" s="227"/>
      <c r="N174" s="228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183</v>
      </c>
      <c r="AU174" s="20" t="s">
        <v>82</v>
      </c>
    </row>
    <row r="175" s="2" customFormat="1">
      <c r="A175" s="42"/>
      <c r="B175" s="43"/>
      <c r="C175" s="44"/>
      <c r="D175" s="229" t="s">
        <v>185</v>
      </c>
      <c r="E175" s="44"/>
      <c r="F175" s="230" t="s">
        <v>2529</v>
      </c>
      <c r="G175" s="44"/>
      <c r="H175" s="44"/>
      <c r="I175" s="226"/>
      <c r="J175" s="44"/>
      <c r="K175" s="44"/>
      <c r="L175" s="48"/>
      <c r="M175" s="227"/>
      <c r="N175" s="228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185</v>
      </c>
      <c r="AU175" s="20" t="s">
        <v>82</v>
      </c>
    </row>
    <row r="176" s="2" customFormat="1">
      <c r="A176" s="42"/>
      <c r="B176" s="43"/>
      <c r="C176" s="44"/>
      <c r="D176" s="224" t="s">
        <v>311</v>
      </c>
      <c r="E176" s="44"/>
      <c r="F176" s="274" t="s">
        <v>3875</v>
      </c>
      <c r="G176" s="44"/>
      <c r="H176" s="44"/>
      <c r="I176" s="226"/>
      <c r="J176" s="44"/>
      <c r="K176" s="44"/>
      <c r="L176" s="48"/>
      <c r="M176" s="227"/>
      <c r="N176" s="228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311</v>
      </c>
      <c r="AU176" s="20" t="s">
        <v>82</v>
      </c>
    </row>
    <row r="177" s="11" customFormat="1" ht="25.92" customHeight="1">
      <c r="A177" s="11"/>
      <c r="B177" s="197"/>
      <c r="C177" s="198"/>
      <c r="D177" s="199" t="s">
        <v>72</v>
      </c>
      <c r="E177" s="200" t="s">
        <v>770</v>
      </c>
      <c r="F177" s="200" t="s">
        <v>3888</v>
      </c>
      <c r="G177" s="198"/>
      <c r="H177" s="198"/>
      <c r="I177" s="201"/>
      <c r="J177" s="202">
        <f>BK177</f>
        <v>0</v>
      </c>
      <c r="K177" s="198"/>
      <c r="L177" s="203"/>
      <c r="M177" s="204"/>
      <c r="N177" s="205"/>
      <c r="O177" s="205"/>
      <c r="P177" s="206">
        <f>P178</f>
        <v>0</v>
      </c>
      <c r="Q177" s="205"/>
      <c r="R177" s="206">
        <f>R178</f>
        <v>0</v>
      </c>
      <c r="S177" s="205"/>
      <c r="T177" s="207">
        <f>T178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8" t="s">
        <v>196</v>
      </c>
      <c r="AT177" s="209" t="s">
        <v>72</v>
      </c>
      <c r="AU177" s="209" t="s">
        <v>73</v>
      </c>
      <c r="AY177" s="208" t="s">
        <v>175</v>
      </c>
      <c r="BK177" s="210">
        <f>BK178</f>
        <v>0</v>
      </c>
    </row>
    <row r="178" s="11" customFormat="1" ht="22.8" customHeight="1">
      <c r="A178" s="11"/>
      <c r="B178" s="197"/>
      <c r="C178" s="198"/>
      <c r="D178" s="199" t="s">
        <v>72</v>
      </c>
      <c r="E178" s="285" t="s">
        <v>3889</v>
      </c>
      <c r="F178" s="285" t="s">
        <v>3890</v>
      </c>
      <c r="G178" s="198"/>
      <c r="H178" s="198"/>
      <c r="I178" s="201"/>
      <c r="J178" s="286">
        <f>BK178</f>
        <v>0</v>
      </c>
      <c r="K178" s="198"/>
      <c r="L178" s="203"/>
      <c r="M178" s="204"/>
      <c r="N178" s="205"/>
      <c r="O178" s="205"/>
      <c r="P178" s="206">
        <f>SUM(P179:P184)</f>
        <v>0</v>
      </c>
      <c r="Q178" s="205"/>
      <c r="R178" s="206">
        <f>SUM(R179:R184)</f>
        <v>0</v>
      </c>
      <c r="S178" s="205"/>
      <c r="T178" s="207">
        <f>SUM(T179:T184)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8" t="s">
        <v>196</v>
      </c>
      <c r="AT178" s="209" t="s">
        <v>72</v>
      </c>
      <c r="AU178" s="209" t="s">
        <v>80</v>
      </c>
      <c r="AY178" s="208" t="s">
        <v>175</v>
      </c>
      <c r="BK178" s="210">
        <f>SUM(BK179:BK184)</f>
        <v>0</v>
      </c>
    </row>
    <row r="179" s="2" customFormat="1" ht="16.5" customHeight="1">
      <c r="A179" s="42"/>
      <c r="B179" s="43"/>
      <c r="C179" s="211" t="s">
        <v>299</v>
      </c>
      <c r="D179" s="211" t="s">
        <v>176</v>
      </c>
      <c r="E179" s="212" t="s">
        <v>3891</v>
      </c>
      <c r="F179" s="213" t="s">
        <v>3892</v>
      </c>
      <c r="G179" s="214" t="s">
        <v>247</v>
      </c>
      <c r="H179" s="215">
        <v>193</v>
      </c>
      <c r="I179" s="216"/>
      <c r="J179" s="217">
        <f>ROUND(I179*H179,2)</f>
        <v>0</v>
      </c>
      <c r="K179" s="213" t="s">
        <v>180</v>
      </c>
      <c r="L179" s="48"/>
      <c r="M179" s="218" t="s">
        <v>30</v>
      </c>
      <c r="N179" s="219" t="s">
        <v>44</v>
      </c>
      <c r="O179" s="88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2" t="s">
        <v>1274</v>
      </c>
      <c r="AT179" s="222" t="s">
        <v>176</v>
      </c>
      <c r="AU179" s="222" t="s">
        <v>82</v>
      </c>
      <c r="AY179" s="20" t="s">
        <v>175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0" t="s">
        <v>80</v>
      </c>
      <c r="BK179" s="223">
        <f>ROUND(I179*H179,2)</f>
        <v>0</v>
      </c>
      <c r="BL179" s="20" t="s">
        <v>1274</v>
      </c>
      <c r="BM179" s="222" t="s">
        <v>3893</v>
      </c>
    </row>
    <row r="180" s="2" customFormat="1">
      <c r="A180" s="42"/>
      <c r="B180" s="43"/>
      <c r="C180" s="44"/>
      <c r="D180" s="224" t="s">
        <v>183</v>
      </c>
      <c r="E180" s="44"/>
      <c r="F180" s="225" t="s">
        <v>3894</v>
      </c>
      <c r="G180" s="44"/>
      <c r="H180" s="44"/>
      <c r="I180" s="226"/>
      <c r="J180" s="44"/>
      <c r="K180" s="44"/>
      <c r="L180" s="48"/>
      <c r="M180" s="227"/>
      <c r="N180" s="228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183</v>
      </c>
      <c r="AU180" s="20" t="s">
        <v>82</v>
      </c>
    </row>
    <row r="181" s="2" customFormat="1">
      <c r="A181" s="42"/>
      <c r="B181" s="43"/>
      <c r="C181" s="44"/>
      <c r="D181" s="229" t="s">
        <v>185</v>
      </c>
      <c r="E181" s="44"/>
      <c r="F181" s="230" t="s">
        <v>3895</v>
      </c>
      <c r="G181" s="44"/>
      <c r="H181" s="44"/>
      <c r="I181" s="226"/>
      <c r="J181" s="44"/>
      <c r="K181" s="44"/>
      <c r="L181" s="48"/>
      <c r="M181" s="227"/>
      <c r="N181" s="228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185</v>
      </c>
      <c r="AU181" s="20" t="s">
        <v>82</v>
      </c>
    </row>
    <row r="182" s="2" customFormat="1">
      <c r="A182" s="42"/>
      <c r="B182" s="43"/>
      <c r="C182" s="44"/>
      <c r="D182" s="224" t="s">
        <v>311</v>
      </c>
      <c r="E182" s="44"/>
      <c r="F182" s="274" t="s">
        <v>3896</v>
      </c>
      <c r="G182" s="44"/>
      <c r="H182" s="44"/>
      <c r="I182" s="226"/>
      <c r="J182" s="44"/>
      <c r="K182" s="44"/>
      <c r="L182" s="48"/>
      <c r="M182" s="227"/>
      <c r="N182" s="228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311</v>
      </c>
      <c r="AU182" s="20" t="s">
        <v>82</v>
      </c>
    </row>
    <row r="183" s="13" customFormat="1">
      <c r="A183" s="13"/>
      <c r="B183" s="241"/>
      <c r="C183" s="242"/>
      <c r="D183" s="224" t="s">
        <v>187</v>
      </c>
      <c r="E183" s="243" t="s">
        <v>30</v>
      </c>
      <c r="F183" s="244" t="s">
        <v>3897</v>
      </c>
      <c r="G183" s="242"/>
      <c r="H183" s="245">
        <v>193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187</v>
      </c>
      <c r="AU183" s="251" t="s">
        <v>82</v>
      </c>
      <c r="AV183" s="13" t="s">
        <v>82</v>
      </c>
      <c r="AW183" s="13" t="s">
        <v>36</v>
      </c>
      <c r="AX183" s="13" t="s">
        <v>73</v>
      </c>
      <c r="AY183" s="251" t="s">
        <v>175</v>
      </c>
    </row>
    <row r="184" s="14" customFormat="1">
      <c r="A184" s="14"/>
      <c r="B184" s="252"/>
      <c r="C184" s="253"/>
      <c r="D184" s="224" t="s">
        <v>187</v>
      </c>
      <c r="E184" s="254" t="s">
        <v>30</v>
      </c>
      <c r="F184" s="255" t="s">
        <v>190</v>
      </c>
      <c r="G184" s="253"/>
      <c r="H184" s="256">
        <v>193</v>
      </c>
      <c r="I184" s="257"/>
      <c r="J184" s="253"/>
      <c r="K184" s="253"/>
      <c r="L184" s="258"/>
      <c r="M184" s="298"/>
      <c r="N184" s="299"/>
      <c r="O184" s="299"/>
      <c r="P184" s="299"/>
      <c r="Q184" s="299"/>
      <c r="R184" s="299"/>
      <c r="S184" s="299"/>
      <c r="T184" s="3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187</v>
      </c>
      <c r="AU184" s="262" t="s">
        <v>82</v>
      </c>
      <c r="AV184" s="14" t="s">
        <v>181</v>
      </c>
      <c r="AW184" s="14" t="s">
        <v>36</v>
      </c>
      <c r="AX184" s="14" t="s">
        <v>80</v>
      </c>
      <c r="AY184" s="262" t="s">
        <v>175</v>
      </c>
    </row>
    <row r="185" s="2" customFormat="1" ht="6.96" customHeight="1">
      <c r="A185" s="42"/>
      <c r="B185" s="63"/>
      <c r="C185" s="64"/>
      <c r="D185" s="64"/>
      <c r="E185" s="64"/>
      <c r="F185" s="64"/>
      <c r="G185" s="64"/>
      <c r="H185" s="64"/>
      <c r="I185" s="64"/>
      <c r="J185" s="64"/>
      <c r="K185" s="64"/>
      <c r="L185" s="48"/>
      <c r="M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</row>
  </sheetData>
  <sheetProtection sheet="1" autoFilter="0" formatColumns="0" formatRows="0" objects="1" scenarios="1" spinCount="100000" saltValue="psUdFcrTu5xOayIBa6qdEAEa7GpOqXF553Uru22sF2guTNgaRRnNU/1xFcoRBlsDnWsjTEf/g1/0gF5fs5HPSQ==" hashValue="uJGUIn7aWVMv5z9p8a30K6iIPQdJd8PyckVk4Kqv0cs1XPFEO+WWZbqiVEwj+Pl2qZQ8bRRywCAVMMvuC34BtQ==" algorithmName="SHA-512" password="CC35"/>
  <autoFilter ref="C89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7" r:id="rId1" display="https://podminky.urs.cz/item/CS_URS_2024_01/722229101"/>
    <hyperlink ref="F117" r:id="rId2" display="https://podminky.urs.cz/item/CS_URS_2024_01/722232043"/>
    <hyperlink ref="F124" r:id="rId3" display="https://podminky.urs.cz/item/CS_URS_2024_01/722232044"/>
    <hyperlink ref="F131" r:id="rId4" display="https://podminky.urs.cz/item/CS_URS_2024_01/722232046"/>
    <hyperlink ref="F150" r:id="rId5" display="https://podminky.urs.cz/item/CS_URS_2024_01/998722101"/>
    <hyperlink ref="F155" r:id="rId6" display="https://podminky.urs.cz/item/CS_URS_2023_02/767995111"/>
    <hyperlink ref="F175" r:id="rId7" display="https://podminky.urs.cz/item/CS_URS_2024_01/998767101"/>
    <hyperlink ref="F181" r:id="rId8" display="https://podminky.urs.cz/item/CS_URS_2024_01/23017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3898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3899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ROUND((SUM(BE97:BE407)),  2)</f>
        <v>0</v>
      </c>
      <c r="G35" s="42"/>
      <c r="H35" s="42"/>
      <c r="I35" s="163">
        <v>0.21</v>
      </c>
      <c r="J35" s="162">
        <f>ROUND(((SUM(BE97:BE407))*I35),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ROUND((SUM(BF97:BF407)),  2)</f>
        <v>0</v>
      </c>
      <c r="G36" s="42"/>
      <c r="H36" s="42"/>
      <c r="I36" s="163">
        <v>0.12</v>
      </c>
      <c r="J36" s="162">
        <f>ROUND(((SUM(BF97:BF407))*I36),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ROUND((SUM(BG97:BG407)),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ROUND((SUM(BH97:BH407)),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ROUND((SUM(BI97:BI407)),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09.03 - SO01 - VYTÁPĚNÍ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J98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3900</v>
      </c>
      <c r="E65" s="282"/>
      <c r="F65" s="282"/>
      <c r="G65" s="282"/>
      <c r="H65" s="282"/>
      <c r="I65" s="282"/>
      <c r="J65" s="283">
        <f>J99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9" customFormat="1" ht="24.96" customHeight="1">
      <c r="A66" s="9"/>
      <c r="B66" s="180"/>
      <c r="C66" s="181"/>
      <c r="D66" s="182" t="s">
        <v>696</v>
      </c>
      <c r="E66" s="183"/>
      <c r="F66" s="183"/>
      <c r="G66" s="183"/>
      <c r="H66" s="183"/>
      <c r="I66" s="183"/>
      <c r="J66" s="184">
        <f>J112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6" customFormat="1" ht="19.92" customHeight="1">
      <c r="A67" s="16"/>
      <c r="B67" s="280"/>
      <c r="C67" s="129"/>
      <c r="D67" s="281" t="s">
        <v>699</v>
      </c>
      <c r="E67" s="282"/>
      <c r="F67" s="282"/>
      <c r="G67" s="282"/>
      <c r="H67" s="282"/>
      <c r="I67" s="282"/>
      <c r="J67" s="283">
        <f>J113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16" customFormat="1" ht="19.92" customHeight="1">
      <c r="A68" s="16"/>
      <c r="B68" s="280"/>
      <c r="C68" s="129"/>
      <c r="D68" s="281" t="s">
        <v>3901</v>
      </c>
      <c r="E68" s="282"/>
      <c r="F68" s="282"/>
      <c r="G68" s="282"/>
      <c r="H68" s="282"/>
      <c r="I68" s="282"/>
      <c r="J68" s="283">
        <f>J202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16" customFormat="1" ht="19.92" customHeight="1">
      <c r="A69" s="16"/>
      <c r="B69" s="280"/>
      <c r="C69" s="129"/>
      <c r="D69" s="281" t="s">
        <v>3902</v>
      </c>
      <c r="E69" s="282"/>
      <c r="F69" s="282"/>
      <c r="G69" s="282"/>
      <c r="H69" s="282"/>
      <c r="I69" s="282"/>
      <c r="J69" s="283">
        <f>J256</f>
        <v>0</v>
      </c>
      <c r="K69" s="129"/>
      <c r="L69" s="284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="16" customFormat="1" ht="19.92" customHeight="1">
      <c r="A70" s="16"/>
      <c r="B70" s="280"/>
      <c r="C70" s="129"/>
      <c r="D70" s="281" t="s">
        <v>3903</v>
      </c>
      <c r="E70" s="282"/>
      <c r="F70" s="282"/>
      <c r="G70" s="282"/>
      <c r="H70" s="282"/>
      <c r="I70" s="282"/>
      <c r="J70" s="283">
        <f>J302</f>
        <v>0</v>
      </c>
      <c r="K70" s="129"/>
      <c r="L70" s="284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="16" customFormat="1" ht="19.92" customHeight="1">
      <c r="A71" s="16"/>
      <c r="B71" s="280"/>
      <c r="C71" s="129"/>
      <c r="D71" s="281" t="s">
        <v>704</v>
      </c>
      <c r="E71" s="282"/>
      <c r="F71" s="282"/>
      <c r="G71" s="282"/>
      <c r="H71" s="282"/>
      <c r="I71" s="282"/>
      <c r="J71" s="283">
        <f>J344</f>
        <v>0</v>
      </c>
      <c r="K71" s="129"/>
      <c r="L71" s="284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="9" customFormat="1" ht="24.96" customHeight="1">
      <c r="A72" s="9"/>
      <c r="B72" s="180"/>
      <c r="C72" s="181"/>
      <c r="D72" s="182" t="s">
        <v>3825</v>
      </c>
      <c r="E72" s="183"/>
      <c r="F72" s="183"/>
      <c r="G72" s="183"/>
      <c r="H72" s="183"/>
      <c r="I72" s="183"/>
      <c r="J72" s="184">
        <f>J382</f>
        <v>0</v>
      </c>
      <c r="K72" s="181"/>
      <c r="L72" s="18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6" customFormat="1" ht="19.92" customHeight="1">
      <c r="A73" s="16"/>
      <c r="B73" s="280"/>
      <c r="C73" s="129"/>
      <c r="D73" s="281" t="s">
        <v>3826</v>
      </c>
      <c r="E73" s="282"/>
      <c r="F73" s="282"/>
      <c r="G73" s="282"/>
      <c r="H73" s="282"/>
      <c r="I73" s="282"/>
      <c r="J73" s="283">
        <f>J383</f>
        <v>0</v>
      </c>
      <c r="K73" s="129"/>
      <c r="L73" s="284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</row>
    <row r="74" s="9" customFormat="1" ht="24.96" customHeight="1">
      <c r="A74" s="9"/>
      <c r="B74" s="180"/>
      <c r="C74" s="181"/>
      <c r="D74" s="182" t="s">
        <v>709</v>
      </c>
      <c r="E74" s="183"/>
      <c r="F74" s="183"/>
      <c r="G74" s="183"/>
      <c r="H74" s="183"/>
      <c r="I74" s="183"/>
      <c r="J74" s="184">
        <f>J391</f>
        <v>0</v>
      </c>
      <c r="K74" s="181"/>
      <c r="L74" s="185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6" customFormat="1" ht="19.92" customHeight="1">
      <c r="A75" s="16"/>
      <c r="B75" s="280"/>
      <c r="C75" s="129"/>
      <c r="D75" s="281" t="s">
        <v>710</v>
      </c>
      <c r="E75" s="282"/>
      <c r="F75" s="282"/>
      <c r="G75" s="282"/>
      <c r="H75" s="282"/>
      <c r="I75" s="282"/>
      <c r="J75" s="283">
        <f>J392</f>
        <v>0</v>
      </c>
      <c r="K75" s="129"/>
      <c r="L75" s="284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161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75" t="str">
        <f>E7</f>
        <v>Ledeč n. S. škola přístavba dílny pro CNC</v>
      </c>
      <c r="F85" s="35"/>
      <c r="G85" s="35"/>
      <c r="H85" s="35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4"/>
      <c r="C86" s="35" t="s">
        <v>140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2"/>
      <c r="B87" s="43"/>
      <c r="C87" s="44"/>
      <c r="D87" s="44"/>
      <c r="E87" s="175" t="s">
        <v>141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142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E11</f>
        <v>09.03 - SO01 - VYTÁPĚNÍ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22</v>
      </c>
      <c r="D91" s="44"/>
      <c r="E91" s="44"/>
      <c r="F91" s="30" t="str">
        <f>F14</f>
        <v xml:space="preserve"> </v>
      </c>
      <c r="G91" s="44"/>
      <c r="H91" s="44"/>
      <c r="I91" s="35" t="s">
        <v>24</v>
      </c>
      <c r="J91" s="76" t="str">
        <f>IF(J14="","",J14)</f>
        <v>6. 3. 2024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28</v>
      </c>
      <c r="D93" s="44"/>
      <c r="E93" s="44"/>
      <c r="F93" s="30" t="str">
        <f>E17</f>
        <v xml:space="preserve"> </v>
      </c>
      <c r="G93" s="44"/>
      <c r="H93" s="44"/>
      <c r="I93" s="35" t="s">
        <v>34</v>
      </c>
      <c r="J93" s="40" t="str">
        <f>E23</f>
        <v xml:space="preserve"> 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32</v>
      </c>
      <c r="D94" s="44"/>
      <c r="E94" s="44"/>
      <c r="F94" s="30" t="str">
        <f>IF(E20="","",E20)</f>
        <v>Vyplň údaj</v>
      </c>
      <c r="G94" s="44"/>
      <c r="H94" s="44"/>
      <c r="I94" s="35" t="s">
        <v>35</v>
      </c>
      <c r="J94" s="40" t="str">
        <f>E26</f>
        <v xml:space="preserve"> 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0" customFormat="1" ht="29.28" customHeight="1">
      <c r="A96" s="186"/>
      <c r="B96" s="187"/>
      <c r="C96" s="188" t="s">
        <v>162</v>
      </c>
      <c r="D96" s="189" t="s">
        <v>58</v>
      </c>
      <c r="E96" s="189" t="s">
        <v>54</v>
      </c>
      <c r="F96" s="189" t="s">
        <v>55</v>
      </c>
      <c r="G96" s="189" t="s">
        <v>163</v>
      </c>
      <c r="H96" s="189" t="s">
        <v>164</v>
      </c>
      <c r="I96" s="189" t="s">
        <v>165</v>
      </c>
      <c r="J96" s="189" t="s">
        <v>148</v>
      </c>
      <c r="K96" s="190" t="s">
        <v>166</v>
      </c>
      <c r="L96" s="191"/>
      <c r="M96" s="96" t="s">
        <v>30</v>
      </c>
      <c r="N96" s="97" t="s">
        <v>43</v>
      </c>
      <c r="O96" s="97" t="s">
        <v>167</v>
      </c>
      <c r="P96" s="97" t="s">
        <v>168</v>
      </c>
      <c r="Q96" s="97" t="s">
        <v>169</v>
      </c>
      <c r="R96" s="97" t="s">
        <v>170</v>
      </c>
      <c r="S96" s="97" t="s">
        <v>171</v>
      </c>
      <c r="T96" s="98" t="s">
        <v>172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42"/>
      <c r="B97" s="43"/>
      <c r="C97" s="103" t="s">
        <v>173</v>
      </c>
      <c r="D97" s="44"/>
      <c r="E97" s="44"/>
      <c r="F97" s="44"/>
      <c r="G97" s="44"/>
      <c r="H97" s="44"/>
      <c r="I97" s="44"/>
      <c r="J97" s="192">
        <f>BK97</f>
        <v>0</v>
      </c>
      <c r="K97" s="44"/>
      <c r="L97" s="48"/>
      <c r="M97" s="99"/>
      <c r="N97" s="193"/>
      <c r="O97" s="100"/>
      <c r="P97" s="194">
        <f>P98+P112+P382+P391</f>
        <v>0</v>
      </c>
      <c r="Q97" s="100"/>
      <c r="R97" s="194">
        <f>R98+R112+R382+R391</f>
        <v>1.0648294</v>
      </c>
      <c r="S97" s="100"/>
      <c r="T97" s="195">
        <f>T98+T112+T382+T391</f>
        <v>1.49904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72</v>
      </c>
      <c r="AU97" s="20" t="s">
        <v>149</v>
      </c>
      <c r="BK97" s="196">
        <f>BK98+BK112+BK382+BK391</f>
        <v>0</v>
      </c>
    </row>
    <row r="98" s="11" customFormat="1" ht="25.92" customHeight="1">
      <c r="A98" s="11"/>
      <c r="B98" s="197"/>
      <c r="C98" s="198"/>
      <c r="D98" s="199" t="s">
        <v>72</v>
      </c>
      <c r="E98" s="200" t="s">
        <v>711</v>
      </c>
      <c r="F98" s="200" t="s">
        <v>712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</f>
        <v>0</v>
      </c>
      <c r="Q98" s="205"/>
      <c r="R98" s="206">
        <f>R99</f>
        <v>0</v>
      </c>
      <c r="S98" s="205"/>
      <c r="T98" s="207">
        <f>T99</f>
        <v>0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8" t="s">
        <v>80</v>
      </c>
      <c r="AT98" s="209" t="s">
        <v>72</v>
      </c>
      <c r="AU98" s="209" t="s">
        <v>73</v>
      </c>
      <c r="AY98" s="208" t="s">
        <v>175</v>
      </c>
      <c r="BK98" s="210">
        <f>BK99</f>
        <v>0</v>
      </c>
    </row>
    <row r="99" s="11" customFormat="1" ht="22.8" customHeight="1">
      <c r="A99" s="11"/>
      <c r="B99" s="197"/>
      <c r="C99" s="198"/>
      <c r="D99" s="199" t="s">
        <v>72</v>
      </c>
      <c r="E99" s="285" t="s">
        <v>290</v>
      </c>
      <c r="F99" s="285" t="s">
        <v>291</v>
      </c>
      <c r="G99" s="198"/>
      <c r="H99" s="198"/>
      <c r="I99" s="201"/>
      <c r="J99" s="286">
        <f>BK99</f>
        <v>0</v>
      </c>
      <c r="K99" s="198"/>
      <c r="L99" s="203"/>
      <c r="M99" s="204"/>
      <c r="N99" s="205"/>
      <c r="O99" s="205"/>
      <c r="P99" s="206">
        <f>SUM(P100:P111)</f>
        <v>0</v>
      </c>
      <c r="Q99" s="205"/>
      <c r="R99" s="206">
        <f>SUM(R100:R111)</f>
        <v>0</v>
      </c>
      <c r="S99" s="205"/>
      <c r="T99" s="207">
        <f>SUM(T100:T111)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8" t="s">
        <v>80</v>
      </c>
      <c r="AT99" s="209" t="s">
        <v>72</v>
      </c>
      <c r="AU99" s="209" t="s">
        <v>80</v>
      </c>
      <c r="AY99" s="208" t="s">
        <v>175</v>
      </c>
      <c r="BK99" s="210">
        <f>SUM(BK100:BK111)</f>
        <v>0</v>
      </c>
    </row>
    <row r="100" s="2" customFormat="1" ht="16.5" customHeight="1">
      <c r="A100" s="42"/>
      <c r="B100" s="43"/>
      <c r="C100" s="211" t="s">
        <v>80</v>
      </c>
      <c r="D100" s="211" t="s">
        <v>176</v>
      </c>
      <c r="E100" s="212" t="s">
        <v>300</v>
      </c>
      <c r="F100" s="213" t="s">
        <v>301</v>
      </c>
      <c r="G100" s="214" t="s">
        <v>295</v>
      </c>
      <c r="H100" s="215">
        <v>1.4990000000000003</v>
      </c>
      <c r="I100" s="216"/>
      <c r="J100" s="217">
        <f>ROUND(I100*H100,2)</f>
        <v>0</v>
      </c>
      <c r="K100" s="213" t="s">
        <v>180</v>
      </c>
      <c r="L100" s="48"/>
      <c r="M100" s="218" t="s">
        <v>30</v>
      </c>
      <c r="N100" s="219" t="s">
        <v>44</v>
      </c>
      <c r="O100" s="88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181</v>
      </c>
      <c r="AT100" s="222" t="s">
        <v>176</v>
      </c>
      <c r="AU100" s="222" t="s">
        <v>82</v>
      </c>
      <c r="AY100" s="20" t="s">
        <v>175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80</v>
      </c>
      <c r="BK100" s="223">
        <f>ROUND(I100*H100,2)</f>
        <v>0</v>
      </c>
      <c r="BL100" s="20" t="s">
        <v>181</v>
      </c>
      <c r="BM100" s="222" t="s">
        <v>3904</v>
      </c>
    </row>
    <row r="101" s="2" customFormat="1">
      <c r="A101" s="42"/>
      <c r="B101" s="43"/>
      <c r="C101" s="44"/>
      <c r="D101" s="224" t="s">
        <v>183</v>
      </c>
      <c r="E101" s="44"/>
      <c r="F101" s="225" t="s">
        <v>303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183</v>
      </c>
      <c r="AU101" s="20" t="s">
        <v>82</v>
      </c>
    </row>
    <row r="102" s="2" customFormat="1">
      <c r="A102" s="42"/>
      <c r="B102" s="43"/>
      <c r="C102" s="44"/>
      <c r="D102" s="229" t="s">
        <v>185</v>
      </c>
      <c r="E102" s="44"/>
      <c r="F102" s="230" t="s">
        <v>304</v>
      </c>
      <c r="G102" s="44"/>
      <c r="H102" s="44"/>
      <c r="I102" s="226"/>
      <c r="J102" s="44"/>
      <c r="K102" s="44"/>
      <c r="L102" s="48"/>
      <c r="M102" s="227"/>
      <c r="N102" s="228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185</v>
      </c>
      <c r="AU102" s="20" t="s">
        <v>82</v>
      </c>
    </row>
    <row r="103" s="2" customFormat="1" ht="16.5" customHeight="1">
      <c r="A103" s="42"/>
      <c r="B103" s="43"/>
      <c r="C103" s="211" t="s">
        <v>82</v>
      </c>
      <c r="D103" s="211" t="s">
        <v>176</v>
      </c>
      <c r="E103" s="212" t="s">
        <v>306</v>
      </c>
      <c r="F103" s="213" t="s">
        <v>307</v>
      </c>
      <c r="G103" s="214" t="s">
        <v>295</v>
      </c>
      <c r="H103" s="215">
        <v>44.97</v>
      </c>
      <c r="I103" s="216"/>
      <c r="J103" s="217">
        <f>ROUND(I103*H103,2)</f>
        <v>0</v>
      </c>
      <c r="K103" s="213" t="s">
        <v>180</v>
      </c>
      <c r="L103" s="48"/>
      <c r="M103" s="218" t="s">
        <v>30</v>
      </c>
      <c r="N103" s="219" t="s">
        <v>44</v>
      </c>
      <c r="O103" s="88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2" t="s">
        <v>181</v>
      </c>
      <c r="AT103" s="222" t="s">
        <v>176</v>
      </c>
      <c r="AU103" s="222" t="s">
        <v>82</v>
      </c>
      <c r="AY103" s="20" t="s">
        <v>175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0" t="s">
        <v>80</v>
      </c>
      <c r="BK103" s="223">
        <f>ROUND(I103*H103,2)</f>
        <v>0</v>
      </c>
      <c r="BL103" s="20" t="s">
        <v>181</v>
      </c>
      <c r="BM103" s="222" t="s">
        <v>3905</v>
      </c>
    </row>
    <row r="104" s="2" customFormat="1">
      <c r="A104" s="42"/>
      <c r="B104" s="43"/>
      <c r="C104" s="44"/>
      <c r="D104" s="224" t="s">
        <v>183</v>
      </c>
      <c r="E104" s="44"/>
      <c r="F104" s="225" t="s">
        <v>309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183</v>
      </c>
      <c r="AU104" s="20" t="s">
        <v>82</v>
      </c>
    </row>
    <row r="105" s="2" customFormat="1">
      <c r="A105" s="42"/>
      <c r="B105" s="43"/>
      <c r="C105" s="44"/>
      <c r="D105" s="229" t="s">
        <v>185</v>
      </c>
      <c r="E105" s="44"/>
      <c r="F105" s="230" t="s">
        <v>310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185</v>
      </c>
      <c r="AU105" s="20" t="s">
        <v>82</v>
      </c>
    </row>
    <row r="106" s="2" customFormat="1">
      <c r="A106" s="42"/>
      <c r="B106" s="43"/>
      <c r="C106" s="44"/>
      <c r="D106" s="224" t="s">
        <v>311</v>
      </c>
      <c r="E106" s="44"/>
      <c r="F106" s="274" t="s">
        <v>312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311</v>
      </c>
      <c r="AU106" s="20" t="s">
        <v>82</v>
      </c>
    </row>
    <row r="107" s="13" customFormat="1">
      <c r="A107" s="13"/>
      <c r="B107" s="241"/>
      <c r="C107" s="242"/>
      <c r="D107" s="224" t="s">
        <v>187</v>
      </c>
      <c r="E107" s="242"/>
      <c r="F107" s="244" t="s">
        <v>3906</v>
      </c>
      <c r="G107" s="242"/>
      <c r="H107" s="245">
        <v>44.97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187</v>
      </c>
      <c r="AU107" s="251" t="s">
        <v>82</v>
      </c>
      <c r="AV107" s="13" t="s">
        <v>82</v>
      </c>
      <c r="AW107" s="13" t="s">
        <v>4</v>
      </c>
      <c r="AX107" s="13" t="s">
        <v>80</v>
      </c>
      <c r="AY107" s="251" t="s">
        <v>175</v>
      </c>
    </row>
    <row r="108" s="2" customFormat="1" ht="24.15" customHeight="1">
      <c r="A108" s="42"/>
      <c r="B108" s="43"/>
      <c r="C108" s="211" t="s">
        <v>196</v>
      </c>
      <c r="D108" s="211" t="s">
        <v>176</v>
      </c>
      <c r="E108" s="212" t="s">
        <v>405</v>
      </c>
      <c r="F108" s="213" t="s">
        <v>406</v>
      </c>
      <c r="G108" s="214" t="s">
        <v>295</v>
      </c>
      <c r="H108" s="215">
        <v>1.4990000000000003</v>
      </c>
      <c r="I108" s="216"/>
      <c r="J108" s="217">
        <f>ROUND(I108*H108,2)</f>
        <v>0</v>
      </c>
      <c r="K108" s="213" t="s">
        <v>180</v>
      </c>
      <c r="L108" s="48"/>
      <c r="M108" s="218" t="s">
        <v>30</v>
      </c>
      <c r="N108" s="219" t="s">
        <v>44</v>
      </c>
      <c r="O108" s="88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2" t="s">
        <v>181</v>
      </c>
      <c r="AT108" s="222" t="s">
        <v>176</v>
      </c>
      <c r="AU108" s="222" t="s">
        <v>82</v>
      </c>
      <c r="AY108" s="20" t="s">
        <v>175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80</v>
      </c>
      <c r="BK108" s="223">
        <f>ROUND(I108*H108,2)</f>
        <v>0</v>
      </c>
      <c r="BL108" s="20" t="s">
        <v>181</v>
      </c>
      <c r="BM108" s="222" t="s">
        <v>3907</v>
      </c>
    </row>
    <row r="109" s="2" customFormat="1">
      <c r="A109" s="42"/>
      <c r="B109" s="43"/>
      <c r="C109" s="44"/>
      <c r="D109" s="224" t="s">
        <v>183</v>
      </c>
      <c r="E109" s="44"/>
      <c r="F109" s="225" t="s">
        <v>408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183</v>
      </c>
      <c r="AU109" s="20" t="s">
        <v>82</v>
      </c>
    </row>
    <row r="110" s="2" customFormat="1">
      <c r="A110" s="42"/>
      <c r="B110" s="43"/>
      <c r="C110" s="44"/>
      <c r="D110" s="229" t="s">
        <v>185</v>
      </c>
      <c r="E110" s="44"/>
      <c r="F110" s="230" t="s">
        <v>409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185</v>
      </c>
      <c r="AU110" s="20" t="s">
        <v>82</v>
      </c>
    </row>
    <row r="111" s="2" customFormat="1">
      <c r="A111" s="42"/>
      <c r="B111" s="43"/>
      <c r="C111" s="44"/>
      <c r="D111" s="224" t="s">
        <v>311</v>
      </c>
      <c r="E111" s="44"/>
      <c r="F111" s="274" t="s">
        <v>320</v>
      </c>
      <c r="G111" s="44"/>
      <c r="H111" s="44"/>
      <c r="I111" s="226"/>
      <c r="J111" s="44"/>
      <c r="K111" s="44"/>
      <c r="L111" s="48"/>
      <c r="M111" s="227"/>
      <c r="N111" s="228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311</v>
      </c>
      <c r="AU111" s="20" t="s">
        <v>82</v>
      </c>
    </row>
    <row r="112" s="11" customFormat="1" ht="25.92" customHeight="1">
      <c r="A112" s="11"/>
      <c r="B112" s="197"/>
      <c r="C112" s="198"/>
      <c r="D112" s="199" t="s">
        <v>72</v>
      </c>
      <c r="E112" s="200" t="s">
        <v>1886</v>
      </c>
      <c r="F112" s="200" t="s">
        <v>1887</v>
      </c>
      <c r="G112" s="198"/>
      <c r="H112" s="198"/>
      <c r="I112" s="201"/>
      <c r="J112" s="202">
        <f>BK112</f>
        <v>0</v>
      </c>
      <c r="K112" s="198"/>
      <c r="L112" s="203"/>
      <c r="M112" s="204"/>
      <c r="N112" s="205"/>
      <c r="O112" s="205"/>
      <c r="P112" s="206">
        <f>P113+P202+P256+P302+P344</f>
        <v>0</v>
      </c>
      <c r="Q112" s="205"/>
      <c r="R112" s="206">
        <f>R113+R202+R256+R302+R344</f>
        <v>1.0648294</v>
      </c>
      <c r="S112" s="205"/>
      <c r="T112" s="207">
        <f>T113+T202+T256+T302+T344</f>
        <v>1.49904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8" t="s">
        <v>82</v>
      </c>
      <c r="AT112" s="209" t="s">
        <v>72</v>
      </c>
      <c r="AU112" s="209" t="s">
        <v>73</v>
      </c>
      <c r="AY112" s="208" t="s">
        <v>175</v>
      </c>
      <c r="BK112" s="210">
        <f>BK113+BK202+BK256+BK302+BK344</f>
        <v>0</v>
      </c>
    </row>
    <row r="113" s="11" customFormat="1" ht="22.8" customHeight="1">
      <c r="A113" s="11"/>
      <c r="B113" s="197"/>
      <c r="C113" s="198"/>
      <c r="D113" s="199" t="s">
        <v>72</v>
      </c>
      <c r="E113" s="285" t="s">
        <v>468</v>
      </c>
      <c r="F113" s="285" t="s">
        <v>469</v>
      </c>
      <c r="G113" s="198"/>
      <c r="H113" s="198"/>
      <c r="I113" s="201"/>
      <c r="J113" s="286">
        <f>BK113</f>
        <v>0</v>
      </c>
      <c r="K113" s="198"/>
      <c r="L113" s="203"/>
      <c r="M113" s="204"/>
      <c r="N113" s="205"/>
      <c r="O113" s="205"/>
      <c r="P113" s="206">
        <f>SUM(P114:P201)</f>
        <v>0</v>
      </c>
      <c r="Q113" s="205"/>
      <c r="R113" s="206">
        <f>SUM(R114:R201)</f>
        <v>0.04006</v>
      </c>
      <c r="S113" s="205"/>
      <c r="T113" s="207">
        <f>SUM(T114:T201)</f>
        <v>0</v>
      </c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R113" s="208" t="s">
        <v>82</v>
      </c>
      <c r="AT113" s="209" t="s">
        <v>72</v>
      </c>
      <c r="AU113" s="209" t="s">
        <v>80</v>
      </c>
      <c r="AY113" s="208" t="s">
        <v>175</v>
      </c>
      <c r="BK113" s="210">
        <f>SUM(BK114:BK201)</f>
        <v>0</v>
      </c>
    </row>
    <row r="114" s="2" customFormat="1" ht="21.75" customHeight="1">
      <c r="A114" s="42"/>
      <c r="B114" s="43"/>
      <c r="C114" s="211" t="s">
        <v>181</v>
      </c>
      <c r="D114" s="211" t="s">
        <v>176</v>
      </c>
      <c r="E114" s="212" t="s">
        <v>3908</v>
      </c>
      <c r="F114" s="213" t="s">
        <v>3909</v>
      </c>
      <c r="G114" s="214" t="s">
        <v>247</v>
      </c>
      <c r="H114" s="215">
        <v>310</v>
      </c>
      <c r="I114" s="216"/>
      <c r="J114" s="217">
        <f>ROUND(I114*H114,2)</f>
        <v>0</v>
      </c>
      <c r="K114" s="213" t="s">
        <v>180</v>
      </c>
      <c r="L114" s="48"/>
      <c r="M114" s="218" t="s">
        <v>30</v>
      </c>
      <c r="N114" s="219" t="s">
        <v>44</v>
      </c>
      <c r="O114" s="88"/>
      <c r="P114" s="220">
        <f>O114*H114</f>
        <v>0</v>
      </c>
      <c r="Q114" s="220">
        <v>0.00011</v>
      </c>
      <c r="R114" s="220">
        <f>Q114*H114</f>
        <v>0.034099999999999996</v>
      </c>
      <c r="S114" s="220">
        <v>0</v>
      </c>
      <c r="T114" s="221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2" t="s">
        <v>305</v>
      </c>
      <c r="AT114" s="222" t="s">
        <v>176</v>
      </c>
      <c r="AU114" s="222" t="s">
        <v>82</v>
      </c>
      <c r="AY114" s="20" t="s">
        <v>175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80</v>
      </c>
      <c r="BK114" s="223">
        <f>ROUND(I114*H114,2)</f>
        <v>0</v>
      </c>
      <c r="BL114" s="20" t="s">
        <v>305</v>
      </c>
      <c r="BM114" s="222" t="s">
        <v>3910</v>
      </c>
    </row>
    <row r="115" s="2" customFormat="1">
      <c r="A115" s="42"/>
      <c r="B115" s="43"/>
      <c r="C115" s="44"/>
      <c r="D115" s="224" t="s">
        <v>183</v>
      </c>
      <c r="E115" s="44"/>
      <c r="F115" s="225" t="s">
        <v>3911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183</v>
      </c>
      <c r="AU115" s="20" t="s">
        <v>82</v>
      </c>
    </row>
    <row r="116" s="2" customFormat="1">
      <c r="A116" s="42"/>
      <c r="B116" s="43"/>
      <c r="C116" s="44"/>
      <c r="D116" s="229" t="s">
        <v>185</v>
      </c>
      <c r="E116" s="44"/>
      <c r="F116" s="230" t="s">
        <v>3912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185</v>
      </c>
      <c r="AU116" s="20" t="s">
        <v>82</v>
      </c>
    </row>
    <row r="117" s="2" customFormat="1">
      <c r="A117" s="42"/>
      <c r="B117" s="43"/>
      <c r="C117" s="44"/>
      <c r="D117" s="224" t="s">
        <v>311</v>
      </c>
      <c r="E117" s="44"/>
      <c r="F117" s="274" t="s">
        <v>3465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311</v>
      </c>
      <c r="AU117" s="20" t="s">
        <v>82</v>
      </c>
    </row>
    <row r="118" s="12" customFormat="1">
      <c r="A118" s="12"/>
      <c r="B118" s="231"/>
      <c r="C118" s="232"/>
      <c r="D118" s="224" t="s">
        <v>187</v>
      </c>
      <c r="E118" s="233" t="s">
        <v>30</v>
      </c>
      <c r="F118" s="234" t="s">
        <v>3913</v>
      </c>
      <c r="G118" s="232"/>
      <c r="H118" s="233" t="s">
        <v>30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T118" s="240" t="s">
        <v>187</v>
      </c>
      <c r="AU118" s="240" t="s">
        <v>82</v>
      </c>
      <c r="AV118" s="12" t="s">
        <v>80</v>
      </c>
      <c r="AW118" s="12" t="s">
        <v>36</v>
      </c>
      <c r="AX118" s="12" t="s">
        <v>73</v>
      </c>
      <c r="AY118" s="240" t="s">
        <v>175</v>
      </c>
    </row>
    <row r="119" s="12" customFormat="1">
      <c r="A119" s="12"/>
      <c r="B119" s="231"/>
      <c r="C119" s="232"/>
      <c r="D119" s="224" t="s">
        <v>187</v>
      </c>
      <c r="E119" s="233" t="s">
        <v>30</v>
      </c>
      <c r="F119" s="234" t="s">
        <v>3870</v>
      </c>
      <c r="G119" s="232"/>
      <c r="H119" s="233" t="s">
        <v>30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T119" s="240" t="s">
        <v>187</v>
      </c>
      <c r="AU119" s="240" t="s">
        <v>82</v>
      </c>
      <c r="AV119" s="12" t="s">
        <v>80</v>
      </c>
      <c r="AW119" s="12" t="s">
        <v>36</v>
      </c>
      <c r="AX119" s="12" t="s">
        <v>73</v>
      </c>
      <c r="AY119" s="240" t="s">
        <v>175</v>
      </c>
    </row>
    <row r="120" s="13" customFormat="1">
      <c r="A120" s="13"/>
      <c r="B120" s="241"/>
      <c r="C120" s="242"/>
      <c r="D120" s="224" t="s">
        <v>187</v>
      </c>
      <c r="E120" s="243" t="s">
        <v>30</v>
      </c>
      <c r="F120" s="244" t="s">
        <v>3914</v>
      </c>
      <c r="G120" s="242"/>
      <c r="H120" s="245">
        <v>70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187</v>
      </c>
      <c r="AU120" s="251" t="s">
        <v>82</v>
      </c>
      <c r="AV120" s="13" t="s">
        <v>82</v>
      </c>
      <c r="AW120" s="13" t="s">
        <v>36</v>
      </c>
      <c r="AX120" s="13" t="s">
        <v>73</v>
      </c>
      <c r="AY120" s="251" t="s">
        <v>175</v>
      </c>
    </row>
    <row r="121" s="15" customFormat="1">
      <c r="A121" s="15"/>
      <c r="B121" s="263"/>
      <c r="C121" s="264"/>
      <c r="D121" s="224" t="s">
        <v>187</v>
      </c>
      <c r="E121" s="265" t="s">
        <v>30</v>
      </c>
      <c r="F121" s="266" t="s">
        <v>231</v>
      </c>
      <c r="G121" s="264"/>
      <c r="H121" s="267">
        <v>70</v>
      </c>
      <c r="I121" s="268"/>
      <c r="J121" s="264"/>
      <c r="K121" s="264"/>
      <c r="L121" s="269"/>
      <c r="M121" s="270"/>
      <c r="N121" s="271"/>
      <c r="O121" s="271"/>
      <c r="P121" s="271"/>
      <c r="Q121" s="271"/>
      <c r="R121" s="271"/>
      <c r="S121" s="271"/>
      <c r="T121" s="272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73" t="s">
        <v>187</v>
      </c>
      <c r="AU121" s="273" t="s">
        <v>82</v>
      </c>
      <c r="AV121" s="15" t="s">
        <v>196</v>
      </c>
      <c r="AW121" s="15" t="s">
        <v>36</v>
      </c>
      <c r="AX121" s="15" t="s">
        <v>73</v>
      </c>
      <c r="AY121" s="273" t="s">
        <v>175</v>
      </c>
    </row>
    <row r="122" s="12" customFormat="1">
      <c r="A122" s="12"/>
      <c r="B122" s="231"/>
      <c r="C122" s="232"/>
      <c r="D122" s="224" t="s">
        <v>187</v>
      </c>
      <c r="E122" s="233" t="s">
        <v>30</v>
      </c>
      <c r="F122" s="234" t="s">
        <v>3915</v>
      </c>
      <c r="G122" s="232"/>
      <c r="H122" s="233" t="s">
        <v>30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40" t="s">
        <v>187</v>
      </c>
      <c r="AU122" s="240" t="s">
        <v>82</v>
      </c>
      <c r="AV122" s="12" t="s">
        <v>80</v>
      </c>
      <c r="AW122" s="12" t="s">
        <v>36</v>
      </c>
      <c r="AX122" s="12" t="s">
        <v>73</v>
      </c>
      <c r="AY122" s="240" t="s">
        <v>175</v>
      </c>
    </row>
    <row r="123" s="12" customFormat="1">
      <c r="A123" s="12"/>
      <c r="B123" s="231"/>
      <c r="C123" s="232"/>
      <c r="D123" s="224" t="s">
        <v>187</v>
      </c>
      <c r="E123" s="233" t="s">
        <v>30</v>
      </c>
      <c r="F123" s="234" t="s">
        <v>3873</v>
      </c>
      <c r="G123" s="232"/>
      <c r="H123" s="233" t="s">
        <v>30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40" t="s">
        <v>187</v>
      </c>
      <c r="AU123" s="240" t="s">
        <v>82</v>
      </c>
      <c r="AV123" s="12" t="s">
        <v>80</v>
      </c>
      <c r="AW123" s="12" t="s">
        <v>36</v>
      </c>
      <c r="AX123" s="12" t="s">
        <v>73</v>
      </c>
      <c r="AY123" s="240" t="s">
        <v>175</v>
      </c>
    </row>
    <row r="124" s="13" customFormat="1">
      <c r="A124" s="13"/>
      <c r="B124" s="241"/>
      <c r="C124" s="242"/>
      <c r="D124" s="224" t="s">
        <v>187</v>
      </c>
      <c r="E124" s="243" t="s">
        <v>30</v>
      </c>
      <c r="F124" s="244" t="s">
        <v>3916</v>
      </c>
      <c r="G124" s="242"/>
      <c r="H124" s="245">
        <v>24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187</v>
      </c>
      <c r="AU124" s="251" t="s">
        <v>82</v>
      </c>
      <c r="AV124" s="13" t="s">
        <v>82</v>
      </c>
      <c r="AW124" s="13" t="s">
        <v>36</v>
      </c>
      <c r="AX124" s="13" t="s">
        <v>73</v>
      </c>
      <c r="AY124" s="251" t="s">
        <v>175</v>
      </c>
    </row>
    <row r="125" s="15" customFormat="1">
      <c r="A125" s="15"/>
      <c r="B125" s="263"/>
      <c r="C125" s="264"/>
      <c r="D125" s="224" t="s">
        <v>187</v>
      </c>
      <c r="E125" s="265" t="s">
        <v>30</v>
      </c>
      <c r="F125" s="266" t="s">
        <v>231</v>
      </c>
      <c r="G125" s="264"/>
      <c r="H125" s="267">
        <v>24</v>
      </c>
      <c r="I125" s="268"/>
      <c r="J125" s="264"/>
      <c r="K125" s="264"/>
      <c r="L125" s="269"/>
      <c r="M125" s="270"/>
      <c r="N125" s="271"/>
      <c r="O125" s="271"/>
      <c r="P125" s="271"/>
      <c r="Q125" s="271"/>
      <c r="R125" s="271"/>
      <c r="S125" s="271"/>
      <c r="T125" s="272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73" t="s">
        <v>187</v>
      </c>
      <c r="AU125" s="273" t="s">
        <v>82</v>
      </c>
      <c r="AV125" s="15" t="s">
        <v>196</v>
      </c>
      <c r="AW125" s="15" t="s">
        <v>36</v>
      </c>
      <c r="AX125" s="15" t="s">
        <v>73</v>
      </c>
      <c r="AY125" s="273" t="s">
        <v>175</v>
      </c>
    </row>
    <row r="126" s="12" customFormat="1">
      <c r="A126" s="12"/>
      <c r="B126" s="231"/>
      <c r="C126" s="232"/>
      <c r="D126" s="224" t="s">
        <v>187</v>
      </c>
      <c r="E126" s="233" t="s">
        <v>30</v>
      </c>
      <c r="F126" s="234" t="s">
        <v>3917</v>
      </c>
      <c r="G126" s="232"/>
      <c r="H126" s="233" t="s">
        <v>30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40" t="s">
        <v>187</v>
      </c>
      <c r="AU126" s="240" t="s">
        <v>82</v>
      </c>
      <c r="AV126" s="12" t="s">
        <v>80</v>
      </c>
      <c r="AW126" s="12" t="s">
        <v>36</v>
      </c>
      <c r="AX126" s="12" t="s">
        <v>73</v>
      </c>
      <c r="AY126" s="240" t="s">
        <v>175</v>
      </c>
    </row>
    <row r="127" s="12" customFormat="1">
      <c r="A127" s="12"/>
      <c r="B127" s="231"/>
      <c r="C127" s="232"/>
      <c r="D127" s="224" t="s">
        <v>187</v>
      </c>
      <c r="E127" s="233" t="s">
        <v>30</v>
      </c>
      <c r="F127" s="234" t="s">
        <v>3918</v>
      </c>
      <c r="G127" s="232"/>
      <c r="H127" s="233" t="s">
        <v>30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40" t="s">
        <v>187</v>
      </c>
      <c r="AU127" s="240" t="s">
        <v>82</v>
      </c>
      <c r="AV127" s="12" t="s">
        <v>80</v>
      </c>
      <c r="AW127" s="12" t="s">
        <v>36</v>
      </c>
      <c r="AX127" s="12" t="s">
        <v>73</v>
      </c>
      <c r="AY127" s="240" t="s">
        <v>175</v>
      </c>
    </row>
    <row r="128" s="13" customFormat="1">
      <c r="A128" s="13"/>
      <c r="B128" s="241"/>
      <c r="C128" s="242"/>
      <c r="D128" s="224" t="s">
        <v>187</v>
      </c>
      <c r="E128" s="243" t="s">
        <v>30</v>
      </c>
      <c r="F128" s="244" t="s">
        <v>3919</v>
      </c>
      <c r="G128" s="242"/>
      <c r="H128" s="245">
        <v>51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187</v>
      </c>
      <c r="AU128" s="251" t="s">
        <v>82</v>
      </c>
      <c r="AV128" s="13" t="s">
        <v>82</v>
      </c>
      <c r="AW128" s="13" t="s">
        <v>36</v>
      </c>
      <c r="AX128" s="13" t="s">
        <v>73</v>
      </c>
      <c r="AY128" s="251" t="s">
        <v>175</v>
      </c>
    </row>
    <row r="129" s="15" customFormat="1">
      <c r="A129" s="15"/>
      <c r="B129" s="263"/>
      <c r="C129" s="264"/>
      <c r="D129" s="224" t="s">
        <v>187</v>
      </c>
      <c r="E129" s="265" t="s">
        <v>30</v>
      </c>
      <c r="F129" s="266" t="s">
        <v>231</v>
      </c>
      <c r="G129" s="264"/>
      <c r="H129" s="267">
        <v>51</v>
      </c>
      <c r="I129" s="268"/>
      <c r="J129" s="264"/>
      <c r="K129" s="264"/>
      <c r="L129" s="269"/>
      <c r="M129" s="270"/>
      <c r="N129" s="271"/>
      <c r="O129" s="271"/>
      <c r="P129" s="271"/>
      <c r="Q129" s="271"/>
      <c r="R129" s="271"/>
      <c r="S129" s="271"/>
      <c r="T129" s="272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3" t="s">
        <v>187</v>
      </c>
      <c r="AU129" s="273" t="s">
        <v>82</v>
      </c>
      <c r="AV129" s="15" t="s">
        <v>196</v>
      </c>
      <c r="AW129" s="15" t="s">
        <v>36</v>
      </c>
      <c r="AX129" s="15" t="s">
        <v>73</v>
      </c>
      <c r="AY129" s="273" t="s">
        <v>175</v>
      </c>
    </row>
    <row r="130" s="12" customFormat="1">
      <c r="A130" s="12"/>
      <c r="B130" s="231"/>
      <c r="C130" s="232"/>
      <c r="D130" s="224" t="s">
        <v>187</v>
      </c>
      <c r="E130" s="233" t="s">
        <v>30</v>
      </c>
      <c r="F130" s="234" t="s">
        <v>3920</v>
      </c>
      <c r="G130" s="232"/>
      <c r="H130" s="233" t="s">
        <v>30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40" t="s">
        <v>187</v>
      </c>
      <c r="AU130" s="240" t="s">
        <v>82</v>
      </c>
      <c r="AV130" s="12" t="s">
        <v>80</v>
      </c>
      <c r="AW130" s="12" t="s">
        <v>36</v>
      </c>
      <c r="AX130" s="12" t="s">
        <v>73</v>
      </c>
      <c r="AY130" s="240" t="s">
        <v>175</v>
      </c>
    </row>
    <row r="131" s="12" customFormat="1">
      <c r="A131" s="12"/>
      <c r="B131" s="231"/>
      <c r="C131" s="232"/>
      <c r="D131" s="224" t="s">
        <v>187</v>
      </c>
      <c r="E131" s="233" t="s">
        <v>30</v>
      </c>
      <c r="F131" s="234" t="s">
        <v>3921</v>
      </c>
      <c r="G131" s="232"/>
      <c r="H131" s="233" t="s">
        <v>30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0" t="s">
        <v>187</v>
      </c>
      <c r="AU131" s="240" t="s">
        <v>82</v>
      </c>
      <c r="AV131" s="12" t="s">
        <v>80</v>
      </c>
      <c r="AW131" s="12" t="s">
        <v>36</v>
      </c>
      <c r="AX131" s="12" t="s">
        <v>73</v>
      </c>
      <c r="AY131" s="240" t="s">
        <v>175</v>
      </c>
    </row>
    <row r="132" s="13" customFormat="1">
      <c r="A132" s="13"/>
      <c r="B132" s="241"/>
      <c r="C132" s="242"/>
      <c r="D132" s="224" t="s">
        <v>187</v>
      </c>
      <c r="E132" s="243" t="s">
        <v>30</v>
      </c>
      <c r="F132" s="244" t="s">
        <v>3922</v>
      </c>
      <c r="G132" s="242"/>
      <c r="H132" s="245">
        <v>81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187</v>
      </c>
      <c r="AU132" s="251" t="s">
        <v>82</v>
      </c>
      <c r="AV132" s="13" t="s">
        <v>82</v>
      </c>
      <c r="AW132" s="13" t="s">
        <v>36</v>
      </c>
      <c r="AX132" s="13" t="s">
        <v>73</v>
      </c>
      <c r="AY132" s="251" t="s">
        <v>175</v>
      </c>
    </row>
    <row r="133" s="15" customFormat="1">
      <c r="A133" s="15"/>
      <c r="B133" s="263"/>
      <c r="C133" s="264"/>
      <c r="D133" s="224" t="s">
        <v>187</v>
      </c>
      <c r="E133" s="265" t="s">
        <v>30</v>
      </c>
      <c r="F133" s="266" t="s">
        <v>231</v>
      </c>
      <c r="G133" s="264"/>
      <c r="H133" s="267">
        <v>81</v>
      </c>
      <c r="I133" s="268"/>
      <c r="J133" s="264"/>
      <c r="K133" s="264"/>
      <c r="L133" s="269"/>
      <c r="M133" s="270"/>
      <c r="N133" s="271"/>
      <c r="O133" s="271"/>
      <c r="P133" s="271"/>
      <c r="Q133" s="271"/>
      <c r="R133" s="271"/>
      <c r="S133" s="271"/>
      <c r="T133" s="272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3" t="s">
        <v>187</v>
      </c>
      <c r="AU133" s="273" t="s">
        <v>82</v>
      </c>
      <c r="AV133" s="15" t="s">
        <v>196</v>
      </c>
      <c r="AW133" s="15" t="s">
        <v>36</v>
      </c>
      <c r="AX133" s="15" t="s">
        <v>73</v>
      </c>
      <c r="AY133" s="273" t="s">
        <v>175</v>
      </c>
    </row>
    <row r="134" s="12" customFormat="1">
      <c r="A134" s="12"/>
      <c r="B134" s="231"/>
      <c r="C134" s="232"/>
      <c r="D134" s="224" t="s">
        <v>187</v>
      </c>
      <c r="E134" s="233" t="s">
        <v>30</v>
      </c>
      <c r="F134" s="234" t="s">
        <v>3923</v>
      </c>
      <c r="G134" s="232"/>
      <c r="H134" s="233" t="s">
        <v>30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40" t="s">
        <v>187</v>
      </c>
      <c r="AU134" s="240" t="s">
        <v>82</v>
      </c>
      <c r="AV134" s="12" t="s">
        <v>80</v>
      </c>
      <c r="AW134" s="12" t="s">
        <v>36</v>
      </c>
      <c r="AX134" s="12" t="s">
        <v>73</v>
      </c>
      <c r="AY134" s="240" t="s">
        <v>175</v>
      </c>
    </row>
    <row r="135" s="12" customFormat="1">
      <c r="A135" s="12"/>
      <c r="B135" s="231"/>
      <c r="C135" s="232"/>
      <c r="D135" s="224" t="s">
        <v>187</v>
      </c>
      <c r="E135" s="233" t="s">
        <v>30</v>
      </c>
      <c r="F135" s="234" t="s">
        <v>3924</v>
      </c>
      <c r="G135" s="232"/>
      <c r="H135" s="233" t="s">
        <v>30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0" t="s">
        <v>187</v>
      </c>
      <c r="AU135" s="240" t="s">
        <v>82</v>
      </c>
      <c r="AV135" s="12" t="s">
        <v>80</v>
      </c>
      <c r="AW135" s="12" t="s">
        <v>36</v>
      </c>
      <c r="AX135" s="12" t="s">
        <v>73</v>
      </c>
      <c r="AY135" s="240" t="s">
        <v>175</v>
      </c>
    </row>
    <row r="136" s="13" customFormat="1">
      <c r="A136" s="13"/>
      <c r="B136" s="241"/>
      <c r="C136" s="242"/>
      <c r="D136" s="224" t="s">
        <v>187</v>
      </c>
      <c r="E136" s="243" t="s">
        <v>30</v>
      </c>
      <c r="F136" s="244" t="s">
        <v>3925</v>
      </c>
      <c r="G136" s="242"/>
      <c r="H136" s="245">
        <v>84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1" t="s">
        <v>187</v>
      </c>
      <c r="AU136" s="251" t="s">
        <v>82</v>
      </c>
      <c r="AV136" s="13" t="s">
        <v>82</v>
      </c>
      <c r="AW136" s="13" t="s">
        <v>36</v>
      </c>
      <c r="AX136" s="13" t="s">
        <v>73</v>
      </c>
      <c r="AY136" s="251" t="s">
        <v>175</v>
      </c>
    </row>
    <row r="137" s="15" customFormat="1">
      <c r="A137" s="15"/>
      <c r="B137" s="263"/>
      <c r="C137" s="264"/>
      <c r="D137" s="224" t="s">
        <v>187</v>
      </c>
      <c r="E137" s="265" t="s">
        <v>30</v>
      </c>
      <c r="F137" s="266" t="s">
        <v>231</v>
      </c>
      <c r="G137" s="264"/>
      <c r="H137" s="267">
        <v>84</v>
      </c>
      <c r="I137" s="268"/>
      <c r="J137" s="264"/>
      <c r="K137" s="264"/>
      <c r="L137" s="269"/>
      <c r="M137" s="270"/>
      <c r="N137" s="271"/>
      <c r="O137" s="271"/>
      <c r="P137" s="271"/>
      <c r="Q137" s="271"/>
      <c r="R137" s="271"/>
      <c r="S137" s="271"/>
      <c r="T137" s="272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3" t="s">
        <v>187</v>
      </c>
      <c r="AU137" s="273" t="s">
        <v>82</v>
      </c>
      <c r="AV137" s="15" t="s">
        <v>196</v>
      </c>
      <c r="AW137" s="15" t="s">
        <v>36</v>
      </c>
      <c r="AX137" s="15" t="s">
        <v>73</v>
      </c>
      <c r="AY137" s="273" t="s">
        <v>175</v>
      </c>
    </row>
    <row r="138" s="14" customFormat="1">
      <c r="A138" s="14"/>
      <c r="B138" s="252"/>
      <c r="C138" s="253"/>
      <c r="D138" s="224" t="s">
        <v>187</v>
      </c>
      <c r="E138" s="254" t="s">
        <v>30</v>
      </c>
      <c r="F138" s="255" t="s">
        <v>190</v>
      </c>
      <c r="G138" s="253"/>
      <c r="H138" s="256">
        <v>310</v>
      </c>
      <c r="I138" s="257"/>
      <c r="J138" s="253"/>
      <c r="K138" s="253"/>
      <c r="L138" s="258"/>
      <c r="M138" s="259"/>
      <c r="N138" s="260"/>
      <c r="O138" s="260"/>
      <c r="P138" s="260"/>
      <c r="Q138" s="260"/>
      <c r="R138" s="260"/>
      <c r="S138" s="260"/>
      <c r="T138" s="26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2" t="s">
        <v>187</v>
      </c>
      <c r="AU138" s="262" t="s">
        <v>82</v>
      </c>
      <c r="AV138" s="14" t="s">
        <v>181</v>
      </c>
      <c r="AW138" s="14" t="s">
        <v>36</v>
      </c>
      <c r="AX138" s="14" t="s">
        <v>80</v>
      </c>
      <c r="AY138" s="262" t="s">
        <v>175</v>
      </c>
    </row>
    <row r="139" s="2" customFormat="1" ht="16.5" customHeight="1">
      <c r="A139" s="42"/>
      <c r="B139" s="43"/>
      <c r="C139" s="287" t="s">
        <v>214</v>
      </c>
      <c r="D139" s="297" t="s">
        <v>770</v>
      </c>
      <c r="E139" s="288" t="s">
        <v>3926</v>
      </c>
      <c r="F139" s="289" t="s">
        <v>3927</v>
      </c>
      <c r="G139" s="290" t="s">
        <v>247</v>
      </c>
      <c r="H139" s="291">
        <v>94</v>
      </c>
      <c r="I139" s="292"/>
      <c r="J139" s="293">
        <f>ROUND(I139*H139,2)</f>
        <v>0</v>
      </c>
      <c r="K139" s="289" t="s">
        <v>30</v>
      </c>
      <c r="L139" s="294"/>
      <c r="M139" s="295" t="s">
        <v>30</v>
      </c>
      <c r="N139" s="296" t="s">
        <v>44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2" t="s">
        <v>462</v>
      </c>
      <c r="AT139" s="222" t="s">
        <v>770</v>
      </c>
      <c r="AU139" s="222" t="s">
        <v>82</v>
      </c>
      <c r="AY139" s="20" t="s">
        <v>175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0" t="s">
        <v>80</v>
      </c>
      <c r="BK139" s="223">
        <f>ROUND(I139*H139,2)</f>
        <v>0</v>
      </c>
      <c r="BL139" s="20" t="s">
        <v>305</v>
      </c>
      <c r="BM139" s="222" t="s">
        <v>3928</v>
      </c>
    </row>
    <row r="140" s="2" customFormat="1">
      <c r="A140" s="42"/>
      <c r="B140" s="43"/>
      <c r="C140" s="44"/>
      <c r="D140" s="224" t="s">
        <v>183</v>
      </c>
      <c r="E140" s="44"/>
      <c r="F140" s="225" t="s">
        <v>3927</v>
      </c>
      <c r="G140" s="44"/>
      <c r="H140" s="44"/>
      <c r="I140" s="226"/>
      <c r="J140" s="44"/>
      <c r="K140" s="44"/>
      <c r="L140" s="48"/>
      <c r="M140" s="227"/>
      <c r="N140" s="228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183</v>
      </c>
      <c r="AU140" s="20" t="s">
        <v>82</v>
      </c>
    </row>
    <row r="141" s="2" customFormat="1">
      <c r="A141" s="42"/>
      <c r="B141" s="43"/>
      <c r="C141" s="44"/>
      <c r="D141" s="224" t="s">
        <v>311</v>
      </c>
      <c r="E141" s="44"/>
      <c r="F141" s="274" t="s">
        <v>3465</v>
      </c>
      <c r="G141" s="44"/>
      <c r="H141" s="44"/>
      <c r="I141" s="226"/>
      <c r="J141" s="44"/>
      <c r="K141" s="44"/>
      <c r="L141" s="48"/>
      <c r="M141" s="227"/>
      <c r="N141" s="228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311</v>
      </c>
      <c r="AU141" s="20" t="s">
        <v>82</v>
      </c>
    </row>
    <row r="142" s="12" customFormat="1">
      <c r="A142" s="12"/>
      <c r="B142" s="231"/>
      <c r="C142" s="232"/>
      <c r="D142" s="224" t="s">
        <v>187</v>
      </c>
      <c r="E142" s="233" t="s">
        <v>30</v>
      </c>
      <c r="F142" s="234" t="s">
        <v>3929</v>
      </c>
      <c r="G142" s="232"/>
      <c r="H142" s="233" t="s">
        <v>30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40" t="s">
        <v>187</v>
      </c>
      <c r="AU142" s="240" t="s">
        <v>82</v>
      </c>
      <c r="AV142" s="12" t="s">
        <v>80</v>
      </c>
      <c r="AW142" s="12" t="s">
        <v>36</v>
      </c>
      <c r="AX142" s="12" t="s">
        <v>73</v>
      </c>
      <c r="AY142" s="240" t="s">
        <v>175</v>
      </c>
    </row>
    <row r="143" s="12" customFormat="1">
      <c r="A143" s="12"/>
      <c r="B143" s="231"/>
      <c r="C143" s="232"/>
      <c r="D143" s="224" t="s">
        <v>187</v>
      </c>
      <c r="E143" s="233" t="s">
        <v>30</v>
      </c>
      <c r="F143" s="234" t="s">
        <v>3870</v>
      </c>
      <c r="G143" s="232"/>
      <c r="H143" s="233" t="s">
        <v>30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40" t="s">
        <v>187</v>
      </c>
      <c r="AU143" s="240" t="s">
        <v>82</v>
      </c>
      <c r="AV143" s="12" t="s">
        <v>80</v>
      </c>
      <c r="AW143" s="12" t="s">
        <v>36</v>
      </c>
      <c r="AX143" s="12" t="s">
        <v>73</v>
      </c>
      <c r="AY143" s="240" t="s">
        <v>175</v>
      </c>
    </row>
    <row r="144" s="13" customFormat="1">
      <c r="A144" s="13"/>
      <c r="B144" s="241"/>
      <c r="C144" s="242"/>
      <c r="D144" s="224" t="s">
        <v>187</v>
      </c>
      <c r="E144" s="243" t="s">
        <v>30</v>
      </c>
      <c r="F144" s="244" t="s">
        <v>3930</v>
      </c>
      <c r="G144" s="242"/>
      <c r="H144" s="245">
        <v>70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187</v>
      </c>
      <c r="AU144" s="251" t="s">
        <v>82</v>
      </c>
      <c r="AV144" s="13" t="s">
        <v>82</v>
      </c>
      <c r="AW144" s="13" t="s">
        <v>36</v>
      </c>
      <c r="AX144" s="13" t="s">
        <v>73</v>
      </c>
      <c r="AY144" s="251" t="s">
        <v>175</v>
      </c>
    </row>
    <row r="145" s="15" customFormat="1">
      <c r="A145" s="15"/>
      <c r="B145" s="263"/>
      <c r="C145" s="264"/>
      <c r="D145" s="224" t="s">
        <v>187</v>
      </c>
      <c r="E145" s="265" t="s">
        <v>30</v>
      </c>
      <c r="F145" s="266" t="s">
        <v>231</v>
      </c>
      <c r="G145" s="264"/>
      <c r="H145" s="267">
        <v>70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187</v>
      </c>
      <c r="AU145" s="273" t="s">
        <v>82</v>
      </c>
      <c r="AV145" s="15" t="s">
        <v>196</v>
      </c>
      <c r="AW145" s="15" t="s">
        <v>36</v>
      </c>
      <c r="AX145" s="15" t="s">
        <v>73</v>
      </c>
      <c r="AY145" s="273" t="s">
        <v>175</v>
      </c>
    </row>
    <row r="146" s="12" customFormat="1">
      <c r="A146" s="12"/>
      <c r="B146" s="231"/>
      <c r="C146" s="232"/>
      <c r="D146" s="224" t="s">
        <v>187</v>
      </c>
      <c r="E146" s="233" t="s">
        <v>30</v>
      </c>
      <c r="F146" s="234" t="s">
        <v>3931</v>
      </c>
      <c r="G146" s="232"/>
      <c r="H146" s="233" t="s">
        <v>30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187</v>
      </c>
      <c r="AU146" s="240" t="s">
        <v>82</v>
      </c>
      <c r="AV146" s="12" t="s">
        <v>80</v>
      </c>
      <c r="AW146" s="12" t="s">
        <v>36</v>
      </c>
      <c r="AX146" s="12" t="s">
        <v>73</v>
      </c>
      <c r="AY146" s="240" t="s">
        <v>175</v>
      </c>
    </row>
    <row r="147" s="12" customFormat="1">
      <c r="A147" s="12"/>
      <c r="B147" s="231"/>
      <c r="C147" s="232"/>
      <c r="D147" s="224" t="s">
        <v>187</v>
      </c>
      <c r="E147" s="233" t="s">
        <v>30</v>
      </c>
      <c r="F147" s="234" t="s">
        <v>3873</v>
      </c>
      <c r="G147" s="232"/>
      <c r="H147" s="233" t="s">
        <v>30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40" t="s">
        <v>187</v>
      </c>
      <c r="AU147" s="240" t="s">
        <v>82</v>
      </c>
      <c r="AV147" s="12" t="s">
        <v>80</v>
      </c>
      <c r="AW147" s="12" t="s">
        <v>36</v>
      </c>
      <c r="AX147" s="12" t="s">
        <v>73</v>
      </c>
      <c r="AY147" s="240" t="s">
        <v>175</v>
      </c>
    </row>
    <row r="148" s="13" customFormat="1">
      <c r="A148" s="13"/>
      <c r="B148" s="241"/>
      <c r="C148" s="242"/>
      <c r="D148" s="224" t="s">
        <v>187</v>
      </c>
      <c r="E148" s="243" t="s">
        <v>30</v>
      </c>
      <c r="F148" s="244" t="s">
        <v>3932</v>
      </c>
      <c r="G148" s="242"/>
      <c r="H148" s="245">
        <v>24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187</v>
      </c>
      <c r="AU148" s="251" t="s">
        <v>82</v>
      </c>
      <c r="AV148" s="13" t="s">
        <v>82</v>
      </c>
      <c r="AW148" s="13" t="s">
        <v>36</v>
      </c>
      <c r="AX148" s="13" t="s">
        <v>73</v>
      </c>
      <c r="AY148" s="251" t="s">
        <v>175</v>
      </c>
    </row>
    <row r="149" s="15" customFormat="1">
      <c r="A149" s="15"/>
      <c r="B149" s="263"/>
      <c r="C149" s="264"/>
      <c r="D149" s="224" t="s">
        <v>187</v>
      </c>
      <c r="E149" s="265" t="s">
        <v>30</v>
      </c>
      <c r="F149" s="266" t="s">
        <v>231</v>
      </c>
      <c r="G149" s="264"/>
      <c r="H149" s="267">
        <v>24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187</v>
      </c>
      <c r="AU149" s="273" t="s">
        <v>82</v>
      </c>
      <c r="AV149" s="15" t="s">
        <v>196</v>
      </c>
      <c r="AW149" s="15" t="s">
        <v>36</v>
      </c>
      <c r="AX149" s="15" t="s">
        <v>73</v>
      </c>
      <c r="AY149" s="273" t="s">
        <v>175</v>
      </c>
    </row>
    <row r="150" s="14" customFormat="1">
      <c r="A150" s="14"/>
      <c r="B150" s="252"/>
      <c r="C150" s="253"/>
      <c r="D150" s="224" t="s">
        <v>187</v>
      </c>
      <c r="E150" s="254" t="s">
        <v>30</v>
      </c>
      <c r="F150" s="255" t="s">
        <v>190</v>
      </c>
      <c r="G150" s="253"/>
      <c r="H150" s="256">
        <v>94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187</v>
      </c>
      <c r="AU150" s="262" t="s">
        <v>82</v>
      </c>
      <c r="AV150" s="14" t="s">
        <v>181</v>
      </c>
      <c r="AW150" s="14" t="s">
        <v>36</v>
      </c>
      <c r="AX150" s="14" t="s">
        <v>80</v>
      </c>
      <c r="AY150" s="262" t="s">
        <v>175</v>
      </c>
    </row>
    <row r="151" s="2" customFormat="1" ht="16.5" customHeight="1">
      <c r="A151" s="42"/>
      <c r="B151" s="43"/>
      <c r="C151" s="287" t="s">
        <v>223</v>
      </c>
      <c r="D151" s="297" t="s">
        <v>770</v>
      </c>
      <c r="E151" s="288" t="s">
        <v>3933</v>
      </c>
      <c r="F151" s="289" t="s">
        <v>3934</v>
      </c>
      <c r="G151" s="290" t="s">
        <v>247</v>
      </c>
      <c r="H151" s="291">
        <v>51</v>
      </c>
      <c r="I151" s="292"/>
      <c r="J151" s="293">
        <f>ROUND(I151*H151,2)</f>
        <v>0</v>
      </c>
      <c r="K151" s="289" t="s">
        <v>30</v>
      </c>
      <c r="L151" s="294"/>
      <c r="M151" s="295" t="s">
        <v>30</v>
      </c>
      <c r="N151" s="296" t="s">
        <v>44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462</v>
      </c>
      <c r="AT151" s="222" t="s">
        <v>770</v>
      </c>
      <c r="AU151" s="222" t="s">
        <v>82</v>
      </c>
      <c r="AY151" s="20" t="s">
        <v>175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80</v>
      </c>
      <c r="BK151" s="223">
        <f>ROUND(I151*H151,2)</f>
        <v>0</v>
      </c>
      <c r="BL151" s="20" t="s">
        <v>305</v>
      </c>
      <c r="BM151" s="222" t="s">
        <v>3935</v>
      </c>
    </row>
    <row r="152" s="2" customFormat="1">
      <c r="A152" s="42"/>
      <c r="B152" s="43"/>
      <c r="C152" s="44"/>
      <c r="D152" s="224" t="s">
        <v>183</v>
      </c>
      <c r="E152" s="44"/>
      <c r="F152" s="225" t="s">
        <v>3936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183</v>
      </c>
      <c r="AU152" s="20" t="s">
        <v>82</v>
      </c>
    </row>
    <row r="153" s="2" customFormat="1">
      <c r="A153" s="42"/>
      <c r="B153" s="43"/>
      <c r="C153" s="44"/>
      <c r="D153" s="224" t="s">
        <v>311</v>
      </c>
      <c r="E153" s="44"/>
      <c r="F153" s="274" t="s">
        <v>3465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311</v>
      </c>
      <c r="AU153" s="20" t="s">
        <v>82</v>
      </c>
    </row>
    <row r="154" s="12" customFormat="1">
      <c r="A154" s="12"/>
      <c r="B154" s="231"/>
      <c r="C154" s="232"/>
      <c r="D154" s="224" t="s">
        <v>187</v>
      </c>
      <c r="E154" s="233" t="s">
        <v>30</v>
      </c>
      <c r="F154" s="234" t="s">
        <v>3937</v>
      </c>
      <c r="G154" s="232"/>
      <c r="H154" s="233" t="s">
        <v>30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0" t="s">
        <v>187</v>
      </c>
      <c r="AU154" s="240" t="s">
        <v>82</v>
      </c>
      <c r="AV154" s="12" t="s">
        <v>80</v>
      </c>
      <c r="AW154" s="12" t="s">
        <v>36</v>
      </c>
      <c r="AX154" s="12" t="s">
        <v>73</v>
      </c>
      <c r="AY154" s="240" t="s">
        <v>175</v>
      </c>
    </row>
    <row r="155" s="12" customFormat="1">
      <c r="A155" s="12"/>
      <c r="B155" s="231"/>
      <c r="C155" s="232"/>
      <c r="D155" s="224" t="s">
        <v>187</v>
      </c>
      <c r="E155" s="233" t="s">
        <v>30</v>
      </c>
      <c r="F155" s="234" t="s">
        <v>3918</v>
      </c>
      <c r="G155" s="232"/>
      <c r="H155" s="233" t="s">
        <v>30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0" t="s">
        <v>187</v>
      </c>
      <c r="AU155" s="240" t="s">
        <v>82</v>
      </c>
      <c r="AV155" s="12" t="s">
        <v>80</v>
      </c>
      <c r="AW155" s="12" t="s">
        <v>36</v>
      </c>
      <c r="AX155" s="12" t="s">
        <v>73</v>
      </c>
      <c r="AY155" s="240" t="s">
        <v>175</v>
      </c>
    </row>
    <row r="156" s="13" customFormat="1">
      <c r="A156" s="13"/>
      <c r="B156" s="241"/>
      <c r="C156" s="242"/>
      <c r="D156" s="224" t="s">
        <v>187</v>
      </c>
      <c r="E156" s="243" t="s">
        <v>30</v>
      </c>
      <c r="F156" s="244" t="s">
        <v>3938</v>
      </c>
      <c r="G156" s="242"/>
      <c r="H156" s="245">
        <v>51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187</v>
      </c>
      <c r="AU156" s="251" t="s">
        <v>82</v>
      </c>
      <c r="AV156" s="13" t="s">
        <v>82</v>
      </c>
      <c r="AW156" s="13" t="s">
        <v>36</v>
      </c>
      <c r="AX156" s="13" t="s">
        <v>73</v>
      </c>
      <c r="AY156" s="251" t="s">
        <v>175</v>
      </c>
    </row>
    <row r="157" s="14" customFormat="1">
      <c r="A157" s="14"/>
      <c r="B157" s="252"/>
      <c r="C157" s="253"/>
      <c r="D157" s="224" t="s">
        <v>187</v>
      </c>
      <c r="E157" s="254" t="s">
        <v>30</v>
      </c>
      <c r="F157" s="255" t="s">
        <v>190</v>
      </c>
      <c r="G157" s="253"/>
      <c r="H157" s="256">
        <v>51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187</v>
      </c>
      <c r="AU157" s="262" t="s">
        <v>82</v>
      </c>
      <c r="AV157" s="14" t="s">
        <v>181</v>
      </c>
      <c r="AW157" s="14" t="s">
        <v>36</v>
      </c>
      <c r="AX157" s="14" t="s">
        <v>80</v>
      </c>
      <c r="AY157" s="262" t="s">
        <v>175</v>
      </c>
    </row>
    <row r="158" s="2" customFormat="1" ht="16.5" customHeight="1">
      <c r="A158" s="42"/>
      <c r="B158" s="43"/>
      <c r="C158" s="287" t="s">
        <v>237</v>
      </c>
      <c r="D158" s="297" t="s">
        <v>770</v>
      </c>
      <c r="E158" s="288" t="s">
        <v>3939</v>
      </c>
      <c r="F158" s="289" t="s">
        <v>3940</v>
      </c>
      <c r="G158" s="290" t="s">
        <v>247</v>
      </c>
      <c r="H158" s="291">
        <v>81</v>
      </c>
      <c r="I158" s="292"/>
      <c r="J158" s="293">
        <f>ROUND(I158*H158,2)</f>
        <v>0</v>
      </c>
      <c r="K158" s="289" t="s">
        <v>30</v>
      </c>
      <c r="L158" s="294"/>
      <c r="M158" s="295" t="s">
        <v>30</v>
      </c>
      <c r="N158" s="296" t="s">
        <v>44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2" t="s">
        <v>462</v>
      </c>
      <c r="AT158" s="222" t="s">
        <v>770</v>
      </c>
      <c r="AU158" s="222" t="s">
        <v>82</v>
      </c>
      <c r="AY158" s="20" t="s">
        <v>175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80</v>
      </c>
      <c r="BK158" s="223">
        <f>ROUND(I158*H158,2)</f>
        <v>0</v>
      </c>
      <c r="BL158" s="20" t="s">
        <v>305</v>
      </c>
      <c r="BM158" s="222" t="s">
        <v>3941</v>
      </c>
    </row>
    <row r="159" s="2" customFormat="1">
      <c r="A159" s="42"/>
      <c r="B159" s="43"/>
      <c r="C159" s="44"/>
      <c r="D159" s="224" t="s">
        <v>183</v>
      </c>
      <c r="E159" s="44"/>
      <c r="F159" s="225" t="s">
        <v>3942</v>
      </c>
      <c r="G159" s="44"/>
      <c r="H159" s="44"/>
      <c r="I159" s="226"/>
      <c r="J159" s="44"/>
      <c r="K159" s="44"/>
      <c r="L159" s="48"/>
      <c r="M159" s="227"/>
      <c r="N159" s="228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183</v>
      </c>
      <c r="AU159" s="20" t="s">
        <v>82</v>
      </c>
    </row>
    <row r="160" s="2" customFormat="1">
      <c r="A160" s="42"/>
      <c r="B160" s="43"/>
      <c r="C160" s="44"/>
      <c r="D160" s="224" t="s">
        <v>311</v>
      </c>
      <c r="E160" s="44"/>
      <c r="F160" s="274" t="s">
        <v>3465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311</v>
      </c>
      <c r="AU160" s="20" t="s">
        <v>82</v>
      </c>
    </row>
    <row r="161" s="12" customFormat="1">
      <c r="A161" s="12"/>
      <c r="B161" s="231"/>
      <c r="C161" s="232"/>
      <c r="D161" s="224" t="s">
        <v>187</v>
      </c>
      <c r="E161" s="233" t="s">
        <v>30</v>
      </c>
      <c r="F161" s="234" t="s">
        <v>3920</v>
      </c>
      <c r="G161" s="232"/>
      <c r="H161" s="233" t="s">
        <v>30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0" t="s">
        <v>187</v>
      </c>
      <c r="AU161" s="240" t="s">
        <v>82</v>
      </c>
      <c r="AV161" s="12" t="s">
        <v>80</v>
      </c>
      <c r="AW161" s="12" t="s">
        <v>36</v>
      </c>
      <c r="AX161" s="12" t="s">
        <v>73</v>
      </c>
      <c r="AY161" s="240" t="s">
        <v>175</v>
      </c>
    </row>
    <row r="162" s="12" customFormat="1">
      <c r="A162" s="12"/>
      <c r="B162" s="231"/>
      <c r="C162" s="232"/>
      <c r="D162" s="224" t="s">
        <v>187</v>
      </c>
      <c r="E162" s="233" t="s">
        <v>30</v>
      </c>
      <c r="F162" s="234" t="s">
        <v>3921</v>
      </c>
      <c r="G162" s="232"/>
      <c r="H162" s="233" t="s">
        <v>30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40" t="s">
        <v>187</v>
      </c>
      <c r="AU162" s="240" t="s">
        <v>82</v>
      </c>
      <c r="AV162" s="12" t="s">
        <v>80</v>
      </c>
      <c r="AW162" s="12" t="s">
        <v>36</v>
      </c>
      <c r="AX162" s="12" t="s">
        <v>73</v>
      </c>
      <c r="AY162" s="240" t="s">
        <v>175</v>
      </c>
    </row>
    <row r="163" s="13" customFormat="1">
      <c r="A163" s="13"/>
      <c r="B163" s="241"/>
      <c r="C163" s="242"/>
      <c r="D163" s="224" t="s">
        <v>187</v>
      </c>
      <c r="E163" s="243" t="s">
        <v>30</v>
      </c>
      <c r="F163" s="244" t="s">
        <v>3943</v>
      </c>
      <c r="G163" s="242"/>
      <c r="H163" s="245">
        <v>81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187</v>
      </c>
      <c r="AU163" s="251" t="s">
        <v>82</v>
      </c>
      <c r="AV163" s="13" t="s">
        <v>82</v>
      </c>
      <c r="AW163" s="13" t="s">
        <v>36</v>
      </c>
      <c r="AX163" s="13" t="s">
        <v>73</v>
      </c>
      <c r="AY163" s="251" t="s">
        <v>175</v>
      </c>
    </row>
    <row r="164" s="14" customFormat="1">
      <c r="A164" s="14"/>
      <c r="B164" s="252"/>
      <c r="C164" s="253"/>
      <c r="D164" s="224" t="s">
        <v>187</v>
      </c>
      <c r="E164" s="254" t="s">
        <v>30</v>
      </c>
      <c r="F164" s="255" t="s">
        <v>190</v>
      </c>
      <c r="G164" s="253"/>
      <c r="H164" s="256">
        <v>81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187</v>
      </c>
      <c r="AU164" s="262" t="s">
        <v>82</v>
      </c>
      <c r="AV164" s="14" t="s">
        <v>181</v>
      </c>
      <c r="AW164" s="14" t="s">
        <v>36</v>
      </c>
      <c r="AX164" s="14" t="s">
        <v>80</v>
      </c>
      <c r="AY164" s="262" t="s">
        <v>175</v>
      </c>
    </row>
    <row r="165" s="2" customFormat="1" ht="16.5" customHeight="1">
      <c r="A165" s="42"/>
      <c r="B165" s="43"/>
      <c r="C165" s="287" t="s">
        <v>244</v>
      </c>
      <c r="D165" s="297" t="s">
        <v>770</v>
      </c>
      <c r="E165" s="288" t="s">
        <v>3944</v>
      </c>
      <c r="F165" s="289" t="s">
        <v>3945</v>
      </c>
      <c r="G165" s="290" t="s">
        <v>247</v>
      </c>
      <c r="H165" s="291">
        <v>84</v>
      </c>
      <c r="I165" s="292"/>
      <c r="J165" s="293">
        <f>ROUND(I165*H165,2)</f>
        <v>0</v>
      </c>
      <c r="K165" s="289" t="s">
        <v>30</v>
      </c>
      <c r="L165" s="294"/>
      <c r="M165" s="295" t="s">
        <v>30</v>
      </c>
      <c r="N165" s="296" t="s">
        <v>44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2" t="s">
        <v>462</v>
      </c>
      <c r="AT165" s="222" t="s">
        <v>770</v>
      </c>
      <c r="AU165" s="222" t="s">
        <v>82</v>
      </c>
      <c r="AY165" s="20" t="s">
        <v>175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80</v>
      </c>
      <c r="BK165" s="223">
        <f>ROUND(I165*H165,2)</f>
        <v>0</v>
      </c>
      <c r="BL165" s="20" t="s">
        <v>305</v>
      </c>
      <c r="BM165" s="222" t="s">
        <v>3946</v>
      </c>
    </row>
    <row r="166" s="2" customFormat="1">
      <c r="A166" s="42"/>
      <c r="B166" s="43"/>
      <c r="C166" s="44"/>
      <c r="D166" s="224" t="s">
        <v>183</v>
      </c>
      <c r="E166" s="44"/>
      <c r="F166" s="225" t="s">
        <v>3945</v>
      </c>
      <c r="G166" s="44"/>
      <c r="H166" s="44"/>
      <c r="I166" s="226"/>
      <c r="J166" s="44"/>
      <c r="K166" s="44"/>
      <c r="L166" s="48"/>
      <c r="M166" s="227"/>
      <c r="N166" s="228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183</v>
      </c>
      <c r="AU166" s="20" t="s">
        <v>82</v>
      </c>
    </row>
    <row r="167" s="2" customFormat="1">
      <c r="A167" s="42"/>
      <c r="B167" s="43"/>
      <c r="C167" s="44"/>
      <c r="D167" s="224" t="s">
        <v>311</v>
      </c>
      <c r="E167" s="44"/>
      <c r="F167" s="274" t="s">
        <v>3465</v>
      </c>
      <c r="G167" s="44"/>
      <c r="H167" s="44"/>
      <c r="I167" s="226"/>
      <c r="J167" s="44"/>
      <c r="K167" s="44"/>
      <c r="L167" s="48"/>
      <c r="M167" s="227"/>
      <c r="N167" s="228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311</v>
      </c>
      <c r="AU167" s="20" t="s">
        <v>82</v>
      </c>
    </row>
    <row r="168" s="12" customFormat="1">
      <c r="A168" s="12"/>
      <c r="B168" s="231"/>
      <c r="C168" s="232"/>
      <c r="D168" s="224" t="s">
        <v>187</v>
      </c>
      <c r="E168" s="233" t="s">
        <v>30</v>
      </c>
      <c r="F168" s="234" t="s">
        <v>3947</v>
      </c>
      <c r="G168" s="232"/>
      <c r="H168" s="233" t="s">
        <v>30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0" t="s">
        <v>187</v>
      </c>
      <c r="AU168" s="240" t="s">
        <v>82</v>
      </c>
      <c r="AV168" s="12" t="s">
        <v>80</v>
      </c>
      <c r="AW168" s="12" t="s">
        <v>36</v>
      </c>
      <c r="AX168" s="12" t="s">
        <v>73</v>
      </c>
      <c r="AY168" s="240" t="s">
        <v>175</v>
      </c>
    </row>
    <row r="169" s="12" customFormat="1">
      <c r="A169" s="12"/>
      <c r="B169" s="231"/>
      <c r="C169" s="232"/>
      <c r="D169" s="224" t="s">
        <v>187</v>
      </c>
      <c r="E169" s="233" t="s">
        <v>30</v>
      </c>
      <c r="F169" s="234" t="s">
        <v>3924</v>
      </c>
      <c r="G169" s="232"/>
      <c r="H169" s="233" t="s">
        <v>30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40" t="s">
        <v>187</v>
      </c>
      <c r="AU169" s="240" t="s">
        <v>82</v>
      </c>
      <c r="AV169" s="12" t="s">
        <v>80</v>
      </c>
      <c r="AW169" s="12" t="s">
        <v>36</v>
      </c>
      <c r="AX169" s="12" t="s">
        <v>73</v>
      </c>
      <c r="AY169" s="240" t="s">
        <v>175</v>
      </c>
    </row>
    <row r="170" s="13" customFormat="1">
      <c r="A170" s="13"/>
      <c r="B170" s="241"/>
      <c r="C170" s="242"/>
      <c r="D170" s="224" t="s">
        <v>187</v>
      </c>
      <c r="E170" s="243" t="s">
        <v>30</v>
      </c>
      <c r="F170" s="244" t="s">
        <v>3948</v>
      </c>
      <c r="G170" s="242"/>
      <c r="H170" s="245">
        <v>84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1" t="s">
        <v>187</v>
      </c>
      <c r="AU170" s="251" t="s">
        <v>82</v>
      </c>
      <c r="AV170" s="13" t="s">
        <v>82</v>
      </c>
      <c r="AW170" s="13" t="s">
        <v>36</v>
      </c>
      <c r="AX170" s="13" t="s">
        <v>73</v>
      </c>
      <c r="AY170" s="251" t="s">
        <v>175</v>
      </c>
    </row>
    <row r="171" s="14" customFormat="1">
      <c r="A171" s="14"/>
      <c r="B171" s="252"/>
      <c r="C171" s="253"/>
      <c r="D171" s="224" t="s">
        <v>187</v>
      </c>
      <c r="E171" s="254" t="s">
        <v>30</v>
      </c>
      <c r="F171" s="255" t="s">
        <v>190</v>
      </c>
      <c r="G171" s="253"/>
      <c r="H171" s="256">
        <v>84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2" t="s">
        <v>187</v>
      </c>
      <c r="AU171" s="262" t="s">
        <v>82</v>
      </c>
      <c r="AV171" s="14" t="s">
        <v>181</v>
      </c>
      <c r="AW171" s="14" t="s">
        <v>36</v>
      </c>
      <c r="AX171" s="14" t="s">
        <v>80</v>
      </c>
      <c r="AY171" s="262" t="s">
        <v>175</v>
      </c>
    </row>
    <row r="172" s="2" customFormat="1" ht="21.75" customHeight="1">
      <c r="A172" s="42"/>
      <c r="B172" s="43"/>
      <c r="C172" s="211" t="s">
        <v>212</v>
      </c>
      <c r="D172" s="211" t="s">
        <v>176</v>
      </c>
      <c r="E172" s="212" t="s">
        <v>3494</v>
      </c>
      <c r="F172" s="213" t="s">
        <v>3495</v>
      </c>
      <c r="G172" s="214" t="s">
        <v>247</v>
      </c>
      <c r="H172" s="215">
        <v>8</v>
      </c>
      <c r="I172" s="216"/>
      <c r="J172" s="217">
        <f>ROUND(I172*H172,2)</f>
        <v>0</v>
      </c>
      <c r="K172" s="213" t="s">
        <v>180</v>
      </c>
      <c r="L172" s="48"/>
      <c r="M172" s="218" t="s">
        <v>30</v>
      </c>
      <c r="N172" s="219" t="s">
        <v>44</v>
      </c>
      <c r="O172" s="88"/>
      <c r="P172" s="220">
        <f>O172*H172</f>
        <v>0</v>
      </c>
      <c r="Q172" s="220">
        <v>9E-05</v>
      </c>
      <c r="R172" s="220">
        <f>Q172*H172</f>
        <v>0.00072</v>
      </c>
      <c r="S172" s="220">
        <v>0</v>
      </c>
      <c r="T172" s="221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2" t="s">
        <v>305</v>
      </c>
      <c r="AT172" s="222" t="s">
        <v>176</v>
      </c>
      <c r="AU172" s="222" t="s">
        <v>82</v>
      </c>
      <c r="AY172" s="20" t="s">
        <v>175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0" t="s">
        <v>80</v>
      </c>
      <c r="BK172" s="223">
        <f>ROUND(I172*H172,2)</f>
        <v>0</v>
      </c>
      <c r="BL172" s="20" t="s">
        <v>305</v>
      </c>
      <c r="BM172" s="222" t="s">
        <v>3949</v>
      </c>
    </row>
    <row r="173" s="2" customFormat="1">
      <c r="A173" s="42"/>
      <c r="B173" s="43"/>
      <c r="C173" s="44"/>
      <c r="D173" s="224" t="s">
        <v>183</v>
      </c>
      <c r="E173" s="44"/>
      <c r="F173" s="225" t="s">
        <v>3497</v>
      </c>
      <c r="G173" s="44"/>
      <c r="H173" s="44"/>
      <c r="I173" s="226"/>
      <c r="J173" s="44"/>
      <c r="K173" s="44"/>
      <c r="L173" s="48"/>
      <c r="M173" s="227"/>
      <c r="N173" s="228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183</v>
      </c>
      <c r="AU173" s="20" t="s">
        <v>82</v>
      </c>
    </row>
    <row r="174" s="2" customFormat="1">
      <c r="A174" s="42"/>
      <c r="B174" s="43"/>
      <c r="C174" s="44"/>
      <c r="D174" s="229" t="s">
        <v>185</v>
      </c>
      <c r="E174" s="44"/>
      <c r="F174" s="230" t="s">
        <v>3498</v>
      </c>
      <c r="G174" s="44"/>
      <c r="H174" s="44"/>
      <c r="I174" s="226"/>
      <c r="J174" s="44"/>
      <c r="K174" s="44"/>
      <c r="L174" s="48"/>
      <c r="M174" s="227"/>
      <c r="N174" s="228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185</v>
      </c>
      <c r="AU174" s="20" t="s">
        <v>82</v>
      </c>
    </row>
    <row r="175" s="2" customFormat="1">
      <c r="A175" s="42"/>
      <c r="B175" s="43"/>
      <c r="C175" s="44"/>
      <c r="D175" s="224" t="s">
        <v>311</v>
      </c>
      <c r="E175" s="44"/>
      <c r="F175" s="274" t="s">
        <v>3950</v>
      </c>
      <c r="G175" s="44"/>
      <c r="H175" s="44"/>
      <c r="I175" s="226"/>
      <c r="J175" s="44"/>
      <c r="K175" s="44"/>
      <c r="L175" s="48"/>
      <c r="M175" s="227"/>
      <c r="N175" s="228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311</v>
      </c>
      <c r="AU175" s="20" t="s">
        <v>82</v>
      </c>
    </row>
    <row r="176" s="12" customFormat="1">
      <c r="A176" s="12"/>
      <c r="B176" s="231"/>
      <c r="C176" s="232"/>
      <c r="D176" s="224" t="s">
        <v>187</v>
      </c>
      <c r="E176" s="233" t="s">
        <v>30</v>
      </c>
      <c r="F176" s="234" t="s">
        <v>3951</v>
      </c>
      <c r="G176" s="232"/>
      <c r="H176" s="233" t="s">
        <v>30</v>
      </c>
      <c r="I176" s="235"/>
      <c r="J176" s="232"/>
      <c r="K176" s="232"/>
      <c r="L176" s="236"/>
      <c r="M176" s="237"/>
      <c r="N176" s="238"/>
      <c r="O176" s="238"/>
      <c r="P176" s="238"/>
      <c r="Q176" s="238"/>
      <c r="R176" s="238"/>
      <c r="S176" s="238"/>
      <c r="T176" s="239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40" t="s">
        <v>187</v>
      </c>
      <c r="AU176" s="240" t="s">
        <v>82</v>
      </c>
      <c r="AV176" s="12" t="s">
        <v>80</v>
      </c>
      <c r="AW176" s="12" t="s">
        <v>36</v>
      </c>
      <c r="AX176" s="12" t="s">
        <v>73</v>
      </c>
      <c r="AY176" s="240" t="s">
        <v>175</v>
      </c>
    </row>
    <row r="177" s="12" customFormat="1">
      <c r="A177" s="12"/>
      <c r="B177" s="231"/>
      <c r="C177" s="232"/>
      <c r="D177" s="224" t="s">
        <v>187</v>
      </c>
      <c r="E177" s="233" t="s">
        <v>30</v>
      </c>
      <c r="F177" s="234" t="s">
        <v>3952</v>
      </c>
      <c r="G177" s="232"/>
      <c r="H177" s="233" t="s">
        <v>30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40" t="s">
        <v>187</v>
      </c>
      <c r="AU177" s="240" t="s">
        <v>82</v>
      </c>
      <c r="AV177" s="12" t="s">
        <v>80</v>
      </c>
      <c r="AW177" s="12" t="s">
        <v>36</v>
      </c>
      <c r="AX177" s="12" t="s">
        <v>73</v>
      </c>
      <c r="AY177" s="240" t="s">
        <v>175</v>
      </c>
    </row>
    <row r="178" s="13" customFormat="1">
      <c r="A178" s="13"/>
      <c r="B178" s="241"/>
      <c r="C178" s="242"/>
      <c r="D178" s="224" t="s">
        <v>187</v>
      </c>
      <c r="E178" s="243" t="s">
        <v>30</v>
      </c>
      <c r="F178" s="244" t="s">
        <v>3953</v>
      </c>
      <c r="G178" s="242"/>
      <c r="H178" s="245">
        <v>4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1" t="s">
        <v>187</v>
      </c>
      <c r="AU178" s="251" t="s">
        <v>82</v>
      </c>
      <c r="AV178" s="13" t="s">
        <v>82</v>
      </c>
      <c r="AW178" s="13" t="s">
        <v>36</v>
      </c>
      <c r="AX178" s="13" t="s">
        <v>73</v>
      </c>
      <c r="AY178" s="251" t="s">
        <v>175</v>
      </c>
    </row>
    <row r="179" s="15" customFormat="1">
      <c r="A179" s="15"/>
      <c r="B179" s="263"/>
      <c r="C179" s="264"/>
      <c r="D179" s="224" t="s">
        <v>187</v>
      </c>
      <c r="E179" s="265" t="s">
        <v>30</v>
      </c>
      <c r="F179" s="266" t="s">
        <v>231</v>
      </c>
      <c r="G179" s="264"/>
      <c r="H179" s="267">
        <v>4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3" t="s">
        <v>187</v>
      </c>
      <c r="AU179" s="273" t="s">
        <v>82</v>
      </c>
      <c r="AV179" s="15" t="s">
        <v>196</v>
      </c>
      <c r="AW179" s="15" t="s">
        <v>36</v>
      </c>
      <c r="AX179" s="15" t="s">
        <v>73</v>
      </c>
      <c r="AY179" s="273" t="s">
        <v>175</v>
      </c>
    </row>
    <row r="180" s="12" customFormat="1">
      <c r="A180" s="12"/>
      <c r="B180" s="231"/>
      <c r="C180" s="232"/>
      <c r="D180" s="224" t="s">
        <v>187</v>
      </c>
      <c r="E180" s="233" t="s">
        <v>30</v>
      </c>
      <c r="F180" s="234" t="s">
        <v>3954</v>
      </c>
      <c r="G180" s="232"/>
      <c r="H180" s="233" t="s">
        <v>30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40" t="s">
        <v>187</v>
      </c>
      <c r="AU180" s="240" t="s">
        <v>82</v>
      </c>
      <c r="AV180" s="12" t="s">
        <v>80</v>
      </c>
      <c r="AW180" s="12" t="s">
        <v>36</v>
      </c>
      <c r="AX180" s="12" t="s">
        <v>73</v>
      </c>
      <c r="AY180" s="240" t="s">
        <v>175</v>
      </c>
    </row>
    <row r="181" s="12" customFormat="1">
      <c r="A181" s="12"/>
      <c r="B181" s="231"/>
      <c r="C181" s="232"/>
      <c r="D181" s="224" t="s">
        <v>187</v>
      </c>
      <c r="E181" s="233" t="s">
        <v>30</v>
      </c>
      <c r="F181" s="234" t="s">
        <v>3955</v>
      </c>
      <c r="G181" s="232"/>
      <c r="H181" s="233" t="s">
        <v>30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40" t="s">
        <v>187</v>
      </c>
      <c r="AU181" s="240" t="s">
        <v>82</v>
      </c>
      <c r="AV181" s="12" t="s">
        <v>80</v>
      </c>
      <c r="AW181" s="12" t="s">
        <v>36</v>
      </c>
      <c r="AX181" s="12" t="s">
        <v>73</v>
      </c>
      <c r="AY181" s="240" t="s">
        <v>175</v>
      </c>
    </row>
    <row r="182" s="13" customFormat="1">
      <c r="A182" s="13"/>
      <c r="B182" s="241"/>
      <c r="C182" s="242"/>
      <c r="D182" s="224" t="s">
        <v>187</v>
      </c>
      <c r="E182" s="243" t="s">
        <v>30</v>
      </c>
      <c r="F182" s="244" t="s">
        <v>3956</v>
      </c>
      <c r="G182" s="242"/>
      <c r="H182" s="245">
        <v>4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1" t="s">
        <v>187</v>
      </c>
      <c r="AU182" s="251" t="s">
        <v>82</v>
      </c>
      <c r="AV182" s="13" t="s">
        <v>82</v>
      </c>
      <c r="AW182" s="13" t="s">
        <v>36</v>
      </c>
      <c r="AX182" s="13" t="s">
        <v>73</v>
      </c>
      <c r="AY182" s="251" t="s">
        <v>175</v>
      </c>
    </row>
    <row r="183" s="15" customFormat="1">
      <c r="A183" s="15"/>
      <c r="B183" s="263"/>
      <c r="C183" s="264"/>
      <c r="D183" s="224" t="s">
        <v>187</v>
      </c>
      <c r="E183" s="265" t="s">
        <v>30</v>
      </c>
      <c r="F183" s="266" t="s">
        <v>231</v>
      </c>
      <c r="G183" s="264"/>
      <c r="H183" s="267">
        <v>4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3" t="s">
        <v>187</v>
      </c>
      <c r="AU183" s="273" t="s">
        <v>82</v>
      </c>
      <c r="AV183" s="15" t="s">
        <v>196</v>
      </c>
      <c r="AW183" s="15" t="s">
        <v>36</v>
      </c>
      <c r="AX183" s="15" t="s">
        <v>73</v>
      </c>
      <c r="AY183" s="273" t="s">
        <v>175</v>
      </c>
    </row>
    <row r="184" s="14" customFormat="1">
      <c r="A184" s="14"/>
      <c r="B184" s="252"/>
      <c r="C184" s="253"/>
      <c r="D184" s="224" t="s">
        <v>187</v>
      </c>
      <c r="E184" s="254" t="s">
        <v>30</v>
      </c>
      <c r="F184" s="255" t="s">
        <v>190</v>
      </c>
      <c r="G184" s="253"/>
      <c r="H184" s="256">
        <v>8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187</v>
      </c>
      <c r="AU184" s="262" t="s">
        <v>82</v>
      </c>
      <c r="AV184" s="14" t="s">
        <v>181</v>
      </c>
      <c r="AW184" s="14" t="s">
        <v>36</v>
      </c>
      <c r="AX184" s="14" t="s">
        <v>80</v>
      </c>
      <c r="AY184" s="262" t="s">
        <v>175</v>
      </c>
    </row>
    <row r="185" s="2" customFormat="1" ht="16.5" customHeight="1">
      <c r="A185" s="42"/>
      <c r="B185" s="43"/>
      <c r="C185" s="287" t="s">
        <v>259</v>
      </c>
      <c r="D185" s="287" t="s">
        <v>770</v>
      </c>
      <c r="E185" s="288" t="s">
        <v>3957</v>
      </c>
      <c r="F185" s="289" t="s">
        <v>3958</v>
      </c>
      <c r="G185" s="290" t="s">
        <v>247</v>
      </c>
      <c r="H185" s="291">
        <v>4</v>
      </c>
      <c r="I185" s="292"/>
      <c r="J185" s="293">
        <f>ROUND(I185*H185,2)</f>
        <v>0</v>
      </c>
      <c r="K185" s="289" t="s">
        <v>180</v>
      </c>
      <c r="L185" s="294"/>
      <c r="M185" s="295" t="s">
        <v>30</v>
      </c>
      <c r="N185" s="296" t="s">
        <v>44</v>
      </c>
      <c r="O185" s="88"/>
      <c r="P185" s="220">
        <f>O185*H185</f>
        <v>0</v>
      </c>
      <c r="Q185" s="220">
        <v>0.00059</v>
      </c>
      <c r="R185" s="220">
        <f>Q185*H185</f>
        <v>0.0023600000000000004</v>
      </c>
      <c r="S185" s="220">
        <v>0</v>
      </c>
      <c r="T185" s="221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2" t="s">
        <v>462</v>
      </c>
      <c r="AT185" s="222" t="s">
        <v>770</v>
      </c>
      <c r="AU185" s="222" t="s">
        <v>82</v>
      </c>
      <c r="AY185" s="20" t="s">
        <v>175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0" t="s">
        <v>80</v>
      </c>
      <c r="BK185" s="223">
        <f>ROUND(I185*H185,2)</f>
        <v>0</v>
      </c>
      <c r="BL185" s="20" t="s">
        <v>305</v>
      </c>
      <c r="BM185" s="222" t="s">
        <v>3959</v>
      </c>
    </row>
    <row r="186" s="2" customFormat="1">
      <c r="A186" s="42"/>
      <c r="B186" s="43"/>
      <c r="C186" s="44"/>
      <c r="D186" s="224" t="s">
        <v>183</v>
      </c>
      <c r="E186" s="44"/>
      <c r="F186" s="225" t="s">
        <v>3958</v>
      </c>
      <c r="G186" s="44"/>
      <c r="H186" s="44"/>
      <c r="I186" s="226"/>
      <c r="J186" s="44"/>
      <c r="K186" s="44"/>
      <c r="L186" s="48"/>
      <c r="M186" s="227"/>
      <c r="N186" s="228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183</v>
      </c>
      <c r="AU186" s="20" t="s">
        <v>82</v>
      </c>
    </row>
    <row r="187" s="2" customFormat="1">
      <c r="A187" s="42"/>
      <c r="B187" s="43"/>
      <c r="C187" s="44"/>
      <c r="D187" s="224" t="s">
        <v>311</v>
      </c>
      <c r="E187" s="44"/>
      <c r="F187" s="274" t="s">
        <v>3960</v>
      </c>
      <c r="G187" s="44"/>
      <c r="H187" s="44"/>
      <c r="I187" s="226"/>
      <c r="J187" s="44"/>
      <c r="K187" s="44"/>
      <c r="L187" s="48"/>
      <c r="M187" s="227"/>
      <c r="N187" s="228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311</v>
      </c>
      <c r="AU187" s="20" t="s">
        <v>82</v>
      </c>
    </row>
    <row r="188" s="12" customFormat="1">
      <c r="A188" s="12"/>
      <c r="B188" s="231"/>
      <c r="C188" s="232"/>
      <c r="D188" s="224" t="s">
        <v>187</v>
      </c>
      <c r="E188" s="233" t="s">
        <v>30</v>
      </c>
      <c r="F188" s="234" t="s">
        <v>3951</v>
      </c>
      <c r="G188" s="232"/>
      <c r="H188" s="233" t="s">
        <v>30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40" t="s">
        <v>187</v>
      </c>
      <c r="AU188" s="240" t="s">
        <v>82</v>
      </c>
      <c r="AV188" s="12" t="s">
        <v>80</v>
      </c>
      <c r="AW188" s="12" t="s">
        <v>36</v>
      </c>
      <c r="AX188" s="12" t="s">
        <v>73</v>
      </c>
      <c r="AY188" s="240" t="s">
        <v>175</v>
      </c>
    </row>
    <row r="189" s="12" customFormat="1">
      <c r="A189" s="12"/>
      <c r="B189" s="231"/>
      <c r="C189" s="232"/>
      <c r="D189" s="224" t="s">
        <v>187</v>
      </c>
      <c r="E189" s="233" t="s">
        <v>30</v>
      </c>
      <c r="F189" s="234" t="s">
        <v>3952</v>
      </c>
      <c r="G189" s="232"/>
      <c r="H189" s="233" t="s">
        <v>30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40" t="s">
        <v>187</v>
      </c>
      <c r="AU189" s="240" t="s">
        <v>82</v>
      </c>
      <c r="AV189" s="12" t="s">
        <v>80</v>
      </c>
      <c r="AW189" s="12" t="s">
        <v>36</v>
      </c>
      <c r="AX189" s="12" t="s">
        <v>73</v>
      </c>
      <c r="AY189" s="240" t="s">
        <v>175</v>
      </c>
    </row>
    <row r="190" s="13" customFormat="1">
      <c r="A190" s="13"/>
      <c r="B190" s="241"/>
      <c r="C190" s="242"/>
      <c r="D190" s="224" t="s">
        <v>187</v>
      </c>
      <c r="E190" s="243" t="s">
        <v>30</v>
      </c>
      <c r="F190" s="244" t="s">
        <v>3961</v>
      </c>
      <c r="G190" s="242"/>
      <c r="H190" s="245">
        <v>4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187</v>
      </c>
      <c r="AU190" s="251" t="s">
        <v>82</v>
      </c>
      <c r="AV190" s="13" t="s">
        <v>82</v>
      </c>
      <c r="AW190" s="13" t="s">
        <v>36</v>
      </c>
      <c r="AX190" s="13" t="s">
        <v>73</v>
      </c>
      <c r="AY190" s="251" t="s">
        <v>175</v>
      </c>
    </row>
    <row r="191" s="14" customFormat="1">
      <c r="A191" s="14"/>
      <c r="B191" s="252"/>
      <c r="C191" s="253"/>
      <c r="D191" s="224" t="s">
        <v>187</v>
      </c>
      <c r="E191" s="254" t="s">
        <v>30</v>
      </c>
      <c r="F191" s="255" t="s">
        <v>190</v>
      </c>
      <c r="G191" s="253"/>
      <c r="H191" s="256">
        <v>4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187</v>
      </c>
      <c r="AU191" s="262" t="s">
        <v>82</v>
      </c>
      <c r="AV191" s="14" t="s">
        <v>181</v>
      </c>
      <c r="AW191" s="14" t="s">
        <v>36</v>
      </c>
      <c r="AX191" s="14" t="s">
        <v>80</v>
      </c>
      <c r="AY191" s="262" t="s">
        <v>175</v>
      </c>
    </row>
    <row r="192" s="2" customFormat="1" ht="16.5" customHeight="1">
      <c r="A192" s="42"/>
      <c r="B192" s="43"/>
      <c r="C192" s="287" t="s">
        <v>266</v>
      </c>
      <c r="D192" s="287" t="s">
        <v>770</v>
      </c>
      <c r="E192" s="288" t="s">
        <v>3962</v>
      </c>
      <c r="F192" s="289" t="s">
        <v>3963</v>
      </c>
      <c r="G192" s="290" t="s">
        <v>247</v>
      </c>
      <c r="H192" s="291">
        <v>4</v>
      </c>
      <c r="I192" s="292"/>
      <c r="J192" s="293">
        <f>ROUND(I192*H192,2)</f>
        <v>0</v>
      </c>
      <c r="K192" s="289" t="s">
        <v>180</v>
      </c>
      <c r="L192" s="294"/>
      <c r="M192" s="295" t="s">
        <v>30</v>
      </c>
      <c r="N192" s="296" t="s">
        <v>44</v>
      </c>
      <c r="O192" s="88"/>
      <c r="P192" s="220">
        <f>O192*H192</f>
        <v>0</v>
      </c>
      <c r="Q192" s="220">
        <v>0.00072</v>
      </c>
      <c r="R192" s="220">
        <f>Q192*H192</f>
        <v>0.0028800000000000004</v>
      </c>
      <c r="S192" s="220">
        <v>0</v>
      </c>
      <c r="T192" s="221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2" t="s">
        <v>462</v>
      </c>
      <c r="AT192" s="222" t="s">
        <v>770</v>
      </c>
      <c r="AU192" s="222" t="s">
        <v>82</v>
      </c>
      <c r="AY192" s="20" t="s">
        <v>175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80</v>
      </c>
      <c r="BK192" s="223">
        <f>ROUND(I192*H192,2)</f>
        <v>0</v>
      </c>
      <c r="BL192" s="20" t="s">
        <v>305</v>
      </c>
      <c r="BM192" s="222" t="s">
        <v>3964</v>
      </c>
    </row>
    <row r="193" s="2" customFormat="1">
      <c r="A193" s="42"/>
      <c r="B193" s="43"/>
      <c r="C193" s="44"/>
      <c r="D193" s="224" t="s">
        <v>183</v>
      </c>
      <c r="E193" s="44"/>
      <c r="F193" s="225" t="s">
        <v>3963</v>
      </c>
      <c r="G193" s="44"/>
      <c r="H193" s="44"/>
      <c r="I193" s="226"/>
      <c r="J193" s="44"/>
      <c r="K193" s="44"/>
      <c r="L193" s="48"/>
      <c r="M193" s="227"/>
      <c r="N193" s="228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183</v>
      </c>
      <c r="AU193" s="20" t="s">
        <v>82</v>
      </c>
    </row>
    <row r="194" s="12" customFormat="1">
      <c r="A194" s="12"/>
      <c r="B194" s="231"/>
      <c r="C194" s="232"/>
      <c r="D194" s="224" t="s">
        <v>187</v>
      </c>
      <c r="E194" s="233" t="s">
        <v>30</v>
      </c>
      <c r="F194" s="234" t="s">
        <v>3954</v>
      </c>
      <c r="G194" s="232"/>
      <c r="H194" s="233" t="s">
        <v>30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T194" s="240" t="s">
        <v>187</v>
      </c>
      <c r="AU194" s="240" t="s">
        <v>82</v>
      </c>
      <c r="AV194" s="12" t="s">
        <v>80</v>
      </c>
      <c r="AW194" s="12" t="s">
        <v>36</v>
      </c>
      <c r="AX194" s="12" t="s">
        <v>73</v>
      </c>
      <c r="AY194" s="240" t="s">
        <v>175</v>
      </c>
    </row>
    <row r="195" s="12" customFormat="1">
      <c r="A195" s="12"/>
      <c r="B195" s="231"/>
      <c r="C195" s="232"/>
      <c r="D195" s="224" t="s">
        <v>187</v>
      </c>
      <c r="E195" s="233" t="s">
        <v>30</v>
      </c>
      <c r="F195" s="234" t="s">
        <v>3955</v>
      </c>
      <c r="G195" s="232"/>
      <c r="H195" s="233" t="s">
        <v>30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40" t="s">
        <v>187</v>
      </c>
      <c r="AU195" s="240" t="s">
        <v>82</v>
      </c>
      <c r="AV195" s="12" t="s">
        <v>80</v>
      </c>
      <c r="AW195" s="12" t="s">
        <v>36</v>
      </c>
      <c r="AX195" s="12" t="s">
        <v>73</v>
      </c>
      <c r="AY195" s="240" t="s">
        <v>175</v>
      </c>
    </row>
    <row r="196" s="13" customFormat="1">
      <c r="A196" s="13"/>
      <c r="B196" s="241"/>
      <c r="C196" s="242"/>
      <c r="D196" s="224" t="s">
        <v>187</v>
      </c>
      <c r="E196" s="243" t="s">
        <v>30</v>
      </c>
      <c r="F196" s="244" t="s">
        <v>3961</v>
      </c>
      <c r="G196" s="242"/>
      <c r="H196" s="245">
        <v>4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187</v>
      </c>
      <c r="AU196" s="251" t="s">
        <v>82</v>
      </c>
      <c r="AV196" s="13" t="s">
        <v>82</v>
      </c>
      <c r="AW196" s="13" t="s">
        <v>36</v>
      </c>
      <c r="AX196" s="13" t="s">
        <v>73</v>
      </c>
      <c r="AY196" s="251" t="s">
        <v>175</v>
      </c>
    </row>
    <row r="197" s="14" customFormat="1">
      <c r="A197" s="14"/>
      <c r="B197" s="252"/>
      <c r="C197" s="253"/>
      <c r="D197" s="224" t="s">
        <v>187</v>
      </c>
      <c r="E197" s="254" t="s">
        <v>30</v>
      </c>
      <c r="F197" s="255" t="s">
        <v>190</v>
      </c>
      <c r="G197" s="253"/>
      <c r="H197" s="256">
        <v>4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187</v>
      </c>
      <c r="AU197" s="262" t="s">
        <v>82</v>
      </c>
      <c r="AV197" s="14" t="s">
        <v>181</v>
      </c>
      <c r="AW197" s="14" t="s">
        <v>36</v>
      </c>
      <c r="AX197" s="14" t="s">
        <v>80</v>
      </c>
      <c r="AY197" s="262" t="s">
        <v>175</v>
      </c>
    </row>
    <row r="198" s="2" customFormat="1" ht="16.5" customHeight="1">
      <c r="A198" s="42"/>
      <c r="B198" s="43"/>
      <c r="C198" s="211" t="s">
        <v>8</v>
      </c>
      <c r="D198" s="211" t="s">
        <v>176</v>
      </c>
      <c r="E198" s="212" t="s">
        <v>2173</v>
      </c>
      <c r="F198" s="213" t="s">
        <v>2174</v>
      </c>
      <c r="G198" s="214" t="s">
        <v>295</v>
      </c>
      <c r="H198" s="215">
        <v>0.04</v>
      </c>
      <c r="I198" s="216"/>
      <c r="J198" s="217">
        <f>ROUND(I198*H198,2)</f>
        <v>0</v>
      </c>
      <c r="K198" s="213" t="s">
        <v>180</v>
      </c>
      <c r="L198" s="48"/>
      <c r="M198" s="218" t="s">
        <v>30</v>
      </c>
      <c r="N198" s="219" t="s">
        <v>44</v>
      </c>
      <c r="O198" s="88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2" t="s">
        <v>305</v>
      </c>
      <c r="AT198" s="222" t="s">
        <v>176</v>
      </c>
      <c r="AU198" s="222" t="s">
        <v>82</v>
      </c>
      <c r="AY198" s="20" t="s">
        <v>175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0" t="s">
        <v>80</v>
      </c>
      <c r="BK198" s="223">
        <f>ROUND(I198*H198,2)</f>
        <v>0</v>
      </c>
      <c r="BL198" s="20" t="s">
        <v>305</v>
      </c>
      <c r="BM198" s="222" t="s">
        <v>3965</v>
      </c>
    </row>
    <row r="199" s="2" customFormat="1">
      <c r="A199" s="42"/>
      <c r="B199" s="43"/>
      <c r="C199" s="44"/>
      <c r="D199" s="224" t="s">
        <v>183</v>
      </c>
      <c r="E199" s="44"/>
      <c r="F199" s="225" t="s">
        <v>2176</v>
      </c>
      <c r="G199" s="44"/>
      <c r="H199" s="44"/>
      <c r="I199" s="226"/>
      <c r="J199" s="44"/>
      <c r="K199" s="44"/>
      <c r="L199" s="48"/>
      <c r="M199" s="227"/>
      <c r="N199" s="228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183</v>
      </c>
      <c r="AU199" s="20" t="s">
        <v>82</v>
      </c>
    </row>
    <row r="200" s="2" customFormat="1">
      <c r="A200" s="42"/>
      <c r="B200" s="43"/>
      <c r="C200" s="44"/>
      <c r="D200" s="229" t="s">
        <v>185</v>
      </c>
      <c r="E200" s="44"/>
      <c r="F200" s="230" t="s">
        <v>2177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185</v>
      </c>
      <c r="AU200" s="20" t="s">
        <v>82</v>
      </c>
    </row>
    <row r="201" s="2" customFormat="1">
      <c r="A201" s="42"/>
      <c r="B201" s="43"/>
      <c r="C201" s="44"/>
      <c r="D201" s="224" t="s">
        <v>311</v>
      </c>
      <c r="E201" s="44"/>
      <c r="F201" s="274" t="s">
        <v>3966</v>
      </c>
      <c r="G201" s="44"/>
      <c r="H201" s="44"/>
      <c r="I201" s="226"/>
      <c r="J201" s="44"/>
      <c r="K201" s="44"/>
      <c r="L201" s="48"/>
      <c r="M201" s="227"/>
      <c r="N201" s="228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311</v>
      </c>
      <c r="AU201" s="20" t="s">
        <v>82</v>
      </c>
    </row>
    <row r="202" s="11" customFormat="1" ht="22.8" customHeight="1">
      <c r="A202" s="11"/>
      <c r="B202" s="197"/>
      <c r="C202" s="198"/>
      <c r="D202" s="199" t="s">
        <v>72</v>
      </c>
      <c r="E202" s="285" t="s">
        <v>3967</v>
      </c>
      <c r="F202" s="285" t="s">
        <v>3968</v>
      </c>
      <c r="G202" s="198"/>
      <c r="H202" s="198"/>
      <c r="I202" s="201"/>
      <c r="J202" s="286">
        <f>BK202</f>
        <v>0</v>
      </c>
      <c r="K202" s="198"/>
      <c r="L202" s="203"/>
      <c r="M202" s="204"/>
      <c r="N202" s="205"/>
      <c r="O202" s="205"/>
      <c r="P202" s="206">
        <f>SUM(P203:P255)</f>
        <v>0</v>
      </c>
      <c r="Q202" s="205"/>
      <c r="R202" s="206">
        <f>SUM(R203:R255)</f>
        <v>0.38316</v>
      </c>
      <c r="S202" s="205"/>
      <c r="T202" s="207">
        <f>SUM(T203:T255)</f>
        <v>1.00044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R202" s="208" t="s">
        <v>82</v>
      </c>
      <c r="AT202" s="209" t="s">
        <v>72</v>
      </c>
      <c r="AU202" s="209" t="s">
        <v>80</v>
      </c>
      <c r="AY202" s="208" t="s">
        <v>175</v>
      </c>
      <c r="BK202" s="210">
        <f>SUM(BK203:BK255)</f>
        <v>0</v>
      </c>
    </row>
    <row r="203" s="2" customFormat="1" ht="16.5" customHeight="1">
      <c r="A203" s="42"/>
      <c r="B203" s="43"/>
      <c r="C203" s="211" t="s">
        <v>283</v>
      </c>
      <c r="D203" s="211" t="s">
        <v>176</v>
      </c>
      <c r="E203" s="212" t="s">
        <v>3969</v>
      </c>
      <c r="F203" s="213" t="s">
        <v>3970</v>
      </c>
      <c r="G203" s="214" t="s">
        <v>247</v>
      </c>
      <c r="H203" s="215">
        <v>230</v>
      </c>
      <c r="I203" s="216"/>
      <c r="J203" s="217">
        <f>ROUND(I203*H203,2)</f>
        <v>0</v>
      </c>
      <c r="K203" s="213" t="s">
        <v>180</v>
      </c>
      <c r="L203" s="48"/>
      <c r="M203" s="218" t="s">
        <v>30</v>
      </c>
      <c r="N203" s="219" t="s">
        <v>44</v>
      </c>
      <c r="O203" s="88"/>
      <c r="P203" s="220">
        <f>O203*H203</f>
        <v>0</v>
      </c>
      <c r="Q203" s="220">
        <v>4E-05</v>
      </c>
      <c r="R203" s="220">
        <f>Q203*H203</f>
        <v>0.0092000000000000016</v>
      </c>
      <c r="S203" s="220">
        <v>0.00254</v>
      </c>
      <c r="T203" s="221">
        <f>S203*H203</f>
        <v>0.58420000000000008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22" t="s">
        <v>305</v>
      </c>
      <c r="AT203" s="222" t="s">
        <v>176</v>
      </c>
      <c r="AU203" s="222" t="s">
        <v>82</v>
      </c>
      <c r="AY203" s="20" t="s">
        <v>175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20" t="s">
        <v>80</v>
      </c>
      <c r="BK203" s="223">
        <f>ROUND(I203*H203,2)</f>
        <v>0</v>
      </c>
      <c r="BL203" s="20" t="s">
        <v>305</v>
      </c>
      <c r="BM203" s="222" t="s">
        <v>3971</v>
      </c>
    </row>
    <row r="204" s="2" customFormat="1">
      <c r="A204" s="42"/>
      <c r="B204" s="43"/>
      <c r="C204" s="44"/>
      <c r="D204" s="224" t="s">
        <v>183</v>
      </c>
      <c r="E204" s="44"/>
      <c r="F204" s="225" t="s">
        <v>3972</v>
      </c>
      <c r="G204" s="44"/>
      <c r="H204" s="44"/>
      <c r="I204" s="226"/>
      <c r="J204" s="44"/>
      <c r="K204" s="44"/>
      <c r="L204" s="48"/>
      <c r="M204" s="227"/>
      <c r="N204" s="228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0" t="s">
        <v>183</v>
      </c>
      <c r="AU204" s="20" t="s">
        <v>82</v>
      </c>
    </row>
    <row r="205" s="2" customFormat="1">
      <c r="A205" s="42"/>
      <c r="B205" s="43"/>
      <c r="C205" s="44"/>
      <c r="D205" s="229" t="s">
        <v>185</v>
      </c>
      <c r="E205" s="44"/>
      <c r="F205" s="230" t="s">
        <v>3973</v>
      </c>
      <c r="G205" s="44"/>
      <c r="H205" s="44"/>
      <c r="I205" s="226"/>
      <c r="J205" s="44"/>
      <c r="K205" s="44"/>
      <c r="L205" s="48"/>
      <c r="M205" s="227"/>
      <c r="N205" s="228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185</v>
      </c>
      <c r="AU205" s="20" t="s">
        <v>82</v>
      </c>
    </row>
    <row r="206" s="2" customFormat="1">
      <c r="A206" s="42"/>
      <c r="B206" s="43"/>
      <c r="C206" s="44"/>
      <c r="D206" s="224" t="s">
        <v>311</v>
      </c>
      <c r="E206" s="44"/>
      <c r="F206" s="274" t="s">
        <v>3974</v>
      </c>
      <c r="G206" s="44"/>
      <c r="H206" s="44"/>
      <c r="I206" s="226"/>
      <c r="J206" s="44"/>
      <c r="K206" s="44"/>
      <c r="L206" s="48"/>
      <c r="M206" s="227"/>
      <c r="N206" s="228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311</v>
      </c>
      <c r="AU206" s="20" t="s">
        <v>82</v>
      </c>
    </row>
    <row r="207" s="12" customFormat="1">
      <c r="A207" s="12"/>
      <c r="B207" s="231"/>
      <c r="C207" s="232"/>
      <c r="D207" s="224" t="s">
        <v>187</v>
      </c>
      <c r="E207" s="233" t="s">
        <v>30</v>
      </c>
      <c r="F207" s="234" t="s">
        <v>3975</v>
      </c>
      <c r="G207" s="232"/>
      <c r="H207" s="233" t="s">
        <v>30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40" t="s">
        <v>187</v>
      </c>
      <c r="AU207" s="240" t="s">
        <v>82</v>
      </c>
      <c r="AV207" s="12" t="s">
        <v>80</v>
      </c>
      <c r="AW207" s="12" t="s">
        <v>36</v>
      </c>
      <c r="AX207" s="12" t="s">
        <v>73</v>
      </c>
      <c r="AY207" s="240" t="s">
        <v>175</v>
      </c>
    </row>
    <row r="208" s="13" customFormat="1">
      <c r="A208" s="13"/>
      <c r="B208" s="241"/>
      <c r="C208" s="242"/>
      <c r="D208" s="224" t="s">
        <v>187</v>
      </c>
      <c r="E208" s="243" t="s">
        <v>30</v>
      </c>
      <c r="F208" s="244" t="s">
        <v>3976</v>
      </c>
      <c r="G208" s="242"/>
      <c r="H208" s="245">
        <v>230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187</v>
      </c>
      <c r="AU208" s="251" t="s">
        <v>82</v>
      </c>
      <c r="AV208" s="13" t="s">
        <v>82</v>
      </c>
      <c r="AW208" s="13" t="s">
        <v>36</v>
      </c>
      <c r="AX208" s="13" t="s">
        <v>73</v>
      </c>
      <c r="AY208" s="251" t="s">
        <v>175</v>
      </c>
    </row>
    <row r="209" s="14" customFormat="1">
      <c r="A209" s="14"/>
      <c r="B209" s="252"/>
      <c r="C209" s="253"/>
      <c r="D209" s="224" t="s">
        <v>187</v>
      </c>
      <c r="E209" s="254" t="s">
        <v>30</v>
      </c>
      <c r="F209" s="255" t="s">
        <v>190</v>
      </c>
      <c r="G209" s="253"/>
      <c r="H209" s="256">
        <v>230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187</v>
      </c>
      <c r="AU209" s="262" t="s">
        <v>82</v>
      </c>
      <c r="AV209" s="14" t="s">
        <v>181</v>
      </c>
      <c r="AW209" s="14" t="s">
        <v>36</v>
      </c>
      <c r="AX209" s="14" t="s">
        <v>80</v>
      </c>
      <c r="AY209" s="262" t="s">
        <v>175</v>
      </c>
    </row>
    <row r="210" s="2" customFormat="1" ht="16.5" customHeight="1">
      <c r="A210" s="42"/>
      <c r="B210" s="43"/>
      <c r="C210" s="211" t="s">
        <v>292</v>
      </c>
      <c r="D210" s="211" t="s">
        <v>176</v>
      </c>
      <c r="E210" s="212" t="s">
        <v>3977</v>
      </c>
      <c r="F210" s="213" t="s">
        <v>3978</v>
      </c>
      <c r="G210" s="214" t="s">
        <v>247</v>
      </c>
      <c r="H210" s="215">
        <v>88</v>
      </c>
      <c r="I210" s="216"/>
      <c r="J210" s="217">
        <f>ROUND(I210*H210,2)</f>
        <v>0</v>
      </c>
      <c r="K210" s="213" t="s">
        <v>180</v>
      </c>
      <c r="L210" s="48"/>
      <c r="M210" s="218" t="s">
        <v>30</v>
      </c>
      <c r="N210" s="219" t="s">
        <v>44</v>
      </c>
      <c r="O210" s="88"/>
      <c r="P210" s="220">
        <f>O210*H210</f>
        <v>0</v>
      </c>
      <c r="Q210" s="220">
        <v>5E-05</v>
      </c>
      <c r="R210" s="220">
        <f>Q210*H210</f>
        <v>0.0044</v>
      </c>
      <c r="S210" s="220">
        <v>0.0047299999999999992</v>
      </c>
      <c r="T210" s="221">
        <f>S210*H210</f>
        <v>0.41624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2" t="s">
        <v>305</v>
      </c>
      <c r="AT210" s="222" t="s">
        <v>176</v>
      </c>
      <c r="AU210" s="222" t="s">
        <v>82</v>
      </c>
      <c r="AY210" s="20" t="s">
        <v>175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0" t="s">
        <v>80</v>
      </c>
      <c r="BK210" s="223">
        <f>ROUND(I210*H210,2)</f>
        <v>0</v>
      </c>
      <c r="BL210" s="20" t="s">
        <v>305</v>
      </c>
      <c r="BM210" s="222" t="s">
        <v>3979</v>
      </c>
    </row>
    <row r="211" s="2" customFormat="1">
      <c r="A211" s="42"/>
      <c r="B211" s="43"/>
      <c r="C211" s="44"/>
      <c r="D211" s="224" t="s">
        <v>183</v>
      </c>
      <c r="E211" s="44"/>
      <c r="F211" s="225" t="s">
        <v>3980</v>
      </c>
      <c r="G211" s="44"/>
      <c r="H211" s="44"/>
      <c r="I211" s="226"/>
      <c r="J211" s="44"/>
      <c r="K211" s="44"/>
      <c r="L211" s="48"/>
      <c r="M211" s="227"/>
      <c r="N211" s="228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183</v>
      </c>
      <c r="AU211" s="20" t="s">
        <v>82</v>
      </c>
    </row>
    <row r="212" s="2" customFormat="1">
      <c r="A212" s="42"/>
      <c r="B212" s="43"/>
      <c r="C212" s="44"/>
      <c r="D212" s="229" t="s">
        <v>185</v>
      </c>
      <c r="E212" s="44"/>
      <c r="F212" s="230" t="s">
        <v>3981</v>
      </c>
      <c r="G212" s="44"/>
      <c r="H212" s="44"/>
      <c r="I212" s="226"/>
      <c r="J212" s="44"/>
      <c r="K212" s="44"/>
      <c r="L212" s="48"/>
      <c r="M212" s="227"/>
      <c r="N212" s="228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185</v>
      </c>
      <c r="AU212" s="20" t="s">
        <v>82</v>
      </c>
    </row>
    <row r="213" s="2" customFormat="1">
      <c r="A213" s="42"/>
      <c r="B213" s="43"/>
      <c r="C213" s="44"/>
      <c r="D213" s="224" t="s">
        <v>311</v>
      </c>
      <c r="E213" s="44"/>
      <c r="F213" s="274" t="s">
        <v>3982</v>
      </c>
      <c r="G213" s="44"/>
      <c r="H213" s="44"/>
      <c r="I213" s="226"/>
      <c r="J213" s="44"/>
      <c r="K213" s="44"/>
      <c r="L213" s="48"/>
      <c r="M213" s="227"/>
      <c r="N213" s="228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311</v>
      </c>
      <c r="AU213" s="20" t="s">
        <v>82</v>
      </c>
    </row>
    <row r="214" s="12" customFormat="1">
      <c r="A214" s="12"/>
      <c r="B214" s="231"/>
      <c r="C214" s="232"/>
      <c r="D214" s="224" t="s">
        <v>187</v>
      </c>
      <c r="E214" s="233" t="s">
        <v>30</v>
      </c>
      <c r="F214" s="234" t="s">
        <v>3983</v>
      </c>
      <c r="G214" s="232"/>
      <c r="H214" s="233" t="s">
        <v>30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40" t="s">
        <v>187</v>
      </c>
      <c r="AU214" s="240" t="s">
        <v>82</v>
      </c>
      <c r="AV214" s="12" t="s">
        <v>80</v>
      </c>
      <c r="AW214" s="12" t="s">
        <v>36</v>
      </c>
      <c r="AX214" s="12" t="s">
        <v>73</v>
      </c>
      <c r="AY214" s="240" t="s">
        <v>175</v>
      </c>
    </row>
    <row r="215" s="13" customFormat="1">
      <c r="A215" s="13"/>
      <c r="B215" s="241"/>
      <c r="C215" s="242"/>
      <c r="D215" s="224" t="s">
        <v>187</v>
      </c>
      <c r="E215" s="243" t="s">
        <v>30</v>
      </c>
      <c r="F215" s="244" t="s">
        <v>3984</v>
      </c>
      <c r="G215" s="242"/>
      <c r="H215" s="245">
        <v>88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187</v>
      </c>
      <c r="AU215" s="251" t="s">
        <v>82</v>
      </c>
      <c r="AV215" s="13" t="s">
        <v>82</v>
      </c>
      <c r="AW215" s="13" t="s">
        <v>36</v>
      </c>
      <c r="AX215" s="13" t="s">
        <v>73</v>
      </c>
      <c r="AY215" s="251" t="s">
        <v>175</v>
      </c>
    </row>
    <row r="216" s="14" customFormat="1">
      <c r="A216" s="14"/>
      <c r="B216" s="252"/>
      <c r="C216" s="253"/>
      <c r="D216" s="224" t="s">
        <v>187</v>
      </c>
      <c r="E216" s="254" t="s">
        <v>30</v>
      </c>
      <c r="F216" s="255" t="s">
        <v>190</v>
      </c>
      <c r="G216" s="253"/>
      <c r="H216" s="256">
        <v>88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187</v>
      </c>
      <c r="AU216" s="262" t="s">
        <v>82</v>
      </c>
      <c r="AV216" s="14" t="s">
        <v>181</v>
      </c>
      <c r="AW216" s="14" t="s">
        <v>36</v>
      </c>
      <c r="AX216" s="14" t="s">
        <v>80</v>
      </c>
      <c r="AY216" s="262" t="s">
        <v>175</v>
      </c>
    </row>
    <row r="217" s="2" customFormat="1" ht="16.5" customHeight="1">
      <c r="A217" s="42"/>
      <c r="B217" s="43"/>
      <c r="C217" s="211" t="s">
        <v>299</v>
      </c>
      <c r="D217" s="211" t="s">
        <v>176</v>
      </c>
      <c r="E217" s="212" t="s">
        <v>3985</v>
      </c>
      <c r="F217" s="213" t="s">
        <v>3986</v>
      </c>
      <c r="G217" s="214" t="s">
        <v>247</v>
      </c>
      <c r="H217" s="215">
        <v>70</v>
      </c>
      <c r="I217" s="216"/>
      <c r="J217" s="217">
        <f>ROUND(I217*H217,2)</f>
        <v>0</v>
      </c>
      <c r="K217" s="213" t="s">
        <v>180</v>
      </c>
      <c r="L217" s="48"/>
      <c r="M217" s="218" t="s">
        <v>30</v>
      </c>
      <c r="N217" s="219" t="s">
        <v>44</v>
      </c>
      <c r="O217" s="88"/>
      <c r="P217" s="220">
        <f>O217*H217</f>
        <v>0</v>
      </c>
      <c r="Q217" s="220">
        <v>0.00048</v>
      </c>
      <c r="R217" s="220">
        <f>Q217*H217</f>
        <v>0.0336</v>
      </c>
      <c r="S217" s="220">
        <v>0</v>
      </c>
      <c r="T217" s="221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2" t="s">
        <v>305</v>
      </c>
      <c r="AT217" s="222" t="s">
        <v>176</v>
      </c>
      <c r="AU217" s="222" t="s">
        <v>82</v>
      </c>
      <c r="AY217" s="20" t="s">
        <v>175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20" t="s">
        <v>80</v>
      </c>
      <c r="BK217" s="223">
        <f>ROUND(I217*H217,2)</f>
        <v>0</v>
      </c>
      <c r="BL217" s="20" t="s">
        <v>305</v>
      </c>
      <c r="BM217" s="222" t="s">
        <v>3987</v>
      </c>
    </row>
    <row r="218" s="2" customFormat="1">
      <c r="A218" s="42"/>
      <c r="B218" s="43"/>
      <c r="C218" s="44"/>
      <c r="D218" s="224" t="s">
        <v>183</v>
      </c>
      <c r="E218" s="44"/>
      <c r="F218" s="225" t="s">
        <v>3988</v>
      </c>
      <c r="G218" s="44"/>
      <c r="H218" s="44"/>
      <c r="I218" s="226"/>
      <c r="J218" s="44"/>
      <c r="K218" s="44"/>
      <c r="L218" s="48"/>
      <c r="M218" s="227"/>
      <c r="N218" s="228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183</v>
      </c>
      <c r="AU218" s="20" t="s">
        <v>82</v>
      </c>
    </row>
    <row r="219" s="2" customFormat="1">
      <c r="A219" s="42"/>
      <c r="B219" s="43"/>
      <c r="C219" s="44"/>
      <c r="D219" s="229" t="s">
        <v>185</v>
      </c>
      <c r="E219" s="44"/>
      <c r="F219" s="230" t="s">
        <v>3989</v>
      </c>
      <c r="G219" s="44"/>
      <c r="H219" s="44"/>
      <c r="I219" s="226"/>
      <c r="J219" s="44"/>
      <c r="K219" s="44"/>
      <c r="L219" s="48"/>
      <c r="M219" s="227"/>
      <c r="N219" s="228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185</v>
      </c>
      <c r="AU219" s="20" t="s">
        <v>82</v>
      </c>
    </row>
    <row r="220" s="2" customFormat="1">
      <c r="A220" s="42"/>
      <c r="B220" s="43"/>
      <c r="C220" s="44"/>
      <c r="D220" s="224" t="s">
        <v>311</v>
      </c>
      <c r="E220" s="44"/>
      <c r="F220" s="274" t="s">
        <v>3990</v>
      </c>
      <c r="G220" s="44"/>
      <c r="H220" s="44"/>
      <c r="I220" s="226"/>
      <c r="J220" s="44"/>
      <c r="K220" s="44"/>
      <c r="L220" s="48"/>
      <c r="M220" s="227"/>
      <c r="N220" s="228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311</v>
      </c>
      <c r="AU220" s="20" t="s">
        <v>82</v>
      </c>
    </row>
    <row r="221" s="12" customFormat="1">
      <c r="A221" s="12"/>
      <c r="B221" s="231"/>
      <c r="C221" s="232"/>
      <c r="D221" s="224" t="s">
        <v>187</v>
      </c>
      <c r="E221" s="233" t="s">
        <v>30</v>
      </c>
      <c r="F221" s="234" t="s">
        <v>3991</v>
      </c>
      <c r="G221" s="232"/>
      <c r="H221" s="233" t="s">
        <v>30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T221" s="240" t="s">
        <v>187</v>
      </c>
      <c r="AU221" s="240" t="s">
        <v>82</v>
      </c>
      <c r="AV221" s="12" t="s">
        <v>80</v>
      </c>
      <c r="AW221" s="12" t="s">
        <v>36</v>
      </c>
      <c r="AX221" s="12" t="s">
        <v>73</v>
      </c>
      <c r="AY221" s="240" t="s">
        <v>175</v>
      </c>
    </row>
    <row r="222" s="13" customFormat="1">
      <c r="A222" s="13"/>
      <c r="B222" s="241"/>
      <c r="C222" s="242"/>
      <c r="D222" s="224" t="s">
        <v>187</v>
      </c>
      <c r="E222" s="243" t="s">
        <v>30</v>
      </c>
      <c r="F222" s="244" t="s">
        <v>3930</v>
      </c>
      <c r="G222" s="242"/>
      <c r="H222" s="245">
        <v>70</v>
      </c>
      <c r="I222" s="246"/>
      <c r="J222" s="242"/>
      <c r="K222" s="242"/>
      <c r="L222" s="247"/>
      <c r="M222" s="248"/>
      <c r="N222" s="249"/>
      <c r="O222" s="249"/>
      <c r="P222" s="249"/>
      <c r="Q222" s="249"/>
      <c r="R222" s="249"/>
      <c r="S222" s="249"/>
      <c r="T222" s="25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1" t="s">
        <v>187</v>
      </c>
      <c r="AU222" s="251" t="s">
        <v>82</v>
      </c>
      <c r="AV222" s="13" t="s">
        <v>82</v>
      </c>
      <c r="AW222" s="13" t="s">
        <v>36</v>
      </c>
      <c r="AX222" s="13" t="s">
        <v>73</v>
      </c>
      <c r="AY222" s="251" t="s">
        <v>175</v>
      </c>
    </row>
    <row r="223" s="14" customFormat="1">
      <c r="A223" s="14"/>
      <c r="B223" s="252"/>
      <c r="C223" s="253"/>
      <c r="D223" s="224" t="s">
        <v>187</v>
      </c>
      <c r="E223" s="254" t="s">
        <v>30</v>
      </c>
      <c r="F223" s="255" t="s">
        <v>190</v>
      </c>
      <c r="G223" s="253"/>
      <c r="H223" s="256">
        <v>70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2" t="s">
        <v>187</v>
      </c>
      <c r="AU223" s="262" t="s">
        <v>82</v>
      </c>
      <c r="AV223" s="14" t="s">
        <v>181</v>
      </c>
      <c r="AW223" s="14" t="s">
        <v>36</v>
      </c>
      <c r="AX223" s="14" t="s">
        <v>80</v>
      </c>
      <c r="AY223" s="262" t="s">
        <v>175</v>
      </c>
    </row>
    <row r="224" s="2" customFormat="1" ht="16.5" customHeight="1">
      <c r="A224" s="42"/>
      <c r="B224" s="43"/>
      <c r="C224" s="211" t="s">
        <v>305</v>
      </c>
      <c r="D224" s="211" t="s">
        <v>176</v>
      </c>
      <c r="E224" s="212" t="s">
        <v>3992</v>
      </c>
      <c r="F224" s="213" t="s">
        <v>3993</v>
      </c>
      <c r="G224" s="214" t="s">
        <v>247</v>
      </c>
      <c r="H224" s="215">
        <v>24</v>
      </c>
      <c r="I224" s="216"/>
      <c r="J224" s="217">
        <f>ROUND(I224*H224,2)</f>
        <v>0</v>
      </c>
      <c r="K224" s="213" t="s">
        <v>180</v>
      </c>
      <c r="L224" s="48"/>
      <c r="M224" s="218" t="s">
        <v>30</v>
      </c>
      <c r="N224" s="219" t="s">
        <v>44</v>
      </c>
      <c r="O224" s="88"/>
      <c r="P224" s="220">
        <f>O224*H224</f>
        <v>0</v>
      </c>
      <c r="Q224" s="220">
        <v>0.00061</v>
      </c>
      <c r="R224" s="220">
        <f>Q224*H224</f>
        <v>0.01464</v>
      </c>
      <c r="S224" s="220">
        <v>0</v>
      </c>
      <c r="T224" s="221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2" t="s">
        <v>305</v>
      </c>
      <c r="AT224" s="222" t="s">
        <v>176</v>
      </c>
      <c r="AU224" s="222" t="s">
        <v>82</v>
      </c>
      <c r="AY224" s="20" t="s">
        <v>175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0" t="s">
        <v>80</v>
      </c>
      <c r="BK224" s="223">
        <f>ROUND(I224*H224,2)</f>
        <v>0</v>
      </c>
      <c r="BL224" s="20" t="s">
        <v>305</v>
      </c>
      <c r="BM224" s="222" t="s">
        <v>3994</v>
      </c>
    </row>
    <row r="225" s="2" customFormat="1">
      <c r="A225" s="42"/>
      <c r="B225" s="43"/>
      <c r="C225" s="44"/>
      <c r="D225" s="224" t="s">
        <v>183</v>
      </c>
      <c r="E225" s="44"/>
      <c r="F225" s="225" t="s">
        <v>3995</v>
      </c>
      <c r="G225" s="44"/>
      <c r="H225" s="44"/>
      <c r="I225" s="226"/>
      <c r="J225" s="44"/>
      <c r="K225" s="44"/>
      <c r="L225" s="48"/>
      <c r="M225" s="227"/>
      <c r="N225" s="228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183</v>
      </c>
      <c r="AU225" s="20" t="s">
        <v>82</v>
      </c>
    </row>
    <row r="226" s="2" customFormat="1">
      <c r="A226" s="42"/>
      <c r="B226" s="43"/>
      <c r="C226" s="44"/>
      <c r="D226" s="229" t="s">
        <v>185</v>
      </c>
      <c r="E226" s="44"/>
      <c r="F226" s="230" t="s">
        <v>3996</v>
      </c>
      <c r="G226" s="44"/>
      <c r="H226" s="44"/>
      <c r="I226" s="226"/>
      <c r="J226" s="44"/>
      <c r="K226" s="44"/>
      <c r="L226" s="48"/>
      <c r="M226" s="227"/>
      <c r="N226" s="228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185</v>
      </c>
      <c r="AU226" s="20" t="s">
        <v>82</v>
      </c>
    </row>
    <row r="227" s="2" customFormat="1">
      <c r="A227" s="42"/>
      <c r="B227" s="43"/>
      <c r="C227" s="44"/>
      <c r="D227" s="224" t="s">
        <v>311</v>
      </c>
      <c r="E227" s="44"/>
      <c r="F227" s="274" t="s">
        <v>3997</v>
      </c>
      <c r="G227" s="44"/>
      <c r="H227" s="44"/>
      <c r="I227" s="226"/>
      <c r="J227" s="44"/>
      <c r="K227" s="44"/>
      <c r="L227" s="48"/>
      <c r="M227" s="227"/>
      <c r="N227" s="228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311</v>
      </c>
      <c r="AU227" s="20" t="s">
        <v>82</v>
      </c>
    </row>
    <row r="228" s="12" customFormat="1">
      <c r="A228" s="12"/>
      <c r="B228" s="231"/>
      <c r="C228" s="232"/>
      <c r="D228" s="224" t="s">
        <v>187</v>
      </c>
      <c r="E228" s="233" t="s">
        <v>30</v>
      </c>
      <c r="F228" s="234" t="s">
        <v>3868</v>
      </c>
      <c r="G228" s="232"/>
      <c r="H228" s="233" t="s">
        <v>30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40" t="s">
        <v>187</v>
      </c>
      <c r="AU228" s="240" t="s">
        <v>82</v>
      </c>
      <c r="AV228" s="12" t="s">
        <v>80</v>
      </c>
      <c r="AW228" s="12" t="s">
        <v>36</v>
      </c>
      <c r="AX228" s="12" t="s">
        <v>73</v>
      </c>
      <c r="AY228" s="240" t="s">
        <v>175</v>
      </c>
    </row>
    <row r="229" s="13" customFormat="1">
      <c r="A229" s="13"/>
      <c r="B229" s="241"/>
      <c r="C229" s="242"/>
      <c r="D229" s="224" t="s">
        <v>187</v>
      </c>
      <c r="E229" s="243" t="s">
        <v>30</v>
      </c>
      <c r="F229" s="244" t="s">
        <v>3932</v>
      </c>
      <c r="G229" s="242"/>
      <c r="H229" s="245">
        <v>24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187</v>
      </c>
      <c r="AU229" s="251" t="s">
        <v>82</v>
      </c>
      <c r="AV229" s="13" t="s">
        <v>82</v>
      </c>
      <c r="AW229" s="13" t="s">
        <v>36</v>
      </c>
      <c r="AX229" s="13" t="s">
        <v>73</v>
      </c>
      <c r="AY229" s="251" t="s">
        <v>175</v>
      </c>
    </row>
    <row r="230" s="14" customFormat="1">
      <c r="A230" s="14"/>
      <c r="B230" s="252"/>
      <c r="C230" s="253"/>
      <c r="D230" s="224" t="s">
        <v>187</v>
      </c>
      <c r="E230" s="254" t="s">
        <v>30</v>
      </c>
      <c r="F230" s="255" t="s">
        <v>190</v>
      </c>
      <c r="G230" s="253"/>
      <c r="H230" s="256">
        <v>24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187</v>
      </c>
      <c r="AU230" s="262" t="s">
        <v>82</v>
      </c>
      <c r="AV230" s="14" t="s">
        <v>181</v>
      </c>
      <c r="AW230" s="14" t="s">
        <v>36</v>
      </c>
      <c r="AX230" s="14" t="s">
        <v>80</v>
      </c>
      <c r="AY230" s="262" t="s">
        <v>175</v>
      </c>
    </row>
    <row r="231" s="2" customFormat="1" ht="16.5" customHeight="1">
      <c r="A231" s="42"/>
      <c r="B231" s="43"/>
      <c r="C231" s="211" t="s">
        <v>314</v>
      </c>
      <c r="D231" s="211" t="s">
        <v>176</v>
      </c>
      <c r="E231" s="212" t="s">
        <v>3998</v>
      </c>
      <c r="F231" s="213" t="s">
        <v>3999</v>
      </c>
      <c r="G231" s="214" t="s">
        <v>247</v>
      </c>
      <c r="H231" s="215">
        <v>51</v>
      </c>
      <c r="I231" s="216"/>
      <c r="J231" s="217">
        <f>ROUND(I231*H231,2)</f>
        <v>0</v>
      </c>
      <c r="K231" s="213" t="s">
        <v>180</v>
      </c>
      <c r="L231" s="48"/>
      <c r="M231" s="218" t="s">
        <v>30</v>
      </c>
      <c r="N231" s="219" t="s">
        <v>44</v>
      </c>
      <c r="O231" s="88"/>
      <c r="P231" s="220">
        <f>O231*H231</f>
        <v>0</v>
      </c>
      <c r="Q231" s="220">
        <v>0.00075</v>
      </c>
      <c r="R231" s="220">
        <f>Q231*H231</f>
        <v>0.03825</v>
      </c>
      <c r="S231" s="220">
        <v>0</v>
      </c>
      <c r="T231" s="221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2" t="s">
        <v>305</v>
      </c>
      <c r="AT231" s="222" t="s">
        <v>176</v>
      </c>
      <c r="AU231" s="222" t="s">
        <v>82</v>
      </c>
      <c r="AY231" s="20" t="s">
        <v>175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0" t="s">
        <v>80</v>
      </c>
      <c r="BK231" s="223">
        <f>ROUND(I231*H231,2)</f>
        <v>0</v>
      </c>
      <c r="BL231" s="20" t="s">
        <v>305</v>
      </c>
      <c r="BM231" s="222" t="s">
        <v>4000</v>
      </c>
    </row>
    <row r="232" s="2" customFormat="1">
      <c r="A232" s="42"/>
      <c r="B232" s="43"/>
      <c r="C232" s="44"/>
      <c r="D232" s="224" t="s">
        <v>183</v>
      </c>
      <c r="E232" s="44"/>
      <c r="F232" s="225" t="s">
        <v>4001</v>
      </c>
      <c r="G232" s="44"/>
      <c r="H232" s="44"/>
      <c r="I232" s="226"/>
      <c r="J232" s="44"/>
      <c r="K232" s="44"/>
      <c r="L232" s="48"/>
      <c r="M232" s="227"/>
      <c r="N232" s="228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183</v>
      </c>
      <c r="AU232" s="20" t="s">
        <v>82</v>
      </c>
    </row>
    <row r="233" s="2" customFormat="1">
      <c r="A233" s="42"/>
      <c r="B233" s="43"/>
      <c r="C233" s="44"/>
      <c r="D233" s="229" t="s">
        <v>185</v>
      </c>
      <c r="E233" s="44"/>
      <c r="F233" s="230" t="s">
        <v>4002</v>
      </c>
      <c r="G233" s="44"/>
      <c r="H233" s="44"/>
      <c r="I233" s="226"/>
      <c r="J233" s="44"/>
      <c r="K233" s="44"/>
      <c r="L233" s="48"/>
      <c r="M233" s="227"/>
      <c r="N233" s="228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185</v>
      </c>
      <c r="AU233" s="20" t="s">
        <v>82</v>
      </c>
    </row>
    <row r="234" s="2" customFormat="1">
      <c r="A234" s="42"/>
      <c r="B234" s="43"/>
      <c r="C234" s="44"/>
      <c r="D234" s="224" t="s">
        <v>311</v>
      </c>
      <c r="E234" s="44"/>
      <c r="F234" s="274" t="s">
        <v>4003</v>
      </c>
      <c r="G234" s="44"/>
      <c r="H234" s="44"/>
      <c r="I234" s="226"/>
      <c r="J234" s="44"/>
      <c r="K234" s="44"/>
      <c r="L234" s="48"/>
      <c r="M234" s="227"/>
      <c r="N234" s="228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311</v>
      </c>
      <c r="AU234" s="20" t="s">
        <v>82</v>
      </c>
    </row>
    <row r="235" s="12" customFormat="1">
      <c r="A235" s="12"/>
      <c r="B235" s="231"/>
      <c r="C235" s="232"/>
      <c r="D235" s="224" t="s">
        <v>187</v>
      </c>
      <c r="E235" s="233" t="s">
        <v>30</v>
      </c>
      <c r="F235" s="234" t="s">
        <v>3848</v>
      </c>
      <c r="G235" s="232"/>
      <c r="H235" s="233" t="s">
        <v>30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40" t="s">
        <v>187</v>
      </c>
      <c r="AU235" s="240" t="s">
        <v>82</v>
      </c>
      <c r="AV235" s="12" t="s">
        <v>80</v>
      </c>
      <c r="AW235" s="12" t="s">
        <v>36</v>
      </c>
      <c r="AX235" s="12" t="s">
        <v>73</v>
      </c>
      <c r="AY235" s="240" t="s">
        <v>175</v>
      </c>
    </row>
    <row r="236" s="13" customFormat="1">
      <c r="A236" s="13"/>
      <c r="B236" s="241"/>
      <c r="C236" s="242"/>
      <c r="D236" s="224" t="s">
        <v>187</v>
      </c>
      <c r="E236" s="243" t="s">
        <v>30</v>
      </c>
      <c r="F236" s="244" t="s">
        <v>3938</v>
      </c>
      <c r="G236" s="242"/>
      <c r="H236" s="245">
        <v>51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187</v>
      </c>
      <c r="AU236" s="251" t="s">
        <v>82</v>
      </c>
      <c r="AV236" s="13" t="s">
        <v>82</v>
      </c>
      <c r="AW236" s="13" t="s">
        <v>36</v>
      </c>
      <c r="AX236" s="13" t="s">
        <v>73</v>
      </c>
      <c r="AY236" s="251" t="s">
        <v>175</v>
      </c>
    </row>
    <row r="237" s="14" customFormat="1">
      <c r="A237" s="14"/>
      <c r="B237" s="252"/>
      <c r="C237" s="253"/>
      <c r="D237" s="224" t="s">
        <v>187</v>
      </c>
      <c r="E237" s="254" t="s">
        <v>30</v>
      </c>
      <c r="F237" s="255" t="s">
        <v>190</v>
      </c>
      <c r="G237" s="253"/>
      <c r="H237" s="256">
        <v>51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187</v>
      </c>
      <c r="AU237" s="262" t="s">
        <v>82</v>
      </c>
      <c r="AV237" s="14" t="s">
        <v>181</v>
      </c>
      <c r="AW237" s="14" t="s">
        <v>36</v>
      </c>
      <c r="AX237" s="14" t="s">
        <v>80</v>
      </c>
      <c r="AY237" s="262" t="s">
        <v>175</v>
      </c>
    </row>
    <row r="238" s="2" customFormat="1" ht="16.5" customHeight="1">
      <c r="A238" s="42"/>
      <c r="B238" s="43"/>
      <c r="C238" s="211" t="s">
        <v>326</v>
      </c>
      <c r="D238" s="211" t="s">
        <v>176</v>
      </c>
      <c r="E238" s="212" t="s">
        <v>4004</v>
      </c>
      <c r="F238" s="213" t="s">
        <v>4005</v>
      </c>
      <c r="G238" s="214" t="s">
        <v>247</v>
      </c>
      <c r="H238" s="215">
        <v>85</v>
      </c>
      <c r="I238" s="216"/>
      <c r="J238" s="217">
        <f>ROUND(I238*H238,2)</f>
        <v>0</v>
      </c>
      <c r="K238" s="213" t="s">
        <v>180</v>
      </c>
      <c r="L238" s="48"/>
      <c r="M238" s="218" t="s">
        <v>30</v>
      </c>
      <c r="N238" s="219" t="s">
        <v>44</v>
      </c>
      <c r="O238" s="88"/>
      <c r="P238" s="220">
        <f>O238*H238</f>
        <v>0</v>
      </c>
      <c r="Q238" s="220">
        <v>0.0012700000000000002</v>
      </c>
      <c r="R238" s="220">
        <f>Q238*H238</f>
        <v>0.10795</v>
      </c>
      <c r="S238" s="220">
        <v>0</v>
      </c>
      <c r="T238" s="221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2" t="s">
        <v>305</v>
      </c>
      <c r="AT238" s="222" t="s">
        <v>176</v>
      </c>
      <c r="AU238" s="222" t="s">
        <v>82</v>
      </c>
      <c r="AY238" s="20" t="s">
        <v>175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20" t="s">
        <v>80</v>
      </c>
      <c r="BK238" s="223">
        <f>ROUND(I238*H238,2)</f>
        <v>0</v>
      </c>
      <c r="BL238" s="20" t="s">
        <v>305</v>
      </c>
      <c r="BM238" s="222" t="s">
        <v>4006</v>
      </c>
    </row>
    <row r="239" s="2" customFormat="1">
      <c r="A239" s="42"/>
      <c r="B239" s="43"/>
      <c r="C239" s="44"/>
      <c r="D239" s="224" t="s">
        <v>183</v>
      </c>
      <c r="E239" s="44"/>
      <c r="F239" s="225" t="s">
        <v>4007</v>
      </c>
      <c r="G239" s="44"/>
      <c r="H239" s="44"/>
      <c r="I239" s="226"/>
      <c r="J239" s="44"/>
      <c r="K239" s="44"/>
      <c r="L239" s="48"/>
      <c r="M239" s="227"/>
      <c r="N239" s="228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183</v>
      </c>
      <c r="AU239" s="20" t="s">
        <v>82</v>
      </c>
    </row>
    <row r="240" s="2" customFormat="1">
      <c r="A240" s="42"/>
      <c r="B240" s="43"/>
      <c r="C240" s="44"/>
      <c r="D240" s="229" t="s">
        <v>185</v>
      </c>
      <c r="E240" s="44"/>
      <c r="F240" s="230" t="s">
        <v>4008</v>
      </c>
      <c r="G240" s="44"/>
      <c r="H240" s="44"/>
      <c r="I240" s="226"/>
      <c r="J240" s="44"/>
      <c r="K240" s="44"/>
      <c r="L240" s="48"/>
      <c r="M240" s="227"/>
      <c r="N240" s="228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185</v>
      </c>
      <c r="AU240" s="20" t="s">
        <v>82</v>
      </c>
    </row>
    <row r="241" s="2" customFormat="1">
      <c r="A241" s="42"/>
      <c r="B241" s="43"/>
      <c r="C241" s="44"/>
      <c r="D241" s="224" t="s">
        <v>311</v>
      </c>
      <c r="E241" s="44"/>
      <c r="F241" s="274" t="s">
        <v>4009</v>
      </c>
      <c r="G241" s="44"/>
      <c r="H241" s="44"/>
      <c r="I241" s="226"/>
      <c r="J241" s="44"/>
      <c r="K241" s="44"/>
      <c r="L241" s="48"/>
      <c r="M241" s="227"/>
      <c r="N241" s="228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311</v>
      </c>
      <c r="AU241" s="20" t="s">
        <v>82</v>
      </c>
    </row>
    <row r="242" s="12" customFormat="1">
      <c r="A242" s="12"/>
      <c r="B242" s="231"/>
      <c r="C242" s="232"/>
      <c r="D242" s="224" t="s">
        <v>187</v>
      </c>
      <c r="E242" s="233" t="s">
        <v>30</v>
      </c>
      <c r="F242" s="234" t="s">
        <v>4010</v>
      </c>
      <c r="G242" s="232"/>
      <c r="H242" s="233" t="s">
        <v>30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40" t="s">
        <v>187</v>
      </c>
      <c r="AU242" s="240" t="s">
        <v>82</v>
      </c>
      <c r="AV242" s="12" t="s">
        <v>80</v>
      </c>
      <c r="AW242" s="12" t="s">
        <v>36</v>
      </c>
      <c r="AX242" s="12" t="s">
        <v>73</v>
      </c>
      <c r="AY242" s="240" t="s">
        <v>175</v>
      </c>
    </row>
    <row r="243" s="13" customFormat="1">
      <c r="A243" s="13"/>
      <c r="B243" s="241"/>
      <c r="C243" s="242"/>
      <c r="D243" s="224" t="s">
        <v>187</v>
      </c>
      <c r="E243" s="243" t="s">
        <v>30</v>
      </c>
      <c r="F243" s="244" t="s">
        <v>4011</v>
      </c>
      <c r="G243" s="242"/>
      <c r="H243" s="245">
        <v>85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187</v>
      </c>
      <c r="AU243" s="251" t="s">
        <v>82</v>
      </c>
      <c r="AV243" s="13" t="s">
        <v>82</v>
      </c>
      <c r="AW243" s="13" t="s">
        <v>36</v>
      </c>
      <c r="AX243" s="13" t="s">
        <v>73</v>
      </c>
      <c r="AY243" s="251" t="s">
        <v>175</v>
      </c>
    </row>
    <row r="244" s="14" customFormat="1">
      <c r="A244" s="14"/>
      <c r="B244" s="252"/>
      <c r="C244" s="253"/>
      <c r="D244" s="224" t="s">
        <v>187</v>
      </c>
      <c r="E244" s="254" t="s">
        <v>30</v>
      </c>
      <c r="F244" s="255" t="s">
        <v>190</v>
      </c>
      <c r="G244" s="253"/>
      <c r="H244" s="256">
        <v>85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187</v>
      </c>
      <c r="AU244" s="262" t="s">
        <v>82</v>
      </c>
      <c r="AV244" s="14" t="s">
        <v>181</v>
      </c>
      <c r="AW244" s="14" t="s">
        <v>36</v>
      </c>
      <c r="AX244" s="14" t="s">
        <v>80</v>
      </c>
      <c r="AY244" s="262" t="s">
        <v>175</v>
      </c>
    </row>
    <row r="245" s="2" customFormat="1" ht="16.5" customHeight="1">
      <c r="A245" s="42"/>
      <c r="B245" s="43"/>
      <c r="C245" s="211" t="s">
        <v>335</v>
      </c>
      <c r="D245" s="211" t="s">
        <v>176</v>
      </c>
      <c r="E245" s="212" t="s">
        <v>4012</v>
      </c>
      <c r="F245" s="213" t="s">
        <v>4013</v>
      </c>
      <c r="G245" s="214" t="s">
        <v>247</v>
      </c>
      <c r="H245" s="215">
        <v>88</v>
      </c>
      <c r="I245" s="216"/>
      <c r="J245" s="217">
        <f>ROUND(I245*H245,2)</f>
        <v>0</v>
      </c>
      <c r="K245" s="213" t="s">
        <v>180</v>
      </c>
      <c r="L245" s="48"/>
      <c r="M245" s="218" t="s">
        <v>30</v>
      </c>
      <c r="N245" s="219" t="s">
        <v>44</v>
      </c>
      <c r="O245" s="88"/>
      <c r="P245" s="220">
        <f>O245*H245</f>
        <v>0</v>
      </c>
      <c r="Q245" s="220">
        <v>0.00199</v>
      </c>
      <c r="R245" s="220">
        <f>Q245*H245</f>
        <v>0.17512</v>
      </c>
      <c r="S245" s="220">
        <v>0</v>
      </c>
      <c r="T245" s="221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2" t="s">
        <v>305</v>
      </c>
      <c r="AT245" s="222" t="s">
        <v>176</v>
      </c>
      <c r="AU245" s="222" t="s">
        <v>82</v>
      </c>
      <c r="AY245" s="20" t="s">
        <v>175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0" t="s">
        <v>80</v>
      </c>
      <c r="BK245" s="223">
        <f>ROUND(I245*H245,2)</f>
        <v>0</v>
      </c>
      <c r="BL245" s="20" t="s">
        <v>305</v>
      </c>
      <c r="BM245" s="222" t="s">
        <v>4014</v>
      </c>
    </row>
    <row r="246" s="2" customFormat="1">
      <c r="A246" s="42"/>
      <c r="B246" s="43"/>
      <c r="C246" s="44"/>
      <c r="D246" s="224" t="s">
        <v>183</v>
      </c>
      <c r="E246" s="44"/>
      <c r="F246" s="225" t="s">
        <v>4015</v>
      </c>
      <c r="G246" s="44"/>
      <c r="H246" s="44"/>
      <c r="I246" s="226"/>
      <c r="J246" s="44"/>
      <c r="K246" s="44"/>
      <c r="L246" s="48"/>
      <c r="M246" s="227"/>
      <c r="N246" s="228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183</v>
      </c>
      <c r="AU246" s="20" t="s">
        <v>82</v>
      </c>
    </row>
    <row r="247" s="2" customFormat="1">
      <c r="A247" s="42"/>
      <c r="B247" s="43"/>
      <c r="C247" s="44"/>
      <c r="D247" s="229" t="s">
        <v>185</v>
      </c>
      <c r="E247" s="44"/>
      <c r="F247" s="230" t="s">
        <v>4016</v>
      </c>
      <c r="G247" s="44"/>
      <c r="H247" s="44"/>
      <c r="I247" s="226"/>
      <c r="J247" s="44"/>
      <c r="K247" s="44"/>
      <c r="L247" s="48"/>
      <c r="M247" s="227"/>
      <c r="N247" s="228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185</v>
      </c>
      <c r="AU247" s="20" t="s">
        <v>82</v>
      </c>
    </row>
    <row r="248" s="2" customFormat="1">
      <c r="A248" s="42"/>
      <c r="B248" s="43"/>
      <c r="C248" s="44"/>
      <c r="D248" s="224" t="s">
        <v>311</v>
      </c>
      <c r="E248" s="44"/>
      <c r="F248" s="274" t="s">
        <v>4017</v>
      </c>
      <c r="G248" s="44"/>
      <c r="H248" s="44"/>
      <c r="I248" s="226"/>
      <c r="J248" s="44"/>
      <c r="K248" s="44"/>
      <c r="L248" s="48"/>
      <c r="M248" s="227"/>
      <c r="N248" s="228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311</v>
      </c>
      <c r="AU248" s="20" t="s">
        <v>82</v>
      </c>
    </row>
    <row r="249" s="12" customFormat="1">
      <c r="A249" s="12"/>
      <c r="B249" s="231"/>
      <c r="C249" s="232"/>
      <c r="D249" s="224" t="s">
        <v>187</v>
      </c>
      <c r="E249" s="233" t="s">
        <v>30</v>
      </c>
      <c r="F249" s="234" t="s">
        <v>4018</v>
      </c>
      <c r="G249" s="232"/>
      <c r="H249" s="233" t="s">
        <v>30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40" t="s">
        <v>187</v>
      </c>
      <c r="AU249" s="240" t="s">
        <v>82</v>
      </c>
      <c r="AV249" s="12" t="s">
        <v>80</v>
      </c>
      <c r="AW249" s="12" t="s">
        <v>36</v>
      </c>
      <c r="AX249" s="12" t="s">
        <v>73</v>
      </c>
      <c r="AY249" s="240" t="s">
        <v>175</v>
      </c>
    </row>
    <row r="250" s="13" customFormat="1">
      <c r="A250" s="13"/>
      <c r="B250" s="241"/>
      <c r="C250" s="242"/>
      <c r="D250" s="224" t="s">
        <v>187</v>
      </c>
      <c r="E250" s="243" t="s">
        <v>30</v>
      </c>
      <c r="F250" s="244" t="s">
        <v>4019</v>
      </c>
      <c r="G250" s="242"/>
      <c r="H250" s="245">
        <v>88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187</v>
      </c>
      <c r="AU250" s="251" t="s">
        <v>82</v>
      </c>
      <c r="AV250" s="13" t="s">
        <v>82</v>
      </c>
      <c r="AW250" s="13" t="s">
        <v>36</v>
      </c>
      <c r="AX250" s="13" t="s">
        <v>73</v>
      </c>
      <c r="AY250" s="251" t="s">
        <v>175</v>
      </c>
    </row>
    <row r="251" s="14" customFormat="1">
      <c r="A251" s="14"/>
      <c r="B251" s="252"/>
      <c r="C251" s="253"/>
      <c r="D251" s="224" t="s">
        <v>187</v>
      </c>
      <c r="E251" s="254" t="s">
        <v>30</v>
      </c>
      <c r="F251" s="255" t="s">
        <v>190</v>
      </c>
      <c r="G251" s="253"/>
      <c r="H251" s="256">
        <v>88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187</v>
      </c>
      <c r="AU251" s="262" t="s">
        <v>82</v>
      </c>
      <c r="AV251" s="14" t="s">
        <v>181</v>
      </c>
      <c r="AW251" s="14" t="s">
        <v>36</v>
      </c>
      <c r="AX251" s="14" t="s">
        <v>80</v>
      </c>
      <c r="AY251" s="262" t="s">
        <v>175</v>
      </c>
    </row>
    <row r="252" s="2" customFormat="1" ht="16.5" customHeight="1">
      <c r="A252" s="42"/>
      <c r="B252" s="43"/>
      <c r="C252" s="211" t="s">
        <v>360</v>
      </c>
      <c r="D252" s="211" t="s">
        <v>176</v>
      </c>
      <c r="E252" s="212" t="s">
        <v>4020</v>
      </c>
      <c r="F252" s="213" t="s">
        <v>4021</v>
      </c>
      <c r="G252" s="214" t="s">
        <v>295</v>
      </c>
      <c r="H252" s="215">
        <v>0.383</v>
      </c>
      <c r="I252" s="216"/>
      <c r="J252" s="217">
        <f>ROUND(I252*H252,2)</f>
        <v>0</v>
      </c>
      <c r="K252" s="213" t="s">
        <v>180</v>
      </c>
      <c r="L252" s="48"/>
      <c r="M252" s="218" t="s">
        <v>30</v>
      </c>
      <c r="N252" s="219" t="s">
        <v>44</v>
      </c>
      <c r="O252" s="88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2" t="s">
        <v>305</v>
      </c>
      <c r="AT252" s="222" t="s">
        <v>176</v>
      </c>
      <c r="AU252" s="222" t="s">
        <v>82</v>
      </c>
      <c r="AY252" s="20" t="s">
        <v>175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0" t="s">
        <v>80</v>
      </c>
      <c r="BK252" s="223">
        <f>ROUND(I252*H252,2)</f>
        <v>0</v>
      </c>
      <c r="BL252" s="20" t="s">
        <v>305</v>
      </c>
      <c r="BM252" s="222" t="s">
        <v>4022</v>
      </c>
    </row>
    <row r="253" s="2" customFormat="1">
      <c r="A253" s="42"/>
      <c r="B253" s="43"/>
      <c r="C253" s="44"/>
      <c r="D253" s="224" t="s">
        <v>183</v>
      </c>
      <c r="E253" s="44"/>
      <c r="F253" s="225" t="s">
        <v>4023</v>
      </c>
      <c r="G253" s="44"/>
      <c r="H253" s="44"/>
      <c r="I253" s="226"/>
      <c r="J253" s="44"/>
      <c r="K253" s="44"/>
      <c r="L253" s="48"/>
      <c r="M253" s="227"/>
      <c r="N253" s="228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183</v>
      </c>
      <c r="AU253" s="20" t="s">
        <v>82</v>
      </c>
    </row>
    <row r="254" s="2" customFormat="1">
      <c r="A254" s="42"/>
      <c r="B254" s="43"/>
      <c r="C254" s="44"/>
      <c r="D254" s="229" t="s">
        <v>185</v>
      </c>
      <c r="E254" s="44"/>
      <c r="F254" s="230" t="s">
        <v>4024</v>
      </c>
      <c r="G254" s="44"/>
      <c r="H254" s="44"/>
      <c r="I254" s="226"/>
      <c r="J254" s="44"/>
      <c r="K254" s="44"/>
      <c r="L254" s="48"/>
      <c r="M254" s="227"/>
      <c r="N254" s="228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185</v>
      </c>
      <c r="AU254" s="20" t="s">
        <v>82</v>
      </c>
    </row>
    <row r="255" s="2" customFormat="1">
      <c r="A255" s="42"/>
      <c r="B255" s="43"/>
      <c r="C255" s="44"/>
      <c r="D255" s="224" t="s">
        <v>311</v>
      </c>
      <c r="E255" s="44"/>
      <c r="F255" s="274" t="s">
        <v>3966</v>
      </c>
      <c r="G255" s="44"/>
      <c r="H255" s="44"/>
      <c r="I255" s="226"/>
      <c r="J255" s="44"/>
      <c r="K255" s="44"/>
      <c r="L255" s="48"/>
      <c r="M255" s="227"/>
      <c r="N255" s="228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311</v>
      </c>
      <c r="AU255" s="20" t="s">
        <v>82</v>
      </c>
    </row>
    <row r="256" s="11" customFormat="1" ht="22.8" customHeight="1">
      <c r="A256" s="11"/>
      <c r="B256" s="197"/>
      <c r="C256" s="198"/>
      <c r="D256" s="199" t="s">
        <v>72</v>
      </c>
      <c r="E256" s="285" t="s">
        <v>3685</v>
      </c>
      <c r="F256" s="285" t="s">
        <v>3686</v>
      </c>
      <c r="G256" s="198"/>
      <c r="H256" s="198"/>
      <c r="I256" s="201"/>
      <c r="J256" s="286">
        <f>BK256</f>
        <v>0</v>
      </c>
      <c r="K256" s="198"/>
      <c r="L256" s="203"/>
      <c r="M256" s="204"/>
      <c r="N256" s="205"/>
      <c r="O256" s="205"/>
      <c r="P256" s="206">
        <f>SUM(P257:P301)</f>
        <v>0</v>
      </c>
      <c r="Q256" s="205"/>
      <c r="R256" s="206">
        <f>SUM(R257:R301)</f>
        <v>0.01561</v>
      </c>
      <c r="S256" s="205"/>
      <c r="T256" s="207">
        <f>SUM(T257:T301)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8" t="s">
        <v>82</v>
      </c>
      <c r="AT256" s="209" t="s">
        <v>72</v>
      </c>
      <c r="AU256" s="209" t="s">
        <v>80</v>
      </c>
      <c r="AY256" s="208" t="s">
        <v>175</v>
      </c>
      <c r="BK256" s="210">
        <f>SUM(BK257:BK301)</f>
        <v>0</v>
      </c>
    </row>
    <row r="257" s="2" customFormat="1" ht="16.5" customHeight="1">
      <c r="A257" s="42"/>
      <c r="B257" s="43"/>
      <c r="C257" s="211" t="s">
        <v>7</v>
      </c>
      <c r="D257" s="211" t="s">
        <v>176</v>
      </c>
      <c r="E257" s="212" t="s">
        <v>4025</v>
      </c>
      <c r="F257" s="213" t="s">
        <v>4026</v>
      </c>
      <c r="G257" s="214" t="s">
        <v>567</v>
      </c>
      <c r="H257" s="215">
        <v>13</v>
      </c>
      <c r="I257" s="216"/>
      <c r="J257" s="217">
        <f>ROUND(I257*H257,2)</f>
        <v>0</v>
      </c>
      <c r="K257" s="213" t="s">
        <v>180</v>
      </c>
      <c r="L257" s="48"/>
      <c r="M257" s="218" t="s">
        <v>30</v>
      </c>
      <c r="N257" s="219" t="s">
        <v>44</v>
      </c>
      <c r="O257" s="88"/>
      <c r="P257" s="220">
        <f>O257*H257</f>
        <v>0</v>
      </c>
      <c r="Q257" s="220">
        <v>0.00012999999999999998</v>
      </c>
      <c r="R257" s="220">
        <f>Q257*H257</f>
        <v>0.00169</v>
      </c>
      <c r="S257" s="220">
        <v>0</v>
      </c>
      <c r="T257" s="221">
        <f>S257*H257</f>
        <v>0</v>
      </c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R257" s="222" t="s">
        <v>305</v>
      </c>
      <c r="AT257" s="222" t="s">
        <v>176</v>
      </c>
      <c r="AU257" s="222" t="s">
        <v>82</v>
      </c>
      <c r="AY257" s="20" t="s">
        <v>175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20" t="s">
        <v>80</v>
      </c>
      <c r="BK257" s="223">
        <f>ROUND(I257*H257,2)</f>
        <v>0</v>
      </c>
      <c r="BL257" s="20" t="s">
        <v>305</v>
      </c>
      <c r="BM257" s="222" t="s">
        <v>4027</v>
      </c>
    </row>
    <row r="258" s="2" customFormat="1">
      <c r="A258" s="42"/>
      <c r="B258" s="43"/>
      <c r="C258" s="44"/>
      <c r="D258" s="224" t="s">
        <v>183</v>
      </c>
      <c r="E258" s="44"/>
      <c r="F258" s="225" t="s">
        <v>4028</v>
      </c>
      <c r="G258" s="44"/>
      <c r="H258" s="44"/>
      <c r="I258" s="226"/>
      <c r="J258" s="44"/>
      <c r="K258" s="44"/>
      <c r="L258" s="48"/>
      <c r="M258" s="227"/>
      <c r="N258" s="228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183</v>
      </c>
      <c r="AU258" s="20" t="s">
        <v>82</v>
      </c>
    </row>
    <row r="259" s="2" customFormat="1">
      <c r="A259" s="42"/>
      <c r="B259" s="43"/>
      <c r="C259" s="44"/>
      <c r="D259" s="229" t="s">
        <v>185</v>
      </c>
      <c r="E259" s="44"/>
      <c r="F259" s="230" t="s">
        <v>4029</v>
      </c>
      <c r="G259" s="44"/>
      <c r="H259" s="44"/>
      <c r="I259" s="226"/>
      <c r="J259" s="44"/>
      <c r="K259" s="44"/>
      <c r="L259" s="48"/>
      <c r="M259" s="227"/>
      <c r="N259" s="228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185</v>
      </c>
      <c r="AU259" s="20" t="s">
        <v>82</v>
      </c>
    </row>
    <row r="260" s="2" customFormat="1">
      <c r="A260" s="42"/>
      <c r="B260" s="43"/>
      <c r="C260" s="44"/>
      <c r="D260" s="224" t="s">
        <v>311</v>
      </c>
      <c r="E260" s="44"/>
      <c r="F260" s="274" t="s">
        <v>4030</v>
      </c>
      <c r="G260" s="44"/>
      <c r="H260" s="44"/>
      <c r="I260" s="226"/>
      <c r="J260" s="44"/>
      <c r="K260" s="44"/>
      <c r="L260" s="48"/>
      <c r="M260" s="227"/>
      <c r="N260" s="228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311</v>
      </c>
      <c r="AU260" s="20" t="s">
        <v>82</v>
      </c>
    </row>
    <row r="261" s="12" customFormat="1">
      <c r="A261" s="12"/>
      <c r="B261" s="231"/>
      <c r="C261" s="232"/>
      <c r="D261" s="224" t="s">
        <v>187</v>
      </c>
      <c r="E261" s="233" t="s">
        <v>30</v>
      </c>
      <c r="F261" s="234" t="s">
        <v>4031</v>
      </c>
      <c r="G261" s="232"/>
      <c r="H261" s="233" t="s">
        <v>30</v>
      </c>
      <c r="I261" s="235"/>
      <c r="J261" s="232"/>
      <c r="K261" s="232"/>
      <c r="L261" s="236"/>
      <c r="M261" s="237"/>
      <c r="N261" s="238"/>
      <c r="O261" s="238"/>
      <c r="P261" s="238"/>
      <c r="Q261" s="238"/>
      <c r="R261" s="238"/>
      <c r="S261" s="238"/>
      <c r="T261" s="239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40" t="s">
        <v>187</v>
      </c>
      <c r="AU261" s="240" t="s">
        <v>82</v>
      </c>
      <c r="AV261" s="12" t="s">
        <v>80</v>
      </c>
      <c r="AW261" s="12" t="s">
        <v>36</v>
      </c>
      <c r="AX261" s="12" t="s">
        <v>73</v>
      </c>
      <c r="AY261" s="240" t="s">
        <v>175</v>
      </c>
    </row>
    <row r="262" s="13" customFormat="1">
      <c r="A262" s="13"/>
      <c r="B262" s="241"/>
      <c r="C262" s="242"/>
      <c r="D262" s="224" t="s">
        <v>187</v>
      </c>
      <c r="E262" s="243" t="s">
        <v>30</v>
      </c>
      <c r="F262" s="244" t="s">
        <v>4032</v>
      </c>
      <c r="G262" s="242"/>
      <c r="H262" s="245">
        <v>13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187</v>
      </c>
      <c r="AU262" s="251" t="s">
        <v>82</v>
      </c>
      <c r="AV262" s="13" t="s">
        <v>82</v>
      </c>
      <c r="AW262" s="13" t="s">
        <v>36</v>
      </c>
      <c r="AX262" s="13" t="s">
        <v>73</v>
      </c>
      <c r="AY262" s="251" t="s">
        <v>175</v>
      </c>
    </row>
    <row r="263" s="14" customFormat="1">
      <c r="A263" s="14"/>
      <c r="B263" s="252"/>
      <c r="C263" s="253"/>
      <c r="D263" s="224" t="s">
        <v>187</v>
      </c>
      <c r="E263" s="254" t="s">
        <v>30</v>
      </c>
      <c r="F263" s="255" t="s">
        <v>190</v>
      </c>
      <c r="G263" s="253"/>
      <c r="H263" s="256">
        <v>13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187</v>
      </c>
      <c r="AU263" s="262" t="s">
        <v>82</v>
      </c>
      <c r="AV263" s="14" t="s">
        <v>181</v>
      </c>
      <c r="AW263" s="14" t="s">
        <v>36</v>
      </c>
      <c r="AX263" s="14" t="s">
        <v>80</v>
      </c>
      <c r="AY263" s="262" t="s">
        <v>175</v>
      </c>
    </row>
    <row r="264" s="2" customFormat="1" ht="16.5" customHeight="1">
      <c r="A264" s="42"/>
      <c r="B264" s="43"/>
      <c r="C264" s="211" t="s">
        <v>375</v>
      </c>
      <c r="D264" s="211" t="s">
        <v>176</v>
      </c>
      <c r="E264" s="212" t="s">
        <v>4033</v>
      </c>
      <c r="F264" s="213" t="s">
        <v>4034</v>
      </c>
      <c r="G264" s="214" t="s">
        <v>567</v>
      </c>
      <c r="H264" s="215">
        <v>13</v>
      </c>
      <c r="I264" s="216"/>
      <c r="J264" s="217">
        <f>ROUND(I264*H264,2)</f>
        <v>0</v>
      </c>
      <c r="K264" s="213" t="s">
        <v>180</v>
      </c>
      <c r="L264" s="48"/>
      <c r="M264" s="218" t="s">
        <v>30</v>
      </c>
      <c r="N264" s="219" t="s">
        <v>44</v>
      </c>
      <c r="O264" s="88"/>
      <c r="P264" s="220">
        <f>O264*H264</f>
        <v>0</v>
      </c>
      <c r="Q264" s="220">
        <v>0.00086</v>
      </c>
      <c r="R264" s="220">
        <f>Q264*H264</f>
        <v>0.01118</v>
      </c>
      <c r="S264" s="220">
        <v>0</v>
      </c>
      <c r="T264" s="221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2" t="s">
        <v>305</v>
      </c>
      <c r="AT264" s="222" t="s">
        <v>176</v>
      </c>
      <c r="AU264" s="222" t="s">
        <v>82</v>
      </c>
      <c r="AY264" s="20" t="s">
        <v>175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0" t="s">
        <v>80</v>
      </c>
      <c r="BK264" s="223">
        <f>ROUND(I264*H264,2)</f>
        <v>0</v>
      </c>
      <c r="BL264" s="20" t="s">
        <v>305</v>
      </c>
      <c r="BM264" s="222" t="s">
        <v>4035</v>
      </c>
    </row>
    <row r="265" s="2" customFormat="1">
      <c r="A265" s="42"/>
      <c r="B265" s="43"/>
      <c r="C265" s="44"/>
      <c r="D265" s="224" t="s">
        <v>183</v>
      </c>
      <c r="E265" s="44"/>
      <c r="F265" s="225" t="s">
        <v>4036</v>
      </c>
      <c r="G265" s="44"/>
      <c r="H265" s="44"/>
      <c r="I265" s="226"/>
      <c r="J265" s="44"/>
      <c r="K265" s="44"/>
      <c r="L265" s="48"/>
      <c r="M265" s="227"/>
      <c r="N265" s="228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183</v>
      </c>
      <c r="AU265" s="20" t="s">
        <v>82</v>
      </c>
    </row>
    <row r="266" s="2" customFormat="1">
      <c r="A266" s="42"/>
      <c r="B266" s="43"/>
      <c r="C266" s="44"/>
      <c r="D266" s="229" t="s">
        <v>185</v>
      </c>
      <c r="E266" s="44"/>
      <c r="F266" s="230" t="s">
        <v>4037</v>
      </c>
      <c r="G266" s="44"/>
      <c r="H266" s="44"/>
      <c r="I266" s="226"/>
      <c r="J266" s="44"/>
      <c r="K266" s="44"/>
      <c r="L266" s="48"/>
      <c r="M266" s="227"/>
      <c r="N266" s="228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185</v>
      </c>
      <c r="AU266" s="20" t="s">
        <v>82</v>
      </c>
    </row>
    <row r="267" s="2" customFormat="1">
      <c r="A267" s="42"/>
      <c r="B267" s="43"/>
      <c r="C267" s="44"/>
      <c r="D267" s="224" t="s">
        <v>311</v>
      </c>
      <c r="E267" s="44"/>
      <c r="F267" s="274" t="s">
        <v>4038</v>
      </c>
      <c r="G267" s="44"/>
      <c r="H267" s="44"/>
      <c r="I267" s="226"/>
      <c r="J267" s="44"/>
      <c r="K267" s="44"/>
      <c r="L267" s="48"/>
      <c r="M267" s="227"/>
      <c r="N267" s="228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311</v>
      </c>
      <c r="AU267" s="20" t="s">
        <v>82</v>
      </c>
    </row>
    <row r="268" s="12" customFormat="1">
      <c r="A268" s="12"/>
      <c r="B268" s="231"/>
      <c r="C268" s="232"/>
      <c r="D268" s="224" t="s">
        <v>187</v>
      </c>
      <c r="E268" s="233" t="s">
        <v>30</v>
      </c>
      <c r="F268" s="234" t="s">
        <v>4039</v>
      </c>
      <c r="G268" s="232"/>
      <c r="H268" s="233" t="s">
        <v>30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40" t="s">
        <v>187</v>
      </c>
      <c r="AU268" s="240" t="s">
        <v>82</v>
      </c>
      <c r="AV268" s="12" t="s">
        <v>80</v>
      </c>
      <c r="AW268" s="12" t="s">
        <v>36</v>
      </c>
      <c r="AX268" s="12" t="s">
        <v>73</v>
      </c>
      <c r="AY268" s="240" t="s">
        <v>175</v>
      </c>
    </row>
    <row r="269" s="12" customFormat="1">
      <c r="A269" s="12"/>
      <c r="B269" s="231"/>
      <c r="C269" s="232"/>
      <c r="D269" s="224" t="s">
        <v>187</v>
      </c>
      <c r="E269" s="233" t="s">
        <v>30</v>
      </c>
      <c r="F269" s="234" t="s">
        <v>4040</v>
      </c>
      <c r="G269" s="232"/>
      <c r="H269" s="233" t="s">
        <v>30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40" t="s">
        <v>187</v>
      </c>
      <c r="AU269" s="240" t="s">
        <v>82</v>
      </c>
      <c r="AV269" s="12" t="s">
        <v>80</v>
      </c>
      <c r="AW269" s="12" t="s">
        <v>36</v>
      </c>
      <c r="AX269" s="12" t="s">
        <v>73</v>
      </c>
      <c r="AY269" s="240" t="s">
        <v>175</v>
      </c>
    </row>
    <row r="270" s="13" customFormat="1">
      <c r="A270" s="13"/>
      <c r="B270" s="241"/>
      <c r="C270" s="242"/>
      <c r="D270" s="224" t="s">
        <v>187</v>
      </c>
      <c r="E270" s="243" t="s">
        <v>30</v>
      </c>
      <c r="F270" s="244" t="s">
        <v>4041</v>
      </c>
      <c r="G270" s="242"/>
      <c r="H270" s="245">
        <v>3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187</v>
      </c>
      <c r="AU270" s="251" t="s">
        <v>82</v>
      </c>
      <c r="AV270" s="13" t="s">
        <v>82</v>
      </c>
      <c r="AW270" s="13" t="s">
        <v>36</v>
      </c>
      <c r="AX270" s="13" t="s">
        <v>73</v>
      </c>
      <c r="AY270" s="251" t="s">
        <v>175</v>
      </c>
    </row>
    <row r="271" s="15" customFormat="1">
      <c r="A271" s="15"/>
      <c r="B271" s="263"/>
      <c r="C271" s="264"/>
      <c r="D271" s="224" t="s">
        <v>187</v>
      </c>
      <c r="E271" s="265" t="s">
        <v>30</v>
      </c>
      <c r="F271" s="266" t="s">
        <v>231</v>
      </c>
      <c r="G271" s="264"/>
      <c r="H271" s="267">
        <v>3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3" t="s">
        <v>187</v>
      </c>
      <c r="AU271" s="273" t="s">
        <v>82</v>
      </c>
      <c r="AV271" s="15" t="s">
        <v>196</v>
      </c>
      <c r="AW271" s="15" t="s">
        <v>36</v>
      </c>
      <c r="AX271" s="15" t="s">
        <v>73</v>
      </c>
      <c r="AY271" s="273" t="s">
        <v>175</v>
      </c>
    </row>
    <row r="272" s="12" customFormat="1">
      <c r="A272" s="12"/>
      <c r="B272" s="231"/>
      <c r="C272" s="232"/>
      <c r="D272" s="224" t="s">
        <v>187</v>
      </c>
      <c r="E272" s="233" t="s">
        <v>30</v>
      </c>
      <c r="F272" s="234" t="s">
        <v>4042</v>
      </c>
      <c r="G272" s="232"/>
      <c r="H272" s="233" t="s">
        <v>30</v>
      </c>
      <c r="I272" s="235"/>
      <c r="J272" s="232"/>
      <c r="K272" s="232"/>
      <c r="L272" s="236"/>
      <c r="M272" s="237"/>
      <c r="N272" s="238"/>
      <c r="O272" s="238"/>
      <c r="P272" s="238"/>
      <c r="Q272" s="238"/>
      <c r="R272" s="238"/>
      <c r="S272" s="238"/>
      <c r="T272" s="239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40" t="s">
        <v>187</v>
      </c>
      <c r="AU272" s="240" t="s">
        <v>82</v>
      </c>
      <c r="AV272" s="12" t="s">
        <v>80</v>
      </c>
      <c r="AW272" s="12" t="s">
        <v>36</v>
      </c>
      <c r="AX272" s="12" t="s">
        <v>73</v>
      </c>
      <c r="AY272" s="240" t="s">
        <v>175</v>
      </c>
    </row>
    <row r="273" s="12" customFormat="1">
      <c r="A273" s="12"/>
      <c r="B273" s="231"/>
      <c r="C273" s="232"/>
      <c r="D273" s="224" t="s">
        <v>187</v>
      </c>
      <c r="E273" s="233" t="s">
        <v>30</v>
      </c>
      <c r="F273" s="234" t="s">
        <v>4043</v>
      </c>
      <c r="G273" s="232"/>
      <c r="H273" s="233" t="s">
        <v>30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T273" s="240" t="s">
        <v>187</v>
      </c>
      <c r="AU273" s="240" t="s">
        <v>82</v>
      </c>
      <c r="AV273" s="12" t="s">
        <v>80</v>
      </c>
      <c r="AW273" s="12" t="s">
        <v>36</v>
      </c>
      <c r="AX273" s="12" t="s">
        <v>73</v>
      </c>
      <c r="AY273" s="240" t="s">
        <v>175</v>
      </c>
    </row>
    <row r="274" s="13" customFormat="1">
      <c r="A274" s="13"/>
      <c r="B274" s="241"/>
      <c r="C274" s="242"/>
      <c r="D274" s="224" t="s">
        <v>187</v>
      </c>
      <c r="E274" s="243" t="s">
        <v>30</v>
      </c>
      <c r="F274" s="244" t="s">
        <v>4044</v>
      </c>
      <c r="G274" s="242"/>
      <c r="H274" s="245">
        <v>5</v>
      </c>
      <c r="I274" s="246"/>
      <c r="J274" s="242"/>
      <c r="K274" s="242"/>
      <c r="L274" s="247"/>
      <c r="M274" s="248"/>
      <c r="N274" s="249"/>
      <c r="O274" s="249"/>
      <c r="P274" s="249"/>
      <c r="Q274" s="249"/>
      <c r="R274" s="249"/>
      <c r="S274" s="249"/>
      <c r="T274" s="250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1" t="s">
        <v>187</v>
      </c>
      <c r="AU274" s="251" t="s">
        <v>82</v>
      </c>
      <c r="AV274" s="13" t="s">
        <v>82</v>
      </c>
      <c r="AW274" s="13" t="s">
        <v>36</v>
      </c>
      <c r="AX274" s="13" t="s">
        <v>73</v>
      </c>
      <c r="AY274" s="251" t="s">
        <v>175</v>
      </c>
    </row>
    <row r="275" s="15" customFormat="1">
      <c r="A275" s="15"/>
      <c r="B275" s="263"/>
      <c r="C275" s="264"/>
      <c r="D275" s="224" t="s">
        <v>187</v>
      </c>
      <c r="E275" s="265" t="s">
        <v>30</v>
      </c>
      <c r="F275" s="266" t="s">
        <v>231</v>
      </c>
      <c r="G275" s="264"/>
      <c r="H275" s="267">
        <v>5</v>
      </c>
      <c r="I275" s="268"/>
      <c r="J275" s="264"/>
      <c r="K275" s="264"/>
      <c r="L275" s="269"/>
      <c r="M275" s="270"/>
      <c r="N275" s="271"/>
      <c r="O275" s="271"/>
      <c r="P275" s="271"/>
      <c r="Q275" s="271"/>
      <c r="R275" s="271"/>
      <c r="S275" s="271"/>
      <c r="T275" s="27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3" t="s">
        <v>187</v>
      </c>
      <c r="AU275" s="273" t="s">
        <v>82</v>
      </c>
      <c r="AV275" s="15" t="s">
        <v>196</v>
      </c>
      <c r="AW275" s="15" t="s">
        <v>36</v>
      </c>
      <c r="AX275" s="15" t="s">
        <v>73</v>
      </c>
      <c r="AY275" s="273" t="s">
        <v>175</v>
      </c>
    </row>
    <row r="276" s="12" customFormat="1">
      <c r="A276" s="12"/>
      <c r="B276" s="231"/>
      <c r="C276" s="232"/>
      <c r="D276" s="224" t="s">
        <v>187</v>
      </c>
      <c r="E276" s="233" t="s">
        <v>30</v>
      </c>
      <c r="F276" s="234" t="s">
        <v>4045</v>
      </c>
      <c r="G276" s="232"/>
      <c r="H276" s="233" t="s">
        <v>30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40" t="s">
        <v>187</v>
      </c>
      <c r="AU276" s="240" t="s">
        <v>82</v>
      </c>
      <c r="AV276" s="12" t="s">
        <v>80</v>
      </c>
      <c r="AW276" s="12" t="s">
        <v>36</v>
      </c>
      <c r="AX276" s="12" t="s">
        <v>73</v>
      </c>
      <c r="AY276" s="240" t="s">
        <v>175</v>
      </c>
    </row>
    <row r="277" s="12" customFormat="1">
      <c r="A277" s="12"/>
      <c r="B277" s="231"/>
      <c r="C277" s="232"/>
      <c r="D277" s="224" t="s">
        <v>187</v>
      </c>
      <c r="E277" s="233" t="s">
        <v>30</v>
      </c>
      <c r="F277" s="234" t="s">
        <v>4046</v>
      </c>
      <c r="G277" s="232"/>
      <c r="H277" s="233" t="s">
        <v>30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T277" s="240" t="s">
        <v>187</v>
      </c>
      <c r="AU277" s="240" t="s">
        <v>82</v>
      </c>
      <c r="AV277" s="12" t="s">
        <v>80</v>
      </c>
      <c r="AW277" s="12" t="s">
        <v>36</v>
      </c>
      <c r="AX277" s="12" t="s">
        <v>73</v>
      </c>
      <c r="AY277" s="240" t="s">
        <v>175</v>
      </c>
    </row>
    <row r="278" s="13" customFormat="1">
      <c r="A278" s="13"/>
      <c r="B278" s="241"/>
      <c r="C278" s="242"/>
      <c r="D278" s="224" t="s">
        <v>187</v>
      </c>
      <c r="E278" s="243" t="s">
        <v>30</v>
      </c>
      <c r="F278" s="244" t="s">
        <v>4041</v>
      </c>
      <c r="G278" s="242"/>
      <c r="H278" s="245">
        <v>3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1" t="s">
        <v>187</v>
      </c>
      <c r="AU278" s="251" t="s">
        <v>82</v>
      </c>
      <c r="AV278" s="13" t="s">
        <v>82</v>
      </c>
      <c r="AW278" s="13" t="s">
        <v>36</v>
      </c>
      <c r="AX278" s="13" t="s">
        <v>73</v>
      </c>
      <c r="AY278" s="251" t="s">
        <v>175</v>
      </c>
    </row>
    <row r="279" s="15" customFormat="1">
      <c r="A279" s="15"/>
      <c r="B279" s="263"/>
      <c r="C279" s="264"/>
      <c r="D279" s="224" t="s">
        <v>187</v>
      </c>
      <c r="E279" s="265" t="s">
        <v>30</v>
      </c>
      <c r="F279" s="266" t="s">
        <v>231</v>
      </c>
      <c r="G279" s="264"/>
      <c r="H279" s="267">
        <v>3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3" t="s">
        <v>187</v>
      </c>
      <c r="AU279" s="273" t="s">
        <v>82</v>
      </c>
      <c r="AV279" s="15" t="s">
        <v>196</v>
      </c>
      <c r="AW279" s="15" t="s">
        <v>36</v>
      </c>
      <c r="AX279" s="15" t="s">
        <v>73</v>
      </c>
      <c r="AY279" s="273" t="s">
        <v>175</v>
      </c>
    </row>
    <row r="280" s="12" customFormat="1">
      <c r="A280" s="12"/>
      <c r="B280" s="231"/>
      <c r="C280" s="232"/>
      <c r="D280" s="224" t="s">
        <v>187</v>
      </c>
      <c r="E280" s="233" t="s">
        <v>30</v>
      </c>
      <c r="F280" s="234" t="s">
        <v>4047</v>
      </c>
      <c r="G280" s="232"/>
      <c r="H280" s="233" t="s">
        <v>30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40" t="s">
        <v>187</v>
      </c>
      <c r="AU280" s="240" t="s">
        <v>82</v>
      </c>
      <c r="AV280" s="12" t="s">
        <v>80</v>
      </c>
      <c r="AW280" s="12" t="s">
        <v>36</v>
      </c>
      <c r="AX280" s="12" t="s">
        <v>73</v>
      </c>
      <c r="AY280" s="240" t="s">
        <v>175</v>
      </c>
    </row>
    <row r="281" s="12" customFormat="1">
      <c r="A281" s="12"/>
      <c r="B281" s="231"/>
      <c r="C281" s="232"/>
      <c r="D281" s="224" t="s">
        <v>187</v>
      </c>
      <c r="E281" s="233" t="s">
        <v>30</v>
      </c>
      <c r="F281" s="234" t="s">
        <v>4048</v>
      </c>
      <c r="G281" s="232"/>
      <c r="H281" s="233" t="s">
        <v>30</v>
      </c>
      <c r="I281" s="235"/>
      <c r="J281" s="232"/>
      <c r="K281" s="232"/>
      <c r="L281" s="236"/>
      <c r="M281" s="237"/>
      <c r="N281" s="238"/>
      <c r="O281" s="238"/>
      <c r="P281" s="238"/>
      <c r="Q281" s="238"/>
      <c r="R281" s="238"/>
      <c r="S281" s="238"/>
      <c r="T281" s="239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40" t="s">
        <v>187</v>
      </c>
      <c r="AU281" s="240" t="s">
        <v>82</v>
      </c>
      <c r="AV281" s="12" t="s">
        <v>80</v>
      </c>
      <c r="AW281" s="12" t="s">
        <v>36</v>
      </c>
      <c r="AX281" s="12" t="s">
        <v>73</v>
      </c>
      <c r="AY281" s="240" t="s">
        <v>175</v>
      </c>
    </row>
    <row r="282" s="13" customFormat="1">
      <c r="A282" s="13"/>
      <c r="B282" s="241"/>
      <c r="C282" s="242"/>
      <c r="D282" s="224" t="s">
        <v>187</v>
      </c>
      <c r="E282" s="243" t="s">
        <v>30</v>
      </c>
      <c r="F282" s="244" t="s">
        <v>4049</v>
      </c>
      <c r="G282" s="242"/>
      <c r="H282" s="245">
        <v>2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1" t="s">
        <v>187</v>
      </c>
      <c r="AU282" s="251" t="s">
        <v>82</v>
      </c>
      <c r="AV282" s="13" t="s">
        <v>82</v>
      </c>
      <c r="AW282" s="13" t="s">
        <v>36</v>
      </c>
      <c r="AX282" s="13" t="s">
        <v>73</v>
      </c>
      <c r="AY282" s="251" t="s">
        <v>175</v>
      </c>
    </row>
    <row r="283" s="15" customFormat="1">
      <c r="A283" s="15"/>
      <c r="B283" s="263"/>
      <c r="C283" s="264"/>
      <c r="D283" s="224" t="s">
        <v>187</v>
      </c>
      <c r="E283" s="265" t="s">
        <v>30</v>
      </c>
      <c r="F283" s="266" t="s">
        <v>231</v>
      </c>
      <c r="G283" s="264"/>
      <c r="H283" s="267">
        <v>2</v>
      </c>
      <c r="I283" s="268"/>
      <c r="J283" s="264"/>
      <c r="K283" s="264"/>
      <c r="L283" s="269"/>
      <c r="M283" s="270"/>
      <c r="N283" s="271"/>
      <c r="O283" s="271"/>
      <c r="P283" s="271"/>
      <c r="Q283" s="271"/>
      <c r="R283" s="271"/>
      <c r="S283" s="271"/>
      <c r="T283" s="272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3" t="s">
        <v>187</v>
      </c>
      <c r="AU283" s="273" t="s">
        <v>82</v>
      </c>
      <c r="AV283" s="15" t="s">
        <v>196</v>
      </c>
      <c r="AW283" s="15" t="s">
        <v>36</v>
      </c>
      <c r="AX283" s="15" t="s">
        <v>73</v>
      </c>
      <c r="AY283" s="273" t="s">
        <v>175</v>
      </c>
    </row>
    <row r="284" s="14" customFormat="1">
      <c r="A284" s="14"/>
      <c r="B284" s="252"/>
      <c r="C284" s="253"/>
      <c r="D284" s="224" t="s">
        <v>187</v>
      </c>
      <c r="E284" s="254" t="s">
        <v>30</v>
      </c>
      <c r="F284" s="255" t="s">
        <v>190</v>
      </c>
      <c r="G284" s="253"/>
      <c r="H284" s="256">
        <v>13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187</v>
      </c>
      <c r="AU284" s="262" t="s">
        <v>82</v>
      </c>
      <c r="AV284" s="14" t="s">
        <v>181</v>
      </c>
      <c r="AW284" s="14" t="s">
        <v>36</v>
      </c>
      <c r="AX284" s="14" t="s">
        <v>80</v>
      </c>
      <c r="AY284" s="262" t="s">
        <v>175</v>
      </c>
    </row>
    <row r="285" s="2" customFormat="1" ht="16.5" customHeight="1">
      <c r="A285" s="42"/>
      <c r="B285" s="43"/>
      <c r="C285" s="211" t="s">
        <v>386</v>
      </c>
      <c r="D285" s="211" t="s">
        <v>176</v>
      </c>
      <c r="E285" s="212" t="s">
        <v>4050</v>
      </c>
      <c r="F285" s="213" t="s">
        <v>4051</v>
      </c>
      <c r="G285" s="214" t="s">
        <v>567</v>
      </c>
      <c r="H285" s="215">
        <v>2</v>
      </c>
      <c r="I285" s="216"/>
      <c r="J285" s="217">
        <f>ROUND(I285*H285,2)</f>
        <v>0</v>
      </c>
      <c r="K285" s="213" t="s">
        <v>180</v>
      </c>
      <c r="L285" s="48"/>
      <c r="M285" s="218" t="s">
        <v>30</v>
      </c>
      <c r="N285" s="219" t="s">
        <v>44</v>
      </c>
      <c r="O285" s="88"/>
      <c r="P285" s="220">
        <f>O285*H285</f>
        <v>0</v>
      </c>
      <c r="Q285" s="220">
        <v>0.00057</v>
      </c>
      <c r="R285" s="220">
        <f>Q285*H285</f>
        <v>0.00114</v>
      </c>
      <c r="S285" s="220">
        <v>0</v>
      </c>
      <c r="T285" s="221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2" t="s">
        <v>305</v>
      </c>
      <c r="AT285" s="222" t="s">
        <v>176</v>
      </c>
      <c r="AU285" s="222" t="s">
        <v>82</v>
      </c>
      <c r="AY285" s="20" t="s">
        <v>175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0" t="s">
        <v>80</v>
      </c>
      <c r="BK285" s="223">
        <f>ROUND(I285*H285,2)</f>
        <v>0</v>
      </c>
      <c r="BL285" s="20" t="s">
        <v>305</v>
      </c>
      <c r="BM285" s="222" t="s">
        <v>4052</v>
      </c>
    </row>
    <row r="286" s="2" customFormat="1">
      <c r="A286" s="42"/>
      <c r="B286" s="43"/>
      <c r="C286" s="44"/>
      <c r="D286" s="224" t="s">
        <v>183</v>
      </c>
      <c r="E286" s="44"/>
      <c r="F286" s="225" t="s">
        <v>4053</v>
      </c>
      <c r="G286" s="44"/>
      <c r="H286" s="44"/>
      <c r="I286" s="226"/>
      <c r="J286" s="44"/>
      <c r="K286" s="44"/>
      <c r="L286" s="48"/>
      <c r="M286" s="227"/>
      <c r="N286" s="228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183</v>
      </c>
      <c r="AU286" s="20" t="s">
        <v>82</v>
      </c>
    </row>
    <row r="287" s="2" customFormat="1">
      <c r="A287" s="42"/>
      <c r="B287" s="43"/>
      <c r="C287" s="44"/>
      <c r="D287" s="229" t="s">
        <v>185</v>
      </c>
      <c r="E287" s="44"/>
      <c r="F287" s="230" t="s">
        <v>4054</v>
      </c>
      <c r="G287" s="44"/>
      <c r="H287" s="44"/>
      <c r="I287" s="226"/>
      <c r="J287" s="44"/>
      <c r="K287" s="44"/>
      <c r="L287" s="48"/>
      <c r="M287" s="227"/>
      <c r="N287" s="228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185</v>
      </c>
      <c r="AU287" s="20" t="s">
        <v>82</v>
      </c>
    </row>
    <row r="288" s="2" customFormat="1">
      <c r="A288" s="42"/>
      <c r="B288" s="43"/>
      <c r="C288" s="44"/>
      <c r="D288" s="224" t="s">
        <v>311</v>
      </c>
      <c r="E288" s="44"/>
      <c r="F288" s="274" t="s">
        <v>4055</v>
      </c>
      <c r="G288" s="44"/>
      <c r="H288" s="44"/>
      <c r="I288" s="226"/>
      <c r="J288" s="44"/>
      <c r="K288" s="44"/>
      <c r="L288" s="48"/>
      <c r="M288" s="227"/>
      <c r="N288" s="228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311</v>
      </c>
      <c r="AU288" s="20" t="s">
        <v>82</v>
      </c>
    </row>
    <row r="289" s="12" customFormat="1">
      <c r="A289" s="12"/>
      <c r="B289" s="231"/>
      <c r="C289" s="232"/>
      <c r="D289" s="224" t="s">
        <v>187</v>
      </c>
      <c r="E289" s="233" t="s">
        <v>30</v>
      </c>
      <c r="F289" s="234" t="s">
        <v>4056</v>
      </c>
      <c r="G289" s="232"/>
      <c r="H289" s="233" t="s">
        <v>30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40" t="s">
        <v>187</v>
      </c>
      <c r="AU289" s="240" t="s">
        <v>82</v>
      </c>
      <c r="AV289" s="12" t="s">
        <v>80</v>
      </c>
      <c r="AW289" s="12" t="s">
        <v>36</v>
      </c>
      <c r="AX289" s="12" t="s">
        <v>73</v>
      </c>
      <c r="AY289" s="240" t="s">
        <v>175</v>
      </c>
    </row>
    <row r="290" s="13" customFormat="1">
      <c r="A290" s="13"/>
      <c r="B290" s="241"/>
      <c r="C290" s="242"/>
      <c r="D290" s="224" t="s">
        <v>187</v>
      </c>
      <c r="E290" s="243" t="s">
        <v>30</v>
      </c>
      <c r="F290" s="244" t="s">
        <v>4049</v>
      </c>
      <c r="G290" s="242"/>
      <c r="H290" s="245">
        <v>2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1" t="s">
        <v>187</v>
      </c>
      <c r="AU290" s="251" t="s">
        <v>82</v>
      </c>
      <c r="AV290" s="13" t="s">
        <v>82</v>
      </c>
      <c r="AW290" s="13" t="s">
        <v>36</v>
      </c>
      <c r="AX290" s="13" t="s">
        <v>80</v>
      </c>
      <c r="AY290" s="251" t="s">
        <v>175</v>
      </c>
    </row>
    <row r="291" s="2" customFormat="1" ht="16.5" customHeight="1">
      <c r="A291" s="42"/>
      <c r="B291" s="43"/>
      <c r="C291" s="211" t="s">
        <v>394</v>
      </c>
      <c r="D291" s="211" t="s">
        <v>176</v>
      </c>
      <c r="E291" s="212" t="s">
        <v>4057</v>
      </c>
      <c r="F291" s="213" t="s">
        <v>4058</v>
      </c>
      <c r="G291" s="214" t="s">
        <v>567</v>
      </c>
      <c r="H291" s="215">
        <v>2</v>
      </c>
      <c r="I291" s="216"/>
      <c r="J291" s="217">
        <f>ROUND(I291*H291,2)</f>
        <v>0</v>
      </c>
      <c r="K291" s="213" t="s">
        <v>180</v>
      </c>
      <c r="L291" s="48"/>
      <c r="M291" s="218" t="s">
        <v>30</v>
      </c>
      <c r="N291" s="219" t="s">
        <v>44</v>
      </c>
      <c r="O291" s="88"/>
      <c r="P291" s="220">
        <f>O291*H291</f>
        <v>0</v>
      </c>
      <c r="Q291" s="220">
        <v>0.0008</v>
      </c>
      <c r="R291" s="220">
        <f>Q291*H291</f>
        <v>0.0016</v>
      </c>
      <c r="S291" s="220">
        <v>0</v>
      </c>
      <c r="T291" s="221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2" t="s">
        <v>305</v>
      </c>
      <c r="AT291" s="222" t="s">
        <v>176</v>
      </c>
      <c r="AU291" s="222" t="s">
        <v>82</v>
      </c>
      <c r="AY291" s="20" t="s">
        <v>175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0" t="s">
        <v>80</v>
      </c>
      <c r="BK291" s="223">
        <f>ROUND(I291*H291,2)</f>
        <v>0</v>
      </c>
      <c r="BL291" s="20" t="s">
        <v>305</v>
      </c>
      <c r="BM291" s="222" t="s">
        <v>4059</v>
      </c>
    </row>
    <row r="292" s="2" customFormat="1">
      <c r="A292" s="42"/>
      <c r="B292" s="43"/>
      <c r="C292" s="44"/>
      <c r="D292" s="224" t="s">
        <v>183</v>
      </c>
      <c r="E292" s="44"/>
      <c r="F292" s="225" t="s">
        <v>4060</v>
      </c>
      <c r="G292" s="44"/>
      <c r="H292" s="44"/>
      <c r="I292" s="226"/>
      <c r="J292" s="44"/>
      <c r="K292" s="44"/>
      <c r="L292" s="48"/>
      <c r="M292" s="227"/>
      <c r="N292" s="228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183</v>
      </c>
      <c r="AU292" s="20" t="s">
        <v>82</v>
      </c>
    </row>
    <row r="293" s="2" customFormat="1">
      <c r="A293" s="42"/>
      <c r="B293" s="43"/>
      <c r="C293" s="44"/>
      <c r="D293" s="229" t="s">
        <v>185</v>
      </c>
      <c r="E293" s="44"/>
      <c r="F293" s="230" t="s">
        <v>4061</v>
      </c>
      <c r="G293" s="44"/>
      <c r="H293" s="44"/>
      <c r="I293" s="226"/>
      <c r="J293" s="44"/>
      <c r="K293" s="44"/>
      <c r="L293" s="48"/>
      <c r="M293" s="227"/>
      <c r="N293" s="228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0" t="s">
        <v>185</v>
      </c>
      <c r="AU293" s="20" t="s">
        <v>82</v>
      </c>
    </row>
    <row r="294" s="2" customFormat="1">
      <c r="A294" s="42"/>
      <c r="B294" s="43"/>
      <c r="C294" s="44"/>
      <c r="D294" s="224" t="s">
        <v>311</v>
      </c>
      <c r="E294" s="44"/>
      <c r="F294" s="274" t="s">
        <v>4062</v>
      </c>
      <c r="G294" s="44"/>
      <c r="H294" s="44"/>
      <c r="I294" s="226"/>
      <c r="J294" s="44"/>
      <c r="K294" s="44"/>
      <c r="L294" s="48"/>
      <c r="M294" s="227"/>
      <c r="N294" s="228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311</v>
      </c>
      <c r="AU294" s="20" t="s">
        <v>82</v>
      </c>
    </row>
    <row r="295" s="12" customFormat="1">
      <c r="A295" s="12"/>
      <c r="B295" s="231"/>
      <c r="C295" s="232"/>
      <c r="D295" s="224" t="s">
        <v>187</v>
      </c>
      <c r="E295" s="233" t="s">
        <v>30</v>
      </c>
      <c r="F295" s="234" t="s">
        <v>4063</v>
      </c>
      <c r="G295" s="232"/>
      <c r="H295" s="233" t="s">
        <v>30</v>
      </c>
      <c r="I295" s="235"/>
      <c r="J295" s="232"/>
      <c r="K295" s="232"/>
      <c r="L295" s="236"/>
      <c r="M295" s="237"/>
      <c r="N295" s="238"/>
      <c r="O295" s="238"/>
      <c r="P295" s="238"/>
      <c r="Q295" s="238"/>
      <c r="R295" s="238"/>
      <c r="S295" s="238"/>
      <c r="T295" s="239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40" t="s">
        <v>187</v>
      </c>
      <c r="AU295" s="240" t="s">
        <v>82</v>
      </c>
      <c r="AV295" s="12" t="s">
        <v>80</v>
      </c>
      <c r="AW295" s="12" t="s">
        <v>36</v>
      </c>
      <c r="AX295" s="12" t="s">
        <v>73</v>
      </c>
      <c r="AY295" s="240" t="s">
        <v>175</v>
      </c>
    </row>
    <row r="296" s="13" customFormat="1">
      <c r="A296" s="13"/>
      <c r="B296" s="241"/>
      <c r="C296" s="242"/>
      <c r="D296" s="224" t="s">
        <v>187</v>
      </c>
      <c r="E296" s="243" t="s">
        <v>30</v>
      </c>
      <c r="F296" s="244" t="s">
        <v>4049</v>
      </c>
      <c r="G296" s="242"/>
      <c r="H296" s="245">
        <v>2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1" t="s">
        <v>187</v>
      </c>
      <c r="AU296" s="251" t="s">
        <v>82</v>
      </c>
      <c r="AV296" s="13" t="s">
        <v>82</v>
      </c>
      <c r="AW296" s="13" t="s">
        <v>36</v>
      </c>
      <c r="AX296" s="13" t="s">
        <v>73</v>
      </c>
      <c r="AY296" s="251" t="s">
        <v>175</v>
      </c>
    </row>
    <row r="297" s="14" customFormat="1">
      <c r="A297" s="14"/>
      <c r="B297" s="252"/>
      <c r="C297" s="253"/>
      <c r="D297" s="224" t="s">
        <v>187</v>
      </c>
      <c r="E297" s="254" t="s">
        <v>30</v>
      </c>
      <c r="F297" s="255" t="s">
        <v>190</v>
      </c>
      <c r="G297" s="253"/>
      <c r="H297" s="256">
        <v>2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2" t="s">
        <v>187</v>
      </c>
      <c r="AU297" s="262" t="s">
        <v>82</v>
      </c>
      <c r="AV297" s="14" t="s">
        <v>181</v>
      </c>
      <c r="AW297" s="14" t="s">
        <v>36</v>
      </c>
      <c r="AX297" s="14" t="s">
        <v>80</v>
      </c>
      <c r="AY297" s="262" t="s">
        <v>175</v>
      </c>
    </row>
    <row r="298" s="2" customFormat="1" ht="16.5" customHeight="1">
      <c r="A298" s="42"/>
      <c r="B298" s="43"/>
      <c r="C298" s="211" t="s">
        <v>404</v>
      </c>
      <c r="D298" s="211" t="s">
        <v>176</v>
      </c>
      <c r="E298" s="212" t="s">
        <v>4064</v>
      </c>
      <c r="F298" s="213" t="s">
        <v>4065</v>
      </c>
      <c r="G298" s="214" t="s">
        <v>295</v>
      </c>
      <c r="H298" s="215">
        <v>0.016</v>
      </c>
      <c r="I298" s="216"/>
      <c r="J298" s="217">
        <f>ROUND(I298*H298,2)</f>
        <v>0</v>
      </c>
      <c r="K298" s="213" t="s">
        <v>180</v>
      </c>
      <c r="L298" s="48"/>
      <c r="M298" s="218" t="s">
        <v>30</v>
      </c>
      <c r="N298" s="219" t="s">
        <v>44</v>
      </c>
      <c r="O298" s="88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22" t="s">
        <v>305</v>
      </c>
      <c r="AT298" s="222" t="s">
        <v>176</v>
      </c>
      <c r="AU298" s="222" t="s">
        <v>82</v>
      </c>
      <c r="AY298" s="20" t="s">
        <v>175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20" t="s">
        <v>80</v>
      </c>
      <c r="BK298" s="223">
        <f>ROUND(I298*H298,2)</f>
        <v>0</v>
      </c>
      <c r="BL298" s="20" t="s">
        <v>305</v>
      </c>
      <c r="BM298" s="222" t="s">
        <v>4066</v>
      </c>
    </row>
    <row r="299" s="2" customFormat="1">
      <c r="A299" s="42"/>
      <c r="B299" s="43"/>
      <c r="C299" s="44"/>
      <c r="D299" s="224" t="s">
        <v>183</v>
      </c>
      <c r="E299" s="44"/>
      <c r="F299" s="225" t="s">
        <v>4067</v>
      </c>
      <c r="G299" s="44"/>
      <c r="H299" s="44"/>
      <c r="I299" s="226"/>
      <c r="J299" s="44"/>
      <c r="K299" s="44"/>
      <c r="L299" s="48"/>
      <c r="M299" s="227"/>
      <c r="N299" s="228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0" t="s">
        <v>183</v>
      </c>
      <c r="AU299" s="20" t="s">
        <v>82</v>
      </c>
    </row>
    <row r="300" s="2" customFormat="1">
      <c r="A300" s="42"/>
      <c r="B300" s="43"/>
      <c r="C300" s="44"/>
      <c r="D300" s="229" t="s">
        <v>185</v>
      </c>
      <c r="E300" s="44"/>
      <c r="F300" s="230" t="s">
        <v>4068</v>
      </c>
      <c r="G300" s="44"/>
      <c r="H300" s="44"/>
      <c r="I300" s="226"/>
      <c r="J300" s="44"/>
      <c r="K300" s="44"/>
      <c r="L300" s="48"/>
      <c r="M300" s="227"/>
      <c r="N300" s="228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185</v>
      </c>
      <c r="AU300" s="20" t="s">
        <v>82</v>
      </c>
    </row>
    <row r="301" s="2" customFormat="1">
      <c r="A301" s="42"/>
      <c r="B301" s="43"/>
      <c r="C301" s="44"/>
      <c r="D301" s="224" t="s">
        <v>311</v>
      </c>
      <c r="E301" s="44"/>
      <c r="F301" s="274" t="s">
        <v>3966</v>
      </c>
      <c r="G301" s="44"/>
      <c r="H301" s="44"/>
      <c r="I301" s="226"/>
      <c r="J301" s="44"/>
      <c r="K301" s="44"/>
      <c r="L301" s="48"/>
      <c r="M301" s="227"/>
      <c r="N301" s="228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311</v>
      </c>
      <c r="AU301" s="20" t="s">
        <v>82</v>
      </c>
    </row>
    <row r="302" s="11" customFormat="1" ht="22.8" customHeight="1">
      <c r="A302" s="11"/>
      <c r="B302" s="197"/>
      <c r="C302" s="198"/>
      <c r="D302" s="199" t="s">
        <v>72</v>
      </c>
      <c r="E302" s="285" t="s">
        <v>4069</v>
      </c>
      <c r="F302" s="285" t="s">
        <v>4070</v>
      </c>
      <c r="G302" s="198"/>
      <c r="H302" s="198"/>
      <c r="I302" s="201"/>
      <c r="J302" s="286">
        <f>BK302</f>
        <v>0</v>
      </c>
      <c r="K302" s="198"/>
      <c r="L302" s="203"/>
      <c r="M302" s="204"/>
      <c r="N302" s="205"/>
      <c r="O302" s="205"/>
      <c r="P302" s="206">
        <f>SUM(P303:P343)</f>
        <v>0</v>
      </c>
      <c r="Q302" s="205"/>
      <c r="R302" s="206">
        <f>SUM(R303:R343)</f>
        <v>0.5575</v>
      </c>
      <c r="S302" s="205"/>
      <c r="T302" s="207">
        <f>SUM(T303:T343)</f>
        <v>0.49860000000000008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208" t="s">
        <v>82</v>
      </c>
      <c r="AT302" s="209" t="s">
        <v>72</v>
      </c>
      <c r="AU302" s="209" t="s">
        <v>80</v>
      </c>
      <c r="AY302" s="208" t="s">
        <v>175</v>
      </c>
      <c r="BK302" s="210">
        <f>SUM(BK303:BK343)</f>
        <v>0</v>
      </c>
    </row>
    <row r="303" s="2" customFormat="1" ht="21.75" customHeight="1">
      <c r="A303" s="42"/>
      <c r="B303" s="43"/>
      <c r="C303" s="211" t="s">
        <v>418</v>
      </c>
      <c r="D303" s="275" t="s">
        <v>176</v>
      </c>
      <c r="E303" s="212" t="s">
        <v>4071</v>
      </c>
      <c r="F303" s="213" t="s">
        <v>4072</v>
      </c>
      <c r="G303" s="214" t="s">
        <v>30</v>
      </c>
      <c r="H303" s="215">
        <v>10</v>
      </c>
      <c r="I303" s="216"/>
      <c r="J303" s="217">
        <f>ROUND(I303*H303,2)</f>
        <v>0</v>
      </c>
      <c r="K303" s="213" t="s">
        <v>30</v>
      </c>
      <c r="L303" s="48"/>
      <c r="M303" s="218" t="s">
        <v>30</v>
      </c>
      <c r="N303" s="219" t="s">
        <v>44</v>
      </c>
      <c r="O303" s="88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2" t="s">
        <v>305</v>
      </c>
      <c r="AT303" s="222" t="s">
        <v>176</v>
      </c>
      <c r="AU303" s="222" t="s">
        <v>82</v>
      </c>
      <c r="AY303" s="20" t="s">
        <v>175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20" t="s">
        <v>80</v>
      </c>
      <c r="BK303" s="223">
        <f>ROUND(I303*H303,2)</f>
        <v>0</v>
      </c>
      <c r="BL303" s="20" t="s">
        <v>305</v>
      </c>
      <c r="BM303" s="222" t="s">
        <v>4073</v>
      </c>
    </row>
    <row r="304" s="2" customFormat="1">
      <c r="A304" s="42"/>
      <c r="B304" s="43"/>
      <c r="C304" s="44"/>
      <c r="D304" s="224" t="s">
        <v>183</v>
      </c>
      <c r="E304" s="44"/>
      <c r="F304" s="225" t="s">
        <v>4074</v>
      </c>
      <c r="G304" s="44"/>
      <c r="H304" s="44"/>
      <c r="I304" s="226"/>
      <c r="J304" s="44"/>
      <c r="K304" s="44"/>
      <c r="L304" s="48"/>
      <c r="M304" s="227"/>
      <c r="N304" s="228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183</v>
      </c>
      <c r="AU304" s="20" t="s">
        <v>82</v>
      </c>
    </row>
    <row r="305" s="2" customFormat="1">
      <c r="A305" s="42"/>
      <c r="B305" s="43"/>
      <c r="C305" s="44"/>
      <c r="D305" s="224" t="s">
        <v>311</v>
      </c>
      <c r="E305" s="44"/>
      <c r="F305" s="274" t="s">
        <v>4075</v>
      </c>
      <c r="G305" s="44"/>
      <c r="H305" s="44"/>
      <c r="I305" s="226"/>
      <c r="J305" s="44"/>
      <c r="K305" s="44"/>
      <c r="L305" s="48"/>
      <c r="M305" s="227"/>
      <c r="N305" s="228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0" t="s">
        <v>311</v>
      </c>
      <c r="AU305" s="20" t="s">
        <v>82</v>
      </c>
    </row>
    <row r="306" s="12" customFormat="1">
      <c r="A306" s="12"/>
      <c r="B306" s="231"/>
      <c r="C306" s="232"/>
      <c r="D306" s="224" t="s">
        <v>187</v>
      </c>
      <c r="E306" s="233" t="s">
        <v>30</v>
      </c>
      <c r="F306" s="234" t="s">
        <v>4076</v>
      </c>
      <c r="G306" s="232"/>
      <c r="H306" s="233" t="s">
        <v>30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T306" s="240" t="s">
        <v>187</v>
      </c>
      <c r="AU306" s="240" t="s">
        <v>82</v>
      </c>
      <c r="AV306" s="12" t="s">
        <v>80</v>
      </c>
      <c r="AW306" s="12" t="s">
        <v>36</v>
      </c>
      <c r="AX306" s="12" t="s">
        <v>73</v>
      </c>
      <c r="AY306" s="240" t="s">
        <v>175</v>
      </c>
    </row>
    <row r="307" s="13" customFormat="1">
      <c r="A307" s="13"/>
      <c r="B307" s="241"/>
      <c r="C307" s="242"/>
      <c r="D307" s="224" t="s">
        <v>187</v>
      </c>
      <c r="E307" s="243" t="s">
        <v>30</v>
      </c>
      <c r="F307" s="244" t="s">
        <v>4077</v>
      </c>
      <c r="G307" s="242"/>
      <c r="H307" s="245">
        <v>10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1" t="s">
        <v>187</v>
      </c>
      <c r="AU307" s="251" t="s">
        <v>82</v>
      </c>
      <c r="AV307" s="13" t="s">
        <v>82</v>
      </c>
      <c r="AW307" s="13" t="s">
        <v>36</v>
      </c>
      <c r="AX307" s="13" t="s">
        <v>73</v>
      </c>
      <c r="AY307" s="251" t="s">
        <v>175</v>
      </c>
    </row>
    <row r="308" s="14" customFormat="1">
      <c r="A308" s="14"/>
      <c r="B308" s="252"/>
      <c r="C308" s="253"/>
      <c r="D308" s="224" t="s">
        <v>187</v>
      </c>
      <c r="E308" s="254" t="s">
        <v>30</v>
      </c>
      <c r="F308" s="255" t="s">
        <v>190</v>
      </c>
      <c r="G308" s="253"/>
      <c r="H308" s="256">
        <v>10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2" t="s">
        <v>187</v>
      </c>
      <c r="AU308" s="262" t="s">
        <v>82</v>
      </c>
      <c r="AV308" s="14" t="s">
        <v>181</v>
      </c>
      <c r="AW308" s="14" t="s">
        <v>36</v>
      </c>
      <c r="AX308" s="14" t="s">
        <v>80</v>
      </c>
      <c r="AY308" s="262" t="s">
        <v>175</v>
      </c>
    </row>
    <row r="309" s="2" customFormat="1" ht="16.5" customHeight="1">
      <c r="A309" s="42"/>
      <c r="B309" s="43"/>
      <c r="C309" s="211" t="s">
        <v>427</v>
      </c>
      <c r="D309" s="211" t="s">
        <v>176</v>
      </c>
      <c r="E309" s="212" t="s">
        <v>4078</v>
      </c>
      <c r="F309" s="213" t="s">
        <v>4079</v>
      </c>
      <c r="G309" s="214" t="s">
        <v>567</v>
      </c>
      <c r="H309" s="215">
        <v>20</v>
      </c>
      <c r="I309" s="216"/>
      <c r="J309" s="217">
        <f>ROUND(I309*H309,2)</f>
        <v>0</v>
      </c>
      <c r="K309" s="213" t="s">
        <v>180</v>
      </c>
      <c r="L309" s="48"/>
      <c r="M309" s="218" t="s">
        <v>30</v>
      </c>
      <c r="N309" s="219" t="s">
        <v>44</v>
      </c>
      <c r="O309" s="88"/>
      <c r="P309" s="220">
        <f>O309*H309</f>
        <v>0</v>
      </c>
      <c r="Q309" s="220">
        <v>8E-05</v>
      </c>
      <c r="R309" s="220">
        <f>Q309*H309</f>
        <v>0.0016</v>
      </c>
      <c r="S309" s="220">
        <v>0.02493</v>
      </c>
      <c r="T309" s="221">
        <f>S309*H309</f>
        <v>0.49860000000000008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2" t="s">
        <v>305</v>
      </c>
      <c r="AT309" s="222" t="s">
        <v>176</v>
      </c>
      <c r="AU309" s="222" t="s">
        <v>82</v>
      </c>
      <c r="AY309" s="20" t="s">
        <v>175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20" t="s">
        <v>80</v>
      </c>
      <c r="BK309" s="223">
        <f>ROUND(I309*H309,2)</f>
        <v>0</v>
      </c>
      <c r="BL309" s="20" t="s">
        <v>305</v>
      </c>
      <c r="BM309" s="222" t="s">
        <v>4080</v>
      </c>
    </row>
    <row r="310" s="2" customFormat="1">
      <c r="A310" s="42"/>
      <c r="B310" s="43"/>
      <c r="C310" s="44"/>
      <c r="D310" s="224" t="s">
        <v>183</v>
      </c>
      <c r="E310" s="44"/>
      <c r="F310" s="225" t="s">
        <v>4081</v>
      </c>
      <c r="G310" s="44"/>
      <c r="H310" s="44"/>
      <c r="I310" s="226"/>
      <c r="J310" s="44"/>
      <c r="K310" s="44"/>
      <c r="L310" s="48"/>
      <c r="M310" s="227"/>
      <c r="N310" s="228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183</v>
      </c>
      <c r="AU310" s="20" t="s">
        <v>82</v>
      </c>
    </row>
    <row r="311" s="2" customFormat="1">
      <c r="A311" s="42"/>
      <c r="B311" s="43"/>
      <c r="C311" s="44"/>
      <c r="D311" s="229" t="s">
        <v>185</v>
      </c>
      <c r="E311" s="44"/>
      <c r="F311" s="230" t="s">
        <v>4082</v>
      </c>
      <c r="G311" s="44"/>
      <c r="H311" s="44"/>
      <c r="I311" s="226"/>
      <c r="J311" s="44"/>
      <c r="K311" s="44"/>
      <c r="L311" s="48"/>
      <c r="M311" s="227"/>
      <c r="N311" s="228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0" t="s">
        <v>185</v>
      </c>
      <c r="AU311" s="20" t="s">
        <v>82</v>
      </c>
    </row>
    <row r="312" s="2" customFormat="1">
      <c r="A312" s="42"/>
      <c r="B312" s="43"/>
      <c r="C312" s="44"/>
      <c r="D312" s="224" t="s">
        <v>311</v>
      </c>
      <c r="E312" s="44"/>
      <c r="F312" s="274" t="s">
        <v>4083</v>
      </c>
      <c r="G312" s="44"/>
      <c r="H312" s="44"/>
      <c r="I312" s="226"/>
      <c r="J312" s="44"/>
      <c r="K312" s="44"/>
      <c r="L312" s="48"/>
      <c r="M312" s="227"/>
      <c r="N312" s="228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311</v>
      </c>
      <c r="AU312" s="20" t="s">
        <v>82</v>
      </c>
    </row>
    <row r="313" s="12" customFormat="1">
      <c r="A313" s="12"/>
      <c r="B313" s="231"/>
      <c r="C313" s="232"/>
      <c r="D313" s="224" t="s">
        <v>187</v>
      </c>
      <c r="E313" s="233" t="s">
        <v>30</v>
      </c>
      <c r="F313" s="234" t="s">
        <v>4084</v>
      </c>
      <c r="G313" s="232"/>
      <c r="H313" s="233" t="s">
        <v>30</v>
      </c>
      <c r="I313" s="235"/>
      <c r="J313" s="232"/>
      <c r="K313" s="232"/>
      <c r="L313" s="236"/>
      <c r="M313" s="237"/>
      <c r="N313" s="238"/>
      <c r="O313" s="238"/>
      <c r="P313" s="238"/>
      <c r="Q313" s="238"/>
      <c r="R313" s="238"/>
      <c r="S313" s="238"/>
      <c r="T313" s="239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40" t="s">
        <v>187</v>
      </c>
      <c r="AU313" s="240" t="s">
        <v>82</v>
      </c>
      <c r="AV313" s="12" t="s">
        <v>80</v>
      </c>
      <c r="AW313" s="12" t="s">
        <v>36</v>
      </c>
      <c r="AX313" s="12" t="s">
        <v>73</v>
      </c>
      <c r="AY313" s="240" t="s">
        <v>175</v>
      </c>
    </row>
    <row r="314" s="13" customFormat="1">
      <c r="A314" s="13"/>
      <c r="B314" s="241"/>
      <c r="C314" s="242"/>
      <c r="D314" s="224" t="s">
        <v>187</v>
      </c>
      <c r="E314" s="243" t="s">
        <v>30</v>
      </c>
      <c r="F314" s="244" t="s">
        <v>4085</v>
      </c>
      <c r="G314" s="242"/>
      <c r="H314" s="245">
        <v>20</v>
      </c>
      <c r="I314" s="246"/>
      <c r="J314" s="242"/>
      <c r="K314" s="242"/>
      <c r="L314" s="247"/>
      <c r="M314" s="248"/>
      <c r="N314" s="249"/>
      <c r="O314" s="249"/>
      <c r="P314" s="249"/>
      <c r="Q314" s="249"/>
      <c r="R314" s="249"/>
      <c r="S314" s="249"/>
      <c r="T314" s="25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1" t="s">
        <v>187</v>
      </c>
      <c r="AU314" s="251" t="s">
        <v>82</v>
      </c>
      <c r="AV314" s="13" t="s">
        <v>82</v>
      </c>
      <c r="AW314" s="13" t="s">
        <v>36</v>
      </c>
      <c r="AX314" s="13" t="s">
        <v>73</v>
      </c>
      <c r="AY314" s="251" t="s">
        <v>175</v>
      </c>
    </row>
    <row r="315" s="14" customFormat="1">
      <c r="A315" s="14"/>
      <c r="B315" s="252"/>
      <c r="C315" s="253"/>
      <c r="D315" s="224" t="s">
        <v>187</v>
      </c>
      <c r="E315" s="254" t="s">
        <v>30</v>
      </c>
      <c r="F315" s="255" t="s">
        <v>190</v>
      </c>
      <c r="G315" s="253"/>
      <c r="H315" s="256">
        <v>20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2" t="s">
        <v>187</v>
      </c>
      <c r="AU315" s="262" t="s">
        <v>82</v>
      </c>
      <c r="AV315" s="14" t="s">
        <v>181</v>
      </c>
      <c r="AW315" s="14" t="s">
        <v>36</v>
      </c>
      <c r="AX315" s="14" t="s">
        <v>80</v>
      </c>
      <c r="AY315" s="262" t="s">
        <v>175</v>
      </c>
    </row>
    <row r="316" s="2" customFormat="1" ht="21.75" customHeight="1">
      <c r="A316" s="42"/>
      <c r="B316" s="43"/>
      <c r="C316" s="211" t="s">
        <v>435</v>
      </c>
      <c r="D316" s="211" t="s">
        <v>176</v>
      </c>
      <c r="E316" s="212" t="s">
        <v>4086</v>
      </c>
      <c r="F316" s="213" t="s">
        <v>4087</v>
      </c>
      <c r="G316" s="214" t="s">
        <v>567</v>
      </c>
      <c r="H316" s="215">
        <v>3</v>
      </c>
      <c r="I316" s="216"/>
      <c r="J316" s="217">
        <f>ROUND(I316*H316,2)</f>
        <v>0</v>
      </c>
      <c r="K316" s="213" t="s">
        <v>180</v>
      </c>
      <c r="L316" s="48"/>
      <c r="M316" s="218" t="s">
        <v>30</v>
      </c>
      <c r="N316" s="219" t="s">
        <v>44</v>
      </c>
      <c r="O316" s="88"/>
      <c r="P316" s="220">
        <f>O316*H316</f>
        <v>0</v>
      </c>
      <c r="Q316" s="220">
        <v>0.0227</v>
      </c>
      <c r="R316" s="220">
        <f>Q316*H316</f>
        <v>0.068100000000000008</v>
      </c>
      <c r="S316" s="220">
        <v>0</v>
      </c>
      <c r="T316" s="221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22" t="s">
        <v>305</v>
      </c>
      <c r="AT316" s="222" t="s">
        <v>176</v>
      </c>
      <c r="AU316" s="222" t="s">
        <v>82</v>
      </c>
      <c r="AY316" s="20" t="s">
        <v>175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20" t="s">
        <v>80</v>
      </c>
      <c r="BK316" s="223">
        <f>ROUND(I316*H316,2)</f>
        <v>0</v>
      </c>
      <c r="BL316" s="20" t="s">
        <v>305</v>
      </c>
      <c r="BM316" s="222" t="s">
        <v>4088</v>
      </c>
    </row>
    <row r="317" s="2" customFormat="1">
      <c r="A317" s="42"/>
      <c r="B317" s="43"/>
      <c r="C317" s="44"/>
      <c r="D317" s="224" t="s">
        <v>183</v>
      </c>
      <c r="E317" s="44"/>
      <c r="F317" s="225" t="s">
        <v>4089</v>
      </c>
      <c r="G317" s="44"/>
      <c r="H317" s="44"/>
      <c r="I317" s="226"/>
      <c r="J317" s="44"/>
      <c r="K317" s="44"/>
      <c r="L317" s="48"/>
      <c r="M317" s="227"/>
      <c r="N317" s="228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183</v>
      </c>
      <c r="AU317" s="20" t="s">
        <v>82</v>
      </c>
    </row>
    <row r="318" s="2" customFormat="1">
      <c r="A318" s="42"/>
      <c r="B318" s="43"/>
      <c r="C318" s="44"/>
      <c r="D318" s="229" t="s">
        <v>185</v>
      </c>
      <c r="E318" s="44"/>
      <c r="F318" s="230" t="s">
        <v>4090</v>
      </c>
      <c r="G318" s="44"/>
      <c r="H318" s="44"/>
      <c r="I318" s="226"/>
      <c r="J318" s="44"/>
      <c r="K318" s="44"/>
      <c r="L318" s="48"/>
      <c r="M318" s="227"/>
      <c r="N318" s="228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0" t="s">
        <v>185</v>
      </c>
      <c r="AU318" s="20" t="s">
        <v>82</v>
      </c>
    </row>
    <row r="319" s="2" customFormat="1">
      <c r="A319" s="42"/>
      <c r="B319" s="43"/>
      <c r="C319" s="44"/>
      <c r="D319" s="224" t="s">
        <v>311</v>
      </c>
      <c r="E319" s="44"/>
      <c r="F319" s="274" t="s">
        <v>4091</v>
      </c>
      <c r="G319" s="44"/>
      <c r="H319" s="44"/>
      <c r="I319" s="226"/>
      <c r="J319" s="44"/>
      <c r="K319" s="44"/>
      <c r="L319" s="48"/>
      <c r="M319" s="227"/>
      <c r="N319" s="228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311</v>
      </c>
      <c r="AU319" s="20" t="s">
        <v>82</v>
      </c>
    </row>
    <row r="320" s="12" customFormat="1">
      <c r="A320" s="12"/>
      <c r="B320" s="231"/>
      <c r="C320" s="232"/>
      <c r="D320" s="224" t="s">
        <v>187</v>
      </c>
      <c r="E320" s="233" t="s">
        <v>30</v>
      </c>
      <c r="F320" s="234" t="s">
        <v>4092</v>
      </c>
      <c r="G320" s="232"/>
      <c r="H320" s="233" t="s">
        <v>30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40" t="s">
        <v>187</v>
      </c>
      <c r="AU320" s="240" t="s">
        <v>82</v>
      </c>
      <c r="AV320" s="12" t="s">
        <v>80</v>
      </c>
      <c r="AW320" s="12" t="s">
        <v>36</v>
      </c>
      <c r="AX320" s="12" t="s">
        <v>73</v>
      </c>
      <c r="AY320" s="240" t="s">
        <v>175</v>
      </c>
    </row>
    <row r="321" s="13" customFormat="1">
      <c r="A321" s="13"/>
      <c r="B321" s="241"/>
      <c r="C321" s="242"/>
      <c r="D321" s="224" t="s">
        <v>187</v>
      </c>
      <c r="E321" s="243" t="s">
        <v>30</v>
      </c>
      <c r="F321" s="244" t="s">
        <v>4041</v>
      </c>
      <c r="G321" s="242"/>
      <c r="H321" s="245">
        <v>3</v>
      </c>
      <c r="I321" s="246"/>
      <c r="J321" s="242"/>
      <c r="K321" s="242"/>
      <c r="L321" s="247"/>
      <c r="M321" s="248"/>
      <c r="N321" s="249"/>
      <c r="O321" s="249"/>
      <c r="P321" s="249"/>
      <c r="Q321" s="249"/>
      <c r="R321" s="249"/>
      <c r="S321" s="249"/>
      <c r="T321" s="250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1" t="s">
        <v>187</v>
      </c>
      <c r="AU321" s="251" t="s">
        <v>82</v>
      </c>
      <c r="AV321" s="13" t="s">
        <v>82</v>
      </c>
      <c r="AW321" s="13" t="s">
        <v>36</v>
      </c>
      <c r="AX321" s="13" t="s">
        <v>73</v>
      </c>
      <c r="AY321" s="251" t="s">
        <v>175</v>
      </c>
    </row>
    <row r="322" s="14" customFormat="1">
      <c r="A322" s="14"/>
      <c r="B322" s="252"/>
      <c r="C322" s="253"/>
      <c r="D322" s="224" t="s">
        <v>187</v>
      </c>
      <c r="E322" s="254" t="s">
        <v>30</v>
      </c>
      <c r="F322" s="255" t="s">
        <v>190</v>
      </c>
      <c r="G322" s="253"/>
      <c r="H322" s="256">
        <v>3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2" t="s">
        <v>187</v>
      </c>
      <c r="AU322" s="262" t="s">
        <v>82</v>
      </c>
      <c r="AV322" s="14" t="s">
        <v>181</v>
      </c>
      <c r="AW322" s="14" t="s">
        <v>36</v>
      </c>
      <c r="AX322" s="14" t="s">
        <v>80</v>
      </c>
      <c r="AY322" s="262" t="s">
        <v>175</v>
      </c>
    </row>
    <row r="323" s="2" customFormat="1" ht="21.75" customHeight="1">
      <c r="A323" s="42"/>
      <c r="B323" s="43"/>
      <c r="C323" s="211" t="s">
        <v>443</v>
      </c>
      <c r="D323" s="275" t="s">
        <v>176</v>
      </c>
      <c r="E323" s="212" t="s">
        <v>4093</v>
      </c>
      <c r="F323" s="213" t="s">
        <v>4094</v>
      </c>
      <c r="G323" s="214" t="s">
        <v>567</v>
      </c>
      <c r="H323" s="215">
        <v>5</v>
      </c>
      <c r="I323" s="216"/>
      <c r="J323" s="217">
        <f>ROUND(I323*H323,2)</f>
        <v>0</v>
      </c>
      <c r="K323" s="213" t="s">
        <v>30</v>
      </c>
      <c r="L323" s="48"/>
      <c r="M323" s="218" t="s">
        <v>30</v>
      </c>
      <c r="N323" s="219" t="s">
        <v>44</v>
      </c>
      <c r="O323" s="88"/>
      <c r="P323" s="220">
        <f>O323*H323</f>
        <v>0</v>
      </c>
      <c r="Q323" s="220">
        <v>0.02956</v>
      </c>
      <c r="R323" s="220">
        <f>Q323*H323</f>
        <v>0.1478</v>
      </c>
      <c r="S323" s="220">
        <v>0</v>
      </c>
      <c r="T323" s="221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2" t="s">
        <v>305</v>
      </c>
      <c r="AT323" s="222" t="s">
        <v>176</v>
      </c>
      <c r="AU323" s="222" t="s">
        <v>82</v>
      </c>
      <c r="AY323" s="20" t="s">
        <v>175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20" t="s">
        <v>80</v>
      </c>
      <c r="BK323" s="223">
        <f>ROUND(I323*H323,2)</f>
        <v>0</v>
      </c>
      <c r="BL323" s="20" t="s">
        <v>305</v>
      </c>
      <c r="BM323" s="222" t="s">
        <v>4095</v>
      </c>
    </row>
    <row r="324" s="2" customFormat="1">
      <c r="A324" s="42"/>
      <c r="B324" s="43"/>
      <c r="C324" s="44"/>
      <c r="D324" s="224" t="s">
        <v>183</v>
      </c>
      <c r="E324" s="44"/>
      <c r="F324" s="225" t="s">
        <v>4096</v>
      </c>
      <c r="G324" s="44"/>
      <c r="H324" s="44"/>
      <c r="I324" s="226"/>
      <c r="J324" s="44"/>
      <c r="K324" s="44"/>
      <c r="L324" s="48"/>
      <c r="M324" s="227"/>
      <c r="N324" s="228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183</v>
      </c>
      <c r="AU324" s="20" t="s">
        <v>82</v>
      </c>
    </row>
    <row r="325" s="2" customFormat="1">
      <c r="A325" s="42"/>
      <c r="B325" s="43"/>
      <c r="C325" s="44"/>
      <c r="D325" s="224" t="s">
        <v>311</v>
      </c>
      <c r="E325" s="44"/>
      <c r="F325" s="274" t="s">
        <v>4097</v>
      </c>
      <c r="G325" s="44"/>
      <c r="H325" s="44"/>
      <c r="I325" s="226"/>
      <c r="J325" s="44"/>
      <c r="K325" s="44"/>
      <c r="L325" s="48"/>
      <c r="M325" s="227"/>
      <c r="N325" s="228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311</v>
      </c>
      <c r="AU325" s="20" t="s">
        <v>82</v>
      </c>
    </row>
    <row r="326" s="12" customFormat="1">
      <c r="A326" s="12"/>
      <c r="B326" s="231"/>
      <c r="C326" s="232"/>
      <c r="D326" s="224" t="s">
        <v>187</v>
      </c>
      <c r="E326" s="233" t="s">
        <v>30</v>
      </c>
      <c r="F326" s="234" t="s">
        <v>4098</v>
      </c>
      <c r="G326" s="232"/>
      <c r="H326" s="233" t="s">
        <v>30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40" t="s">
        <v>187</v>
      </c>
      <c r="AU326" s="240" t="s">
        <v>82</v>
      </c>
      <c r="AV326" s="12" t="s">
        <v>80</v>
      </c>
      <c r="AW326" s="12" t="s">
        <v>36</v>
      </c>
      <c r="AX326" s="12" t="s">
        <v>73</v>
      </c>
      <c r="AY326" s="240" t="s">
        <v>175</v>
      </c>
    </row>
    <row r="327" s="13" customFormat="1">
      <c r="A327" s="13"/>
      <c r="B327" s="241"/>
      <c r="C327" s="242"/>
      <c r="D327" s="224" t="s">
        <v>187</v>
      </c>
      <c r="E327" s="243" t="s">
        <v>30</v>
      </c>
      <c r="F327" s="244" t="s">
        <v>4044</v>
      </c>
      <c r="G327" s="242"/>
      <c r="H327" s="245">
        <v>5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1" t="s">
        <v>187</v>
      </c>
      <c r="AU327" s="251" t="s">
        <v>82</v>
      </c>
      <c r="AV327" s="13" t="s">
        <v>82</v>
      </c>
      <c r="AW327" s="13" t="s">
        <v>36</v>
      </c>
      <c r="AX327" s="13" t="s">
        <v>73</v>
      </c>
      <c r="AY327" s="251" t="s">
        <v>175</v>
      </c>
    </row>
    <row r="328" s="14" customFormat="1">
      <c r="A328" s="14"/>
      <c r="B328" s="252"/>
      <c r="C328" s="253"/>
      <c r="D328" s="224" t="s">
        <v>187</v>
      </c>
      <c r="E328" s="254" t="s">
        <v>30</v>
      </c>
      <c r="F328" s="255" t="s">
        <v>190</v>
      </c>
      <c r="G328" s="253"/>
      <c r="H328" s="256">
        <v>5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2" t="s">
        <v>187</v>
      </c>
      <c r="AU328" s="262" t="s">
        <v>82</v>
      </c>
      <c r="AV328" s="14" t="s">
        <v>181</v>
      </c>
      <c r="AW328" s="14" t="s">
        <v>36</v>
      </c>
      <c r="AX328" s="14" t="s">
        <v>80</v>
      </c>
      <c r="AY328" s="262" t="s">
        <v>175</v>
      </c>
    </row>
    <row r="329" s="2" customFormat="1" ht="24.15" customHeight="1">
      <c r="A329" s="42"/>
      <c r="B329" s="43"/>
      <c r="C329" s="211" t="s">
        <v>449</v>
      </c>
      <c r="D329" s="275" t="s">
        <v>176</v>
      </c>
      <c r="E329" s="212" t="s">
        <v>4099</v>
      </c>
      <c r="F329" s="213" t="s">
        <v>4100</v>
      </c>
      <c r="G329" s="214" t="s">
        <v>567</v>
      </c>
      <c r="H329" s="215">
        <v>3</v>
      </c>
      <c r="I329" s="216"/>
      <c r="J329" s="217">
        <f>ROUND(I329*H329,2)</f>
        <v>0</v>
      </c>
      <c r="K329" s="213" t="s">
        <v>30</v>
      </c>
      <c r="L329" s="48"/>
      <c r="M329" s="218" t="s">
        <v>30</v>
      </c>
      <c r="N329" s="219" t="s">
        <v>44</v>
      </c>
      <c r="O329" s="88"/>
      <c r="P329" s="220">
        <f>O329*H329</f>
        <v>0</v>
      </c>
      <c r="Q329" s="220">
        <v>0.068000000000000008</v>
      </c>
      <c r="R329" s="220">
        <f>Q329*H329</f>
        <v>0.20400000000000003</v>
      </c>
      <c r="S329" s="220">
        <v>0</v>
      </c>
      <c r="T329" s="221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2" t="s">
        <v>305</v>
      </c>
      <c r="AT329" s="222" t="s">
        <v>176</v>
      </c>
      <c r="AU329" s="222" t="s">
        <v>82</v>
      </c>
      <c r="AY329" s="20" t="s">
        <v>175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20" t="s">
        <v>80</v>
      </c>
      <c r="BK329" s="223">
        <f>ROUND(I329*H329,2)</f>
        <v>0</v>
      </c>
      <c r="BL329" s="20" t="s">
        <v>305</v>
      </c>
      <c r="BM329" s="222" t="s">
        <v>4101</v>
      </c>
    </row>
    <row r="330" s="2" customFormat="1">
      <c r="A330" s="42"/>
      <c r="B330" s="43"/>
      <c r="C330" s="44"/>
      <c r="D330" s="224" t="s">
        <v>183</v>
      </c>
      <c r="E330" s="44"/>
      <c r="F330" s="225" t="s">
        <v>4102</v>
      </c>
      <c r="G330" s="44"/>
      <c r="H330" s="44"/>
      <c r="I330" s="226"/>
      <c r="J330" s="44"/>
      <c r="K330" s="44"/>
      <c r="L330" s="48"/>
      <c r="M330" s="227"/>
      <c r="N330" s="228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183</v>
      </c>
      <c r="AU330" s="20" t="s">
        <v>82</v>
      </c>
    </row>
    <row r="331" s="2" customFormat="1">
      <c r="A331" s="42"/>
      <c r="B331" s="43"/>
      <c r="C331" s="44"/>
      <c r="D331" s="224" t="s">
        <v>311</v>
      </c>
      <c r="E331" s="44"/>
      <c r="F331" s="274" t="s">
        <v>4103</v>
      </c>
      <c r="G331" s="44"/>
      <c r="H331" s="44"/>
      <c r="I331" s="226"/>
      <c r="J331" s="44"/>
      <c r="K331" s="44"/>
      <c r="L331" s="48"/>
      <c r="M331" s="227"/>
      <c r="N331" s="228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311</v>
      </c>
      <c r="AU331" s="20" t="s">
        <v>82</v>
      </c>
    </row>
    <row r="332" s="12" customFormat="1">
      <c r="A332" s="12"/>
      <c r="B332" s="231"/>
      <c r="C332" s="232"/>
      <c r="D332" s="224" t="s">
        <v>187</v>
      </c>
      <c r="E332" s="233" t="s">
        <v>30</v>
      </c>
      <c r="F332" s="234" t="s">
        <v>4104</v>
      </c>
      <c r="G332" s="232"/>
      <c r="H332" s="233" t="s">
        <v>30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40" t="s">
        <v>187</v>
      </c>
      <c r="AU332" s="240" t="s">
        <v>82</v>
      </c>
      <c r="AV332" s="12" t="s">
        <v>80</v>
      </c>
      <c r="AW332" s="12" t="s">
        <v>36</v>
      </c>
      <c r="AX332" s="12" t="s">
        <v>73</v>
      </c>
      <c r="AY332" s="240" t="s">
        <v>175</v>
      </c>
    </row>
    <row r="333" s="13" customFormat="1">
      <c r="A333" s="13"/>
      <c r="B333" s="241"/>
      <c r="C333" s="242"/>
      <c r="D333" s="224" t="s">
        <v>187</v>
      </c>
      <c r="E333" s="243" t="s">
        <v>30</v>
      </c>
      <c r="F333" s="244" t="s">
        <v>4041</v>
      </c>
      <c r="G333" s="242"/>
      <c r="H333" s="245">
        <v>3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187</v>
      </c>
      <c r="AU333" s="251" t="s">
        <v>82</v>
      </c>
      <c r="AV333" s="13" t="s">
        <v>82</v>
      </c>
      <c r="AW333" s="13" t="s">
        <v>36</v>
      </c>
      <c r="AX333" s="13" t="s">
        <v>73</v>
      </c>
      <c r="AY333" s="251" t="s">
        <v>175</v>
      </c>
    </row>
    <row r="334" s="14" customFormat="1">
      <c r="A334" s="14"/>
      <c r="B334" s="252"/>
      <c r="C334" s="253"/>
      <c r="D334" s="224" t="s">
        <v>187</v>
      </c>
      <c r="E334" s="254" t="s">
        <v>30</v>
      </c>
      <c r="F334" s="255" t="s">
        <v>190</v>
      </c>
      <c r="G334" s="253"/>
      <c r="H334" s="256">
        <v>3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187</v>
      </c>
      <c r="AU334" s="262" t="s">
        <v>82</v>
      </c>
      <c r="AV334" s="14" t="s">
        <v>181</v>
      </c>
      <c r="AW334" s="14" t="s">
        <v>36</v>
      </c>
      <c r="AX334" s="14" t="s">
        <v>80</v>
      </c>
      <c r="AY334" s="262" t="s">
        <v>175</v>
      </c>
    </row>
    <row r="335" s="2" customFormat="1" ht="24.15" customHeight="1">
      <c r="A335" s="42"/>
      <c r="B335" s="43"/>
      <c r="C335" s="211" t="s">
        <v>455</v>
      </c>
      <c r="D335" s="275" t="s">
        <v>176</v>
      </c>
      <c r="E335" s="212" t="s">
        <v>4105</v>
      </c>
      <c r="F335" s="213" t="s">
        <v>4106</v>
      </c>
      <c r="G335" s="214" t="s">
        <v>567</v>
      </c>
      <c r="H335" s="215">
        <v>2</v>
      </c>
      <c r="I335" s="216"/>
      <c r="J335" s="217">
        <f>ROUND(I335*H335,2)</f>
        <v>0</v>
      </c>
      <c r="K335" s="213" t="s">
        <v>30</v>
      </c>
      <c r="L335" s="48"/>
      <c r="M335" s="218" t="s">
        <v>30</v>
      </c>
      <c r="N335" s="219" t="s">
        <v>44</v>
      </c>
      <c r="O335" s="88"/>
      <c r="P335" s="220">
        <f>O335*H335</f>
        <v>0</v>
      </c>
      <c r="Q335" s="220">
        <v>0.068000000000000008</v>
      </c>
      <c r="R335" s="220">
        <f>Q335*H335</f>
        <v>0.13600000000000002</v>
      </c>
      <c r="S335" s="220">
        <v>0</v>
      </c>
      <c r="T335" s="221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2" t="s">
        <v>305</v>
      </c>
      <c r="AT335" s="222" t="s">
        <v>176</v>
      </c>
      <c r="AU335" s="222" t="s">
        <v>82</v>
      </c>
      <c r="AY335" s="20" t="s">
        <v>175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20" t="s">
        <v>80</v>
      </c>
      <c r="BK335" s="223">
        <f>ROUND(I335*H335,2)</f>
        <v>0</v>
      </c>
      <c r="BL335" s="20" t="s">
        <v>305</v>
      </c>
      <c r="BM335" s="222" t="s">
        <v>4107</v>
      </c>
    </row>
    <row r="336" s="2" customFormat="1">
      <c r="A336" s="42"/>
      <c r="B336" s="43"/>
      <c r="C336" s="44"/>
      <c r="D336" s="224" t="s">
        <v>183</v>
      </c>
      <c r="E336" s="44"/>
      <c r="F336" s="225" t="s">
        <v>4108</v>
      </c>
      <c r="G336" s="44"/>
      <c r="H336" s="44"/>
      <c r="I336" s="226"/>
      <c r="J336" s="44"/>
      <c r="K336" s="44"/>
      <c r="L336" s="48"/>
      <c r="M336" s="227"/>
      <c r="N336" s="228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183</v>
      </c>
      <c r="AU336" s="20" t="s">
        <v>82</v>
      </c>
    </row>
    <row r="337" s="2" customFormat="1">
      <c r="A337" s="42"/>
      <c r="B337" s="43"/>
      <c r="C337" s="44"/>
      <c r="D337" s="224" t="s">
        <v>311</v>
      </c>
      <c r="E337" s="44"/>
      <c r="F337" s="274" t="s">
        <v>4109</v>
      </c>
      <c r="G337" s="44"/>
      <c r="H337" s="44"/>
      <c r="I337" s="226"/>
      <c r="J337" s="44"/>
      <c r="K337" s="44"/>
      <c r="L337" s="48"/>
      <c r="M337" s="227"/>
      <c r="N337" s="228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311</v>
      </c>
      <c r="AU337" s="20" t="s">
        <v>82</v>
      </c>
    </row>
    <row r="338" s="12" customFormat="1">
      <c r="A338" s="12"/>
      <c r="B338" s="231"/>
      <c r="C338" s="232"/>
      <c r="D338" s="224" t="s">
        <v>187</v>
      </c>
      <c r="E338" s="233" t="s">
        <v>30</v>
      </c>
      <c r="F338" s="234" t="s">
        <v>4110</v>
      </c>
      <c r="G338" s="232"/>
      <c r="H338" s="233" t="s">
        <v>30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40" t="s">
        <v>187</v>
      </c>
      <c r="AU338" s="240" t="s">
        <v>82</v>
      </c>
      <c r="AV338" s="12" t="s">
        <v>80</v>
      </c>
      <c r="AW338" s="12" t="s">
        <v>36</v>
      </c>
      <c r="AX338" s="12" t="s">
        <v>73</v>
      </c>
      <c r="AY338" s="240" t="s">
        <v>175</v>
      </c>
    </row>
    <row r="339" s="13" customFormat="1">
      <c r="A339" s="13"/>
      <c r="B339" s="241"/>
      <c r="C339" s="242"/>
      <c r="D339" s="224" t="s">
        <v>187</v>
      </c>
      <c r="E339" s="243" t="s">
        <v>30</v>
      </c>
      <c r="F339" s="244" t="s">
        <v>4049</v>
      </c>
      <c r="G339" s="242"/>
      <c r="H339" s="245">
        <v>2</v>
      </c>
      <c r="I339" s="246"/>
      <c r="J339" s="242"/>
      <c r="K339" s="242"/>
      <c r="L339" s="247"/>
      <c r="M339" s="248"/>
      <c r="N339" s="249"/>
      <c r="O339" s="249"/>
      <c r="P339" s="249"/>
      <c r="Q339" s="249"/>
      <c r="R339" s="249"/>
      <c r="S339" s="249"/>
      <c r="T339" s="25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1" t="s">
        <v>187</v>
      </c>
      <c r="AU339" s="251" t="s">
        <v>82</v>
      </c>
      <c r="AV339" s="13" t="s">
        <v>82</v>
      </c>
      <c r="AW339" s="13" t="s">
        <v>36</v>
      </c>
      <c r="AX339" s="13" t="s">
        <v>73</v>
      </c>
      <c r="AY339" s="251" t="s">
        <v>175</v>
      </c>
    </row>
    <row r="340" s="14" customFormat="1">
      <c r="A340" s="14"/>
      <c r="B340" s="252"/>
      <c r="C340" s="253"/>
      <c r="D340" s="224" t="s">
        <v>187</v>
      </c>
      <c r="E340" s="254" t="s">
        <v>30</v>
      </c>
      <c r="F340" s="255" t="s">
        <v>190</v>
      </c>
      <c r="G340" s="253"/>
      <c r="H340" s="256">
        <v>2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2" t="s">
        <v>187</v>
      </c>
      <c r="AU340" s="262" t="s">
        <v>82</v>
      </c>
      <c r="AV340" s="14" t="s">
        <v>181</v>
      </c>
      <c r="AW340" s="14" t="s">
        <v>36</v>
      </c>
      <c r="AX340" s="14" t="s">
        <v>80</v>
      </c>
      <c r="AY340" s="262" t="s">
        <v>175</v>
      </c>
    </row>
    <row r="341" s="2" customFormat="1" ht="16.5" customHeight="1">
      <c r="A341" s="42"/>
      <c r="B341" s="43"/>
      <c r="C341" s="211" t="s">
        <v>462</v>
      </c>
      <c r="D341" s="211" t="s">
        <v>176</v>
      </c>
      <c r="E341" s="212" t="s">
        <v>4111</v>
      </c>
      <c r="F341" s="213" t="s">
        <v>4112</v>
      </c>
      <c r="G341" s="214" t="s">
        <v>295</v>
      </c>
      <c r="H341" s="215">
        <v>0.558</v>
      </c>
      <c r="I341" s="216"/>
      <c r="J341" s="217">
        <f>ROUND(I341*H341,2)</f>
        <v>0</v>
      </c>
      <c r="K341" s="213" t="s">
        <v>180</v>
      </c>
      <c r="L341" s="48"/>
      <c r="M341" s="218" t="s">
        <v>30</v>
      </c>
      <c r="N341" s="219" t="s">
        <v>44</v>
      </c>
      <c r="O341" s="88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R341" s="222" t="s">
        <v>305</v>
      </c>
      <c r="AT341" s="222" t="s">
        <v>176</v>
      </c>
      <c r="AU341" s="222" t="s">
        <v>82</v>
      </c>
      <c r="AY341" s="20" t="s">
        <v>175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20" t="s">
        <v>80</v>
      </c>
      <c r="BK341" s="223">
        <f>ROUND(I341*H341,2)</f>
        <v>0</v>
      </c>
      <c r="BL341" s="20" t="s">
        <v>305</v>
      </c>
      <c r="BM341" s="222" t="s">
        <v>4113</v>
      </c>
    </row>
    <row r="342" s="2" customFormat="1">
      <c r="A342" s="42"/>
      <c r="B342" s="43"/>
      <c r="C342" s="44"/>
      <c r="D342" s="224" t="s">
        <v>183</v>
      </c>
      <c r="E342" s="44"/>
      <c r="F342" s="225" t="s">
        <v>4114</v>
      </c>
      <c r="G342" s="44"/>
      <c r="H342" s="44"/>
      <c r="I342" s="226"/>
      <c r="J342" s="44"/>
      <c r="K342" s="44"/>
      <c r="L342" s="48"/>
      <c r="M342" s="227"/>
      <c r="N342" s="228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183</v>
      </c>
      <c r="AU342" s="20" t="s">
        <v>82</v>
      </c>
    </row>
    <row r="343" s="2" customFormat="1">
      <c r="A343" s="42"/>
      <c r="B343" s="43"/>
      <c r="C343" s="44"/>
      <c r="D343" s="229" t="s">
        <v>185</v>
      </c>
      <c r="E343" s="44"/>
      <c r="F343" s="230" t="s">
        <v>4115</v>
      </c>
      <c r="G343" s="44"/>
      <c r="H343" s="44"/>
      <c r="I343" s="226"/>
      <c r="J343" s="44"/>
      <c r="K343" s="44"/>
      <c r="L343" s="48"/>
      <c r="M343" s="227"/>
      <c r="N343" s="228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185</v>
      </c>
      <c r="AU343" s="20" t="s">
        <v>82</v>
      </c>
    </row>
    <row r="344" s="11" customFormat="1" ht="22.8" customHeight="1">
      <c r="A344" s="11"/>
      <c r="B344" s="197"/>
      <c r="C344" s="198"/>
      <c r="D344" s="199" t="s">
        <v>72</v>
      </c>
      <c r="E344" s="285" t="s">
        <v>673</v>
      </c>
      <c r="F344" s="285" t="s">
        <v>674</v>
      </c>
      <c r="G344" s="198"/>
      <c r="H344" s="198"/>
      <c r="I344" s="201"/>
      <c r="J344" s="286">
        <f>BK344</f>
        <v>0</v>
      </c>
      <c r="K344" s="198"/>
      <c r="L344" s="203"/>
      <c r="M344" s="204"/>
      <c r="N344" s="205"/>
      <c r="O344" s="205"/>
      <c r="P344" s="206">
        <f>SUM(P345:P381)</f>
        <v>0</v>
      </c>
      <c r="Q344" s="205"/>
      <c r="R344" s="206">
        <f>SUM(R345:R381)</f>
        <v>0.0684994</v>
      </c>
      <c r="S344" s="205"/>
      <c r="T344" s="207">
        <f>SUM(T345:T381)</f>
        <v>0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R344" s="208" t="s">
        <v>82</v>
      </c>
      <c r="AT344" s="209" t="s">
        <v>72</v>
      </c>
      <c r="AU344" s="209" t="s">
        <v>80</v>
      </c>
      <c r="AY344" s="208" t="s">
        <v>175</v>
      </c>
      <c r="BK344" s="210">
        <f>SUM(BK345:BK381)</f>
        <v>0</v>
      </c>
    </row>
    <row r="345" s="2" customFormat="1" ht="16.5" customHeight="1">
      <c r="A345" s="42"/>
      <c r="B345" s="43"/>
      <c r="C345" s="211" t="s">
        <v>470</v>
      </c>
      <c r="D345" s="211" t="s">
        <v>176</v>
      </c>
      <c r="E345" s="212" t="s">
        <v>3698</v>
      </c>
      <c r="F345" s="213" t="s">
        <v>3699</v>
      </c>
      <c r="G345" s="214" t="s">
        <v>788</v>
      </c>
      <c r="H345" s="215">
        <v>5.22</v>
      </c>
      <c r="I345" s="216"/>
      <c r="J345" s="217">
        <f>ROUND(I345*H345,2)</f>
        <v>0</v>
      </c>
      <c r="K345" s="213" t="s">
        <v>3562</v>
      </c>
      <c r="L345" s="48"/>
      <c r="M345" s="218" t="s">
        <v>30</v>
      </c>
      <c r="N345" s="219" t="s">
        <v>44</v>
      </c>
      <c r="O345" s="88"/>
      <c r="P345" s="220">
        <f>O345*H345</f>
        <v>0</v>
      </c>
      <c r="Q345" s="220">
        <v>6.9999999999999992E-05</v>
      </c>
      <c r="R345" s="220">
        <f>Q345*H345</f>
        <v>0.00036539999999999992</v>
      </c>
      <c r="S345" s="220">
        <v>0</v>
      </c>
      <c r="T345" s="221">
        <f>S345*H345</f>
        <v>0</v>
      </c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R345" s="222" t="s">
        <v>305</v>
      </c>
      <c r="AT345" s="222" t="s">
        <v>176</v>
      </c>
      <c r="AU345" s="222" t="s">
        <v>82</v>
      </c>
      <c r="AY345" s="20" t="s">
        <v>175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0" t="s">
        <v>80</v>
      </c>
      <c r="BK345" s="223">
        <f>ROUND(I345*H345,2)</f>
        <v>0</v>
      </c>
      <c r="BL345" s="20" t="s">
        <v>305</v>
      </c>
      <c r="BM345" s="222" t="s">
        <v>4116</v>
      </c>
    </row>
    <row r="346" s="2" customFormat="1">
      <c r="A346" s="42"/>
      <c r="B346" s="43"/>
      <c r="C346" s="44"/>
      <c r="D346" s="224" t="s">
        <v>183</v>
      </c>
      <c r="E346" s="44"/>
      <c r="F346" s="225" t="s">
        <v>3701</v>
      </c>
      <c r="G346" s="44"/>
      <c r="H346" s="44"/>
      <c r="I346" s="226"/>
      <c r="J346" s="44"/>
      <c r="K346" s="44"/>
      <c r="L346" s="48"/>
      <c r="M346" s="227"/>
      <c r="N346" s="228"/>
      <c r="O346" s="88"/>
      <c r="P346" s="88"/>
      <c r="Q346" s="88"/>
      <c r="R346" s="88"/>
      <c r="S346" s="88"/>
      <c r="T346" s="89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T346" s="20" t="s">
        <v>183</v>
      </c>
      <c r="AU346" s="20" t="s">
        <v>82</v>
      </c>
    </row>
    <row r="347" s="2" customFormat="1">
      <c r="A347" s="42"/>
      <c r="B347" s="43"/>
      <c r="C347" s="44"/>
      <c r="D347" s="229" t="s">
        <v>185</v>
      </c>
      <c r="E347" s="44"/>
      <c r="F347" s="230" t="s">
        <v>3702</v>
      </c>
      <c r="G347" s="44"/>
      <c r="H347" s="44"/>
      <c r="I347" s="226"/>
      <c r="J347" s="44"/>
      <c r="K347" s="44"/>
      <c r="L347" s="48"/>
      <c r="M347" s="227"/>
      <c r="N347" s="228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185</v>
      </c>
      <c r="AU347" s="20" t="s">
        <v>82</v>
      </c>
    </row>
    <row r="348" s="12" customFormat="1">
      <c r="A348" s="12"/>
      <c r="B348" s="231"/>
      <c r="C348" s="232"/>
      <c r="D348" s="224" t="s">
        <v>187</v>
      </c>
      <c r="E348" s="233" t="s">
        <v>30</v>
      </c>
      <c r="F348" s="234" t="s">
        <v>4117</v>
      </c>
      <c r="G348" s="232"/>
      <c r="H348" s="233" t="s">
        <v>30</v>
      </c>
      <c r="I348" s="235"/>
      <c r="J348" s="232"/>
      <c r="K348" s="232"/>
      <c r="L348" s="236"/>
      <c r="M348" s="237"/>
      <c r="N348" s="238"/>
      <c r="O348" s="238"/>
      <c r="P348" s="238"/>
      <c r="Q348" s="238"/>
      <c r="R348" s="238"/>
      <c r="S348" s="238"/>
      <c r="T348" s="239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40" t="s">
        <v>187</v>
      </c>
      <c r="AU348" s="240" t="s">
        <v>82</v>
      </c>
      <c r="AV348" s="12" t="s">
        <v>80</v>
      </c>
      <c r="AW348" s="12" t="s">
        <v>36</v>
      </c>
      <c r="AX348" s="12" t="s">
        <v>73</v>
      </c>
      <c r="AY348" s="240" t="s">
        <v>175</v>
      </c>
    </row>
    <row r="349" s="13" customFormat="1">
      <c r="A349" s="13"/>
      <c r="B349" s="241"/>
      <c r="C349" s="242"/>
      <c r="D349" s="224" t="s">
        <v>187</v>
      </c>
      <c r="E349" s="243" t="s">
        <v>30</v>
      </c>
      <c r="F349" s="244" t="s">
        <v>4118</v>
      </c>
      <c r="G349" s="242"/>
      <c r="H349" s="245">
        <v>2.7</v>
      </c>
      <c r="I349" s="246"/>
      <c r="J349" s="242"/>
      <c r="K349" s="242"/>
      <c r="L349" s="247"/>
      <c r="M349" s="248"/>
      <c r="N349" s="249"/>
      <c r="O349" s="249"/>
      <c r="P349" s="249"/>
      <c r="Q349" s="249"/>
      <c r="R349" s="249"/>
      <c r="S349" s="249"/>
      <c r="T349" s="25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1" t="s">
        <v>187</v>
      </c>
      <c r="AU349" s="251" t="s">
        <v>82</v>
      </c>
      <c r="AV349" s="13" t="s">
        <v>82</v>
      </c>
      <c r="AW349" s="13" t="s">
        <v>36</v>
      </c>
      <c r="AX349" s="13" t="s">
        <v>73</v>
      </c>
      <c r="AY349" s="251" t="s">
        <v>175</v>
      </c>
    </row>
    <row r="350" s="15" customFormat="1">
      <c r="A350" s="15"/>
      <c r="B350" s="263"/>
      <c r="C350" s="264"/>
      <c r="D350" s="224" t="s">
        <v>187</v>
      </c>
      <c r="E350" s="265" t="s">
        <v>30</v>
      </c>
      <c r="F350" s="266" t="s">
        <v>231</v>
      </c>
      <c r="G350" s="264"/>
      <c r="H350" s="267">
        <v>2.7</v>
      </c>
      <c r="I350" s="268"/>
      <c r="J350" s="264"/>
      <c r="K350" s="264"/>
      <c r="L350" s="269"/>
      <c r="M350" s="270"/>
      <c r="N350" s="271"/>
      <c r="O350" s="271"/>
      <c r="P350" s="271"/>
      <c r="Q350" s="271"/>
      <c r="R350" s="271"/>
      <c r="S350" s="271"/>
      <c r="T350" s="27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3" t="s">
        <v>187</v>
      </c>
      <c r="AU350" s="273" t="s">
        <v>82</v>
      </c>
      <c r="AV350" s="15" t="s">
        <v>196</v>
      </c>
      <c r="AW350" s="15" t="s">
        <v>36</v>
      </c>
      <c r="AX350" s="15" t="s">
        <v>73</v>
      </c>
      <c r="AY350" s="273" t="s">
        <v>175</v>
      </c>
    </row>
    <row r="351" s="12" customFormat="1">
      <c r="A351" s="12"/>
      <c r="B351" s="231"/>
      <c r="C351" s="232"/>
      <c r="D351" s="224" t="s">
        <v>187</v>
      </c>
      <c r="E351" s="233" t="s">
        <v>30</v>
      </c>
      <c r="F351" s="234" t="s">
        <v>4119</v>
      </c>
      <c r="G351" s="232"/>
      <c r="H351" s="233" t="s">
        <v>30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40" t="s">
        <v>187</v>
      </c>
      <c r="AU351" s="240" t="s">
        <v>82</v>
      </c>
      <c r="AV351" s="12" t="s">
        <v>80</v>
      </c>
      <c r="AW351" s="12" t="s">
        <v>36</v>
      </c>
      <c r="AX351" s="12" t="s">
        <v>73</v>
      </c>
      <c r="AY351" s="240" t="s">
        <v>175</v>
      </c>
    </row>
    <row r="352" s="13" customFormat="1">
      <c r="A352" s="13"/>
      <c r="B352" s="241"/>
      <c r="C352" s="242"/>
      <c r="D352" s="224" t="s">
        <v>187</v>
      </c>
      <c r="E352" s="243" t="s">
        <v>30</v>
      </c>
      <c r="F352" s="244" t="s">
        <v>4120</v>
      </c>
      <c r="G352" s="242"/>
      <c r="H352" s="245">
        <v>2.52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187</v>
      </c>
      <c r="AU352" s="251" t="s">
        <v>82</v>
      </c>
      <c r="AV352" s="13" t="s">
        <v>82</v>
      </c>
      <c r="AW352" s="13" t="s">
        <v>36</v>
      </c>
      <c r="AX352" s="13" t="s">
        <v>73</v>
      </c>
      <c r="AY352" s="251" t="s">
        <v>175</v>
      </c>
    </row>
    <row r="353" s="15" customFormat="1">
      <c r="A353" s="15"/>
      <c r="B353" s="263"/>
      <c r="C353" s="264"/>
      <c r="D353" s="224" t="s">
        <v>187</v>
      </c>
      <c r="E353" s="265" t="s">
        <v>30</v>
      </c>
      <c r="F353" s="266" t="s">
        <v>231</v>
      </c>
      <c r="G353" s="264"/>
      <c r="H353" s="267">
        <v>2.52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3" t="s">
        <v>187</v>
      </c>
      <c r="AU353" s="273" t="s">
        <v>82</v>
      </c>
      <c r="AV353" s="15" t="s">
        <v>196</v>
      </c>
      <c r="AW353" s="15" t="s">
        <v>36</v>
      </c>
      <c r="AX353" s="15" t="s">
        <v>73</v>
      </c>
      <c r="AY353" s="273" t="s">
        <v>175</v>
      </c>
    </row>
    <row r="354" s="14" customFormat="1">
      <c r="A354" s="14"/>
      <c r="B354" s="252"/>
      <c r="C354" s="253"/>
      <c r="D354" s="224" t="s">
        <v>187</v>
      </c>
      <c r="E354" s="254" t="s">
        <v>30</v>
      </c>
      <c r="F354" s="255" t="s">
        <v>190</v>
      </c>
      <c r="G354" s="253"/>
      <c r="H354" s="256">
        <v>5.22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2" t="s">
        <v>187</v>
      </c>
      <c r="AU354" s="262" t="s">
        <v>82</v>
      </c>
      <c r="AV354" s="14" t="s">
        <v>181</v>
      </c>
      <c r="AW354" s="14" t="s">
        <v>36</v>
      </c>
      <c r="AX354" s="14" t="s">
        <v>80</v>
      </c>
      <c r="AY354" s="262" t="s">
        <v>175</v>
      </c>
    </row>
    <row r="355" s="2" customFormat="1" ht="16.5" customHeight="1">
      <c r="A355" s="42"/>
      <c r="B355" s="43"/>
      <c r="C355" s="287" t="s">
        <v>479</v>
      </c>
      <c r="D355" s="287" t="s">
        <v>770</v>
      </c>
      <c r="E355" s="288" t="s">
        <v>3707</v>
      </c>
      <c r="F355" s="289" t="s">
        <v>3708</v>
      </c>
      <c r="G355" s="290" t="s">
        <v>247</v>
      </c>
      <c r="H355" s="291">
        <v>6</v>
      </c>
      <c r="I355" s="292"/>
      <c r="J355" s="293">
        <f>ROUND(I355*H355,2)</f>
        <v>0</v>
      </c>
      <c r="K355" s="289" t="s">
        <v>180</v>
      </c>
      <c r="L355" s="294"/>
      <c r="M355" s="295" t="s">
        <v>30</v>
      </c>
      <c r="N355" s="296" t="s">
        <v>44</v>
      </c>
      <c r="O355" s="88"/>
      <c r="P355" s="220">
        <f>O355*H355</f>
        <v>0</v>
      </c>
      <c r="Q355" s="220">
        <v>0.00046000000000000008</v>
      </c>
      <c r="R355" s="220">
        <f>Q355*H355</f>
        <v>0.0027600000000000004</v>
      </c>
      <c r="S355" s="220">
        <v>0</v>
      </c>
      <c r="T355" s="221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2" t="s">
        <v>462</v>
      </c>
      <c r="AT355" s="222" t="s">
        <v>770</v>
      </c>
      <c r="AU355" s="222" t="s">
        <v>82</v>
      </c>
      <c r="AY355" s="20" t="s">
        <v>175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20" t="s">
        <v>80</v>
      </c>
      <c r="BK355" s="223">
        <f>ROUND(I355*H355,2)</f>
        <v>0</v>
      </c>
      <c r="BL355" s="20" t="s">
        <v>305</v>
      </c>
      <c r="BM355" s="222" t="s">
        <v>4121</v>
      </c>
    </row>
    <row r="356" s="2" customFormat="1">
      <c r="A356" s="42"/>
      <c r="B356" s="43"/>
      <c r="C356" s="44"/>
      <c r="D356" s="224" t="s">
        <v>183</v>
      </c>
      <c r="E356" s="44"/>
      <c r="F356" s="225" t="s">
        <v>3708</v>
      </c>
      <c r="G356" s="44"/>
      <c r="H356" s="44"/>
      <c r="I356" s="226"/>
      <c r="J356" s="44"/>
      <c r="K356" s="44"/>
      <c r="L356" s="48"/>
      <c r="M356" s="227"/>
      <c r="N356" s="228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183</v>
      </c>
      <c r="AU356" s="20" t="s">
        <v>82</v>
      </c>
    </row>
    <row r="357" s="13" customFormat="1">
      <c r="A357" s="13"/>
      <c r="B357" s="241"/>
      <c r="C357" s="242"/>
      <c r="D357" s="224" t="s">
        <v>187</v>
      </c>
      <c r="E357" s="243" t="s">
        <v>30</v>
      </c>
      <c r="F357" s="244" t="s">
        <v>4122</v>
      </c>
      <c r="G357" s="242"/>
      <c r="H357" s="245">
        <v>6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1" t="s">
        <v>187</v>
      </c>
      <c r="AU357" s="251" t="s">
        <v>82</v>
      </c>
      <c r="AV357" s="13" t="s">
        <v>82</v>
      </c>
      <c r="AW357" s="13" t="s">
        <v>36</v>
      </c>
      <c r="AX357" s="13" t="s">
        <v>73</v>
      </c>
      <c r="AY357" s="251" t="s">
        <v>175</v>
      </c>
    </row>
    <row r="358" s="12" customFormat="1">
      <c r="A358" s="12"/>
      <c r="B358" s="231"/>
      <c r="C358" s="232"/>
      <c r="D358" s="224" t="s">
        <v>187</v>
      </c>
      <c r="E358" s="233" t="s">
        <v>30</v>
      </c>
      <c r="F358" s="234" t="s">
        <v>4117</v>
      </c>
      <c r="G358" s="232"/>
      <c r="H358" s="233" t="s">
        <v>30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40" t="s">
        <v>187</v>
      </c>
      <c r="AU358" s="240" t="s">
        <v>82</v>
      </c>
      <c r="AV358" s="12" t="s">
        <v>80</v>
      </c>
      <c r="AW358" s="12" t="s">
        <v>36</v>
      </c>
      <c r="AX358" s="12" t="s">
        <v>73</v>
      </c>
      <c r="AY358" s="240" t="s">
        <v>175</v>
      </c>
    </row>
    <row r="359" s="14" customFormat="1">
      <c r="A359" s="14"/>
      <c r="B359" s="252"/>
      <c r="C359" s="253"/>
      <c r="D359" s="224" t="s">
        <v>187</v>
      </c>
      <c r="E359" s="254" t="s">
        <v>30</v>
      </c>
      <c r="F359" s="255" t="s">
        <v>190</v>
      </c>
      <c r="G359" s="253"/>
      <c r="H359" s="256">
        <v>6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2" t="s">
        <v>187</v>
      </c>
      <c r="AU359" s="262" t="s">
        <v>82</v>
      </c>
      <c r="AV359" s="14" t="s">
        <v>181</v>
      </c>
      <c r="AW359" s="14" t="s">
        <v>36</v>
      </c>
      <c r="AX359" s="14" t="s">
        <v>80</v>
      </c>
      <c r="AY359" s="262" t="s">
        <v>175</v>
      </c>
    </row>
    <row r="360" s="2" customFormat="1" ht="16.5" customHeight="1">
      <c r="A360" s="42"/>
      <c r="B360" s="43"/>
      <c r="C360" s="287" t="s">
        <v>486</v>
      </c>
      <c r="D360" s="287" t="s">
        <v>770</v>
      </c>
      <c r="E360" s="288" t="s">
        <v>3883</v>
      </c>
      <c r="F360" s="289" t="s">
        <v>3884</v>
      </c>
      <c r="G360" s="290" t="s">
        <v>567</v>
      </c>
      <c r="H360" s="291">
        <v>18</v>
      </c>
      <c r="I360" s="292"/>
      <c r="J360" s="293">
        <f>ROUND(I360*H360,2)</f>
        <v>0</v>
      </c>
      <c r="K360" s="289" t="s">
        <v>180</v>
      </c>
      <c r="L360" s="294"/>
      <c r="M360" s="295" t="s">
        <v>30</v>
      </c>
      <c r="N360" s="296" t="s">
        <v>44</v>
      </c>
      <c r="O360" s="88"/>
      <c r="P360" s="220">
        <f>O360*H360</f>
        <v>0</v>
      </c>
      <c r="Q360" s="220">
        <v>0.00013999999999999998</v>
      </c>
      <c r="R360" s="220">
        <f>Q360*H360</f>
        <v>0.0025199999999999996</v>
      </c>
      <c r="S360" s="220">
        <v>0</v>
      </c>
      <c r="T360" s="221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22" t="s">
        <v>462</v>
      </c>
      <c r="AT360" s="222" t="s">
        <v>770</v>
      </c>
      <c r="AU360" s="222" t="s">
        <v>82</v>
      </c>
      <c r="AY360" s="20" t="s">
        <v>175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20" t="s">
        <v>80</v>
      </c>
      <c r="BK360" s="223">
        <f>ROUND(I360*H360,2)</f>
        <v>0</v>
      </c>
      <c r="BL360" s="20" t="s">
        <v>305</v>
      </c>
      <c r="BM360" s="222" t="s">
        <v>4123</v>
      </c>
    </row>
    <row r="361" s="2" customFormat="1">
      <c r="A361" s="42"/>
      <c r="B361" s="43"/>
      <c r="C361" s="44"/>
      <c r="D361" s="224" t="s">
        <v>183</v>
      </c>
      <c r="E361" s="44"/>
      <c r="F361" s="225" t="s">
        <v>3884</v>
      </c>
      <c r="G361" s="44"/>
      <c r="H361" s="44"/>
      <c r="I361" s="226"/>
      <c r="J361" s="44"/>
      <c r="K361" s="44"/>
      <c r="L361" s="48"/>
      <c r="M361" s="227"/>
      <c r="N361" s="228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0" t="s">
        <v>183</v>
      </c>
      <c r="AU361" s="20" t="s">
        <v>82</v>
      </c>
    </row>
    <row r="362" s="12" customFormat="1">
      <c r="A362" s="12"/>
      <c r="B362" s="231"/>
      <c r="C362" s="232"/>
      <c r="D362" s="224" t="s">
        <v>187</v>
      </c>
      <c r="E362" s="233" t="s">
        <v>30</v>
      </c>
      <c r="F362" s="234" t="s">
        <v>4119</v>
      </c>
      <c r="G362" s="232"/>
      <c r="H362" s="233" t="s">
        <v>30</v>
      </c>
      <c r="I362" s="235"/>
      <c r="J362" s="232"/>
      <c r="K362" s="232"/>
      <c r="L362" s="236"/>
      <c r="M362" s="237"/>
      <c r="N362" s="238"/>
      <c r="O362" s="238"/>
      <c r="P362" s="238"/>
      <c r="Q362" s="238"/>
      <c r="R362" s="238"/>
      <c r="S362" s="238"/>
      <c r="T362" s="239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40" t="s">
        <v>187</v>
      </c>
      <c r="AU362" s="240" t="s">
        <v>82</v>
      </c>
      <c r="AV362" s="12" t="s">
        <v>80</v>
      </c>
      <c r="AW362" s="12" t="s">
        <v>36</v>
      </c>
      <c r="AX362" s="12" t="s">
        <v>73</v>
      </c>
      <c r="AY362" s="240" t="s">
        <v>175</v>
      </c>
    </row>
    <row r="363" s="13" customFormat="1">
      <c r="A363" s="13"/>
      <c r="B363" s="241"/>
      <c r="C363" s="242"/>
      <c r="D363" s="224" t="s">
        <v>187</v>
      </c>
      <c r="E363" s="243" t="s">
        <v>30</v>
      </c>
      <c r="F363" s="244" t="s">
        <v>4124</v>
      </c>
      <c r="G363" s="242"/>
      <c r="H363" s="245">
        <v>18</v>
      </c>
      <c r="I363" s="246"/>
      <c r="J363" s="242"/>
      <c r="K363" s="242"/>
      <c r="L363" s="247"/>
      <c r="M363" s="248"/>
      <c r="N363" s="249"/>
      <c r="O363" s="249"/>
      <c r="P363" s="249"/>
      <c r="Q363" s="249"/>
      <c r="R363" s="249"/>
      <c r="S363" s="249"/>
      <c r="T363" s="250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1" t="s">
        <v>187</v>
      </c>
      <c r="AU363" s="251" t="s">
        <v>82</v>
      </c>
      <c r="AV363" s="13" t="s">
        <v>82</v>
      </c>
      <c r="AW363" s="13" t="s">
        <v>36</v>
      </c>
      <c r="AX363" s="13" t="s">
        <v>73</v>
      </c>
      <c r="AY363" s="251" t="s">
        <v>175</v>
      </c>
    </row>
    <row r="364" s="14" customFormat="1">
      <c r="A364" s="14"/>
      <c r="B364" s="252"/>
      <c r="C364" s="253"/>
      <c r="D364" s="224" t="s">
        <v>187</v>
      </c>
      <c r="E364" s="254" t="s">
        <v>30</v>
      </c>
      <c r="F364" s="255" t="s">
        <v>190</v>
      </c>
      <c r="G364" s="253"/>
      <c r="H364" s="256">
        <v>18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2" t="s">
        <v>187</v>
      </c>
      <c r="AU364" s="262" t="s">
        <v>82</v>
      </c>
      <c r="AV364" s="14" t="s">
        <v>181</v>
      </c>
      <c r="AW364" s="14" t="s">
        <v>36</v>
      </c>
      <c r="AX364" s="14" t="s">
        <v>80</v>
      </c>
      <c r="AY364" s="262" t="s">
        <v>175</v>
      </c>
    </row>
    <row r="365" s="2" customFormat="1" ht="16.5" customHeight="1">
      <c r="A365" s="42"/>
      <c r="B365" s="43"/>
      <c r="C365" s="287" t="s">
        <v>497</v>
      </c>
      <c r="D365" s="287" t="s">
        <v>770</v>
      </c>
      <c r="E365" s="288" t="s">
        <v>3641</v>
      </c>
      <c r="F365" s="289" t="s">
        <v>3642</v>
      </c>
      <c r="G365" s="290" t="s">
        <v>247</v>
      </c>
      <c r="H365" s="291">
        <v>6.4</v>
      </c>
      <c r="I365" s="292"/>
      <c r="J365" s="293">
        <f>ROUND(I365*H365,2)</f>
        <v>0</v>
      </c>
      <c r="K365" s="289" t="s">
        <v>180</v>
      </c>
      <c r="L365" s="294"/>
      <c r="M365" s="295" t="s">
        <v>30</v>
      </c>
      <c r="N365" s="296" t="s">
        <v>44</v>
      </c>
      <c r="O365" s="88"/>
      <c r="P365" s="220">
        <f>O365*H365</f>
        <v>0</v>
      </c>
      <c r="Q365" s="220">
        <v>1E-05</v>
      </c>
      <c r="R365" s="220">
        <f>Q365*H365</f>
        <v>6.4000000000000016E-05</v>
      </c>
      <c r="S365" s="220">
        <v>0</v>
      </c>
      <c r="T365" s="221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22" t="s">
        <v>462</v>
      </c>
      <c r="AT365" s="222" t="s">
        <v>770</v>
      </c>
      <c r="AU365" s="222" t="s">
        <v>82</v>
      </c>
      <c r="AY365" s="20" t="s">
        <v>175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20" t="s">
        <v>80</v>
      </c>
      <c r="BK365" s="223">
        <f>ROUND(I365*H365,2)</f>
        <v>0</v>
      </c>
      <c r="BL365" s="20" t="s">
        <v>305</v>
      </c>
      <c r="BM365" s="222" t="s">
        <v>4125</v>
      </c>
    </row>
    <row r="366" s="2" customFormat="1">
      <c r="A366" s="42"/>
      <c r="B366" s="43"/>
      <c r="C366" s="44"/>
      <c r="D366" s="224" t="s">
        <v>183</v>
      </c>
      <c r="E366" s="44"/>
      <c r="F366" s="225" t="s">
        <v>3642</v>
      </c>
      <c r="G366" s="44"/>
      <c r="H366" s="44"/>
      <c r="I366" s="226"/>
      <c r="J366" s="44"/>
      <c r="K366" s="44"/>
      <c r="L366" s="48"/>
      <c r="M366" s="227"/>
      <c r="N366" s="228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183</v>
      </c>
      <c r="AU366" s="20" t="s">
        <v>82</v>
      </c>
    </row>
    <row r="367" s="2" customFormat="1">
      <c r="A367" s="42"/>
      <c r="B367" s="43"/>
      <c r="C367" s="44"/>
      <c r="D367" s="224" t="s">
        <v>311</v>
      </c>
      <c r="E367" s="44"/>
      <c r="F367" s="274" t="s">
        <v>3644</v>
      </c>
      <c r="G367" s="44"/>
      <c r="H367" s="44"/>
      <c r="I367" s="226"/>
      <c r="J367" s="44"/>
      <c r="K367" s="44"/>
      <c r="L367" s="48"/>
      <c r="M367" s="227"/>
      <c r="N367" s="228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0" t="s">
        <v>311</v>
      </c>
      <c r="AU367" s="20" t="s">
        <v>82</v>
      </c>
    </row>
    <row r="368" s="12" customFormat="1">
      <c r="A368" s="12"/>
      <c r="B368" s="231"/>
      <c r="C368" s="232"/>
      <c r="D368" s="224" t="s">
        <v>187</v>
      </c>
      <c r="E368" s="233" t="s">
        <v>30</v>
      </c>
      <c r="F368" s="234" t="s">
        <v>4126</v>
      </c>
      <c r="G368" s="232"/>
      <c r="H368" s="233" t="s">
        <v>30</v>
      </c>
      <c r="I368" s="235"/>
      <c r="J368" s="232"/>
      <c r="K368" s="232"/>
      <c r="L368" s="236"/>
      <c r="M368" s="237"/>
      <c r="N368" s="238"/>
      <c r="O368" s="238"/>
      <c r="P368" s="238"/>
      <c r="Q368" s="238"/>
      <c r="R368" s="238"/>
      <c r="S368" s="238"/>
      <c r="T368" s="239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T368" s="240" t="s">
        <v>187</v>
      </c>
      <c r="AU368" s="240" t="s">
        <v>82</v>
      </c>
      <c r="AV368" s="12" t="s">
        <v>80</v>
      </c>
      <c r="AW368" s="12" t="s">
        <v>36</v>
      </c>
      <c r="AX368" s="12" t="s">
        <v>73</v>
      </c>
      <c r="AY368" s="240" t="s">
        <v>175</v>
      </c>
    </row>
    <row r="369" s="13" customFormat="1">
      <c r="A369" s="13"/>
      <c r="B369" s="241"/>
      <c r="C369" s="242"/>
      <c r="D369" s="224" t="s">
        <v>187</v>
      </c>
      <c r="E369" s="243" t="s">
        <v>30</v>
      </c>
      <c r="F369" s="244" t="s">
        <v>4127</v>
      </c>
      <c r="G369" s="242"/>
      <c r="H369" s="245">
        <v>6.4</v>
      </c>
      <c r="I369" s="246"/>
      <c r="J369" s="242"/>
      <c r="K369" s="242"/>
      <c r="L369" s="247"/>
      <c r="M369" s="248"/>
      <c r="N369" s="249"/>
      <c r="O369" s="249"/>
      <c r="P369" s="249"/>
      <c r="Q369" s="249"/>
      <c r="R369" s="249"/>
      <c r="S369" s="249"/>
      <c r="T369" s="250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1" t="s">
        <v>187</v>
      </c>
      <c r="AU369" s="251" t="s">
        <v>82</v>
      </c>
      <c r="AV369" s="13" t="s">
        <v>82</v>
      </c>
      <c r="AW369" s="13" t="s">
        <v>36</v>
      </c>
      <c r="AX369" s="13" t="s">
        <v>73</v>
      </c>
      <c r="AY369" s="251" t="s">
        <v>175</v>
      </c>
    </row>
    <row r="370" s="14" customFormat="1">
      <c r="A370" s="14"/>
      <c r="B370" s="252"/>
      <c r="C370" s="253"/>
      <c r="D370" s="224" t="s">
        <v>187</v>
      </c>
      <c r="E370" s="254" t="s">
        <v>30</v>
      </c>
      <c r="F370" s="255" t="s">
        <v>190</v>
      </c>
      <c r="G370" s="253"/>
      <c r="H370" s="256">
        <v>6.4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2" t="s">
        <v>187</v>
      </c>
      <c r="AU370" s="262" t="s">
        <v>82</v>
      </c>
      <c r="AV370" s="14" t="s">
        <v>181</v>
      </c>
      <c r="AW370" s="14" t="s">
        <v>36</v>
      </c>
      <c r="AX370" s="14" t="s">
        <v>80</v>
      </c>
      <c r="AY370" s="262" t="s">
        <v>175</v>
      </c>
    </row>
    <row r="371" s="2" customFormat="1" ht="16.5" customHeight="1">
      <c r="A371" s="42"/>
      <c r="B371" s="43"/>
      <c r="C371" s="287" t="s">
        <v>505</v>
      </c>
      <c r="D371" s="297" t="s">
        <v>770</v>
      </c>
      <c r="E371" s="288" t="s">
        <v>3647</v>
      </c>
      <c r="F371" s="289" t="s">
        <v>3648</v>
      </c>
      <c r="G371" s="290" t="s">
        <v>567</v>
      </c>
      <c r="H371" s="291">
        <v>3</v>
      </c>
      <c r="I371" s="292"/>
      <c r="J371" s="293">
        <f>ROUND(I371*H371,2)</f>
        <v>0</v>
      </c>
      <c r="K371" s="289" t="s">
        <v>30</v>
      </c>
      <c r="L371" s="294"/>
      <c r="M371" s="295" t="s">
        <v>30</v>
      </c>
      <c r="N371" s="296" t="s">
        <v>44</v>
      </c>
      <c r="O371" s="88"/>
      <c r="P371" s="220">
        <f>O371*H371</f>
        <v>0</v>
      </c>
      <c r="Q371" s="220">
        <v>0.02093</v>
      </c>
      <c r="R371" s="220">
        <f>Q371*H371</f>
        <v>0.06279</v>
      </c>
      <c r="S371" s="220">
        <v>0</v>
      </c>
      <c r="T371" s="221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2" t="s">
        <v>462</v>
      </c>
      <c r="AT371" s="222" t="s">
        <v>770</v>
      </c>
      <c r="AU371" s="222" t="s">
        <v>82</v>
      </c>
      <c r="AY371" s="20" t="s">
        <v>175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20" t="s">
        <v>80</v>
      </c>
      <c r="BK371" s="223">
        <f>ROUND(I371*H371,2)</f>
        <v>0</v>
      </c>
      <c r="BL371" s="20" t="s">
        <v>305</v>
      </c>
      <c r="BM371" s="222" t="s">
        <v>4128</v>
      </c>
    </row>
    <row r="372" s="2" customFormat="1">
      <c r="A372" s="42"/>
      <c r="B372" s="43"/>
      <c r="C372" s="44"/>
      <c r="D372" s="224" t="s">
        <v>183</v>
      </c>
      <c r="E372" s="44"/>
      <c r="F372" s="225" t="s">
        <v>3650</v>
      </c>
      <c r="G372" s="44"/>
      <c r="H372" s="44"/>
      <c r="I372" s="226"/>
      <c r="J372" s="44"/>
      <c r="K372" s="44"/>
      <c r="L372" s="48"/>
      <c r="M372" s="227"/>
      <c r="N372" s="228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183</v>
      </c>
      <c r="AU372" s="20" t="s">
        <v>82</v>
      </c>
    </row>
    <row r="373" s="2" customFormat="1">
      <c r="A373" s="42"/>
      <c r="B373" s="43"/>
      <c r="C373" s="44"/>
      <c r="D373" s="224" t="s">
        <v>311</v>
      </c>
      <c r="E373" s="44"/>
      <c r="F373" s="274" t="s">
        <v>3651</v>
      </c>
      <c r="G373" s="44"/>
      <c r="H373" s="44"/>
      <c r="I373" s="226"/>
      <c r="J373" s="44"/>
      <c r="K373" s="44"/>
      <c r="L373" s="48"/>
      <c r="M373" s="227"/>
      <c r="N373" s="228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311</v>
      </c>
      <c r="AU373" s="20" t="s">
        <v>82</v>
      </c>
    </row>
    <row r="374" s="12" customFormat="1">
      <c r="A374" s="12"/>
      <c r="B374" s="231"/>
      <c r="C374" s="232"/>
      <c r="D374" s="224" t="s">
        <v>187</v>
      </c>
      <c r="E374" s="233" t="s">
        <v>30</v>
      </c>
      <c r="F374" s="234" t="s">
        <v>4129</v>
      </c>
      <c r="G374" s="232"/>
      <c r="H374" s="233" t="s">
        <v>30</v>
      </c>
      <c r="I374" s="235"/>
      <c r="J374" s="232"/>
      <c r="K374" s="232"/>
      <c r="L374" s="236"/>
      <c r="M374" s="237"/>
      <c r="N374" s="238"/>
      <c r="O374" s="238"/>
      <c r="P374" s="238"/>
      <c r="Q374" s="238"/>
      <c r="R374" s="238"/>
      <c r="S374" s="238"/>
      <c r="T374" s="239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40" t="s">
        <v>187</v>
      </c>
      <c r="AU374" s="240" t="s">
        <v>82</v>
      </c>
      <c r="AV374" s="12" t="s">
        <v>80</v>
      </c>
      <c r="AW374" s="12" t="s">
        <v>36</v>
      </c>
      <c r="AX374" s="12" t="s">
        <v>73</v>
      </c>
      <c r="AY374" s="240" t="s">
        <v>175</v>
      </c>
    </row>
    <row r="375" s="13" customFormat="1">
      <c r="A375" s="13"/>
      <c r="B375" s="241"/>
      <c r="C375" s="242"/>
      <c r="D375" s="224" t="s">
        <v>187</v>
      </c>
      <c r="E375" s="243" t="s">
        <v>30</v>
      </c>
      <c r="F375" s="244" t="s">
        <v>4130</v>
      </c>
      <c r="G375" s="242"/>
      <c r="H375" s="245">
        <v>2.5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187</v>
      </c>
      <c r="AU375" s="251" t="s">
        <v>82</v>
      </c>
      <c r="AV375" s="13" t="s">
        <v>82</v>
      </c>
      <c r="AW375" s="13" t="s">
        <v>36</v>
      </c>
      <c r="AX375" s="13" t="s">
        <v>73</v>
      </c>
      <c r="AY375" s="251" t="s">
        <v>175</v>
      </c>
    </row>
    <row r="376" s="13" customFormat="1">
      <c r="A376" s="13"/>
      <c r="B376" s="241"/>
      <c r="C376" s="242"/>
      <c r="D376" s="224" t="s">
        <v>187</v>
      </c>
      <c r="E376" s="243" t="s">
        <v>30</v>
      </c>
      <c r="F376" s="244" t="s">
        <v>4131</v>
      </c>
      <c r="G376" s="242"/>
      <c r="H376" s="245">
        <v>0.5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187</v>
      </c>
      <c r="AU376" s="251" t="s">
        <v>82</v>
      </c>
      <c r="AV376" s="13" t="s">
        <v>82</v>
      </c>
      <c r="AW376" s="13" t="s">
        <v>36</v>
      </c>
      <c r="AX376" s="13" t="s">
        <v>73</v>
      </c>
      <c r="AY376" s="251" t="s">
        <v>175</v>
      </c>
    </row>
    <row r="377" s="14" customFormat="1">
      <c r="A377" s="14"/>
      <c r="B377" s="252"/>
      <c r="C377" s="253"/>
      <c r="D377" s="224" t="s">
        <v>187</v>
      </c>
      <c r="E377" s="254" t="s">
        <v>30</v>
      </c>
      <c r="F377" s="255" t="s">
        <v>190</v>
      </c>
      <c r="G377" s="253"/>
      <c r="H377" s="256">
        <v>3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187</v>
      </c>
      <c r="AU377" s="262" t="s">
        <v>82</v>
      </c>
      <c r="AV377" s="14" t="s">
        <v>181</v>
      </c>
      <c r="AW377" s="14" t="s">
        <v>36</v>
      </c>
      <c r="AX377" s="14" t="s">
        <v>80</v>
      </c>
      <c r="AY377" s="262" t="s">
        <v>175</v>
      </c>
    </row>
    <row r="378" s="2" customFormat="1" ht="16.5" customHeight="1">
      <c r="A378" s="42"/>
      <c r="B378" s="43"/>
      <c r="C378" s="211" t="s">
        <v>512</v>
      </c>
      <c r="D378" s="211" t="s">
        <v>176</v>
      </c>
      <c r="E378" s="212" t="s">
        <v>2525</v>
      </c>
      <c r="F378" s="213" t="s">
        <v>2526</v>
      </c>
      <c r="G378" s="214" t="s">
        <v>295</v>
      </c>
      <c r="H378" s="215">
        <v>0.068000000000000008</v>
      </c>
      <c r="I378" s="216"/>
      <c r="J378" s="217">
        <f>ROUND(I378*H378,2)</f>
        <v>0</v>
      </c>
      <c r="K378" s="213" t="s">
        <v>180</v>
      </c>
      <c r="L378" s="48"/>
      <c r="M378" s="218" t="s">
        <v>30</v>
      </c>
      <c r="N378" s="219" t="s">
        <v>44</v>
      </c>
      <c r="O378" s="88"/>
      <c r="P378" s="220">
        <f>O378*H378</f>
        <v>0</v>
      </c>
      <c r="Q378" s="220">
        <v>0</v>
      </c>
      <c r="R378" s="220">
        <f>Q378*H378</f>
        <v>0</v>
      </c>
      <c r="S378" s="220">
        <v>0</v>
      </c>
      <c r="T378" s="221">
        <f>S378*H378</f>
        <v>0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2" t="s">
        <v>305</v>
      </c>
      <c r="AT378" s="222" t="s">
        <v>176</v>
      </c>
      <c r="AU378" s="222" t="s">
        <v>82</v>
      </c>
      <c r="AY378" s="20" t="s">
        <v>175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20" t="s">
        <v>80</v>
      </c>
      <c r="BK378" s="223">
        <f>ROUND(I378*H378,2)</f>
        <v>0</v>
      </c>
      <c r="BL378" s="20" t="s">
        <v>305</v>
      </c>
      <c r="BM378" s="222" t="s">
        <v>4132</v>
      </c>
    </row>
    <row r="379" s="2" customFormat="1">
      <c r="A379" s="42"/>
      <c r="B379" s="43"/>
      <c r="C379" s="44"/>
      <c r="D379" s="224" t="s">
        <v>183</v>
      </c>
      <c r="E379" s="44"/>
      <c r="F379" s="225" t="s">
        <v>2528</v>
      </c>
      <c r="G379" s="44"/>
      <c r="H379" s="44"/>
      <c r="I379" s="226"/>
      <c r="J379" s="44"/>
      <c r="K379" s="44"/>
      <c r="L379" s="48"/>
      <c r="M379" s="227"/>
      <c r="N379" s="228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183</v>
      </c>
      <c r="AU379" s="20" t="s">
        <v>82</v>
      </c>
    </row>
    <row r="380" s="2" customFormat="1">
      <c r="A380" s="42"/>
      <c r="B380" s="43"/>
      <c r="C380" s="44"/>
      <c r="D380" s="229" t="s">
        <v>185</v>
      </c>
      <c r="E380" s="44"/>
      <c r="F380" s="230" t="s">
        <v>2529</v>
      </c>
      <c r="G380" s="44"/>
      <c r="H380" s="44"/>
      <c r="I380" s="226"/>
      <c r="J380" s="44"/>
      <c r="K380" s="44"/>
      <c r="L380" s="48"/>
      <c r="M380" s="227"/>
      <c r="N380" s="228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185</v>
      </c>
      <c r="AU380" s="20" t="s">
        <v>82</v>
      </c>
    </row>
    <row r="381" s="2" customFormat="1">
      <c r="A381" s="42"/>
      <c r="B381" s="43"/>
      <c r="C381" s="44"/>
      <c r="D381" s="224" t="s">
        <v>311</v>
      </c>
      <c r="E381" s="44"/>
      <c r="F381" s="274" t="s">
        <v>4133</v>
      </c>
      <c r="G381" s="44"/>
      <c r="H381" s="44"/>
      <c r="I381" s="226"/>
      <c r="J381" s="44"/>
      <c r="K381" s="44"/>
      <c r="L381" s="48"/>
      <c r="M381" s="227"/>
      <c r="N381" s="228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311</v>
      </c>
      <c r="AU381" s="20" t="s">
        <v>82</v>
      </c>
    </row>
    <row r="382" s="11" customFormat="1" ht="25.92" customHeight="1">
      <c r="A382" s="11"/>
      <c r="B382" s="197"/>
      <c r="C382" s="198"/>
      <c r="D382" s="199" t="s">
        <v>72</v>
      </c>
      <c r="E382" s="200" t="s">
        <v>770</v>
      </c>
      <c r="F382" s="200" t="s">
        <v>3888</v>
      </c>
      <c r="G382" s="198"/>
      <c r="H382" s="198"/>
      <c r="I382" s="201"/>
      <c r="J382" s="202">
        <f>BK382</f>
        <v>0</v>
      </c>
      <c r="K382" s="198"/>
      <c r="L382" s="203"/>
      <c r="M382" s="204"/>
      <c r="N382" s="205"/>
      <c r="O382" s="205"/>
      <c r="P382" s="206">
        <f>P383</f>
        <v>0</v>
      </c>
      <c r="Q382" s="205"/>
      <c r="R382" s="206">
        <f>R383</f>
        <v>0</v>
      </c>
      <c r="S382" s="205"/>
      <c r="T382" s="207">
        <f>T383</f>
        <v>0</v>
      </c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R382" s="208" t="s">
        <v>196</v>
      </c>
      <c r="AT382" s="209" t="s">
        <v>72</v>
      </c>
      <c r="AU382" s="209" t="s">
        <v>73</v>
      </c>
      <c r="AY382" s="208" t="s">
        <v>175</v>
      </c>
      <c r="BK382" s="210">
        <f>BK383</f>
        <v>0</v>
      </c>
    </row>
    <row r="383" s="11" customFormat="1" ht="22.8" customHeight="1">
      <c r="A383" s="11"/>
      <c r="B383" s="197"/>
      <c r="C383" s="198"/>
      <c r="D383" s="199" t="s">
        <v>72</v>
      </c>
      <c r="E383" s="285" t="s">
        <v>3889</v>
      </c>
      <c r="F383" s="285" t="s">
        <v>3890</v>
      </c>
      <c r="G383" s="198"/>
      <c r="H383" s="198"/>
      <c r="I383" s="201"/>
      <c r="J383" s="286">
        <f>BK383</f>
        <v>0</v>
      </c>
      <c r="K383" s="198"/>
      <c r="L383" s="203"/>
      <c r="M383" s="204"/>
      <c r="N383" s="205"/>
      <c r="O383" s="205"/>
      <c r="P383" s="206">
        <f>SUM(P384:P390)</f>
        <v>0</v>
      </c>
      <c r="Q383" s="205"/>
      <c r="R383" s="206">
        <f>SUM(R384:R390)</f>
        <v>0</v>
      </c>
      <c r="S383" s="205"/>
      <c r="T383" s="207">
        <f>SUM(T384:T390)</f>
        <v>0</v>
      </c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R383" s="208" t="s">
        <v>196</v>
      </c>
      <c r="AT383" s="209" t="s">
        <v>72</v>
      </c>
      <c r="AU383" s="209" t="s">
        <v>80</v>
      </c>
      <c r="AY383" s="208" t="s">
        <v>175</v>
      </c>
      <c r="BK383" s="210">
        <f>SUM(BK384:BK390)</f>
        <v>0</v>
      </c>
    </row>
    <row r="384" s="2" customFormat="1" ht="16.5" customHeight="1">
      <c r="A384" s="42"/>
      <c r="B384" s="43"/>
      <c r="C384" s="211" t="s">
        <v>521</v>
      </c>
      <c r="D384" s="211" t="s">
        <v>176</v>
      </c>
      <c r="E384" s="212" t="s">
        <v>3891</v>
      </c>
      <c r="F384" s="213" t="s">
        <v>3892</v>
      </c>
      <c r="G384" s="214" t="s">
        <v>247</v>
      </c>
      <c r="H384" s="215">
        <v>318</v>
      </c>
      <c r="I384" s="216"/>
      <c r="J384" s="217">
        <f>ROUND(I384*H384,2)</f>
        <v>0</v>
      </c>
      <c r="K384" s="213" t="s">
        <v>180</v>
      </c>
      <c r="L384" s="48"/>
      <c r="M384" s="218" t="s">
        <v>30</v>
      </c>
      <c r="N384" s="219" t="s">
        <v>44</v>
      </c>
      <c r="O384" s="88"/>
      <c r="P384" s="220">
        <f>O384*H384</f>
        <v>0</v>
      </c>
      <c r="Q384" s="220">
        <v>0</v>
      </c>
      <c r="R384" s="220">
        <f>Q384*H384</f>
        <v>0</v>
      </c>
      <c r="S384" s="220">
        <v>0</v>
      </c>
      <c r="T384" s="221">
        <f>S384*H384</f>
        <v>0</v>
      </c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R384" s="222" t="s">
        <v>1274</v>
      </c>
      <c r="AT384" s="222" t="s">
        <v>176</v>
      </c>
      <c r="AU384" s="222" t="s">
        <v>82</v>
      </c>
      <c r="AY384" s="20" t="s">
        <v>175</v>
      </c>
      <c r="BE384" s="223">
        <f>IF(N384="základní",J384,0)</f>
        <v>0</v>
      </c>
      <c r="BF384" s="223">
        <f>IF(N384="snížená",J384,0)</f>
        <v>0</v>
      </c>
      <c r="BG384" s="223">
        <f>IF(N384="zákl. přenesená",J384,0)</f>
        <v>0</v>
      </c>
      <c r="BH384" s="223">
        <f>IF(N384="sníž. přenesená",J384,0)</f>
        <v>0</v>
      </c>
      <c r="BI384" s="223">
        <f>IF(N384="nulová",J384,0)</f>
        <v>0</v>
      </c>
      <c r="BJ384" s="20" t="s">
        <v>80</v>
      </c>
      <c r="BK384" s="223">
        <f>ROUND(I384*H384,2)</f>
        <v>0</v>
      </c>
      <c r="BL384" s="20" t="s">
        <v>1274</v>
      </c>
      <c r="BM384" s="222" t="s">
        <v>4134</v>
      </c>
    </row>
    <row r="385" s="2" customFormat="1">
      <c r="A385" s="42"/>
      <c r="B385" s="43"/>
      <c r="C385" s="44"/>
      <c r="D385" s="224" t="s">
        <v>183</v>
      </c>
      <c r="E385" s="44"/>
      <c r="F385" s="225" t="s">
        <v>3894</v>
      </c>
      <c r="G385" s="44"/>
      <c r="H385" s="44"/>
      <c r="I385" s="226"/>
      <c r="J385" s="44"/>
      <c r="K385" s="44"/>
      <c r="L385" s="48"/>
      <c r="M385" s="227"/>
      <c r="N385" s="228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0" t="s">
        <v>183</v>
      </c>
      <c r="AU385" s="20" t="s">
        <v>82</v>
      </c>
    </row>
    <row r="386" s="2" customFormat="1">
      <c r="A386" s="42"/>
      <c r="B386" s="43"/>
      <c r="C386" s="44"/>
      <c r="D386" s="229" t="s">
        <v>185</v>
      </c>
      <c r="E386" s="44"/>
      <c r="F386" s="230" t="s">
        <v>3895</v>
      </c>
      <c r="G386" s="44"/>
      <c r="H386" s="44"/>
      <c r="I386" s="226"/>
      <c r="J386" s="44"/>
      <c r="K386" s="44"/>
      <c r="L386" s="48"/>
      <c r="M386" s="227"/>
      <c r="N386" s="228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185</v>
      </c>
      <c r="AU386" s="20" t="s">
        <v>82</v>
      </c>
    </row>
    <row r="387" s="12" customFormat="1">
      <c r="A387" s="12"/>
      <c r="B387" s="231"/>
      <c r="C387" s="232"/>
      <c r="D387" s="224" t="s">
        <v>187</v>
      </c>
      <c r="E387" s="233" t="s">
        <v>30</v>
      </c>
      <c r="F387" s="234" t="s">
        <v>4135</v>
      </c>
      <c r="G387" s="232"/>
      <c r="H387" s="233" t="s">
        <v>30</v>
      </c>
      <c r="I387" s="235"/>
      <c r="J387" s="232"/>
      <c r="K387" s="232"/>
      <c r="L387" s="236"/>
      <c r="M387" s="237"/>
      <c r="N387" s="238"/>
      <c r="O387" s="238"/>
      <c r="P387" s="238"/>
      <c r="Q387" s="238"/>
      <c r="R387" s="238"/>
      <c r="S387" s="238"/>
      <c r="T387" s="239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T387" s="240" t="s">
        <v>187</v>
      </c>
      <c r="AU387" s="240" t="s">
        <v>82</v>
      </c>
      <c r="AV387" s="12" t="s">
        <v>80</v>
      </c>
      <c r="AW387" s="12" t="s">
        <v>36</v>
      </c>
      <c r="AX387" s="12" t="s">
        <v>73</v>
      </c>
      <c r="AY387" s="240" t="s">
        <v>175</v>
      </c>
    </row>
    <row r="388" s="13" customFormat="1">
      <c r="A388" s="13"/>
      <c r="B388" s="241"/>
      <c r="C388" s="242"/>
      <c r="D388" s="224" t="s">
        <v>187</v>
      </c>
      <c r="E388" s="243" t="s">
        <v>30</v>
      </c>
      <c r="F388" s="244" t="s">
        <v>4136</v>
      </c>
      <c r="G388" s="242"/>
      <c r="H388" s="245">
        <v>230</v>
      </c>
      <c r="I388" s="246"/>
      <c r="J388" s="242"/>
      <c r="K388" s="242"/>
      <c r="L388" s="247"/>
      <c r="M388" s="248"/>
      <c r="N388" s="249"/>
      <c r="O388" s="249"/>
      <c r="P388" s="249"/>
      <c r="Q388" s="249"/>
      <c r="R388" s="249"/>
      <c r="S388" s="249"/>
      <c r="T388" s="250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1" t="s">
        <v>187</v>
      </c>
      <c r="AU388" s="251" t="s">
        <v>82</v>
      </c>
      <c r="AV388" s="13" t="s">
        <v>82</v>
      </c>
      <c r="AW388" s="13" t="s">
        <v>36</v>
      </c>
      <c r="AX388" s="13" t="s">
        <v>73</v>
      </c>
      <c r="AY388" s="251" t="s">
        <v>175</v>
      </c>
    </row>
    <row r="389" s="13" customFormat="1">
      <c r="A389" s="13"/>
      <c r="B389" s="241"/>
      <c r="C389" s="242"/>
      <c r="D389" s="224" t="s">
        <v>187</v>
      </c>
      <c r="E389" s="243" t="s">
        <v>30</v>
      </c>
      <c r="F389" s="244" t="s">
        <v>4137</v>
      </c>
      <c r="G389" s="242"/>
      <c r="H389" s="245">
        <v>88</v>
      </c>
      <c r="I389" s="246"/>
      <c r="J389" s="242"/>
      <c r="K389" s="242"/>
      <c r="L389" s="247"/>
      <c r="M389" s="248"/>
      <c r="N389" s="249"/>
      <c r="O389" s="249"/>
      <c r="P389" s="249"/>
      <c r="Q389" s="249"/>
      <c r="R389" s="249"/>
      <c r="S389" s="249"/>
      <c r="T389" s="250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1" t="s">
        <v>187</v>
      </c>
      <c r="AU389" s="251" t="s">
        <v>82</v>
      </c>
      <c r="AV389" s="13" t="s">
        <v>82</v>
      </c>
      <c r="AW389" s="13" t="s">
        <v>36</v>
      </c>
      <c r="AX389" s="13" t="s">
        <v>73</v>
      </c>
      <c r="AY389" s="251" t="s">
        <v>175</v>
      </c>
    </row>
    <row r="390" s="14" customFormat="1">
      <c r="A390" s="14"/>
      <c r="B390" s="252"/>
      <c r="C390" s="253"/>
      <c r="D390" s="224" t="s">
        <v>187</v>
      </c>
      <c r="E390" s="254" t="s">
        <v>30</v>
      </c>
      <c r="F390" s="255" t="s">
        <v>190</v>
      </c>
      <c r="G390" s="253"/>
      <c r="H390" s="256">
        <v>318</v>
      </c>
      <c r="I390" s="257"/>
      <c r="J390" s="253"/>
      <c r="K390" s="253"/>
      <c r="L390" s="258"/>
      <c r="M390" s="259"/>
      <c r="N390" s="260"/>
      <c r="O390" s="260"/>
      <c r="P390" s="260"/>
      <c r="Q390" s="260"/>
      <c r="R390" s="260"/>
      <c r="S390" s="260"/>
      <c r="T390" s="26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2" t="s">
        <v>187</v>
      </c>
      <c r="AU390" s="262" t="s">
        <v>82</v>
      </c>
      <c r="AV390" s="14" t="s">
        <v>181</v>
      </c>
      <c r="AW390" s="14" t="s">
        <v>36</v>
      </c>
      <c r="AX390" s="14" t="s">
        <v>80</v>
      </c>
      <c r="AY390" s="262" t="s">
        <v>175</v>
      </c>
    </row>
    <row r="391" s="11" customFormat="1" ht="25.92" customHeight="1">
      <c r="A391" s="11"/>
      <c r="B391" s="197"/>
      <c r="C391" s="198"/>
      <c r="D391" s="199" t="s">
        <v>72</v>
      </c>
      <c r="E391" s="200" t="s">
        <v>137</v>
      </c>
      <c r="F391" s="200" t="s">
        <v>2725</v>
      </c>
      <c r="G391" s="198"/>
      <c r="H391" s="198"/>
      <c r="I391" s="201"/>
      <c r="J391" s="202">
        <f>BK391</f>
        <v>0</v>
      </c>
      <c r="K391" s="198"/>
      <c r="L391" s="203"/>
      <c r="M391" s="204"/>
      <c r="N391" s="205"/>
      <c r="O391" s="205"/>
      <c r="P391" s="206">
        <f>P392</f>
        <v>0</v>
      </c>
      <c r="Q391" s="205"/>
      <c r="R391" s="206">
        <f>R392</f>
        <v>0</v>
      </c>
      <c r="S391" s="205"/>
      <c r="T391" s="207">
        <f>T392</f>
        <v>0</v>
      </c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R391" s="208" t="s">
        <v>214</v>
      </c>
      <c r="AT391" s="209" t="s">
        <v>72</v>
      </c>
      <c r="AU391" s="209" t="s">
        <v>73</v>
      </c>
      <c r="AY391" s="208" t="s">
        <v>175</v>
      </c>
      <c r="BK391" s="210">
        <f>BK392</f>
        <v>0</v>
      </c>
    </row>
    <row r="392" s="11" customFormat="1" ht="22.8" customHeight="1">
      <c r="A392" s="11"/>
      <c r="B392" s="197"/>
      <c r="C392" s="198"/>
      <c r="D392" s="199" t="s">
        <v>72</v>
      </c>
      <c r="E392" s="285" t="s">
        <v>2726</v>
      </c>
      <c r="F392" s="285" t="s">
        <v>2727</v>
      </c>
      <c r="G392" s="198"/>
      <c r="H392" s="198"/>
      <c r="I392" s="201"/>
      <c r="J392" s="286">
        <f>BK392</f>
        <v>0</v>
      </c>
      <c r="K392" s="198"/>
      <c r="L392" s="203"/>
      <c r="M392" s="204"/>
      <c r="N392" s="205"/>
      <c r="O392" s="205"/>
      <c r="P392" s="206">
        <f>SUM(P393:P407)</f>
        <v>0</v>
      </c>
      <c r="Q392" s="205"/>
      <c r="R392" s="206">
        <f>SUM(R393:R407)</f>
        <v>0</v>
      </c>
      <c r="S392" s="205"/>
      <c r="T392" s="207">
        <f>SUM(T393:T407)</f>
        <v>0</v>
      </c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R392" s="208" t="s">
        <v>214</v>
      </c>
      <c r="AT392" s="209" t="s">
        <v>72</v>
      </c>
      <c r="AU392" s="209" t="s">
        <v>80</v>
      </c>
      <c r="AY392" s="208" t="s">
        <v>175</v>
      </c>
      <c r="BK392" s="210">
        <f>SUM(BK393:BK407)</f>
        <v>0</v>
      </c>
    </row>
    <row r="393" s="2" customFormat="1" ht="16.5" customHeight="1">
      <c r="A393" s="42"/>
      <c r="B393" s="43"/>
      <c r="C393" s="211" t="s">
        <v>528</v>
      </c>
      <c r="D393" s="211" t="s">
        <v>176</v>
      </c>
      <c r="E393" s="212" t="s">
        <v>4138</v>
      </c>
      <c r="F393" s="213" t="s">
        <v>4139</v>
      </c>
      <c r="G393" s="214" t="s">
        <v>4140</v>
      </c>
      <c r="H393" s="215">
        <v>72</v>
      </c>
      <c r="I393" s="216"/>
      <c r="J393" s="217">
        <f>ROUND(I393*H393,2)</f>
        <v>0</v>
      </c>
      <c r="K393" s="213" t="s">
        <v>30</v>
      </c>
      <c r="L393" s="48"/>
      <c r="M393" s="218" t="s">
        <v>30</v>
      </c>
      <c r="N393" s="219" t="s">
        <v>44</v>
      </c>
      <c r="O393" s="88"/>
      <c r="P393" s="220">
        <f>O393*H393</f>
        <v>0</v>
      </c>
      <c r="Q393" s="220">
        <v>0</v>
      </c>
      <c r="R393" s="220">
        <f>Q393*H393</f>
        <v>0</v>
      </c>
      <c r="S393" s="220">
        <v>0</v>
      </c>
      <c r="T393" s="221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22" t="s">
        <v>2732</v>
      </c>
      <c r="AT393" s="222" t="s">
        <v>176</v>
      </c>
      <c r="AU393" s="222" t="s">
        <v>82</v>
      </c>
      <c r="AY393" s="20" t="s">
        <v>175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20" t="s">
        <v>80</v>
      </c>
      <c r="BK393" s="223">
        <f>ROUND(I393*H393,2)</f>
        <v>0</v>
      </c>
      <c r="BL393" s="20" t="s">
        <v>2732</v>
      </c>
      <c r="BM393" s="222" t="s">
        <v>4141</v>
      </c>
    </row>
    <row r="394" s="2" customFormat="1">
      <c r="A394" s="42"/>
      <c r="B394" s="43"/>
      <c r="C394" s="44"/>
      <c r="D394" s="224" t="s">
        <v>183</v>
      </c>
      <c r="E394" s="44"/>
      <c r="F394" s="225" t="s">
        <v>4139</v>
      </c>
      <c r="G394" s="44"/>
      <c r="H394" s="44"/>
      <c r="I394" s="226"/>
      <c r="J394" s="44"/>
      <c r="K394" s="44"/>
      <c r="L394" s="48"/>
      <c r="M394" s="227"/>
      <c r="N394" s="228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183</v>
      </c>
      <c r="AU394" s="20" t="s">
        <v>82</v>
      </c>
    </row>
    <row r="395" s="2" customFormat="1">
      <c r="A395" s="42"/>
      <c r="B395" s="43"/>
      <c r="C395" s="44"/>
      <c r="D395" s="224" t="s">
        <v>311</v>
      </c>
      <c r="E395" s="44"/>
      <c r="F395" s="274" t="s">
        <v>4142</v>
      </c>
      <c r="G395" s="44"/>
      <c r="H395" s="44"/>
      <c r="I395" s="226"/>
      <c r="J395" s="44"/>
      <c r="K395" s="44"/>
      <c r="L395" s="48"/>
      <c r="M395" s="227"/>
      <c r="N395" s="228"/>
      <c r="O395" s="88"/>
      <c r="P395" s="88"/>
      <c r="Q395" s="88"/>
      <c r="R395" s="88"/>
      <c r="S395" s="88"/>
      <c r="T395" s="89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T395" s="20" t="s">
        <v>311</v>
      </c>
      <c r="AU395" s="20" t="s">
        <v>82</v>
      </c>
    </row>
    <row r="396" s="13" customFormat="1">
      <c r="A396" s="13"/>
      <c r="B396" s="241"/>
      <c r="C396" s="242"/>
      <c r="D396" s="224" t="s">
        <v>187</v>
      </c>
      <c r="E396" s="243" t="s">
        <v>30</v>
      </c>
      <c r="F396" s="244" t="s">
        <v>4143</v>
      </c>
      <c r="G396" s="242"/>
      <c r="H396" s="245">
        <v>72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1" t="s">
        <v>187</v>
      </c>
      <c r="AU396" s="251" t="s">
        <v>82</v>
      </c>
      <c r="AV396" s="13" t="s">
        <v>82</v>
      </c>
      <c r="AW396" s="13" t="s">
        <v>36</v>
      </c>
      <c r="AX396" s="13" t="s">
        <v>80</v>
      </c>
      <c r="AY396" s="251" t="s">
        <v>175</v>
      </c>
    </row>
    <row r="397" s="2" customFormat="1" ht="16.5" customHeight="1">
      <c r="A397" s="42"/>
      <c r="B397" s="43"/>
      <c r="C397" s="211" t="s">
        <v>534</v>
      </c>
      <c r="D397" s="275" t="s">
        <v>176</v>
      </c>
      <c r="E397" s="212" t="s">
        <v>4144</v>
      </c>
      <c r="F397" s="213" t="s">
        <v>4145</v>
      </c>
      <c r="G397" s="214" t="s">
        <v>4146</v>
      </c>
      <c r="H397" s="215">
        <v>1</v>
      </c>
      <c r="I397" s="216"/>
      <c r="J397" s="217">
        <f>ROUND(I397*H397,2)</f>
        <v>0</v>
      </c>
      <c r="K397" s="213" t="s">
        <v>30</v>
      </c>
      <c r="L397" s="48"/>
      <c r="M397" s="218" t="s">
        <v>30</v>
      </c>
      <c r="N397" s="219" t="s">
        <v>44</v>
      </c>
      <c r="O397" s="88"/>
      <c r="P397" s="220">
        <f>O397*H397</f>
        <v>0</v>
      </c>
      <c r="Q397" s="220">
        <v>0</v>
      </c>
      <c r="R397" s="220">
        <f>Q397*H397</f>
        <v>0</v>
      </c>
      <c r="S397" s="220">
        <v>0</v>
      </c>
      <c r="T397" s="221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2" t="s">
        <v>2732</v>
      </c>
      <c r="AT397" s="222" t="s">
        <v>176</v>
      </c>
      <c r="AU397" s="222" t="s">
        <v>82</v>
      </c>
      <c r="AY397" s="20" t="s">
        <v>175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20" t="s">
        <v>80</v>
      </c>
      <c r="BK397" s="223">
        <f>ROUND(I397*H397,2)</f>
        <v>0</v>
      </c>
      <c r="BL397" s="20" t="s">
        <v>2732</v>
      </c>
      <c r="BM397" s="222" t="s">
        <v>4147</v>
      </c>
    </row>
    <row r="398" s="2" customFormat="1">
      <c r="A398" s="42"/>
      <c r="B398" s="43"/>
      <c r="C398" s="44"/>
      <c r="D398" s="224" t="s">
        <v>183</v>
      </c>
      <c r="E398" s="44"/>
      <c r="F398" s="225" t="s">
        <v>4145</v>
      </c>
      <c r="G398" s="44"/>
      <c r="H398" s="44"/>
      <c r="I398" s="226"/>
      <c r="J398" s="44"/>
      <c r="K398" s="44"/>
      <c r="L398" s="48"/>
      <c r="M398" s="227"/>
      <c r="N398" s="228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183</v>
      </c>
      <c r="AU398" s="20" t="s">
        <v>82</v>
      </c>
    </row>
    <row r="399" s="2" customFormat="1" ht="16.5" customHeight="1">
      <c r="A399" s="42"/>
      <c r="B399" s="43"/>
      <c r="C399" s="211" t="s">
        <v>540</v>
      </c>
      <c r="D399" s="275" t="s">
        <v>176</v>
      </c>
      <c r="E399" s="212" t="s">
        <v>4148</v>
      </c>
      <c r="F399" s="213" t="s">
        <v>4149</v>
      </c>
      <c r="G399" s="214" t="s">
        <v>4146</v>
      </c>
      <c r="H399" s="215">
        <v>1</v>
      </c>
      <c r="I399" s="216"/>
      <c r="J399" s="217">
        <f>ROUND(I399*H399,2)</f>
        <v>0</v>
      </c>
      <c r="K399" s="213" t="s">
        <v>30</v>
      </c>
      <c r="L399" s="48"/>
      <c r="M399" s="218" t="s">
        <v>30</v>
      </c>
      <c r="N399" s="219" t="s">
        <v>44</v>
      </c>
      <c r="O399" s="88"/>
      <c r="P399" s="220">
        <f>O399*H399</f>
        <v>0</v>
      </c>
      <c r="Q399" s="220">
        <v>0</v>
      </c>
      <c r="R399" s="220">
        <f>Q399*H399</f>
        <v>0</v>
      </c>
      <c r="S399" s="220">
        <v>0</v>
      </c>
      <c r="T399" s="221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2" t="s">
        <v>2732</v>
      </c>
      <c r="AT399" s="222" t="s">
        <v>176</v>
      </c>
      <c r="AU399" s="222" t="s">
        <v>82</v>
      </c>
      <c r="AY399" s="20" t="s">
        <v>175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20" t="s">
        <v>80</v>
      </c>
      <c r="BK399" s="223">
        <f>ROUND(I399*H399,2)</f>
        <v>0</v>
      </c>
      <c r="BL399" s="20" t="s">
        <v>2732</v>
      </c>
      <c r="BM399" s="222" t="s">
        <v>4150</v>
      </c>
    </row>
    <row r="400" s="2" customFormat="1">
      <c r="A400" s="42"/>
      <c r="B400" s="43"/>
      <c r="C400" s="44"/>
      <c r="D400" s="224" t="s">
        <v>183</v>
      </c>
      <c r="E400" s="44"/>
      <c r="F400" s="225" t="s">
        <v>4149</v>
      </c>
      <c r="G400" s="44"/>
      <c r="H400" s="44"/>
      <c r="I400" s="226"/>
      <c r="J400" s="44"/>
      <c r="K400" s="44"/>
      <c r="L400" s="48"/>
      <c r="M400" s="227"/>
      <c r="N400" s="228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183</v>
      </c>
      <c r="AU400" s="20" t="s">
        <v>82</v>
      </c>
    </row>
    <row r="401" s="2" customFormat="1" ht="16.5" customHeight="1">
      <c r="A401" s="42"/>
      <c r="B401" s="43"/>
      <c r="C401" s="211" t="s">
        <v>550</v>
      </c>
      <c r="D401" s="275" t="s">
        <v>176</v>
      </c>
      <c r="E401" s="212" t="s">
        <v>4151</v>
      </c>
      <c r="F401" s="213" t="s">
        <v>4152</v>
      </c>
      <c r="G401" s="214" t="s">
        <v>4146</v>
      </c>
      <c r="H401" s="215">
        <v>1</v>
      </c>
      <c r="I401" s="216"/>
      <c r="J401" s="217">
        <f>ROUND(I401*H401,2)</f>
        <v>0</v>
      </c>
      <c r="K401" s="213" t="s">
        <v>30</v>
      </c>
      <c r="L401" s="48"/>
      <c r="M401" s="218" t="s">
        <v>30</v>
      </c>
      <c r="N401" s="219" t="s">
        <v>44</v>
      </c>
      <c r="O401" s="88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R401" s="222" t="s">
        <v>2732</v>
      </c>
      <c r="AT401" s="222" t="s">
        <v>176</v>
      </c>
      <c r="AU401" s="222" t="s">
        <v>82</v>
      </c>
      <c r="AY401" s="20" t="s">
        <v>175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20" t="s">
        <v>80</v>
      </c>
      <c r="BK401" s="223">
        <f>ROUND(I401*H401,2)</f>
        <v>0</v>
      </c>
      <c r="BL401" s="20" t="s">
        <v>2732</v>
      </c>
      <c r="BM401" s="222" t="s">
        <v>4153</v>
      </c>
    </row>
    <row r="402" s="2" customFormat="1">
      <c r="A402" s="42"/>
      <c r="B402" s="43"/>
      <c r="C402" s="44"/>
      <c r="D402" s="224" t="s">
        <v>183</v>
      </c>
      <c r="E402" s="44"/>
      <c r="F402" s="225" t="s">
        <v>4152</v>
      </c>
      <c r="G402" s="44"/>
      <c r="H402" s="44"/>
      <c r="I402" s="226"/>
      <c r="J402" s="44"/>
      <c r="K402" s="44"/>
      <c r="L402" s="48"/>
      <c r="M402" s="227"/>
      <c r="N402" s="228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183</v>
      </c>
      <c r="AU402" s="20" t="s">
        <v>82</v>
      </c>
    </row>
    <row r="403" s="2" customFormat="1" ht="16.5" customHeight="1">
      <c r="A403" s="42"/>
      <c r="B403" s="43"/>
      <c r="C403" s="211" t="s">
        <v>556</v>
      </c>
      <c r="D403" s="275" t="s">
        <v>176</v>
      </c>
      <c r="E403" s="212" t="s">
        <v>4154</v>
      </c>
      <c r="F403" s="213" t="s">
        <v>4155</v>
      </c>
      <c r="G403" s="214" t="s">
        <v>247</v>
      </c>
      <c r="H403" s="215">
        <v>318</v>
      </c>
      <c r="I403" s="216"/>
      <c r="J403" s="217">
        <f>ROUND(I403*H403,2)</f>
        <v>0</v>
      </c>
      <c r="K403" s="213" t="s">
        <v>30</v>
      </c>
      <c r="L403" s="48"/>
      <c r="M403" s="218" t="s">
        <v>30</v>
      </c>
      <c r="N403" s="219" t="s">
        <v>44</v>
      </c>
      <c r="O403" s="88"/>
      <c r="P403" s="220">
        <f>O403*H403</f>
        <v>0</v>
      </c>
      <c r="Q403" s="220">
        <v>0</v>
      </c>
      <c r="R403" s="220">
        <f>Q403*H403</f>
        <v>0</v>
      </c>
      <c r="S403" s="220">
        <v>0</v>
      </c>
      <c r="T403" s="221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2" t="s">
        <v>2732</v>
      </c>
      <c r="AT403" s="222" t="s">
        <v>176</v>
      </c>
      <c r="AU403" s="222" t="s">
        <v>82</v>
      </c>
      <c r="AY403" s="20" t="s">
        <v>175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20" t="s">
        <v>80</v>
      </c>
      <c r="BK403" s="223">
        <f>ROUND(I403*H403,2)</f>
        <v>0</v>
      </c>
      <c r="BL403" s="20" t="s">
        <v>2732</v>
      </c>
      <c r="BM403" s="222" t="s">
        <v>4156</v>
      </c>
    </row>
    <row r="404" s="2" customFormat="1">
      <c r="A404" s="42"/>
      <c r="B404" s="43"/>
      <c r="C404" s="44"/>
      <c r="D404" s="224" t="s">
        <v>183</v>
      </c>
      <c r="E404" s="44"/>
      <c r="F404" s="225" t="s">
        <v>4155</v>
      </c>
      <c r="G404" s="44"/>
      <c r="H404" s="44"/>
      <c r="I404" s="226"/>
      <c r="J404" s="44"/>
      <c r="K404" s="44"/>
      <c r="L404" s="48"/>
      <c r="M404" s="227"/>
      <c r="N404" s="228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183</v>
      </c>
      <c r="AU404" s="20" t="s">
        <v>82</v>
      </c>
    </row>
    <row r="405" s="2" customFormat="1">
      <c r="A405" s="42"/>
      <c r="B405" s="43"/>
      <c r="C405" s="44"/>
      <c r="D405" s="224" t="s">
        <v>311</v>
      </c>
      <c r="E405" s="44"/>
      <c r="F405" s="274" t="s">
        <v>4157</v>
      </c>
      <c r="G405" s="44"/>
      <c r="H405" s="44"/>
      <c r="I405" s="226"/>
      <c r="J405" s="44"/>
      <c r="K405" s="44"/>
      <c r="L405" s="48"/>
      <c r="M405" s="227"/>
      <c r="N405" s="228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311</v>
      </c>
      <c r="AU405" s="20" t="s">
        <v>82</v>
      </c>
    </row>
    <row r="406" s="13" customFormat="1">
      <c r="A406" s="13"/>
      <c r="B406" s="241"/>
      <c r="C406" s="242"/>
      <c r="D406" s="224" t="s">
        <v>187</v>
      </c>
      <c r="E406" s="243" t="s">
        <v>30</v>
      </c>
      <c r="F406" s="244" t="s">
        <v>4158</v>
      </c>
      <c r="G406" s="242"/>
      <c r="H406" s="245">
        <v>318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187</v>
      </c>
      <c r="AU406" s="251" t="s">
        <v>82</v>
      </c>
      <c r="AV406" s="13" t="s">
        <v>82</v>
      </c>
      <c r="AW406" s="13" t="s">
        <v>36</v>
      </c>
      <c r="AX406" s="13" t="s">
        <v>73</v>
      </c>
      <c r="AY406" s="251" t="s">
        <v>175</v>
      </c>
    </row>
    <row r="407" s="14" customFormat="1">
      <c r="A407" s="14"/>
      <c r="B407" s="252"/>
      <c r="C407" s="253"/>
      <c r="D407" s="224" t="s">
        <v>187</v>
      </c>
      <c r="E407" s="254" t="s">
        <v>30</v>
      </c>
      <c r="F407" s="255" t="s">
        <v>190</v>
      </c>
      <c r="G407" s="253"/>
      <c r="H407" s="256">
        <v>318</v>
      </c>
      <c r="I407" s="257"/>
      <c r="J407" s="253"/>
      <c r="K407" s="253"/>
      <c r="L407" s="258"/>
      <c r="M407" s="298"/>
      <c r="N407" s="299"/>
      <c r="O407" s="299"/>
      <c r="P407" s="299"/>
      <c r="Q407" s="299"/>
      <c r="R407" s="299"/>
      <c r="S407" s="299"/>
      <c r="T407" s="30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187</v>
      </c>
      <c r="AU407" s="262" t="s">
        <v>82</v>
      </c>
      <c r="AV407" s="14" t="s">
        <v>181</v>
      </c>
      <c r="AW407" s="14" t="s">
        <v>36</v>
      </c>
      <c r="AX407" s="14" t="s">
        <v>80</v>
      </c>
      <c r="AY407" s="262" t="s">
        <v>175</v>
      </c>
    </row>
    <row r="408" s="2" customFormat="1" ht="6.96" customHeight="1">
      <c r="A408" s="42"/>
      <c r="B408" s="63"/>
      <c r="C408" s="64"/>
      <c r="D408" s="64"/>
      <c r="E408" s="64"/>
      <c r="F408" s="64"/>
      <c r="G408" s="64"/>
      <c r="H408" s="64"/>
      <c r="I408" s="64"/>
      <c r="J408" s="64"/>
      <c r="K408" s="64"/>
      <c r="L408" s="48"/>
      <c r="M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</row>
  </sheetData>
  <sheetProtection sheet="1" autoFilter="0" formatColumns="0" formatRows="0" objects="1" scenarios="1" spinCount="100000" saltValue="ND5TBp109wEv/92hj0ikIlN6b6ggXAVnL/dq59zuEVl54nwzze0W1vwGzAmoT/WMUOHdGwgMpcFFX/29IsRDkQ==" hashValue="UmA0xuaQ+MniDjdoZIoERHIveyzWSY1kBuAESDuJitVKaz0hkA4u7gCZuvEbl0dG23rGb1/D5uNyu0v0Juiz7w==" algorithmName="SHA-512" password="CC35"/>
  <autoFilter ref="C96:K40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4_01/997013501"/>
    <hyperlink ref="F105" r:id="rId2" display="https://podminky.urs.cz/item/CS_URS_2024_01/997013509"/>
    <hyperlink ref="F110" r:id="rId3" display="https://podminky.urs.cz/item/CS_URS_2024_01/997013871"/>
    <hyperlink ref="F116" r:id="rId4" display="https://podminky.urs.cz/item/CS_URS_2024_01/713463132"/>
    <hyperlink ref="F174" r:id="rId5" display="https://podminky.urs.cz/item/CS_URS_2024_01/713463311"/>
    <hyperlink ref="F200" r:id="rId6" display="https://podminky.urs.cz/item/CS_URS_2024_01/998713101"/>
    <hyperlink ref="F205" r:id="rId7" display="https://podminky.urs.cz/item/CS_URS_2024_01/733120815"/>
    <hyperlink ref="F212" r:id="rId8" display="https://podminky.urs.cz/item/CS_URS_2024_01/733120819"/>
    <hyperlink ref="F219" r:id="rId9" display="https://podminky.urs.cz/item/CS_URS_2024_01/733222202"/>
    <hyperlink ref="F226" r:id="rId10" display="https://podminky.urs.cz/item/CS_URS_2024_01/733222203"/>
    <hyperlink ref="F233" r:id="rId11" display="https://podminky.urs.cz/item/CS_URS_2024_01/733222204"/>
    <hyperlink ref="F240" r:id="rId12" display="https://podminky.urs.cz/item/CS_URS_2024_01/733223105"/>
    <hyperlink ref="F247" r:id="rId13" display="https://podminky.urs.cz/item/CS_URS_2024_01/733223107"/>
    <hyperlink ref="F254" r:id="rId14" display="https://podminky.urs.cz/item/CS_URS_2024_01/998733101"/>
    <hyperlink ref="F259" r:id="rId15" display="https://podminky.urs.cz/item/CS_URS_2024_01/734221684"/>
    <hyperlink ref="F266" r:id="rId16" display="https://podminky.urs.cz/item/CS_URS_2024_01/734261406"/>
    <hyperlink ref="F287" r:id="rId17" display="https://podminky.urs.cz/item/CS_URS_2024_01/734292725"/>
    <hyperlink ref="F293" r:id="rId18" display="https://podminky.urs.cz/item/CS_URS_2024_01/734292727"/>
    <hyperlink ref="F300" r:id="rId19" display="https://podminky.urs.cz/item/CS_URS_2024_01/998734101"/>
    <hyperlink ref="F311" r:id="rId20" display="https://podminky.urs.cz/item/CS_URS_2024_01/735151821"/>
    <hyperlink ref="F318" r:id="rId21" display="https://podminky.urs.cz/item/CS_URS_2024_01/735152277"/>
    <hyperlink ref="F343" r:id="rId22" display="https://podminky.urs.cz/item/CS_URS_2024_01/998735101"/>
    <hyperlink ref="F347" r:id="rId23" display="https://podminky.urs.cz/item/CS_URS_2023_02/767995111"/>
    <hyperlink ref="F380" r:id="rId24" display="https://podminky.urs.cz/item/CS_URS_2024_01/998767101"/>
    <hyperlink ref="F386" r:id="rId25" display="https://podminky.urs.cz/item/CS_URS_2024_01/23017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4159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4160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ROUND((SUM(BE93:BE423)),  2)</f>
        <v>0</v>
      </c>
      <c r="G35" s="42"/>
      <c r="H35" s="42"/>
      <c r="I35" s="163">
        <v>0.21</v>
      </c>
      <c r="J35" s="162">
        <f>ROUND(((SUM(BE93:BE423))*I35),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ROUND((SUM(BF93:BF423)),  2)</f>
        <v>0</v>
      </c>
      <c r="G36" s="42"/>
      <c r="H36" s="42"/>
      <c r="I36" s="163">
        <v>0.12</v>
      </c>
      <c r="J36" s="162">
        <f>ROUND(((SUM(BF93:BF423))*I36),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ROUND((SUM(BG93:BG423)),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ROUND((SUM(BH93:BH423)),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ROUND((SUM(BI93:BI423)),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10.03 - SO01 - VZT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696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699</v>
      </c>
      <c r="E65" s="282"/>
      <c r="F65" s="282"/>
      <c r="G65" s="282"/>
      <c r="H65" s="282"/>
      <c r="I65" s="282"/>
      <c r="J65" s="283">
        <f>J95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4161</v>
      </c>
      <c r="E66" s="282"/>
      <c r="F66" s="282"/>
      <c r="G66" s="282"/>
      <c r="H66" s="282"/>
      <c r="I66" s="282"/>
      <c r="J66" s="283">
        <f>J116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16" customFormat="1" ht="19.92" customHeight="1">
      <c r="A67" s="16"/>
      <c r="B67" s="280"/>
      <c r="C67" s="129"/>
      <c r="D67" s="281" t="s">
        <v>704</v>
      </c>
      <c r="E67" s="282"/>
      <c r="F67" s="282"/>
      <c r="G67" s="282"/>
      <c r="H67" s="282"/>
      <c r="I67" s="282"/>
      <c r="J67" s="283">
        <f>J354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9" customFormat="1" ht="24.96" customHeight="1">
      <c r="A68" s="9"/>
      <c r="B68" s="180"/>
      <c r="C68" s="181"/>
      <c r="D68" s="182" t="s">
        <v>4162</v>
      </c>
      <c r="E68" s="183"/>
      <c r="F68" s="183"/>
      <c r="G68" s="183"/>
      <c r="H68" s="183"/>
      <c r="I68" s="183"/>
      <c r="J68" s="184">
        <f>J412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80"/>
      <c r="C69" s="181"/>
      <c r="D69" s="182" t="s">
        <v>709</v>
      </c>
      <c r="E69" s="183"/>
      <c r="F69" s="183"/>
      <c r="G69" s="183"/>
      <c r="H69" s="183"/>
      <c r="I69" s="183"/>
      <c r="J69" s="184">
        <f>J417</f>
        <v>0</v>
      </c>
      <c r="K69" s="181"/>
      <c r="L69" s="18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6" customFormat="1" ht="19.92" customHeight="1">
      <c r="A70" s="16"/>
      <c r="B70" s="280"/>
      <c r="C70" s="129"/>
      <c r="D70" s="281" t="s">
        <v>4163</v>
      </c>
      <c r="E70" s="282"/>
      <c r="F70" s="282"/>
      <c r="G70" s="282"/>
      <c r="H70" s="282"/>
      <c r="I70" s="282"/>
      <c r="J70" s="283">
        <f>J418</f>
        <v>0</v>
      </c>
      <c r="K70" s="129"/>
      <c r="L70" s="284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="16" customFormat="1" ht="19.92" customHeight="1">
      <c r="A71" s="16"/>
      <c r="B71" s="280"/>
      <c r="C71" s="129"/>
      <c r="D71" s="281" t="s">
        <v>710</v>
      </c>
      <c r="E71" s="282"/>
      <c r="F71" s="282"/>
      <c r="G71" s="282"/>
      <c r="H71" s="282"/>
      <c r="I71" s="282"/>
      <c r="J71" s="283">
        <f>J421</f>
        <v>0</v>
      </c>
      <c r="K71" s="129"/>
      <c r="L71" s="284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161</v>
      </c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75" t="str">
        <f>E7</f>
        <v>Ledeč n. S. škola přístavba dílny pro CNC</v>
      </c>
      <c r="F81" s="35"/>
      <c r="G81" s="35"/>
      <c r="H81" s="35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4"/>
      <c r="C82" s="35" t="s">
        <v>140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2"/>
      <c r="B83" s="43"/>
      <c r="C83" s="44"/>
      <c r="D83" s="44"/>
      <c r="E83" s="175" t="s">
        <v>141</v>
      </c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142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E11</f>
        <v>10.03 - SO01 - VZT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22</v>
      </c>
      <c r="D87" s="44"/>
      <c r="E87" s="44"/>
      <c r="F87" s="30" t="str">
        <f>F14</f>
        <v xml:space="preserve"> </v>
      </c>
      <c r="G87" s="44"/>
      <c r="H87" s="44"/>
      <c r="I87" s="35" t="s">
        <v>24</v>
      </c>
      <c r="J87" s="76" t="str">
        <f>IF(J14="","",J14)</f>
        <v>6. 3. 2024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28</v>
      </c>
      <c r="D89" s="44"/>
      <c r="E89" s="44"/>
      <c r="F89" s="30" t="str">
        <f>E17</f>
        <v xml:space="preserve"> </v>
      </c>
      <c r="G89" s="44"/>
      <c r="H89" s="44"/>
      <c r="I89" s="35" t="s">
        <v>34</v>
      </c>
      <c r="J89" s="40" t="str">
        <f>E23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32</v>
      </c>
      <c r="D90" s="44"/>
      <c r="E90" s="44"/>
      <c r="F90" s="30" t="str">
        <f>IF(E20="","",E20)</f>
        <v>Vyplň údaj</v>
      </c>
      <c r="G90" s="44"/>
      <c r="H90" s="44"/>
      <c r="I90" s="35" t="s">
        <v>35</v>
      </c>
      <c r="J90" s="40" t="str">
        <f>E26</f>
        <v xml:space="preserve"> 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0" customFormat="1" ht="29.28" customHeight="1">
      <c r="A92" s="186"/>
      <c r="B92" s="187"/>
      <c r="C92" s="188" t="s">
        <v>162</v>
      </c>
      <c r="D92" s="189" t="s">
        <v>58</v>
      </c>
      <c r="E92" s="189" t="s">
        <v>54</v>
      </c>
      <c r="F92" s="189" t="s">
        <v>55</v>
      </c>
      <c r="G92" s="189" t="s">
        <v>163</v>
      </c>
      <c r="H92" s="189" t="s">
        <v>164</v>
      </c>
      <c r="I92" s="189" t="s">
        <v>165</v>
      </c>
      <c r="J92" s="189" t="s">
        <v>148</v>
      </c>
      <c r="K92" s="190" t="s">
        <v>166</v>
      </c>
      <c r="L92" s="191"/>
      <c r="M92" s="96" t="s">
        <v>30</v>
      </c>
      <c r="N92" s="97" t="s">
        <v>43</v>
      </c>
      <c r="O92" s="97" t="s">
        <v>167</v>
      </c>
      <c r="P92" s="97" t="s">
        <v>168</v>
      </c>
      <c r="Q92" s="97" t="s">
        <v>169</v>
      </c>
      <c r="R92" s="97" t="s">
        <v>170</v>
      </c>
      <c r="S92" s="97" t="s">
        <v>171</v>
      </c>
      <c r="T92" s="98" t="s">
        <v>172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42"/>
      <c r="B93" s="43"/>
      <c r="C93" s="103" t="s">
        <v>173</v>
      </c>
      <c r="D93" s="44"/>
      <c r="E93" s="44"/>
      <c r="F93" s="44"/>
      <c r="G93" s="44"/>
      <c r="H93" s="44"/>
      <c r="I93" s="44"/>
      <c r="J93" s="192">
        <f>BK93</f>
        <v>0</v>
      </c>
      <c r="K93" s="44"/>
      <c r="L93" s="48"/>
      <c r="M93" s="99"/>
      <c r="N93" s="193"/>
      <c r="O93" s="100"/>
      <c r="P93" s="194">
        <f>P94+P412+P417</f>
        <v>0</v>
      </c>
      <c r="Q93" s="100"/>
      <c r="R93" s="194">
        <f>R94+R412+R417</f>
        <v>2.3834504999999996</v>
      </c>
      <c r="S93" s="100"/>
      <c r="T93" s="195">
        <f>T94+T412+T417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72</v>
      </c>
      <c r="AU93" s="20" t="s">
        <v>149</v>
      </c>
      <c r="BK93" s="196">
        <f>BK94+BK412+BK417</f>
        <v>0</v>
      </c>
    </row>
    <row r="94" s="11" customFormat="1" ht="25.92" customHeight="1">
      <c r="A94" s="11"/>
      <c r="B94" s="197"/>
      <c r="C94" s="198"/>
      <c r="D94" s="199" t="s">
        <v>72</v>
      </c>
      <c r="E94" s="200" t="s">
        <v>1886</v>
      </c>
      <c r="F94" s="200" t="s">
        <v>1887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P95+P116+P354</f>
        <v>0</v>
      </c>
      <c r="Q94" s="205"/>
      <c r="R94" s="206">
        <f>R95+R116+R354</f>
        <v>2.3834504999999996</v>
      </c>
      <c r="S94" s="205"/>
      <c r="T94" s="207">
        <f>T95+T116+T354</f>
        <v>0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8" t="s">
        <v>82</v>
      </c>
      <c r="AT94" s="209" t="s">
        <v>72</v>
      </c>
      <c r="AU94" s="209" t="s">
        <v>73</v>
      </c>
      <c r="AY94" s="208" t="s">
        <v>175</v>
      </c>
      <c r="BK94" s="210">
        <f>BK95+BK116+BK354</f>
        <v>0</v>
      </c>
    </row>
    <row r="95" s="11" customFormat="1" ht="22.8" customHeight="1">
      <c r="A95" s="11"/>
      <c r="B95" s="197"/>
      <c r="C95" s="198"/>
      <c r="D95" s="199" t="s">
        <v>72</v>
      </c>
      <c r="E95" s="285" t="s">
        <v>468</v>
      </c>
      <c r="F95" s="285" t="s">
        <v>469</v>
      </c>
      <c r="G95" s="198"/>
      <c r="H95" s="198"/>
      <c r="I95" s="201"/>
      <c r="J95" s="286">
        <f>BK95</f>
        <v>0</v>
      </c>
      <c r="K95" s="198"/>
      <c r="L95" s="203"/>
      <c r="M95" s="204"/>
      <c r="N95" s="205"/>
      <c r="O95" s="205"/>
      <c r="P95" s="206">
        <f>SUM(P96:P115)</f>
        <v>0</v>
      </c>
      <c r="Q95" s="205"/>
      <c r="R95" s="206">
        <f>SUM(R96:R115)</f>
        <v>0.2048</v>
      </c>
      <c r="S95" s="205"/>
      <c r="T95" s="207">
        <f>SUM(T96:T115)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8" t="s">
        <v>82</v>
      </c>
      <c r="AT95" s="209" t="s">
        <v>72</v>
      </c>
      <c r="AU95" s="209" t="s">
        <v>80</v>
      </c>
      <c r="AY95" s="208" t="s">
        <v>175</v>
      </c>
      <c r="BK95" s="210">
        <f>SUM(BK96:BK115)</f>
        <v>0</v>
      </c>
    </row>
    <row r="96" s="2" customFormat="1" ht="16.5" customHeight="1">
      <c r="A96" s="42"/>
      <c r="B96" s="43"/>
      <c r="C96" s="211" t="s">
        <v>80</v>
      </c>
      <c r="D96" s="211" t="s">
        <v>176</v>
      </c>
      <c r="E96" s="212" t="s">
        <v>4164</v>
      </c>
      <c r="F96" s="213" t="s">
        <v>4165</v>
      </c>
      <c r="G96" s="214" t="s">
        <v>179</v>
      </c>
      <c r="H96" s="215">
        <v>80</v>
      </c>
      <c r="I96" s="216"/>
      <c r="J96" s="217">
        <f>ROUND(I96*H96,2)</f>
        <v>0</v>
      </c>
      <c r="K96" s="213" t="s">
        <v>180</v>
      </c>
      <c r="L96" s="48"/>
      <c r="M96" s="218" t="s">
        <v>30</v>
      </c>
      <c r="N96" s="219" t="s">
        <v>44</v>
      </c>
      <c r="O96" s="88"/>
      <c r="P96" s="220">
        <f>O96*H96</f>
        <v>0</v>
      </c>
      <c r="Q96" s="220">
        <v>0.00256</v>
      </c>
      <c r="R96" s="220">
        <f>Q96*H96</f>
        <v>0.2048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305</v>
      </c>
      <c r="AT96" s="222" t="s">
        <v>176</v>
      </c>
      <c r="AU96" s="222" t="s">
        <v>82</v>
      </c>
      <c r="AY96" s="20" t="s">
        <v>175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80</v>
      </c>
      <c r="BK96" s="223">
        <f>ROUND(I96*H96,2)</f>
        <v>0</v>
      </c>
      <c r="BL96" s="20" t="s">
        <v>305</v>
      </c>
      <c r="BM96" s="222" t="s">
        <v>4166</v>
      </c>
    </row>
    <row r="97" s="2" customFormat="1">
      <c r="A97" s="42"/>
      <c r="B97" s="43"/>
      <c r="C97" s="44"/>
      <c r="D97" s="224" t="s">
        <v>183</v>
      </c>
      <c r="E97" s="44"/>
      <c r="F97" s="225" t="s">
        <v>4167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183</v>
      </c>
      <c r="AU97" s="20" t="s">
        <v>82</v>
      </c>
    </row>
    <row r="98" s="2" customFormat="1">
      <c r="A98" s="42"/>
      <c r="B98" s="43"/>
      <c r="C98" s="44"/>
      <c r="D98" s="229" t="s">
        <v>185</v>
      </c>
      <c r="E98" s="44"/>
      <c r="F98" s="230" t="s">
        <v>4168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185</v>
      </c>
      <c r="AU98" s="20" t="s">
        <v>82</v>
      </c>
    </row>
    <row r="99" s="2" customFormat="1">
      <c r="A99" s="42"/>
      <c r="B99" s="43"/>
      <c r="C99" s="44"/>
      <c r="D99" s="224" t="s">
        <v>311</v>
      </c>
      <c r="E99" s="44"/>
      <c r="F99" s="274" t="s">
        <v>3465</v>
      </c>
      <c r="G99" s="44"/>
      <c r="H99" s="44"/>
      <c r="I99" s="226"/>
      <c r="J99" s="44"/>
      <c r="K99" s="44"/>
      <c r="L99" s="48"/>
      <c r="M99" s="227"/>
      <c r="N99" s="228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311</v>
      </c>
      <c r="AU99" s="20" t="s">
        <v>82</v>
      </c>
    </row>
    <row r="100" s="12" customFormat="1">
      <c r="A100" s="12"/>
      <c r="B100" s="231"/>
      <c r="C100" s="232"/>
      <c r="D100" s="224" t="s">
        <v>187</v>
      </c>
      <c r="E100" s="233" t="s">
        <v>30</v>
      </c>
      <c r="F100" s="234" t="s">
        <v>4169</v>
      </c>
      <c r="G100" s="232"/>
      <c r="H100" s="233" t="s">
        <v>30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40" t="s">
        <v>187</v>
      </c>
      <c r="AU100" s="240" t="s">
        <v>82</v>
      </c>
      <c r="AV100" s="12" t="s">
        <v>80</v>
      </c>
      <c r="AW100" s="12" t="s">
        <v>36</v>
      </c>
      <c r="AX100" s="12" t="s">
        <v>73</v>
      </c>
      <c r="AY100" s="240" t="s">
        <v>175</v>
      </c>
    </row>
    <row r="101" s="12" customFormat="1">
      <c r="A101" s="12"/>
      <c r="B101" s="231"/>
      <c r="C101" s="232"/>
      <c r="D101" s="224" t="s">
        <v>187</v>
      </c>
      <c r="E101" s="233" t="s">
        <v>30</v>
      </c>
      <c r="F101" s="234" t="s">
        <v>4170</v>
      </c>
      <c r="G101" s="232"/>
      <c r="H101" s="233" t="s">
        <v>30</v>
      </c>
      <c r="I101" s="235"/>
      <c r="J101" s="232"/>
      <c r="K101" s="232"/>
      <c r="L101" s="236"/>
      <c r="M101" s="237"/>
      <c r="N101" s="238"/>
      <c r="O101" s="238"/>
      <c r="P101" s="238"/>
      <c r="Q101" s="238"/>
      <c r="R101" s="238"/>
      <c r="S101" s="238"/>
      <c r="T101" s="239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40" t="s">
        <v>187</v>
      </c>
      <c r="AU101" s="240" t="s">
        <v>82</v>
      </c>
      <c r="AV101" s="12" t="s">
        <v>80</v>
      </c>
      <c r="AW101" s="12" t="s">
        <v>36</v>
      </c>
      <c r="AX101" s="12" t="s">
        <v>73</v>
      </c>
      <c r="AY101" s="240" t="s">
        <v>175</v>
      </c>
    </row>
    <row r="102" s="13" customFormat="1">
      <c r="A102" s="13"/>
      <c r="B102" s="241"/>
      <c r="C102" s="242"/>
      <c r="D102" s="224" t="s">
        <v>187</v>
      </c>
      <c r="E102" s="243" t="s">
        <v>30</v>
      </c>
      <c r="F102" s="244" t="s">
        <v>4171</v>
      </c>
      <c r="G102" s="242"/>
      <c r="H102" s="245">
        <v>80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187</v>
      </c>
      <c r="AU102" s="251" t="s">
        <v>82</v>
      </c>
      <c r="AV102" s="13" t="s">
        <v>82</v>
      </c>
      <c r="AW102" s="13" t="s">
        <v>36</v>
      </c>
      <c r="AX102" s="13" t="s">
        <v>73</v>
      </c>
      <c r="AY102" s="251" t="s">
        <v>175</v>
      </c>
    </row>
    <row r="103" s="14" customFormat="1">
      <c r="A103" s="14"/>
      <c r="B103" s="252"/>
      <c r="C103" s="253"/>
      <c r="D103" s="224" t="s">
        <v>187</v>
      </c>
      <c r="E103" s="254" t="s">
        <v>30</v>
      </c>
      <c r="F103" s="255" t="s">
        <v>190</v>
      </c>
      <c r="G103" s="253"/>
      <c r="H103" s="256">
        <v>80</v>
      </c>
      <c r="I103" s="257"/>
      <c r="J103" s="253"/>
      <c r="K103" s="253"/>
      <c r="L103" s="258"/>
      <c r="M103" s="259"/>
      <c r="N103" s="260"/>
      <c r="O103" s="260"/>
      <c r="P103" s="260"/>
      <c r="Q103" s="260"/>
      <c r="R103" s="260"/>
      <c r="S103" s="260"/>
      <c r="T103" s="26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62" t="s">
        <v>187</v>
      </c>
      <c r="AU103" s="262" t="s">
        <v>82</v>
      </c>
      <c r="AV103" s="14" t="s">
        <v>181</v>
      </c>
      <c r="AW103" s="14" t="s">
        <v>36</v>
      </c>
      <c r="AX103" s="14" t="s">
        <v>80</v>
      </c>
      <c r="AY103" s="262" t="s">
        <v>175</v>
      </c>
    </row>
    <row r="104" s="2" customFormat="1" ht="16.5" customHeight="1">
      <c r="A104" s="42"/>
      <c r="B104" s="43"/>
      <c r="C104" s="287" t="s">
        <v>82</v>
      </c>
      <c r="D104" s="297" t="s">
        <v>770</v>
      </c>
      <c r="E104" s="288" t="s">
        <v>4172</v>
      </c>
      <c r="F104" s="289" t="s">
        <v>4173</v>
      </c>
      <c r="G104" s="290" t="s">
        <v>179</v>
      </c>
      <c r="H104" s="291">
        <v>163.2</v>
      </c>
      <c r="I104" s="292"/>
      <c r="J104" s="293">
        <f>ROUND(I104*H104,2)</f>
        <v>0</v>
      </c>
      <c r="K104" s="289" t="s">
        <v>30</v>
      </c>
      <c r="L104" s="294"/>
      <c r="M104" s="295" t="s">
        <v>30</v>
      </c>
      <c r="N104" s="296" t="s">
        <v>44</v>
      </c>
      <c r="O104" s="88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2" t="s">
        <v>462</v>
      </c>
      <c r="AT104" s="222" t="s">
        <v>770</v>
      </c>
      <c r="AU104" s="222" t="s">
        <v>82</v>
      </c>
      <c r="AY104" s="20" t="s">
        <v>175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80</v>
      </c>
      <c r="BK104" s="223">
        <f>ROUND(I104*H104,2)</f>
        <v>0</v>
      </c>
      <c r="BL104" s="20" t="s">
        <v>305</v>
      </c>
      <c r="BM104" s="222" t="s">
        <v>4174</v>
      </c>
    </row>
    <row r="105" s="2" customFormat="1">
      <c r="A105" s="42"/>
      <c r="B105" s="43"/>
      <c r="C105" s="44"/>
      <c r="D105" s="224" t="s">
        <v>183</v>
      </c>
      <c r="E105" s="44"/>
      <c r="F105" s="225" t="s">
        <v>4175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183</v>
      </c>
      <c r="AU105" s="20" t="s">
        <v>82</v>
      </c>
    </row>
    <row r="106" s="2" customFormat="1">
      <c r="A106" s="42"/>
      <c r="B106" s="43"/>
      <c r="C106" s="44"/>
      <c r="D106" s="224" t="s">
        <v>311</v>
      </c>
      <c r="E106" s="44"/>
      <c r="F106" s="274" t="s">
        <v>3465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311</v>
      </c>
      <c r="AU106" s="20" t="s">
        <v>82</v>
      </c>
    </row>
    <row r="107" s="12" customFormat="1">
      <c r="A107" s="12"/>
      <c r="B107" s="231"/>
      <c r="C107" s="232"/>
      <c r="D107" s="224" t="s">
        <v>187</v>
      </c>
      <c r="E107" s="233" t="s">
        <v>30</v>
      </c>
      <c r="F107" s="234" t="s">
        <v>4169</v>
      </c>
      <c r="G107" s="232"/>
      <c r="H107" s="233" t="s">
        <v>30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40" t="s">
        <v>187</v>
      </c>
      <c r="AU107" s="240" t="s">
        <v>82</v>
      </c>
      <c r="AV107" s="12" t="s">
        <v>80</v>
      </c>
      <c r="AW107" s="12" t="s">
        <v>36</v>
      </c>
      <c r="AX107" s="12" t="s">
        <v>73</v>
      </c>
      <c r="AY107" s="240" t="s">
        <v>175</v>
      </c>
    </row>
    <row r="108" s="12" customFormat="1">
      <c r="A108" s="12"/>
      <c r="B108" s="231"/>
      <c r="C108" s="232"/>
      <c r="D108" s="224" t="s">
        <v>187</v>
      </c>
      <c r="E108" s="233" t="s">
        <v>30</v>
      </c>
      <c r="F108" s="234" t="s">
        <v>4170</v>
      </c>
      <c r="G108" s="232"/>
      <c r="H108" s="233" t="s">
        <v>30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T108" s="240" t="s">
        <v>187</v>
      </c>
      <c r="AU108" s="240" t="s">
        <v>82</v>
      </c>
      <c r="AV108" s="12" t="s">
        <v>80</v>
      </c>
      <c r="AW108" s="12" t="s">
        <v>36</v>
      </c>
      <c r="AX108" s="12" t="s">
        <v>73</v>
      </c>
      <c r="AY108" s="240" t="s">
        <v>175</v>
      </c>
    </row>
    <row r="109" s="13" customFormat="1">
      <c r="A109" s="13"/>
      <c r="B109" s="241"/>
      <c r="C109" s="242"/>
      <c r="D109" s="224" t="s">
        <v>187</v>
      </c>
      <c r="E109" s="243" t="s">
        <v>30</v>
      </c>
      <c r="F109" s="244" t="s">
        <v>4176</v>
      </c>
      <c r="G109" s="242"/>
      <c r="H109" s="245">
        <v>80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187</v>
      </c>
      <c r="AU109" s="251" t="s">
        <v>82</v>
      </c>
      <c r="AV109" s="13" t="s">
        <v>82</v>
      </c>
      <c r="AW109" s="13" t="s">
        <v>36</v>
      </c>
      <c r="AX109" s="13" t="s">
        <v>73</v>
      </c>
      <c r="AY109" s="251" t="s">
        <v>175</v>
      </c>
    </row>
    <row r="110" s="14" customFormat="1">
      <c r="A110" s="14"/>
      <c r="B110" s="252"/>
      <c r="C110" s="253"/>
      <c r="D110" s="224" t="s">
        <v>187</v>
      </c>
      <c r="E110" s="254" t="s">
        <v>30</v>
      </c>
      <c r="F110" s="255" t="s">
        <v>190</v>
      </c>
      <c r="G110" s="253"/>
      <c r="H110" s="256">
        <v>80</v>
      </c>
      <c r="I110" s="257"/>
      <c r="J110" s="253"/>
      <c r="K110" s="253"/>
      <c r="L110" s="258"/>
      <c r="M110" s="259"/>
      <c r="N110" s="260"/>
      <c r="O110" s="260"/>
      <c r="P110" s="260"/>
      <c r="Q110" s="260"/>
      <c r="R110" s="260"/>
      <c r="S110" s="260"/>
      <c r="T110" s="26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2" t="s">
        <v>187</v>
      </c>
      <c r="AU110" s="262" t="s">
        <v>82</v>
      </c>
      <c r="AV110" s="14" t="s">
        <v>181</v>
      </c>
      <c r="AW110" s="14" t="s">
        <v>36</v>
      </c>
      <c r="AX110" s="14" t="s">
        <v>80</v>
      </c>
      <c r="AY110" s="262" t="s">
        <v>175</v>
      </c>
    </row>
    <row r="111" s="13" customFormat="1">
      <c r="A111" s="13"/>
      <c r="B111" s="241"/>
      <c r="C111" s="242"/>
      <c r="D111" s="224" t="s">
        <v>187</v>
      </c>
      <c r="E111" s="242"/>
      <c r="F111" s="244" t="s">
        <v>4177</v>
      </c>
      <c r="G111" s="242"/>
      <c r="H111" s="245">
        <v>163.2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187</v>
      </c>
      <c r="AU111" s="251" t="s">
        <v>82</v>
      </c>
      <c r="AV111" s="13" t="s">
        <v>82</v>
      </c>
      <c r="AW111" s="13" t="s">
        <v>4</v>
      </c>
      <c r="AX111" s="13" t="s">
        <v>80</v>
      </c>
      <c r="AY111" s="251" t="s">
        <v>175</v>
      </c>
    </row>
    <row r="112" s="2" customFormat="1" ht="16.5" customHeight="1">
      <c r="A112" s="42"/>
      <c r="B112" s="43"/>
      <c r="C112" s="211" t="s">
        <v>196</v>
      </c>
      <c r="D112" s="211" t="s">
        <v>176</v>
      </c>
      <c r="E112" s="212" t="s">
        <v>2173</v>
      </c>
      <c r="F112" s="213" t="s">
        <v>2174</v>
      </c>
      <c r="G112" s="214" t="s">
        <v>295</v>
      </c>
      <c r="H112" s="215">
        <v>0.205</v>
      </c>
      <c r="I112" s="216"/>
      <c r="J112" s="217">
        <f>ROUND(I112*H112,2)</f>
        <v>0</v>
      </c>
      <c r="K112" s="213" t="s">
        <v>180</v>
      </c>
      <c r="L112" s="48"/>
      <c r="M112" s="218" t="s">
        <v>30</v>
      </c>
      <c r="N112" s="219" t="s">
        <v>44</v>
      </c>
      <c r="O112" s="88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305</v>
      </c>
      <c r="AT112" s="222" t="s">
        <v>176</v>
      </c>
      <c r="AU112" s="222" t="s">
        <v>82</v>
      </c>
      <c r="AY112" s="20" t="s">
        <v>175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80</v>
      </c>
      <c r="BK112" s="223">
        <f>ROUND(I112*H112,2)</f>
        <v>0</v>
      </c>
      <c r="BL112" s="20" t="s">
        <v>305</v>
      </c>
      <c r="BM112" s="222" t="s">
        <v>4178</v>
      </c>
    </row>
    <row r="113" s="2" customFormat="1">
      <c r="A113" s="42"/>
      <c r="B113" s="43"/>
      <c r="C113" s="44"/>
      <c r="D113" s="224" t="s">
        <v>183</v>
      </c>
      <c r="E113" s="44"/>
      <c r="F113" s="225" t="s">
        <v>2176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183</v>
      </c>
      <c r="AU113" s="20" t="s">
        <v>82</v>
      </c>
    </row>
    <row r="114" s="2" customFormat="1">
      <c r="A114" s="42"/>
      <c r="B114" s="43"/>
      <c r="C114" s="44"/>
      <c r="D114" s="229" t="s">
        <v>185</v>
      </c>
      <c r="E114" s="44"/>
      <c r="F114" s="230" t="s">
        <v>2177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185</v>
      </c>
      <c r="AU114" s="20" t="s">
        <v>82</v>
      </c>
    </row>
    <row r="115" s="2" customFormat="1">
      <c r="A115" s="42"/>
      <c r="B115" s="43"/>
      <c r="C115" s="44"/>
      <c r="D115" s="224" t="s">
        <v>311</v>
      </c>
      <c r="E115" s="44"/>
      <c r="F115" s="274" t="s">
        <v>4179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311</v>
      </c>
      <c r="AU115" s="20" t="s">
        <v>82</v>
      </c>
    </row>
    <row r="116" s="11" customFormat="1" ht="22.8" customHeight="1">
      <c r="A116" s="11"/>
      <c r="B116" s="197"/>
      <c r="C116" s="198"/>
      <c r="D116" s="199" t="s">
        <v>72</v>
      </c>
      <c r="E116" s="285" t="s">
        <v>4180</v>
      </c>
      <c r="F116" s="285" t="s">
        <v>4181</v>
      </c>
      <c r="G116" s="198"/>
      <c r="H116" s="198"/>
      <c r="I116" s="201"/>
      <c r="J116" s="286">
        <f>BK116</f>
        <v>0</v>
      </c>
      <c r="K116" s="198"/>
      <c r="L116" s="203"/>
      <c r="M116" s="204"/>
      <c r="N116" s="205"/>
      <c r="O116" s="205"/>
      <c r="P116" s="206">
        <f>SUM(P117:P353)</f>
        <v>0</v>
      </c>
      <c r="Q116" s="205"/>
      <c r="R116" s="206">
        <f>SUM(R117:R353)</f>
        <v>1.6547706999999997</v>
      </c>
      <c r="S116" s="205"/>
      <c r="T116" s="207">
        <f>SUM(T117:T353)</f>
        <v>0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R116" s="208" t="s">
        <v>82</v>
      </c>
      <c r="AT116" s="209" t="s">
        <v>72</v>
      </c>
      <c r="AU116" s="209" t="s">
        <v>80</v>
      </c>
      <c r="AY116" s="208" t="s">
        <v>175</v>
      </c>
      <c r="BK116" s="210">
        <f>SUM(BK117:BK353)</f>
        <v>0</v>
      </c>
    </row>
    <row r="117" s="2" customFormat="1" ht="16.5" customHeight="1">
      <c r="A117" s="42"/>
      <c r="B117" s="43"/>
      <c r="C117" s="211" t="s">
        <v>181</v>
      </c>
      <c r="D117" s="275" t="s">
        <v>176</v>
      </c>
      <c r="E117" s="212" t="s">
        <v>4182</v>
      </c>
      <c r="F117" s="213" t="s">
        <v>4183</v>
      </c>
      <c r="G117" s="214" t="s">
        <v>630</v>
      </c>
      <c r="H117" s="215">
        <v>1</v>
      </c>
      <c r="I117" s="216"/>
      <c r="J117" s="217">
        <f>ROUND(I117*H117,2)</f>
        <v>0</v>
      </c>
      <c r="K117" s="213" t="s">
        <v>30</v>
      </c>
      <c r="L117" s="48"/>
      <c r="M117" s="218" t="s">
        <v>30</v>
      </c>
      <c r="N117" s="219" t="s">
        <v>44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305</v>
      </c>
      <c r="AT117" s="222" t="s">
        <v>176</v>
      </c>
      <c r="AU117" s="222" t="s">
        <v>82</v>
      </c>
      <c r="AY117" s="20" t="s">
        <v>175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80</v>
      </c>
      <c r="BK117" s="223">
        <f>ROUND(I117*H117,2)</f>
        <v>0</v>
      </c>
      <c r="BL117" s="20" t="s">
        <v>305</v>
      </c>
      <c r="BM117" s="222" t="s">
        <v>4184</v>
      </c>
    </row>
    <row r="118" s="2" customFormat="1">
      <c r="A118" s="42"/>
      <c r="B118" s="43"/>
      <c r="C118" s="44"/>
      <c r="D118" s="224" t="s">
        <v>183</v>
      </c>
      <c r="E118" s="44"/>
      <c r="F118" s="225" t="s">
        <v>4183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183</v>
      </c>
      <c r="AU118" s="20" t="s">
        <v>82</v>
      </c>
    </row>
    <row r="119" s="2" customFormat="1">
      <c r="A119" s="42"/>
      <c r="B119" s="43"/>
      <c r="C119" s="44"/>
      <c r="D119" s="224" t="s">
        <v>311</v>
      </c>
      <c r="E119" s="44"/>
      <c r="F119" s="274" t="s">
        <v>4185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311</v>
      </c>
      <c r="AU119" s="20" t="s">
        <v>82</v>
      </c>
    </row>
    <row r="120" s="2" customFormat="1" ht="16.5" customHeight="1">
      <c r="A120" s="42"/>
      <c r="B120" s="43"/>
      <c r="C120" s="211" t="s">
        <v>214</v>
      </c>
      <c r="D120" s="275" t="s">
        <v>176</v>
      </c>
      <c r="E120" s="212" t="s">
        <v>4186</v>
      </c>
      <c r="F120" s="213" t="s">
        <v>4187</v>
      </c>
      <c r="G120" s="214" t="s">
        <v>630</v>
      </c>
      <c r="H120" s="215">
        <v>1</v>
      </c>
      <c r="I120" s="216"/>
      <c r="J120" s="217">
        <f>ROUND(I120*H120,2)</f>
        <v>0</v>
      </c>
      <c r="K120" s="213" t="s">
        <v>30</v>
      </c>
      <c r="L120" s="48"/>
      <c r="M120" s="218" t="s">
        <v>30</v>
      </c>
      <c r="N120" s="219" t="s">
        <v>44</v>
      </c>
      <c r="O120" s="88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2" t="s">
        <v>305</v>
      </c>
      <c r="AT120" s="222" t="s">
        <v>176</v>
      </c>
      <c r="AU120" s="222" t="s">
        <v>82</v>
      </c>
      <c r="AY120" s="20" t="s">
        <v>175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80</v>
      </c>
      <c r="BK120" s="223">
        <f>ROUND(I120*H120,2)</f>
        <v>0</v>
      </c>
      <c r="BL120" s="20" t="s">
        <v>305</v>
      </c>
      <c r="BM120" s="222" t="s">
        <v>4188</v>
      </c>
    </row>
    <row r="121" s="2" customFormat="1">
      <c r="A121" s="42"/>
      <c r="B121" s="43"/>
      <c r="C121" s="44"/>
      <c r="D121" s="224" t="s">
        <v>183</v>
      </c>
      <c r="E121" s="44"/>
      <c r="F121" s="225" t="s">
        <v>4187</v>
      </c>
      <c r="G121" s="44"/>
      <c r="H121" s="44"/>
      <c r="I121" s="226"/>
      <c r="J121" s="44"/>
      <c r="K121" s="44"/>
      <c r="L121" s="48"/>
      <c r="M121" s="227"/>
      <c r="N121" s="228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183</v>
      </c>
      <c r="AU121" s="20" t="s">
        <v>82</v>
      </c>
    </row>
    <row r="122" s="2" customFormat="1">
      <c r="A122" s="42"/>
      <c r="B122" s="43"/>
      <c r="C122" s="44"/>
      <c r="D122" s="224" t="s">
        <v>311</v>
      </c>
      <c r="E122" s="44"/>
      <c r="F122" s="274" t="s">
        <v>4189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311</v>
      </c>
      <c r="AU122" s="20" t="s">
        <v>82</v>
      </c>
    </row>
    <row r="123" s="2" customFormat="1" ht="16.5" customHeight="1">
      <c r="A123" s="42"/>
      <c r="B123" s="43"/>
      <c r="C123" s="211" t="s">
        <v>223</v>
      </c>
      <c r="D123" s="275" t="s">
        <v>176</v>
      </c>
      <c r="E123" s="212" t="s">
        <v>4190</v>
      </c>
      <c r="F123" s="213" t="s">
        <v>4191</v>
      </c>
      <c r="G123" s="214" t="s">
        <v>567</v>
      </c>
      <c r="H123" s="215">
        <v>3</v>
      </c>
      <c r="I123" s="216"/>
      <c r="J123" s="217">
        <f>ROUND(I123*H123,2)</f>
        <v>0</v>
      </c>
      <c r="K123" s="213" t="s">
        <v>30</v>
      </c>
      <c r="L123" s="48"/>
      <c r="M123" s="218" t="s">
        <v>30</v>
      </c>
      <c r="N123" s="219" t="s">
        <v>44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305</v>
      </c>
      <c r="AT123" s="222" t="s">
        <v>176</v>
      </c>
      <c r="AU123" s="222" t="s">
        <v>82</v>
      </c>
      <c r="AY123" s="20" t="s">
        <v>175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80</v>
      </c>
      <c r="BK123" s="223">
        <f>ROUND(I123*H123,2)</f>
        <v>0</v>
      </c>
      <c r="BL123" s="20" t="s">
        <v>305</v>
      </c>
      <c r="BM123" s="222" t="s">
        <v>4192</v>
      </c>
    </row>
    <row r="124" s="2" customFormat="1">
      <c r="A124" s="42"/>
      <c r="B124" s="43"/>
      <c r="C124" s="44"/>
      <c r="D124" s="224" t="s">
        <v>183</v>
      </c>
      <c r="E124" s="44"/>
      <c r="F124" s="225" t="s">
        <v>4191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183</v>
      </c>
      <c r="AU124" s="20" t="s">
        <v>82</v>
      </c>
    </row>
    <row r="125" s="2" customFormat="1">
      <c r="A125" s="42"/>
      <c r="B125" s="43"/>
      <c r="C125" s="44"/>
      <c r="D125" s="224" t="s">
        <v>311</v>
      </c>
      <c r="E125" s="44"/>
      <c r="F125" s="274" t="s">
        <v>4193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311</v>
      </c>
      <c r="AU125" s="20" t="s">
        <v>82</v>
      </c>
    </row>
    <row r="126" s="2" customFormat="1" ht="16.5" customHeight="1">
      <c r="A126" s="42"/>
      <c r="B126" s="43"/>
      <c r="C126" s="211" t="s">
        <v>237</v>
      </c>
      <c r="D126" s="275" t="s">
        <v>176</v>
      </c>
      <c r="E126" s="212" t="s">
        <v>4194</v>
      </c>
      <c r="F126" s="213" t="s">
        <v>4195</v>
      </c>
      <c r="G126" s="214" t="s">
        <v>630</v>
      </c>
      <c r="H126" s="215">
        <v>1</v>
      </c>
      <c r="I126" s="216"/>
      <c r="J126" s="217">
        <f>ROUND(I126*H126,2)</f>
        <v>0</v>
      </c>
      <c r="K126" s="213" t="s">
        <v>30</v>
      </c>
      <c r="L126" s="48"/>
      <c r="M126" s="218" t="s">
        <v>30</v>
      </c>
      <c r="N126" s="219" t="s">
        <v>44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305</v>
      </c>
      <c r="AT126" s="222" t="s">
        <v>176</v>
      </c>
      <c r="AU126" s="222" t="s">
        <v>82</v>
      </c>
      <c r="AY126" s="20" t="s">
        <v>175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80</v>
      </c>
      <c r="BK126" s="223">
        <f>ROUND(I126*H126,2)</f>
        <v>0</v>
      </c>
      <c r="BL126" s="20" t="s">
        <v>305</v>
      </c>
      <c r="BM126" s="222" t="s">
        <v>4196</v>
      </c>
    </row>
    <row r="127" s="2" customFormat="1">
      <c r="A127" s="42"/>
      <c r="B127" s="43"/>
      <c r="C127" s="44"/>
      <c r="D127" s="224" t="s">
        <v>183</v>
      </c>
      <c r="E127" s="44"/>
      <c r="F127" s="225" t="s">
        <v>4195</v>
      </c>
      <c r="G127" s="44"/>
      <c r="H127" s="44"/>
      <c r="I127" s="226"/>
      <c r="J127" s="44"/>
      <c r="K127" s="44"/>
      <c r="L127" s="48"/>
      <c r="M127" s="227"/>
      <c r="N127" s="228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183</v>
      </c>
      <c r="AU127" s="20" t="s">
        <v>82</v>
      </c>
    </row>
    <row r="128" s="2" customFormat="1" ht="16.5" customHeight="1">
      <c r="A128" s="42"/>
      <c r="B128" s="43"/>
      <c r="C128" s="211" t="s">
        <v>244</v>
      </c>
      <c r="D128" s="211" t="s">
        <v>176</v>
      </c>
      <c r="E128" s="212" t="s">
        <v>4197</v>
      </c>
      <c r="F128" s="213" t="s">
        <v>4198</v>
      </c>
      <c r="G128" s="214" t="s">
        <v>567</v>
      </c>
      <c r="H128" s="215">
        <v>23</v>
      </c>
      <c r="I128" s="216"/>
      <c r="J128" s="217">
        <f>ROUND(I128*H128,2)</f>
        <v>0</v>
      </c>
      <c r="K128" s="213" t="s">
        <v>180</v>
      </c>
      <c r="L128" s="48"/>
      <c r="M128" s="218" t="s">
        <v>30</v>
      </c>
      <c r="N128" s="219" t="s">
        <v>44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305</v>
      </c>
      <c r="AT128" s="222" t="s">
        <v>176</v>
      </c>
      <c r="AU128" s="222" t="s">
        <v>82</v>
      </c>
      <c r="AY128" s="20" t="s">
        <v>175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80</v>
      </c>
      <c r="BK128" s="223">
        <f>ROUND(I128*H128,2)</f>
        <v>0</v>
      </c>
      <c r="BL128" s="20" t="s">
        <v>305</v>
      </c>
      <c r="BM128" s="222" t="s">
        <v>4199</v>
      </c>
    </row>
    <row r="129" s="2" customFormat="1">
      <c r="A129" s="42"/>
      <c r="B129" s="43"/>
      <c r="C129" s="44"/>
      <c r="D129" s="224" t="s">
        <v>183</v>
      </c>
      <c r="E129" s="44"/>
      <c r="F129" s="225" t="s">
        <v>4200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183</v>
      </c>
      <c r="AU129" s="20" t="s">
        <v>82</v>
      </c>
    </row>
    <row r="130" s="2" customFormat="1">
      <c r="A130" s="42"/>
      <c r="B130" s="43"/>
      <c r="C130" s="44"/>
      <c r="D130" s="229" t="s">
        <v>185</v>
      </c>
      <c r="E130" s="44"/>
      <c r="F130" s="230" t="s">
        <v>4201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185</v>
      </c>
      <c r="AU130" s="20" t="s">
        <v>82</v>
      </c>
    </row>
    <row r="131" s="12" customFormat="1">
      <c r="A131" s="12"/>
      <c r="B131" s="231"/>
      <c r="C131" s="232"/>
      <c r="D131" s="224" t="s">
        <v>187</v>
      </c>
      <c r="E131" s="233" t="s">
        <v>30</v>
      </c>
      <c r="F131" s="234" t="s">
        <v>4202</v>
      </c>
      <c r="G131" s="232"/>
      <c r="H131" s="233" t="s">
        <v>30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0" t="s">
        <v>187</v>
      </c>
      <c r="AU131" s="240" t="s">
        <v>82</v>
      </c>
      <c r="AV131" s="12" t="s">
        <v>80</v>
      </c>
      <c r="AW131" s="12" t="s">
        <v>36</v>
      </c>
      <c r="AX131" s="12" t="s">
        <v>73</v>
      </c>
      <c r="AY131" s="240" t="s">
        <v>175</v>
      </c>
    </row>
    <row r="132" s="12" customFormat="1">
      <c r="A132" s="12"/>
      <c r="B132" s="231"/>
      <c r="C132" s="232"/>
      <c r="D132" s="224" t="s">
        <v>187</v>
      </c>
      <c r="E132" s="233" t="s">
        <v>30</v>
      </c>
      <c r="F132" s="234" t="s">
        <v>4203</v>
      </c>
      <c r="G132" s="232"/>
      <c r="H132" s="233" t="s">
        <v>30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0" t="s">
        <v>187</v>
      </c>
      <c r="AU132" s="240" t="s">
        <v>82</v>
      </c>
      <c r="AV132" s="12" t="s">
        <v>80</v>
      </c>
      <c r="AW132" s="12" t="s">
        <v>36</v>
      </c>
      <c r="AX132" s="12" t="s">
        <v>73</v>
      </c>
      <c r="AY132" s="240" t="s">
        <v>175</v>
      </c>
    </row>
    <row r="133" s="13" customFormat="1">
      <c r="A133" s="13"/>
      <c r="B133" s="241"/>
      <c r="C133" s="242"/>
      <c r="D133" s="224" t="s">
        <v>187</v>
      </c>
      <c r="E133" s="243" t="s">
        <v>30</v>
      </c>
      <c r="F133" s="244" t="s">
        <v>4204</v>
      </c>
      <c r="G133" s="242"/>
      <c r="H133" s="245">
        <v>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187</v>
      </c>
      <c r="AU133" s="251" t="s">
        <v>82</v>
      </c>
      <c r="AV133" s="13" t="s">
        <v>82</v>
      </c>
      <c r="AW133" s="13" t="s">
        <v>36</v>
      </c>
      <c r="AX133" s="13" t="s">
        <v>73</v>
      </c>
      <c r="AY133" s="251" t="s">
        <v>175</v>
      </c>
    </row>
    <row r="134" s="15" customFormat="1">
      <c r="A134" s="15"/>
      <c r="B134" s="263"/>
      <c r="C134" s="264"/>
      <c r="D134" s="224" t="s">
        <v>187</v>
      </c>
      <c r="E134" s="265" t="s">
        <v>30</v>
      </c>
      <c r="F134" s="266" t="s">
        <v>231</v>
      </c>
      <c r="G134" s="264"/>
      <c r="H134" s="267">
        <v>9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3" t="s">
        <v>187</v>
      </c>
      <c r="AU134" s="273" t="s">
        <v>82</v>
      </c>
      <c r="AV134" s="15" t="s">
        <v>196</v>
      </c>
      <c r="AW134" s="15" t="s">
        <v>36</v>
      </c>
      <c r="AX134" s="15" t="s">
        <v>73</v>
      </c>
      <c r="AY134" s="273" t="s">
        <v>175</v>
      </c>
    </row>
    <row r="135" s="12" customFormat="1">
      <c r="A135" s="12"/>
      <c r="B135" s="231"/>
      <c r="C135" s="232"/>
      <c r="D135" s="224" t="s">
        <v>187</v>
      </c>
      <c r="E135" s="233" t="s">
        <v>30</v>
      </c>
      <c r="F135" s="234" t="s">
        <v>4205</v>
      </c>
      <c r="G135" s="232"/>
      <c r="H135" s="233" t="s">
        <v>30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40" t="s">
        <v>187</v>
      </c>
      <c r="AU135" s="240" t="s">
        <v>82</v>
      </c>
      <c r="AV135" s="12" t="s">
        <v>80</v>
      </c>
      <c r="AW135" s="12" t="s">
        <v>36</v>
      </c>
      <c r="AX135" s="12" t="s">
        <v>73</v>
      </c>
      <c r="AY135" s="240" t="s">
        <v>175</v>
      </c>
    </row>
    <row r="136" s="12" customFormat="1">
      <c r="A136" s="12"/>
      <c r="B136" s="231"/>
      <c r="C136" s="232"/>
      <c r="D136" s="224" t="s">
        <v>187</v>
      </c>
      <c r="E136" s="233" t="s">
        <v>30</v>
      </c>
      <c r="F136" s="234" t="s">
        <v>4206</v>
      </c>
      <c r="G136" s="232"/>
      <c r="H136" s="233" t="s">
        <v>30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40" t="s">
        <v>187</v>
      </c>
      <c r="AU136" s="240" t="s">
        <v>82</v>
      </c>
      <c r="AV136" s="12" t="s">
        <v>80</v>
      </c>
      <c r="AW136" s="12" t="s">
        <v>36</v>
      </c>
      <c r="AX136" s="12" t="s">
        <v>73</v>
      </c>
      <c r="AY136" s="240" t="s">
        <v>175</v>
      </c>
    </row>
    <row r="137" s="13" customFormat="1">
      <c r="A137" s="13"/>
      <c r="B137" s="241"/>
      <c r="C137" s="242"/>
      <c r="D137" s="224" t="s">
        <v>187</v>
      </c>
      <c r="E137" s="243" t="s">
        <v>30</v>
      </c>
      <c r="F137" s="244" t="s">
        <v>4207</v>
      </c>
      <c r="G137" s="242"/>
      <c r="H137" s="245">
        <v>14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1" t="s">
        <v>187</v>
      </c>
      <c r="AU137" s="251" t="s">
        <v>82</v>
      </c>
      <c r="AV137" s="13" t="s">
        <v>82</v>
      </c>
      <c r="AW137" s="13" t="s">
        <v>36</v>
      </c>
      <c r="AX137" s="13" t="s">
        <v>73</v>
      </c>
      <c r="AY137" s="251" t="s">
        <v>175</v>
      </c>
    </row>
    <row r="138" s="15" customFormat="1">
      <c r="A138" s="15"/>
      <c r="B138" s="263"/>
      <c r="C138" s="264"/>
      <c r="D138" s="224" t="s">
        <v>187</v>
      </c>
      <c r="E138" s="265" t="s">
        <v>30</v>
      </c>
      <c r="F138" s="266" t="s">
        <v>231</v>
      </c>
      <c r="G138" s="264"/>
      <c r="H138" s="267">
        <v>14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3" t="s">
        <v>187</v>
      </c>
      <c r="AU138" s="273" t="s">
        <v>82</v>
      </c>
      <c r="AV138" s="15" t="s">
        <v>196</v>
      </c>
      <c r="AW138" s="15" t="s">
        <v>36</v>
      </c>
      <c r="AX138" s="15" t="s">
        <v>73</v>
      </c>
      <c r="AY138" s="273" t="s">
        <v>175</v>
      </c>
    </row>
    <row r="139" s="14" customFormat="1">
      <c r="A139" s="14"/>
      <c r="B139" s="252"/>
      <c r="C139" s="253"/>
      <c r="D139" s="224" t="s">
        <v>187</v>
      </c>
      <c r="E139" s="254" t="s">
        <v>30</v>
      </c>
      <c r="F139" s="255" t="s">
        <v>190</v>
      </c>
      <c r="G139" s="253"/>
      <c r="H139" s="256">
        <v>23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2" t="s">
        <v>187</v>
      </c>
      <c r="AU139" s="262" t="s">
        <v>82</v>
      </c>
      <c r="AV139" s="14" t="s">
        <v>181</v>
      </c>
      <c r="AW139" s="14" t="s">
        <v>36</v>
      </c>
      <c r="AX139" s="14" t="s">
        <v>80</v>
      </c>
      <c r="AY139" s="262" t="s">
        <v>175</v>
      </c>
    </row>
    <row r="140" s="2" customFormat="1" ht="16.5" customHeight="1">
      <c r="A140" s="42"/>
      <c r="B140" s="43"/>
      <c r="C140" s="287" t="s">
        <v>212</v>
      </c>
      <c r="D140" s="297" t="s">
        <v>770</v>
      </c>
      <c r="E140" s="288" t="s">
        <v>4208</v>
      </c>
      <c r="F140" s="289" t="s">
        <v>4209</v>
      </c>
      <c r="G140" s="290" t="s">
        <v>567</v>
      </c>
      <c r="H140" s="291">
        <v>23</v>
      </c>
      <c r="I140" s="292"/>
      <c r="J140" s="293">
        <f>ROUND(I140*H140,2)</f>
        <v>0</v>
      </c>
      <c r="K140" s="289" t="s">
        <v>30</v>
      </c>
      <c r="L140" s="294"/>
      <c r="M140" s="295" t="s">
        <v>30</v>
      </c>
      <c r="N140" s="296" t="s">
        <v>44</v>
      </c>
      <c r="O140" s="88"/>
      <c r="P140" s="220">
        <f>O140*H140</f>
        <v>0</v>
      </c>
      <c r="Q140" s="220">
        <v>0.0017</v>
      </c>
      <c r="R140" s="220">
        <f>Q140*H140</f>
        <v>0.0391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462</v>
      </c>
      <c r="AT140" s="222" t="s">
        <v>770</v>
      </c>
      <c r="AU140" s="222" t="s">
        <v>82</v>
      </c>
      <c r="AY140" s="20" t="s">
        <v>175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80</v>
      </c>
      <c r="BK140" s="223">
        <f>ROUND(I140*H140,2)</f>
        <v>0</v>
      </c>
      <c r="BL140" s="20" t="s">
        <v>305</v>
      </c>
      <c r="BM140" s="222" t="s">
        <v>4210</v>
      </c>
    </row>
    <row r="141" s="2" customFormat="1">
      <c r="A141" s="42"/>
      <c r="B141" s="43"/>
      <c r="C141" s="44"/>
      <c r="D141" s="224" t="s">
        <v>183</v>
      </c>
      <c r="E141" s="44"/>
      <c r="F141" s="225" t="s">
        <v>4209</v>
      </c>
      <c r="G141" s="44"/>
      <c r="H141" s="44"/>
      <c r="I141" s="226"/>
      <c r="J141" s="44"/>
      <c r="K141" s="44"/>
      <c r="L141" s="48"/>
      <c r="M141" s="227"/>
      <c r="N141" s="228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183</v>
      </c>
      <c r="AU141" s="20" t="s">
        <v>82</v>
      </c>
    </row>
    <row r="142" s="12" customFormat="1">
      <c r="A142" s="12"/>
      <c r="B142" s="231"/>
      <c r="C142" s="232"/>
      <c r="D142" s="224" t="s">
        <v>187</v>
      </c>
      <c r="E142" s="233" t="s">
        <v>30</v>
      </c>
      <c r="F142" s="234" t="s">
        <v>4202</v>
      </c>
      <c r="G142" s="232"/>
      <c r="H142" s="233" t="s">
        <v>30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40" t="s">
        <v>187</v>
      </c>
      <c r="AU142" s="240" t="s">
        <v>82</v>
      </c>
      <c r="AV142" s="12" t="s">
        <v>80</v>
      </c>
      <c r="AW142" s="12" t="s">
        <v>36</v>
      </c>
      <c r="AX142" s="12" t="s">
        <v>73</v>
      </c>
      <c r="AY142" s="240" t="s">
        <v>175</v>
      </c>
    </row>
    <row r="143" s="12" customFormat="1">
      <c r="A143" s="12"/>
      <c r="B143" s="231"/>
      <c r="C143" s="232"/>
      <c r="D143" s="224" t="s">
        <v>187</v>
      </c>
      <c r="E143" s="233" t="s">
        <v>30</v>
      </c>
      <c r="F143" s="234" t="s">
        <v>4203</v>
      </c>
      <c r="G143" s="232"/>
      <c r="H143" s="233" t="s">
        <v>30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40" t="s">
        <v>187</v>
      </c>
      <c r="AU143" s="240" t="s">
        <v>82</v>
      </c>
      <c r="AV143" s="12" t="s">
        <v>80</v>
      </c>
      <c r="AW143" s="12" t="s">
        <v>36</v>
      </c>
      <c r="AX143" s="12" t="s">
        <v>73</v>
      </c>
      <c r="AY143" s="240" t="s">
        <v>175</v>
      </c>
    </row>
    <row r="144" s="13" customFormat="1">
      <c r="A144" s="13"/>
      <c r="B144" s="241"/>
      <c r="C144" s="242"/>
      <c r="D144" s="224" t="s">
        <v>187</v>
      </c>
      <c r="E144" s="243" t="s">
        <v>30</v>
      </c>
      <c r="F144" s="244" t="s">
        <v>4211</v>
      </c>
      <c r="G144" s="242"/>
      <c r="H144" s="245">
        <v>9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187</v>
      </c>
      <c r="AU144" s="251" t="s">
        <v>82</v>
      </c>
      <c r="AV144" s="13" t="s">
        <v>82</v>
      </c>
      <c r="AW144" s="13" t="s">
        <v>36</v>
      </c>
      <c r="AX144" s="13" t="s">
        <v>73</v>
      </c>
      <c r="AY144" s="251" t="s">
        <v>175</v>
      </c>
    </row>
    <row r="145" s="15" customFormat="1">
      <c r="A145" s="15"/>
      <c r="B145" s="263"/>
      <c r="C145" s="264"/>
      <c r="D145" s="224" t="s">
        <v>187</v>
      </c>
      <c r="E145" s="265" t="s">
        <v>30</v>
      </c>
      <c r="F145" s="266" t="s">
        <v>231</v>
      </c>
      <c r="G145" s="264"/>
      <c r="H145" s="267">
        <v>9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3" t="s">
        <v>187</v>
      </c>
      <c r="AU145" s="273" t="s">
        <v>82</v>
      </c>
      <c r="AV145" s="15" t="s">
        <v>196</v>
      </c>
      <c r="AW145" s="15" t="s">
        <v>36</v>
      </c>
      <c r="AX145" s="15" t="s">
        <v>73</v>
      </c>
      <c r="AY145" s="273" t="s">
        <v>175</v>
      </c>
    </row>
    <row r="146" s="12" customFormat="1">
      <c r="A146" s="12"/>
      <c r="B146" s="231"/>
      <c r="C146" s="232"/>
      <c r="D146" s="224" t="s">
        <v>187</v>
      </c>
      <c r="E146" s="233" t="s">
        <v>30</v>
      </c>
      <c r="F146" s="234" t="s">
        <v>4205</v>
      </c>
      <c r="G146" s="232"/>
      <c r="H146" s="233" t="s">
        <v>30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187</v>
      </c>
      <c r="AU146" s="240" t="s">
        <v>82</v>
      </c>
      <c r="AV146" s="12" t="s">
        <v>80</v>
      </c>
      <c r="AW146" s="12" t="s">
        <v>36</v>
      </c>
      <c r="AX146" s="12" t="s">
        <v>73</v>
      </c>
      <c r="AY146" s="240" t="s">
        <v>175</v>
      </c>
    </row>
    <row r="147" s="12" customFormat="1">
      <c r="A147" s="12"/>
      <c r="B147" s="231"/>
      <c r="C147" s="232"/>
      <c r="D147" s="224" t="s">
        <v>187</v>
      </c>
      <c r="E147" s="233" t="s">
        <v>30</v>
      </c>
      <c r="F147" s="234" t="s">
        <v>4206</v>
      </c>
      <c r="G147" s="232"/>
      <c r="H147" s="233" t="s">
        <v>30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40" t="s">
        <v>187</v>
      </c>
      <c r="AU147" s="240" t="s">
        <v>82</v>
      </c>
      <c r="AV147" s="12" t="s">
        <v>80</v>
      </c>
      <c r="AW147" s="12" t="s">
        <v>36</v>
      </c>
      <c r="AX147" s="12" t="s">
        <v>73</v>
      </c>
      <c r="AY147" s="240" t="s">
        <v>175</v>
      </c>
    </row>
    <row r="148" s="13" customFormat="1">
      <c r="A148" s="13"/>
      <c r="B148" s="241"/>
      <c r="C148" s="242"/>
      <c r="D148" s="224" t="s">
        <v>187</v>
      </c>
      <c r="E148" s="243" t="s">
        <v>30</v>
      </c>
      <c r="F148" s="244" t="s">
        <v>4212</v>
      </c>
      <c r="G148" s="242"/>
      <c r="H148" s="245">
        <v>14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187</v>
      </c>
      <c r="AU148" s="251" t="s">
        <v>82</v>
      </c>
      <c r="AV148" s="13" t="s">
        <v>82</v>
      </c>
      <c r="AW148" s="13" t="s">
        <v>36</v>
      </c>
      <c r="AX148" s="13" t="s">
        <v>73</v>
      </c>
      <c r="AY148" s="251" t="s">
        <v>175</v>
      </c>
    </row>
    <row r="149" s="15" customFormat="1">
      <c r="A149" s="15"/>
      <c r="B149" s="263"/>
      <c r="C149" s="264"/>
      <c r="D149" s="224" t="s">
        <v>187</v>
      </c>
      <c r="E149" s="265" t="s">
        <v>30</v>
      </c>
      <c r="F149" s="266" t="s">
        <v>231</v>
      </c>
      <c r="G149" s="264"/>
      <c r="H149" s="267">
        <v>14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3" t="s">
        <v>187</v>
      </c>
      <c r="AU149" s="273" t="s">
        <v>82</v>
      </c>
      <c r="AV149" s="15" t="s">
        <v>196</v>
      </c>
      <c r="AW149" s="15" t="s">
        <v>36</v>
      </c>
      <c r="AX149" s="15" t="s">
        <v>73</v>
      </c>
      <c r="AY149" s="273" t="s">
        <v>175</v>
      </c>
    </row>
    <row r="150" s="14" customFormat="1">
      <c r="A150" s="14"/>
      <c r="B150" s="252"/>
      <c r="C150" s="253"/>
      <c r="D150" s="224" t="s">
        <v>187</v>
      </c>
      <c r="E150" s="254" t="s">
        <v>30</v>
      </c>
      <c r="F150" s="255" t="s">
        <v>190</v>
      </c>
      <c r="G150" s="253"/>
      <c r="H150" s="256">
        <v>23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187</v>
      </c>
      <c r="AU150" s="262" t="s">
        <v>82</v>
      </c>
      <c r="AV150" s="14" t="s">
        <v>181</v>
      </c>
      <c r="AW150" s="14" t="s">
        <v>36</v>
      </c>
      <c r="AX150" s="14" t="s">
        <v>80</v>
      </c>
      <c r="AY150" s="262" t="s">
        <v>175</v>
      </c>
    </row>
    <row r="151" s="2" customFormat="1" ht="16.5" customHeight="1">
      <c r="A151" s="42"/>
      <c r="B151" s="43"/>
      <c r="C151" s="211" t="s">
        <v>259</v>
      </c>
      <c r="D151" s="211" t="s">
        <v>176</v>
      </c>
      <c r="E151" s="212" t="s">
        <v>4213</v>
      </c>
      <c r="F151" s="213" t="s">
        <v>4214</v>
      </c>
      <c r="G151" s="214" t="s">
        <v>567</v>
      </c>
      <c r="H151" s="215">
        <v>7</v>
      </c>
      <c r="I151" s="216"/>
      <c r="J151" s="217">
        <f>ROUND(I151*H151,2)</f>
        <v>0</v>
      </c>
      <c r="K151" s="213" t="s">
        <v>180</v>
      </c>
      <c r="L151" s="48"/>
      <c r="M151" s="218" t="s">
        <v>30</v>
      </c>
      <c r="N151" s="219" t="s">
        <v>44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305</v>
      </c>
      <c r="AT151" s="222" t="s">
        <v>176</v>
      </c>
      <c r="AU151" s="222" t="s">
        <v>82</v>
      </c>
      <c r="AY151" s="20" t="s">
        <v>175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80</v>
      </c>
      <c r="BK151" s="223">
        <f>ROUND(I151*H151,2)</f>
        <v>0</v>
      </c>
      <c r="BL151" s="20" t="s">
        <v>305</v>
      </c>
      <c r="BM151" s="222" t="s">
        <v>4215</v>
      </c>
    </row>
    <row r="152" s="2" customFormat="1">
      <c r="A152" s="42"/>
      <c r="B152" s="43"/>
      <c r="C152" s="44"/>
      <c r="D152" s="224" t="s">
        <v>183</v>
      </c>
      <c r="E152" s="44"/>
      <c r="F152" s="225" t="s">
        <v>4216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183</v>
      </c>
      <c r="AU152" s="20" t="s">
        <v>82</v>
      </c>
    </row>
    <row r="153" s="2" customFormat="1">
      <c r="A153" s="42"/>
      <c r="B153" s="43"/>
      <c r="C153" s="44"/>
      <c r="D153" s="229" t="s">
        <v>185</v>
      </c>
      <c r="E153" s="44"/>
      <c r="F153" s="230" t="s">
        <v>4217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185</v>
      </c>
      <c r="AU153" s="20" t="s">
        <v>82</v>
      </c>
    </row>
    <row r="154" s="12" customFormat="1">
      <c r="A154" s="12"/>
      <c r="B154" s="231"/>
      <c r="C154" s="232"/>
      <c r="D154" s="224" t="s">
        <v>187</v>
      </c>
      <c r="E154" s="233" t="s">
        <v>30</v>
      </c>
      <c r="F154" s="234" t="s">
        <v>4218</v>
      </c>
      <c r="G154" s="232"/>
      <c r="H154" s="233" t="s">
        <v>30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0" t="s">
        <v>187</v>
      </c>
      <c r="AU154" s="240" t="s">
        <v>82</v>
      </c>
      <c r="AV154" s="12" t="s">
        <v>80</v>
      </c>
      <c r="AW154" s="12" t="s">
        <v>36</v>
      </c>
      <c r="AX154" s="12" t="s">
        <v>73</v>
      </c>
      <c r="AY154" s="240" t="s">
        <v>175</v>
      </c>
    </row>
    <row r="155" s="12" customFormat="1">
      <c r="A155" s="12"/>
      <c r="B155" s="231"/>
      <c r="C155" s="232"/>
      <c r="D155" s="224" t="s">
        <v>187</v>
      </c>
      <c r="E155" s="233" t="s">
        <v>30</v>
      </c>
      <c r="F155" s="234" t="s">
        <v>4219</v>
      </c>
      <c r="G155" s="232"/>
      <c r="H155" s="233" t="s">
        <v>30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0" t="s">
        <v>187</v>
      </c>
      <c r="AU155" s="240" t="s">
        <v>82</v>
      </c>
      <c r="AV155" s="12" t="s">
        <v>80</v>
      </c>
      <c r="AW155" s="12" t="s">
        <v>36</v>
      </c>
      <c r="AX155" s="12" t="s">
        <v>73</v>
      </c>
      <c r="AY155" s="240" t="s">
        <v>175</v>
      </c>
    </row>
    <row r="156" s="13" customFormat="1">
      <c r="A156" s="13"/>
      <c r="B156" s="241"/>
      <c r="C156" s="242"/>
      <c r="D156" s="224" t="s">
        <v>187</v>
      </c>
      <c r="E156" s="243" t="s">
        <v>30</v>
      </c>
      <c r="F156" s="244" t="s">
        <v>4220</v>
      </c>
      <c r="G156" s="242"/>
      <c r="H156" s="245">
        <v>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187</v>
      </c>
      <c r="AU156" s="251" t="s">
        <v>82</v>
      </c>
      <c r="AV156" s="13" t="s">
        <v>82</v>
      </c>
      <c r="AW156" s="13" t="s">
        <v>36</v>
      </c>
      <c r="AX156" s="13" t="s">
        <v>73</v>
      </c>
      <c r="AY156" s="251" t="s">
        <v>175</v>
      </c>
    </row>
    <row r="157" s="15" customFormat="1">
      <c r="A157" s="15"/>
      <c r="B157" s="263"/>
      <c r="C157" s="264"/>
      <c r="D157" s="224" t="s">
        <v>187</v>
      </c>
      <c r="E157" s="265" t="s">
        <v>30</v>
      </c>
      <c r="F157" s="266" t="s">
        <v>231</v>
      </c>
      <c r="G157" s="264"/>
      <c r="H157" s="267">
        <v>4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3" t="s">
        <v>187</v>
      </c>
      <c r="AU157" s="273" t="s">
        <v>82</v>
      </c>
      <c r="AV157" s="15" t="s">
        <v>196</v>
      </c>
      <c r="AW157" s="15" t="s">
        <v>36</v>
      </c>
      <c r="AX157" s="15" t="s">
        <v>73</v>
      </c>
      <c r="AY157" s="273" t="s">
        <v>175</v>
      </c>
    </row>
    <row r="158" s="12" customFormat="1">
      <c r="A158" s="12"/>
      <c r="B158" s="231"/>
      <c r="C158" s="232"/>
      <c r="D158" s="224" t="s">
        <v>187</v>
      </c>
      <c r="E158" s="233" t="s">
        <v>30</v>
      </c>
      <c r="F158" s="234" t="s">
        <v>4221</v>
      </c>
      <c r="G158" s="232"/>
      <c r="H158" s="233" t="s">
        <v>30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40" t="s">
        <v>187</v>
      </c>
      <c r="AU158" s="240" t="s">
        <v>82</v>
      </c>
      <c r="AV158" s="12" t="s">
        <v>80</v>
      </c>
      <c r="AW158" s="12" t="s">
        <v>36</v>
      </c>
      <c r="AX158" s="12" t="s">
        <v>73</v>
      </c>
      <c r="AY158" s="240" t="s">
        <v>175</v>
      </c>
    </row>
    <row r="159" s="12" customFormat="1">
      <c r="A159" s="12"/>
      <c r="B159" s="231"/>
      <c r="C159" s="232"/>
      <c r="D159" s="224" t="s">
        <v>187</v>
      </c>
      <c r="E159" s="233" t="s">
        <v>30</v>
      </c>
      <c r="F159" s="234" t="s">
        <v>4222</v>
      </c>
      <c r="G159" s="232"/>
      <c r="H159" s="233" t="s">
        <v>30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0" t="s">
        <v>187</v>
      </c>
      <c r="AU159" s="240" t="s">
        <v>82</v>
      </c>
      <c r="AV159" s="12" t="s">
        <v>80</v>
      </c>
      <c r="AW159" s="12" t="s">
        <v>36</v>
      </c>
      <c r="AX159" s="12" t="s">
        <v>73</v>
      </c>
      <c r="AY159" s="240" t="s">
        <v>175</v>
      </c>
    </row>
    <row r="160" s="13" customFormat="1">
      <c r="A160" s="13"/>
      <c r="B160" s="241"/>
      <c r="C160" s="242"/>
      <c r="D160" s="224" t="s">
        <v>187</v>
      </c>
      <c r="E160" s="243" t="s">
        <v>30</v>
      </c>
      <c r="F160" s="244" t="s">
        <v>4223</v>
      </c>
      <c r="G160" s="242"/>
      <c r="H160" s="245">
        <v>3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1" t="s">
        <v>187</v>
      </c>
      <c r="AU160" s="251" t="s">
        <v>82</v>
      </c>
      <c r="AV160" s="13" t="s">
        <v>82</v>
      </c>
      <c r="AW160" s="13" t="s">
        <v>36</v>
      </c>
      <c r="AX160" s="13" t="s">
        <v>73</v>
      </c>
      <c r="AY160" s="251" t="s">
        <v>175</v>
      </c>
    </row>
    <row r="161" s="15" customFormat="1">
      <c r="A161" s="15"/>
      <c r="B161" s="263"/>
      <c r="C161" s="264"/>
      <c r="D161" s="224" t="s">
        <v>187</v>
      </c>
      <c r="E161" s="265" t="s">
        <v>30</v>
      </c>
      <c r="F161" s="266" t="s">
        <v>231</v>
      </c>
      <c r="G161" s="264"/>
      <c r="H161" s="267">
        <v>3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3" t="s">
        <v>187</v>
      </c>
      <c r="AU161" s="273" t="s">
        <v>82</v>
      </c>
      <c r="AV161" s="15" t="s">
        <v>196</v>
      </c>
      <c r="AW161" s="15" t="s">
        <v>36</v>
      </c>
      <c r="AX161" s="15" t="s">
        <v>73</v>
      </c>
      <c r="AY161" s="273" t="s">
        <v>175</v>
      </c>
    </row>
    <row r="162" s="14" customFormat="1">
      <c r="A162" s="14"/>
      <c r="B162" s="252"/>
      <c r="C162" s="253"/>
      <c r="D162" s="224" t="s">
        <v>187</v>
      </c>
      <c r="E162" s="254" t="s">
        <v>30</v>
      </c>
      <c r="F162" s="255" t="s">
        <v>190</v>
      </c>
      <c r="G162" s="253"/>
      <c r="H162" s="256">
        <v>7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187</v>
      </c>
      <c r="AU162" s="262" t="s">
        <v>82</v>
      </c>
      <c r="AV162" s="14" t="s">
        <v>181</v>
      </c>
      <c r="AW162" s="14" t="s">
        <v>36</v>
      </c>
      <c r="AX162" s="14" t="s">
        <v>80</v>
      </c>
      <c r="AY162" s="262" t="s">
        <v>175</v>
      </c>
    </row>
    <row r="163" s="2" customFormat="1" ht="16.5" customHeight="1">
      <c r="A163" s="42"/>
      <c r="B163" s="43"/>
      <c r="C163" s="287" t="s">
        <v>266</v>
      </c>
      <c r="D163" s="287" t="s">
        <v>770</v>
      </c>
      <c r="E163" s="288" t="s">
        <v>4224</v>
      </c>
      <c r="F163" s="289" t="s">
        <v>4225</v>
      </c>
      <c r="G163" s="290" t="s">
        <v>567</v>
      </c>
      <c r="H163" s="291">
        <v>4</v>
      </c>
      <c r="I163" s="292"/>
      <c r="J163" s="293">
        <f>ROUND(I163*H163,2)</f>
        <v>0</v>
      </c>
      <c r="K163" s="289" t="s">
        <v>180</v>
      </c>
      <c r="L163" s="294"/>
      <c r="M163" s="295" t="s">
        <v>30</v>
      </c>
      <c r="N163" s="296" t="s">
        <v>44</v>
      </c>
      <c r="O163" s="88"/>
      <c r="P163" s="220">
        <f>O163*H163</f>
        <v>0</v>
      </c>
      <c r="Q163" s="220">
        <v>0.0004</v>
      </c>
      <c r="R163" s="220">
        <f>Q163*H163</f>
        <v>0.0016</v>
      </c>
      <c r="S163" s="220">
        <v>0</v>
      </c>
      <c r="T163" s="221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2" t="s">
        <v>462</v>
      </c>
      <c r="AT163" s="222" t="s">
        <v>770</v>
      </c>
      <c r="AU163" s="222" t="s">
        <v>82</v>
      </c>
      <c r="AY163" s="20" t="s">
        <v>175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0" t="s">
        <v>80</v>
      </c>
      <c r="BK163" s="223">
        <f>ROUND(I163*H163,2)</f>
        <v>0</v>
      </c>
      <c r="BL163" s="20" t="s">
        <v>305</v>
      </c>
      <c r="BM163" s="222" t="s">
        <v>4226</v>
      </c>
    </row>
    <row r="164" s="2" customFormat="1">
      <c r="A164" s="42"/>
      <c r="B164" s="43"/>
      <c r="C164" s="44"/>
      <c r="D164" s="224" t="s">
        <v>183</v>
      </c>
      <c r="E164" s="44"/>
      <c r="F164" s="225" t="s">
        <v>4225</v>
      </c>
      <c r="G164" s="44"/>
      <c r="H164" s="44"/>
      <c r="I164" s="226"/>
      <c r="J164" s="44"/>
      <c r="K164" s="44"/>
      <c r="L164" s="48"/>
      <c r="M164" s="227"/>
      <c r="N164" s="228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183</v>
      </c>
      <c r="AU164" s="20" t="s">
        <v>82</v>
      </c>
    </row>
    <row r="165" s="12" customFormat="1">
      <c r="A165" s="12"/>
      <c r="B165" s="231"/>
      <c r="C165" s="232"/>
      <c r="D165" s="224" t="s">
        <v>187</v>
      </c>
      <c r="E165" s="233" t="s">
        <v>30</v>
      </c>
      <c r="F165" s="234" t="s">
        <v>4218</v>
      </c>
      <c r="G165" s="232"/>
      <c r="H165" s="233" t="s">
        <v>30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40" t="s">
        <v>187</v>
      </c>
      <c r="AU165" s="240" t="s">
        <v>82</v>
      </c>
      <c r="AV165" s="12" t="s">
        <v>80</v>
      </c>
      <c r="AW165" s="12" t="s">
        <v>36</v>
      </c>
      <c r="AX165" s="12" t="s">
        <v>73</v>
      </c>
      <c r="AY165" s="240" t="s">
        <v>175</v>
      </c>
    </row>
    <row r="166" s="12" customFormat="1">
      <c r="A166" s="12"/>
      <c r="B166" s="231"/>
      <c r="C166" s="232"/>
      <c r="D166" s="224" t="s">
        <v>187</v>
      </c>
      <c r="E166" s="233" t="s">
        <v>30</v>
      </c>
      <c r="F166" s="234" t="s">
        <v>4219</v>
      </c>
      <c r="G166" s="232"/>
      <c r="H166" s="233" t="s">
        <v>30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40" t="s">
        <v>187</v>
      </c>
      <c r="AU166" s="240" t="s">
        <v>82</v>
      </c>
      <c r="AV166" s="12" t="s">
        <v>80</v>
      </c>
      <c r="AW166" s="12" t="s">
        <v>36</v>
      </c>
      <c r="AX166" s="12" t="s">
        <v>73</v>
      </c>
      <c r="AY166" s="240" t="s">
        <v>175</v>
      </c>
    </row>
    <row r="167" s="13" customFormat="1">
      <c r="A167" s="13"/>
      <c r="B167" s="241"/>
      <c r="C167" s="242"/>
      <c r="D167" s="224" t="s">
        <v>187</v>
      </c>
      <c r="E167" s="243" t="s">
        <v>30</v>
      </c>
      <c r="F167" s="244" t="s">
        <v>4227</v>
      </c>
      <c r="G167" s="242"/>
      <c r="H167" s="245">
        <v>4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187</v>
      </c>
      <c r="AU167" s="251" t="s">
        <v>82</v>
      </c>
      <c r="AV167" s="13" t="s">
        <v>82</v>
      </c>
      <c r="AW167" s="13" t="s">
        <v>36</v>
      </c>
      <c r="AX167" s="13" t="s">
        <v>73</v>
      </c>
      <c r="AY167" s="251" t="s">
        <v>175</v>
      </c>
    </row>
    <row r="168" s="14" customFormat="1">
      <c r="A168" s="14"/>
      <c r="B168" s="252"/>
      <c r="C168" s="253"/>
      <c r="D168" s="224" t="s">
        <v>187</v>
      </c>
      <c r="E168" s="254" t="s">
        <v>30</v>
      </c>
      <c r="F168" s="255" t="s">
        <v>190</v>
      </c>
      <c r="G168" s="253"/>
      <c r="H168" s="256">
        <v>4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2" t="s">
        <v>187</v>
      </c>
      <c r="AU168" s="262" t="s">
        <v>82</v>
      </c>
      <c r="AV168" s="14" t="s">
        <v>181</v>
      </c>
      <c r="AW168" s="14" t="s">
        <v>36</v>
      </c>
      <c r="AX168" s="14" t="s">
        <v>80</v>
      </c>
      <c r="AY168" s="262" t="s">
        <v>175</v>
      </c>
    </row>
    <row r="169" s="2" customFormat="1" ht="16.5" customHeight="1">
      <c r="A169" s="42"/>
      <c r="B169" s="43"/>
      <c r="C169" s="287" t="s">
        <v>8</v>
      </c>
      <c r="D169" s="287" t="s">
        <v>770</v>
      </c>
      <c r="E169" s="288" t="s">
        <v>4228</v>
      </c>
      <c r="F169" s="289" t="s">
        <v>4229</v>
      </c>
      <c r="G169" s="290" t="s">
        <v>567</v>
      </c>
      <c r="H169" s="291">
        <v>3</v>
      </c>
      <c r="I169" s="292"/>
      <c r="J169" s="293">
        <f>ROUND(I169*H169,2)</f>
        <v>0</v>
      </c>
      <c r="K169" s="289" t="s">
        <v>180</v>
      </c>
      <c r="L169" s="294"/>
      <c r="M169" s="295" t="s">
        <v>30</v>
      </c>
      <c r="N169" s="296" t="s">
        <v>44</v>
      </c>
      <c r="O169" s="88"/>
      <c r="P169" s="220">
        <f>O169*H169</f>
        <v>0</v>
      </c>
      <c r="Q169" s="220">
        <v>0.0004</v>
      </c>
      <c r="R169" s="220">
        <f>Q169*H169</f>
        <v>0.0012000000000000002</v>
      </c>
      <c r="S169" s="220">
        <v>0</v>
      </c>
      <c r="T169" s="221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2" t="s">
        <v>462</v>
      </c>
      <c r="AT169" s="222" t="s">
        <v>770</v>
      </c>
      <c r="AU169" s="222" t="s">
        <v>82</v>
      </c>
      <c r="AY169" s="20" t="s">
        <v>175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0" t="s">
        <v>80</v>
      </c>
      <c r="BK169" s="223">
        <f>ROUND(I169*H169,2)</f>
        <v>0</v>
      </c>
      <c r="BL169" s="20" t="s">
        <v>305</v>
      </c>
      <c r="BM169" s="222" t="s">
        <v>4230</v>
      </c>
    </row>
    <row r="170" s="2" customFormat="1">
      <c r="A170" s="42"/>
      <c r="B170" s="43"/>
      <c r="C170" s="44"/>
      <c r="D170" s="224" t="s">
        <v>183</v>
      </c>
      <c r="E170" s="44"/>
      <c r="F170" s="225" t="s">
        <v>4229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183</v>
      </c>
      <c r="AU170" s="20" t="s">
        <v>82</v>
      </c>
    </row>
    <row r="171" s="12" customFormat="1">
      <c r="A171" s="12"/>
      <c r="B171" s="231"/>
      <c r="C171" s="232"/>
      <c r="D171" s="224" t="s">
        <v>187</v>
      </c>
      <c r="E171" s="233" t="s">
        <v>30</v>
      </c>
      <c r="F171" s="234" t="s">
        <v>4221</v>
      </c>
      <c r="G171" s="232"/>
      <c r="H171" s="233" t="s">
        <v>30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40" t="s">
        <v>187</v>
      </c>
      <c r="AU171" s="240" t="s">
        <v>82</v>
      </c>
      <c r="AV171" s="12" t="s">
        <v>80</v>
      </c>
      <c r="AW171" s="12" t="s">
        <v>36</v>
      </c>
      <c r="AX171" s="12" t="s">
        <v>73</v>
      </c>
      <c r="AY171" s="240" t="s">
        <v>175</v>
      </c>
    </row>
    <row r="172" s="12" customFormat="1">
      <c r="A172" s="12"/>
      <c r="B172" s="231"/>
      <c r="C172" s="232"/>
      <c r="D172" s="224" t="s">
        <v>187</v>
      </c>
      <c r="E172" s="233" t="s">
        <v>30</v>
      </c>
      <c r="F172" s="234" t="s">
        <v>4222</v>
      </c>
      <c r="G172" s="232"/>
      <c r="H172" s="233" t="s">
        <v>30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40" t="s">
        <v>187</v>
      </c>
      <c r="AU172" s="240" t="s">
        <v>82</v>
      </c>
      <c r="AV172" s="12" t="s">
        <v>80</v>
      </c>
      <c r="AW172" s="12" t="s">
        <v>36</v>
      </c>
      <c r="AX172" s="12" t="s">
        <v>73</v>
      </c>
      <c r="AY172" s="240" t="s">
        <v>175</v>
      </c>
    </row>
    <row r="173" s="13" customFormat="1">
      <c r="A173" s="13"/>
      <c r="B173" s="241"/>
      <c r="C173" s="242"/>
      <c r="D173" s="224" t="s">
        <v>187</v>
      </c>
      <c r="E173" s="243" t="s">
        <v>30</v>
      </c>
      <c r="F173" s="244" t="s">
        <v>4231</v>
      </c>
      <c r="G173" s="242"/>
      <c r="H173" s="245">
        <v>3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187</v>
      </c>
      <c r="AU173" s="251" t="s">
        <v>82</v>
      </c>
      <c r="AV173" s="13" t="s">
        <v>82</v>
      </c>
      <c r="AW173" s="13" t="s">
        <v>36</v>
      </c>
      <c r="AX173" s="13" t="s">
        <v>73</v>
      </c>
      <c r="AY173" s="251" t="s">
        <v>175</v>
      </c>
    </row>
    <row r="174" s="14" customFormat="1">
      <c r="A174" s="14"/>
      <c r="B174" s="252"/>
      <c r="C174" s="253"/>
      <c r="D174" s="224" t="s">
        <v>187</v>
      </c>
      <c r="E174" s="254" t="s">
        <v>30</v>
      </c>
      <c r="F174" s="255" t="s">
        <v>190</v>
      </c>
      <c r="G174" s="253"/>
      <c r="H174" s="256">
        <v>3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187</v>
      </c>
      <c r="AU174" s="262" t="s">
        <v>82</v>
      </c>
      <c r="AV174" s="14" t="s">
        <v>181</v>
      </c>
      <c r="AW174" s="14" t="s">
        <v>36</v>
      </c>
      <c r="AX174" s="14" t="s">
        <v>80</v>
      </c>
      <c r="AY174" s="262" t="s">
        <v>175</v>
      </c>
    </row>
    <row r="175" s="2" customFormat="1" ht="16.5" customHeight="1">
      <c r="A175" s="42"/>
      <c r="B175" s="43"/>
      <c r="C175" s="211" t="s">
        <v>283</v>
      </c>
      <c r="D175" s="211" t="s">
        <v>176</v>
      </c>
      <c r="E175" s="212" t="s">
        <v>4232</v>
      </c>
      <c r="F175" s="213" t="s">
        <v>4233</v>
      </c>
      <c r="G175" s="214" t="s">
        <v>567</v>
      </c>
      <c r="H175" s="215">
        <v>6</v>
      </c>
      <c r="I175" s="216"/>
      <c r="J175" s="217">
        <f>ROUND(I175*H175,2)</f>
        <v>0</v>
      </c>
      <c r="K175" s="213" t="s">
        <v>180</v>
      </c>
      <c r="L175" s="48"/>
      <c r="M175" s="218" t="s">
        <v>30</v>
      </c>
      <c r="N175" s="219" t="s">
        <v>44</v>
      </c>
      <c r="O175" s="88"/>
      <c r="P175" s="220">
        <f>O175*H175</f>
        <v>0</v>
      </c>
      <c r="Q175" s="220">
        <v>0</v>
      </c>
      <c r="R175" s="220">
        <f>Q175*H175</f>
        <v>0</v>
      </c>
      <c r="S175" s="220">
        <v>0</v>
      </c>
      <c r="T175" s="221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22" t="s">
        <v>305</v>
      </c>
      <c r="AT175" s="222" t="s">
        <v>176</v>
      </c>
      <c r="AU175" s="222" t="s">
        <v>82</v>
      </c>
      <c r="AY175" s="20" t="s">
        <v>175</v>
      </c>
      <c r="BE175" s="223">
        <f>IF(N175="základní",J175,0)</f>
        <v>0</v>
      </c>
      <c r="BF175" s="223">
        <f>IF(N175="snížená",J175,0)</f>
        <v>0</v>
      </c>
      <c r="BG175" s="223">
        <f>IF(N175="zákl. přenesená",J175,0)</f>
        <v>0</v>
      </c>
      <c r="BH175" s="223">
        <f>IF(N175="sníž. přenesená",J175,0)</f>
        <v>0</v>
      </c>
      <c r="BI175" s="223">
        <f>IF(N175="nulová",J175,0)</f>
        <v>0</v>
      </c>
      <c r="BJ175" s="20" t="s">
        <v>80</v>
      </c>
      <c r="BK175" s="223">
        <f>ROUND(I175*H175,2)</f>
        <v>0</v>
      </c>
      <c r="BL175" s="20" t="s">
        <v>305</v>
      </c>
      <c r="BM175" s="222" t="s">
        <v>4234</v>
      </c>
    </row>
    <row r="176" s="2" customFormat="1">
      <c r="A176" s="42"/>
      <c r="B176" s="43"/>
      <c r="C176" s="44"/>
      <c r="D176" s="224" t="s">
        <v>183</v>
      </c>
      <c r="E176" s="44"/>
      <c r="F176" s="225" t="s">
        <v>4235</v>
      </c>
      <c r="G176" s="44"/>
      <c r="H176" s="44"/>
      <c r="I176" s="226"/>
      <c r="J176" s="44"/>
      <c r="K176" s="44"/>
      <c r="L176" s="48"/>
      <c r="M176" s="227"/>
      <c r="N176" s="228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183</v>
      </c>
      <c r="AU176" s="20" t="s">
        <v>82</v>
      </c>
    </row>
    <row r="177" s="2" customFormat="1">
      <c r="A177" s="42"/>
      <c r="B177" s="43"/>
      <c r="C177" s="44"/>
      <c r="D177" s="229" t="s">
        <v>185</v>
      </c>
      <c r="E177" s="44"/>
      <c r="F177" s="230" t="s">
        <v>4236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185</v>
      </c>
      <c r="AU177" s="20" t="s">
        <v>82</v>
      </c>
    </row>
    <row r="178" s="12" customFormat="1">
      <c r="A178" s="12"/>
      <c r="B178" s="231"/>
      <c r="C178" s="232"/>
      <c r="D178" s="224" t="s">
        <v>187</v>
      </c>
      <c r="E178" s="233" t="s">
        <v>30</v>
      </c>
      <c r="F178" s="234" t="s">
        <v>4237</v>
      </c>
      <c r="G178" s="232"/>
      <c r="H178" s="233" t="s">
        <v>30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0" t="s">
        <v>187</v>
      </c>
      <c r="AU178" s="240" t="s">
        <v>82</v>
      </c>
      <c r="AV178" s="12" t="s">
        <v>80</v>
      </c>
      <c r="AW178" s="12" t="s">
        <v>36</v>
      </c>
      <c r="AX178" s="12" t="s">
        <v>73</v>
      </c>
      <c r="AY178" s="240" t="s">
        <v>175</v>
      </c>
    </row>
    <row r="179" s="12" customFormat="1">
      <c r="A179" s="12"/>
      <c r="B179" s="231"/>
      <c r="C179" s="232"/>
      <c r="D179" s="224" t="s">
        <v>187</v>
      </c>
      <c r="E179" s="233" t="s">
        <v>30</v>
      </c>
      <c r="F179" s="234" t="s">
        <v>4238</v>
      </c>
      <c r="G179" s="232"/>
      <c r="H179" s="233" t="s">
        <v>30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40" t="s">
        <v>187</v>
      </c>
      <c r="AU179" s="240" t="s">
        <v>82</v>
      </c>
      <c r="AV179" s="12" t="s">
        <v>80</v>
      </c>
      <c r="AW179" s="12" t="s">
        <v>36</v>
      </c>
      <c r="AX179" s="12" t="s">
        <v>73</v>
      </c>
      <c r="AY179" s="240" t="s">
        <v>175</v>
      </c>
    </row>
    <row r="180" s="13" customFormat="1">
      <c r="A180" s="13"/>
      <c r="B180" s="241"/>
      <c r="C180" s="242"/>
      <c r="D180" s="224" t="s">
        <v>187</v>
      </c>
      <c r="E180" s="243" t="s">
        <v>30</v>
      </c>
      <c r="F180" s="244" t="s">
        <v>4239</v>
      </c>
      <c r="G180" s="242"/>
      <c r="H180" s="245">
        <v>4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1" t="s">
        <v>187</v>
      </c>
      <c r="AU180" s="251" t="s">
        <v>82</v>
      </c>
      <c r="AV180" s="13" t="s">
        <v>82</v>
      </c>
      <c r="AW180" s="13" t="s">
        <v>36</v>
      </c>
      <c r="AX180" s="13" t="s">
        <v>73</v>
      </c>
      <c r="AY180" s="251" t="s">
        <v>175</v>
      </c>
    </row>
    <row r="181" s="15" customFormat="1">
      <c r="A181" s="15"/>
      <c r="B181" s="263"/>
      <c r="C181" s="264"/>
      <c r="D181" s="224" t="s">
        <v>187</v>
      </c>
      <c r="E181" s="265" t="s">
        <v>30</v>
      </c>
      <c r="F181" s="266" t="s">
        <v>231</v>
      </c>
      <c r="G181" s="264"/>
      <c r="H181" s="267">
        <v>4</v>
      </c>
      <c r="I181" s="268"/>
      <c r="J181" s="264"/>
      <c r="K181" s="264"/>
      <c r="L181" s="269"/>
      <c r="M181" s="270"/>
      <c r="N181" s="271"/>
      <c r="O181" s="271"/>
      <c r="P181" s="271"/>
      <c r="Q181" s="271"/>
      <c r="R181" s="271"/>
      <c r="S181" s="271"/>
      <c r="T181" s="272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3" t="s">
        <v>187</v>
      </c>
      <c r="AU181" s="273" t="s">
        <v>82</v>
      </c>
      <c r="AV181" s="15" t="s">
        <v>196</v>
      </c>
      <c r="AW181" s="15" t="s">
        <v>36</v>
      </c>
      <c r="AX181" s="15" t="s">
        <v>73</v>
      </c>
      <c r="AY181" s="273" t="s">
        <v>175</v>
      </c>
    </row>
    <row r="182" s="12" customFormat="1">
      <c r="A182" s="12"/>
      <c r="B182" s="231"/>
      <c r="C182" s="232"/>
      <c r="D182" s="224" t="s">
        <v>187</v>
      </c>
      <c r="E182" s="233" t="s">
        <v>30</v>
      </c>
      <c r="F182" s="234" t="s">
        <v>4240</v>
      </c>
      <c r="G182" s="232"/>
      <c r="H182" s="233" t="s">
        <v>30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40" t="s">
        <v>187</v>
      </c>
      <c r="AU182" s="240" t="s">
        <v>82</v>
      </c>
      <c r="AV182" s="12" t="s">
        <v>80</v>
      </c>
      <c r="AW182" s="12" t="s">
        <v>36</v>
      </c>
      <c r="AX182" s="12" t="s">
        <v>73</v>
      </c>
      <c r="AY182" s="240" t="s">
        <v>175</v>
      </c>
    </row>
    <row r="183" s="12" customFormat="1">
      <c r="A183" s="12"/>
      <c r="B183" s="231"/>
      <c r="C183" s="232"/>
      <c r="D183" s="224" t="s">
        <v>187</v>
      </c>
      <c r="E183" s="233" t="s">
        <v>30</v>
      </c>
      <c r="F183" s="234" t="s">
        <v>4241</v>
      </c>
      <c r="G183" s="232"/>
      <c r="H183" s="233" t="s">
        <v>30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T183" s="240" t="s">
        <v>187</v>
      </c>
      <c r="AU183" s="240" t="s">
        <v>82</v>
      </c>
      <c r="AV183" s="12" t="s">
        <v>80</v>
      </c>
      <c r="AW183" s="12" t="s">
        <v>36</v>
      </c>
      <c r="AX183" s="12" t="s">
        <v>73</v>
      </c>
      <c r="AY183" s="240" t="s">
        <v>175</v>
      </c>
    </row>
    <row r="184" s="13" customFormat="1">
      <c r="A184" s="13"/>
      <c r="B184" s="241"/>
      <c r="C184" s="242"/>
      <c r="D184" s="224" t="s">
        <v>187</v>
      </c>
      <c r="E184" s="243" t="s">
        <v>30</v>
      </c>
      <c r="F184" s="244" t="s">
        <v>4242</v>
      </c>
      <c r="G184" s="242"/>
      <c r="H184" s="245">
        <v>2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187</v>
      </c>
      <c r="AU184" s="251" t="s">
        <v>82</v>
      </c>
      <c r="AV184" s="13" t="s">
        <v>82</v>
      </c>
      <c r="AW184" s="13" t="s">
        <v>36</v>
      </c>
      <c r="AX184" s="13" t="s">
        <v>73</v>
      </c>
      <c r="AY184" s="251" t="s">
        <v>175</v>
      </c>
    </row>
    <row r="185" s="15" customFormat="1">
      <c r="A185" s="15"/>
      <c r="B185" s="263"/>
      <c r="C185" s="264"/>
      <c r="D185" s="224" t="s">
        <v>187</v>
      </c>
      <c r="E185" s="265" t="s">
        <v>30</v>
      </c>
      <c r="F185" s="266" t="s">
        <v>231</v>
      </c>
      <c r="G185" s="264"/>
      <c r="H185" s="267">
        <v>2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3" t="s">
        <v>187</v>
      </c>
      <c r="AU185" s="273" t="s">
        <v>82</v>
      </c>
      <c r="AV185" s="15" t="s">
        <v>196</v>
      </c>
      <c r="AW185" s="15" t="s">
        <v>36</v>
      </c>
      <c r="AX185" s="15" t="s">
        <v>73</v>
      </c>
      <c r="AY185" s="273" t="s">
        <v>175</v>
      </c>
    </row>
    <row r="186" s="14" customFormat="1">
      <c r="A186" s="14"/>
      <c r="B186" s="252"/>
      <c r="C186" s="253"/>
      <c r="D186" s="224" t="s">
        <v>187</v>
      </c>
      <c r="E186" s="254" t="s">
        <v>30</v>
      </c>
      <c r="F186" s="255" t="s">
        <v>190</v>
      </c>
      <c r="G186" s="253"/>
      <c r="H186" s="256">
        <v>6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187</v>
      </c>
      <c r="AU186" s="262" t="s">
        <v>82</v>
      </c>
      <c r="AV186" s="14" t="s">
        <v>181</v>
      </c>
      <c r="AW186" s="14" t="s">
        <v>36</v>
      </c>
      <c r="AX186" s="14" t="s">
        <v>80</v>
      </c>
      <c r="AY186" s="262" t="s">
        <v>175</v>
      </c>
    </row>
    <row r="187" s="2" customFormat="1" ht="16.5" customHeight="1">
      <c r="A187" s="42"/>
      <c r="B187" s="43"/>
      <c r="C187" s="287" t="s">
        <v>292</v>
      </c>
      <c r="D187" s="287" t="s">
        <v>770</v>
      </c>
      <c r="E187" s="288" t="s">
        <v>4243</v>
      </c>
      <c r="F187" s="289" t="s">
        <v>4244</v>
      </c>
      <c r="G187" s="290" t="s">
        <v>567</v>
      </c>
      <c r="H187" s="291">
        <v>4</v>
      </c>
      <c r="I187" s="292"/>
      <c r="J187" s="293">
        <f>ROUND(I187*H187,2)</f>
        <v>0</v>
      </c>
      <c r="K187" s="289" t="s">
        <v>180</v>
      </c>
      <c r="L187" s="294"/>
      <c r="M187" s="295" t="s">
        <v>30</v>
      </c>
      <c r="N187" s="296" t="s">
        <v>44</v>
      </c>
      <c r="O187" s="88"/>
      <c r="P187" s="220">
        <f>O187*H187</f>
        <v>0</v>
      </c>
      <c r="Q187" s="220">
        <v>0.0046</v>
      </c>
      <c r="R187" s="220">
        <f>Q187*H187</f>
        <v>0.0184</v>
      </c>
      <c r="S187" s="220">
        <v>0</v>
      </c>
      <c r="T187" s="221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2" t="s">
        <v>462</v>
      </c>
      <c r="AT187" s="222" t="s">
        <v>770</v>
      </c>
      <c r="AU187" s="222" t="s">
        <v>82</v>
      </c>
      <c r="AY187" s="20" t="s">
        <v>175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0" t="s">
        <v>80</v>
      </c>
      <c r="BK187" s="223">
        <f>ROUND(I187*H187,2)</f>
        <v>0</v>
      </c>
      <c r="BL187" s="20" t="s">
        <v>305</v>
      </c>
      <c r="BM187" s="222" t="s">
        <v>4245</v>
      </c>
    </row>
    <row r="188" s="2" customFormat="1">
      <c r="A188" s="42"/>
      <c r="B188" s="43"/>
      <c r="C188" s="44"/>
      <c r="D188" s="224" t="s">
        <v>183</v>
      </c>
      <c r="E188" s="44"/>
      <c r="F188" s="225" t="s">
        <v>4244</v>
      </c>
      <c r="G188" s="44"/>
      <c r="H188" s="44"/>
      <c r="I188" s="226"/>
      <c r="J188" s="44"/>
      <c r="K188" s="44"/>
      <c r="L188" s="48"/>
      <c r="M188" s="227"/>
      <c r="N188" s="228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183</v>
      </c>
      <c r="AU188" s="20" t="s">
        <v>82</v>
      </c>
    </row>
    <row r="189" s="12" customFormat="1">
      <c r="A189" s="12"/>
      <c r="B189" s="231"/>
      <c r="C189" s="232"/>
      <c r="D189" s="224" t="s">
        <v>187</v>
      </c>
      <c r="E189" s="233" t="s">
        <v>30</v>
      </c>
      <c r="F189" s="234" t="s">
        <v>4237</v>
      </c>
      <c r="G189" s="232"/>
      <c r="H189" s="233" t="s">
        <v>30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40" t="s">
        <v>187</v>
      </c>
      <c r="AU189" s="240" t="s">
        <v>82</v>
      </c>
      <c r="AV189" s="12" t="s">
        <v>80</v>
      </c>
      <c r="AW189" s="12" t="s">
        <v>36</v>
      </c>
      <c r="AX189" s="12" t="s">
        <v>73</v>
      </c>
      <c r="AY189" s="240" t="s">
        <v>175</v>
      </c>
    </row>
    <row r="190" s="12" customFormat="1">
      <c r="A190" s="12"/>
      <c r="B190" s="231"/>
      <c r="C190" s="232"/>
      <c r="D190" s="224" t="s">
        <v>187</v>
      </c>
      <c r="E190" s="233" t="s">
        <v>30</v>
      </c>
      <c r="F190" s="234" t="s">
        <v>4238</v>
      </c>
      <c r="G190" s="232"/>
      <c r="H190" s="233" t="s">
        <v>30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40" t="s">
        <v>187</v>
      </c>
      <c r="AU190" s="240" t="s">
        <v>82</v>
      </c>
      <c r="AV190" s="12" t="s">
        <v>80</v>
      </c>
      <c r="AW190" s="12" t="s">
        <v>36</v>
      </c>
      <c r="AX190" s="12" t="s">
        <v>73</v>
      </c>
      <c r="AY190" s="240" t="s">
        <v>175</v>
      </c>
    </row>
    <row r="191" s="13" customFormat="1">
      <c r="A191" s="13"/>
      <c r="B191" s="241"/>
      <c r="C191" s="242"/>
      <c r="D191" s="224" t="s">
        <v>187</v>
      </c>
      <c r="E191" s="243" t="s">
        <v>30</v>
      </c>
      <c r="F191" s="244" t="s">
        <v>4227</v>
      </c>
      <c r="G191" s="242"/>
      <c r="H191" s="245">
        <v>4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187</v>
      </c>
      <c r="AU191" s="251" t="s">
        <v>82</v>
      </c>
      <c r="AV191" s="13" t="s">
        <v>82</v>
      </c>
      <c r="AW191" s="13" t="s">
        <v>36</v>
      </c>
      <c r="AX191" s="13" t="s">
        <v>73</v>
      </c>
      <c r="AY191" s="251" t="s">
        <v>175</v>
      </c>
    </row>
    <row r="192" s="14" customFormat="1">
      <c r="A192" s="14"/>
      <c r="B192" s="252"/>
      <c r="C192" s="253"/>
      <c r="D192" s="224" t="s">
        <v>187</v>
      </c>
      <c r="E192" s="254" t="s">
        <v>30</v>
      </c>
      <c r="F192" s="255" t="s">
        <v>190</v>
      </c>
      <c r="G192" s="253"/>
      <c r="H192" s="256">
        <v>4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187</v>
      </c>
      <c r="AU192" s="262" t="s">
        <v>82</v>
      </c>
      <c r="AV192" s="14" t="s">
        <v>181</v>
      </c>
      <c r="AW192" s="14" t="s">
        <v>36</v>
      </c>
      <c r="AX192" s="14" t="s">
        <v>80</v>
      </c>
      <c r="AY192" s="262" t="s">
        <v>175</v>
      </c>
    </row>
    <row r="193" s="2" customFormat="1" ht="16.5" customHeight="1">
      <c r="A193" s="42"/>
      <c r="B193" s="43"/>
      <c r="C193" s="287" t="s">
        <v>299</v>
      </c>
      <c r="D193" s="287" t="s">
        <v>770</v>
      </c>
      <c r="E193" s="288" t="s">
        <v>4246</v>
      </c>
      <c r="F193" s="289" t="s">
        <v>4247</v>
      </c>
      <c r="G193" s="290" t="s">
        <v>567</v>
      </c>
      <c r="H193" s="291">
        <v>2</v>
      </c>
      <c r="I193" s="292"/>
      <c r="J193" s="293">
        <f>ROUND(I193*H193,2)</f>
        <v>0</v>
      </c>
      <c r="K193" s="289" t="s">
        <v>180</v>
      </c>
      <c r="L193" s="294"/>
      <c r="M193" s="295" t="s">
        <v>30</v>
      </c>
      <c r="N193" s="296" t="s">
        <v>44</v>
      </c>
      <c r="O193" s="88"/>
      <c r="P193" s="220">
        <f>O193*H193</f>
        <v>0</v>
      </c>
      <c r="Q193" s="220">
        <v>0.0039</v>
      </c>
      <c r="R193" s="220">
        <f>Q193*H193</f>
        <v>0.0078</v>
      </c>
      <c r="S193" s="220">
        <v>0</v>
      </c>
      <c r="T193" s="221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2" t="s">
        <v>462</v>
      </c>
      <c r="AT193" s="222" t="s">
        <v>770</v>
      </c>
      <c r="AU193" s="222" t="s">
        <v>82</v>
      </c>
      <c r="AY193" s="20" t="s">
        <v>175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0" t="s">
        <v>80</v>
      </c>
      <c r="BK193" s="223">
        <f>ROUND(I193*H193,2)</f>
        <v>0</v>
      </c>
      <c r="BL193" s="20" t="s">
        <v>305</v>
      </c>
      <c r="BM193" s="222" t="s">
        <v>4248</v>
      </c>
    </row>
    <row r="194" s="2" customFormat="1">
      <c r="A194" s="42"/>
      <c r="B194" s="43"/>
      <c r="C194" s="44"/>
      <c r="D194" s="224" t="s">
        <v>183</v>
      </c>
      <c r="E194" s="44"/>
      <c r="F194" s="225" t="s">
        <v>4247</v>
      </c>
      <c r="G194" s="44"/>
      <c r="H194" s="44"/>
      <c r="I194" s="226"/>
      <c r="J194" s="44"/>
      <c r="K194" s="44"/>
      <c r="L194" s="48"/>
      <c r="M194" s="227"/>
      <c r="N194" s="228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183</v>
      </c>
      <c r="AU194" s="20" t="s">
        <v>82</v>
      </c>
    </row>
    <row r="195" s="12" customFormat="1">
      <c r="A195" s="12"/>
      <c r="B195" s="231"/>
      <c r="C195" s="232"/>
      <c r="D195" s="224" t="s">
        <v>187</v>
      </c>
      <c r="E195" s="233" t="s">
        <v>30</v>
      </c>
      <c r="F195" s="234" t="s">
        <v>4240</v>
      </c>
      <c r="G195" s="232"/>
      <c r="H195" s="233" t="s">
        <v>30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40" t="s">
        <v>187</v>
      </c>
      <c r="AU195" s="240" t="s">
        <v>82</v>
      </c>
      <c r="AV195" s="12" t="s">
        <v>80</v>
      </c>
      <c r="AW195" s="12" t="s">
        <v>36</v>
      </c>
      <c r="AX195" s="12" t="s">
        <v>73</v>
      </c>
      <c r="AY195" s="240" t="s">
        <v>175</v>
      </c>
    </row>
    <row r="196" s="12" customFormat="1">
      <c r="A196" s="12"/>
      <c r="B196" s="231"/>
      <c r="C196" s="232"/>
      <c r="D196" s="224" t="s">
        <v>187</v>
      </c>
      <c r="E196" s="233" t="s">
        <v>30</v>
      </c>
      <c r="F196" s="234" t="s">
        <v>4241</v>
      </c>
      <c r="G196" s="232"/>
      <c r="H196" s="233" t="s">
        <v>30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40" t="s">
        <v>187</v>
      </c>
      <c r="AU196" s="240" t="s">
        <v>82</v>
      </c>
      <c r="AV196" s="12" t="s">
        <v>80</v>
      </c>
      <c r="AW196" s="12" t="s">
        <v>36</v>
      </c>
      <c r="AX196" s="12" t="s">
        <v>73</v>
      </c>
      <c r="AY196" s="240" t="s">
        <v>175</v>
      </c>
    </row>
    <row r="197" s="13" customFormat="1">
      <c r="A197" s="13"/>
      <c r="B197" s="241"/>
      <c r="C197" s="242"/>
      <c r="D197" s="224" t="s">
        <v>187</v>
      </c>
      <c r="E197" s="243" t="s">
        <v>30</v>
      </c>
      <c r="F197" s="244" t="s">
        <v>4249</v>
      </c>
      <c r="G197" s="242"/>
      <c r="H197" s="245">
        <v>2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187</v>
      </c>
      <c r="AU197" s="251" t="s">
        <v>82</v>
      </c>
      <c r="AV197" s="13" t="s">
        <v>82</v>
      </c>
      <c r="AW197" s="13" t="s">
        <v>36</v>
      </c>
      <c r="AX197" s="13" t="s">
        <v>73</v>
      </c>
      <c r="AY197" s="251" t="s">
        <v>175</v>
      </c>
    </row>
    <row r="198" s="14" customFormat="1">
      <c r="A198" s="14"/>
      <c r="B198" s="252"/>
      <c r="C198" s="253"/>
      <c r="D198" s="224" t="s">
        <v>187</v>
      </c>
      <c r="E198" s="254" t="s">
        <v>30</v>
      </c>
      <c r="F198" s="255" t="s">
        <v>190</v>
      </c>
      <c r="G198" s="253"/>
      <c r="H198" s="256">
        <v>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187</v>
      </c>
      <c r="AU198" s="262" t="s">
        <v>82</v>
      </c>
      <c r="AV198" s="14" t="s">
        <v>181</v>
      </c>
      <c r="AW198" s="14" t="s">
        <v>36</v>
      </c>
      <c r="AX198" s="14" t="s">
        <v>80</v>
      </c>
      <c r="AY198" s="262" t="s">
        <v>175</v>
      </c>
    </row>
    <row r="199" s="2" customFormat="1" ht="16.5" customHeight="1">
      <c r="A199" s="42"/>
      <c r="B199" s="43"/>
      <c r="C199" s="211" t="s">
        <v>305</v>
      </c>
      <c r="D199" s="211" t="s">
        <v>176</v>
      </c>
      <c r="E199" s="212" t="s">
        <v>4250</v>
      </c>
      <c r="F199" s="213" t="s">
        <v>4251</v>
      </c>
      <c r="G199" s="214" t="s">
        <v>567</v>
      </c>
      <c r="H199" s="215">
        <v>4</v>
      </c>
      <c r="I199" s="216"/>
      <c r="J199" s="217">
        <f>ROUND(I199*H199,2)</f>
        <v>0</v>
      </c>
      <c r="K199" s="213" t="s">
        <v>180</v>
      </c>
      <c r="L199" s="48"/>
      <c r="M199" s="218" t="s">
        <v>30</v>
      </c>
      <c r="N199" s="219" t="s">
        <v>44</v>
      </c>
      <c r="O199" s="88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2" t="s">
        <v>305</v>
      </c>
      <c r="AT199" s="222" t="s">
        <v>176</v>
      </c>
      <c r="AU199" s="222" t="s">
        <v>82</v>
      </c>
      <c r="AY199" s="20" t="s">
        <v>175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0" t="s">
        <v>80</v>
      </c>
      <c r="BK199" s="223">
        <f>ROUND(I199*H199,2)</f>
        <v>0</v>
      </c>
      <c r="BL199" s="20" t="s">
        <v>305</v>
      </c>
      <c r="BM199" s="222" t="s">
        <v>4252</v>
      </c>
    </row>
    <row r="200" s="2" customFormat="1">
      <c r="A200" s="42"/>
      <c r="B200" s="43"/>
      <c r="C200" s="44"/>
      <c r="D200" s="224" t="s">
        <v>183</v>
      </c>
      <c r="E200" s="44"/>
      <c r="F200" s="225" t="s">
        <v>4253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183</v>
      </c>
      <c r="AU200" s="20" t="s">
        <v>82</v>
      </c>
    </row>
    <row r="201" s="2" customFormat="1">
      <c r="A201" s="42"/>
      <c r="B201" s="43"/>
      <c r="C201" s="44"/>
      <c r="D201" s="229" t="s">
        <v>185</v>
      </c>
      <c r="E201" s="44"/>
      <c r="F201" s="230" t="s">
        <v>4254</v>
      </c>
      <c r="G201" s="44"/>
      <c r="H201" s="44"/>
      <c r="I201" s="226"/>
      <c r="J201" s="44"/>
      <c r="K201" s="44"/>
      <c r="L201" s="48"/>
      <c r="M201" s="227"/>
      <c r="N201" s="228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185</v>
      </c>
      <c r="AU201" s="20" t="s">
        <v>82</v>
      </c>
    </row>
    <row r="202" s="12" customFormat="1">
      <c r="A202" s="12"/>
      <c r="B202" s="231"/>
      <c r="C202" s="232"/>
      <c r="D202" s="224" t="s">
        <v>187</v>
      </c>
      <c r="E202" s="233" t="s">
        <v>30</v>
      </c>
      <c r="F202" s="234" t="s">
        <v>4255</v>
      </c>
      <c r="G202" s="232"/>
      <c r="H202" s="233" t="s">
        <v>30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40" t="s">
        <v>187</v>
      </c>
      <c r="AU202" s="240" t="s">
        <v>82</v>
      </c>
      <c r="AV202" s="12" t="s">
        <v>80</v>
      </c>
      <c r="AW202" s="12" t="s">
        <v>36</v>
      </c>
      <c r="AX202" s="12" t="s">
        <v>73</v>
      </c>
      <c r="AY202" s="240" t="s">
        <v>175</v>
      </c>
    </row>
    <row r="203" s="12" customFormat="1">
      <c r="A203" s="12"/>
      <c r="B203" s="231"/>
      <c r="C203" s="232"/>
      <c r="D203" s="224" t="s">
        <v>187</v>
      </c>
      <c r="E203" s="233" t="s">
        <v>30</v>
      </c>
      <c r="F203" s="234" t="s">
        <v>4256</v>
      </c>
      <c r="G203" s="232"/>
      <c r="H203" s="233" t="s">
        <v>30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40" t="s">
        <v>187</v>
      </c>
      <c r="AU203" s="240" t="s">
        <v>82</v>
      </c>
      <c r="AV203" s="12" t="s">
        <v>80</v>
      </c>
      <c r="AW203" s="12" t="s">
        <v>36</v>
      </c>
      <c r="AX203" s="12" t="s">
        <v>73</v>
      </c>
      <c r="AY203" s="240" t="s">
        <v>175</v>
      </c>
    </row>
    <row r="204" s="13" customFormat="1">
      <c r="A204" s="13"/>
      <c r="B204" s="241"/>
      <c r="C204" s="242"/>
      <c r="D204" s="224" t="s">
        <v>187</v>
      </c>
      <c r="E204" s="243" t="s">
        <v>30</v>
      </c>
      <c r="F204" s="244" t="s">
        <v>4257</v>
      </c>
      <c r="G204" s="242"/>
      <c r="H204" s="245">
        <v>2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187</v>
      </c>
      <c r="AU204" s="251" t="s">
        <v>82</v>
      </c>
      <c r="AV204" s="13" t="s">
        <v>82</v>
      </c>
      <c r="AW204" s="13" t="s">
        <v>36</v>
      </c>
      <c r="AX204" s="13" t="s">
        <v>73</v>
      </c>
      <c r="AY204" s="251" t="s">
        <v>175</v>
      </c>
    </row>
    <row r="205" s="15" customFormat="1">
      <c r="A205" s="15"/>
      <c r="B205" s="263"/>
      <c r="C205" s="264"/>
      <c r="D205" s="224" t="s">
        <v>187</v>
      </c>
      <c r="E205" s="265" t="s">
        <v>30</v>
      </c>
      <c r="F205" s="266" t="s">
        <v>231</v>
      </c>
      <c r="G205" s="264"/>
      <c r="H205" s="267">
        <v>2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3" t="s">
        <v>187</v>
      </c>
      <c r="AU205" s="273" t="s">
        <v>82</v>
      </c>
      <c r="AV205" s="15" t="s">
        <v>196</v>
      </c>
      <c r="AW205" s="15" t="s">
        <v>36</v>
      </c>
      <c r="AX205" s="15" t="s">
        <v>73</v>
      </c>
      <c r="AY205" s="273" t="s">
        <v>175</v>
      </c>
    </row>
    <row r="206" s="12" customFormat="1">
      <c r="A206" s="12"/>
      <c r="B206" s="231"/>
      <c r="C206" s="232"/>
      <c r="D206" s="224" t="s">
        <v>187</v>
      </c>
      <c r="E206" s="233" t="s">
        <v>30</v>
      </c>
      <c r="F206" s="234" t="s">
        <v>4258</v>
      </c>
      <c r="G206" s="232"/>
      <c r="H206" s="233" t="s">
        <v>30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T206" s="240" t="s">
        <v>187</v>
      </c>
      <c r="AU206" s="240" t="s">
        <v>82</v>
      </c>
      <c r="AV206" s="12" t="s">
        <v>80</v>
      </c>
      <c r="AW206" s="12" t="s">
        <v>36</v>
      </c>
      <c r="AX206" s="12" t="s">
        <v>73</v>
      </c>
      <c r="AY206" s="240" t="s">
        <v>175</v>
      </c>
    </row>
    <row r="207" s="12" customFormat="1">
      <c r="A207" s="12"/>
      <c r="B207" s="231"/>
      <c r="C207" s="232"/>
      <c r="D207" s="224" t="s">
        <v>187</v>
      </c>
      <c r="E207" s="233" t="s">
        <v>30</v>
      </c>
      <c r="F207" s="234" t="s">
        <v>4259</v>
      </c>
      <c r="G207" s="232"/>
      <c r="H207" s="233" t="s">
        <v>30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40" t="s">
        <v>187</v>
      </c>
      <c r="AU207" s="240" t="s">
        <v>82</v>
      </c>
      <c r="AV207" s="12" t="s">
        <v>80</v>
      </c>
      <c r="AW207" s="12" t="s">
        <v>36</v>
      </c>
      <c r="AX207" s="12" t="s">
        <v>73</v>
      </c>
      <c r="AY207" s="240" t="s">
        <v>175</v>
      </c>
    </row>
    <row r="208" s="13" customFormat="1">
      <c r="A208" s="13"/>
      <c r="B208" s="241"/>
      <c r="C208" s="242"/>
      <c r="D208" s="224" t="s">
        <v>187</v>
      </c>
      <c r="E208" s="243" t="s">
        <v>30</v>
      </c>
      <c r="F208" s="244" t="s">
        <v>4260</v>
      </c>
      <c r="G208" s="242"/>
      <c r="H208" s="245">
        <v>2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187</v>
      </c>
      <c r="AU208" s="251" t="s">
        <v>82</v>
      </c>
      <c r="AV208" s="13" t="s">
        <v>82</v>
      </c>
      <c r="AW208" s="13" t="s">
        <v>36</v>
      </c>
      <c r="AX208" s="13" t="s">
        <v>73</v>
      </c>
      <c r="AY208" s="251" t="s">
        <v>175</v>
      </c>
    </row>
    <row r="209" s="15" customFormat="1">
      <c r="A209" s="15"/>
      <c r="B209" s="263"/>
      <c r="C209" s="264"/>
      <c r="D209" s="224" t="s">
        <v>187</v>
      </c>
      <c r="E209" s="265" t="s">
        <v>30</v>
      </c>
      <c r="F209" s="266" t="s">
        <v>231</v>
      </c>
      <c r="G209" s="264"/>
      <c r="H209" s="267">
        <v>2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3" t="s">
        <v>187</v>
      </c>
      <c r="AU209" s="273" t="s">
        <v>82</v>
      </c>
      <c r="AV209" s="15" t="s">
        <v>196</v>
      </c>
      <c r="AW209" s="15" t="s">
        <v>36</v>
      </c>
      <c r="AX209" s="15" t="s">
        <v>73</v>
      </c>
      <c r="AY209" s="273" t="s">
        <v>175</v>
      </c>
    </row>
    <row r="210" s="14" customFormat="1">
      <c r="A210" s="14"/>
      <c r="B210" s="252"/>
      <c r="C210" s="253"/>
      <c r="D210" s="224" t="s">
        <v>187</v>
      </c>
      <c r="E210" s="254" t="s">
        <v>30</v>
      </c>
      <c r="F210" s="255" t="s">
        <v>190</v>
      </c>
      <c r="G210" s="253"/>
      <c r="H210" s="256">
        <v>4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187</v>
      </c>
      <c r="AU210" s="262" t="s">
        <v>82</v>
      </c>
      <c r="AV210" s="14" t="s">
        <v>181</v>
      </c>
      <c r="AW210" s="14" t="s">
        <v>36</v>
      </c>
      <c r="AX210" s="14" t="s">
        <v>80</v>
      </c>
      <c r="AY210" s="262" t="s">
        <v>175</v>
      </c>
    </row>
    <row r="211" s="2" customFormat="1" ht="16.5" customHeight="1">
      <c r="A211" s="42"/>
      <c r="B211" s="43"/>
      <c r="C211" s="287" t="s">
        <v>314</v>
      </c>
      <c r="D211" s="297" t="s">
        <v>770</v>
      </c>
      <c r="E211" s="288" t="s">
        <v>4261</v>
      </c>
      <c r="F211" s="289" t="s">
        <v>4262</v>
      </c>
      <c r="G211" s="290" t="s">
        <v>567</v>
      </c>
      <c r="H211" s="291">
        <v>2</v>
      </c>
      <c r="I211" s="292"/>
      <c r="J211" s="293">
        <f>ROUND(I211*H211,2)</f>
        <v>0</v>
      </c>
      <c r="K211" s="289" t="s">
        <v>30</v>
      </c>
      <c r="L211" s="294"/>
      <c r="M211" s="295" t="s">
        <v>30</v>
      </c>
      <c r="N211" s="296" t="s">
        <v>44</v>
      </c>
      <c r="O211" s="88"/>
      <c r="P211" s="220">
        <f>O211*H211</f>
        <v>0</v>
      </c>
      <c r="Q211" s="220">
        <v>0.0346</v>
      </c>
      <c r="R211" s="220">
        <f>Q211*H211</f>
        <v>0.0692</v>
      </c>
      <c r="S211" s="220">
        <v>0</v>
      </c>
      <c r="T211" s="221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2" t="s">
        <v>462</v>
      </c>
      <c r="AT211" s="222" t="s">
        <v>770</v>
      </c>
      <c r="AU211" s="222" t="s">
        <v>82</v>
      </c>
      <c r="AY211" s="20" t="s">
        <v>175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0" t="s">
        <v>80</v>
      </c>
      <c r="BK211" s="223">
        <f>ROUND(I211*H211,2)</f>
        <v>0</v>
      </c>
      <c r="BL211" s="20" t="s">
        <v>305</v>
      </c>
      <c r="BM211" s="222" t="s">
        <v>4263</v>
      </c>
    </row>
    <row r="212" s="2" customFormat="1">
      <c r="A212" s="42"/>
      <c r="B212" s="43"/>
      <c r="C212" s="44"/>
      <c r="D212" s="224" t="s">
        <v>183</v>
      </c>
      <c r="E212" s="44"/>
      <c r="F212" s="225" t="s">
        <v>4262</v>
      </c>
      <c r="G212" s="44"/>
      <c r="H212" s="44"/>
      <c r="I212" s="226"/>
      <c r="J212" s="44"/>
      <c r="K212" s="44"/>
      <c r="L212" s="48"/>
      <c r="M212" s="227"/>
      <c r="N212" s="228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183</v>
      </c>
      <c r="AU212" s="20" t="s">
        <v>82</v>
      </c>
    </row>
    <row r="213" s="12" customFormat="1">
      <c r="A213" s="12"/>
      <c r="B213" s="231"/>
      <c r="C213" s="232"/>
      <c r="D213" s="224" t="s">
        <v>187</v>
      </c>
      <c r="E213" s="233" t="s">
        <v>30</v>
      </c>
      <c r="F213" s="234" t="s">
        <v>4255</v>
      </c>
      <c r="G213" s="232"/>
      <c r="H213" s="233" t="s">
        <v>30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T213" s="240" t="s">
        <v>187</v>
      </c>
      <c r="AU213" s="240" t="s">
        <v>82</v>
      </c>
      <c r="AV213" s="12" t="s">
        <v>80</v>
      </c>
      <c r="AW213" s="12" t="s">
        <v>36</v>
      </c>
      <c r="AX213" s="12" t="s">
        <v>73</v>
      </c>
      <c r="AY213" s="240" t="s">
        <v>175</v>
      </c>
    </row>
    <row r="214" s="12" customFormat="1">
      <c r="A214" s="12"/>
      <c r="B214" s="231"/>
      <c r="C214" s="232"/>
      <c r="D214" s="224" t="s">
        <v>187</v>
      </c>
      <c r="E214" s="233" t="s">
        <v>30</v>
      </c>
      <c r="F214" s="234" t="s">
        <v>4256</v>
      </c>
      <c r="G214" s="232"/>
      <c r="H214" s="233" t="s">
        <v>30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40" t="s">
        <v>187</v>
      </c>
      <c r="AU214" s="240" t="s">
        <v>82</v>
      </c>
      <c r="AV214" s="12" t="s">
        <v>80</v>
      </c>
      <c r="AW214" s="12" t="s">
        <v>36</v>
      </c>
      <c r="AX214" s="12" t="s">
        <v>73</v>
      </c>
      <c r="AY214" s="240" t="s">
        <v>175</v>
      </c>
    </row>
    <row r="215" s="13" customFormat="1">
      <c r="A215" s="13"/>
      <c r="B215" s="241"/>
      <c r="C215" s="242"/>
      <c r="D215" s="224" t="s">
        <v>187</v>
      </c>
      <c r="E215" s="243" t="s">
        <v>30</v>
      </c>
      <c r="F215" s="244" t="s">
        <v>4249</v>
      </c>
      <c r="G215" s="242"/>
      <c r="H215" s="245">
        <v>2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1" t="s">
        <v>187</v>
      </c>
      <c r="AU215" s="251" t="s">
        <v>82</v>
      </c>
      <c r="AV215" s="13" t="s">
        <v>82</v>
      </c>
      <c r="AW215" s="13" t="s">
        <v>36</v>
      </c>
      <c r="AX215" s="13" t="s">
        <v>73</v>
      </c>
      <c r="AY215" s="251" t="s">
        <v>175</v>
      </c>
    </row>
    <row r="216" s="14" customFormat="1">
      <c r="A216" s="14"/>
      <c r="B216" s="252"/>
      <c r="C216" s="253"/>
      <c r="D216" s="224" t="s">
        <v>187</v>
      </c>
      <c r="E216" s="254" t="s">
        <v>30</v>
      </c>
      <c r="F216" s="255" t="s">
        <v>190</v>
      </c>
      <c r="G216" s="253"/>
      <c r="H216" s="256">
        <v>2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2" t="s">
        <v>187</v>
      </c>
      <c r="AU216" s="262" t="s">
        <v>82</v>
      </c>
      <c r="AV216" s="14" t="s">
        <v>181</v>
      </c>
      <c r="AW216" s="14" t="s">
        <v>36</v>
      </c>
      <c r="AX216" s="14" t="s">
        <v>80</v>
      </c>
      <c r="AY216" s="262" t="s">
        <v>175</v>
      </c>
    </row>
    <row r="217" s="2" customFormat="1" ht="16.5" customHeight="1">
      <c r="A217" s="42"/>
      <c r="B217" s="43"/>
      <c r="C217" s="287" t="s">
        <v>326</v>
      </c>
      <c r="D217" s="287" t="s">
        <v>770</v>
      </c>
      <c r="E217" s="288" t="s">
        <v>4264</v>
      </c>
      <c r="F217" s="289" t="s">
        <v>4265</v>
      </c>
      <c r="G217" s="290" t="s">
        <v>567</v>
      </c>
      <c r="H217" s="291">
        <v>2</v>
      </c>
      <c r="I217" s="292"/>
      <c r="J217" s="293">
        <f>ROUND(I217*H217,2)</f>
        <v>0</v>
      </c>
      <c r="K217" s="289" t="s">
        <v>180</v>
      </c>
      <c r="L217" s="294"/>
      <c r="M217" s="295" t="s">
        <v>30</v>
      </c>
      <c r="N217" s="296" t="s">
        <v>44</v>
      </c>
      <c r="O217" s="88"/>
      <c r="P217" s="220">
        <f>O217*H217</f>
        <v>0</v>
      </c>
      <c r="Q217" s="220">
        <v>0.0346</v>
      </c>
      <c r="R217" s="220">
        <f>Q217*H217</f>
        <v>0.0692</v>
      </c>
      <c r="S217" s="220">
        <v>0</v>
      </c>
      <c r="T217" s="221">
        <f>S217*H217</f>
        <v>0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R217" s="222" t="s">
        <v>462</v>
      </c>
      <c r="AT217" s="222" t="s">
        <v>770</v>
      </c>
      <c r="AU217" s="222" t="s">
        <v>82</v>
      </c>
      <c r="AY217" s="20" t="s">
        <v>175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20" t="s">
        <v>80</v>
      </c>
      <c r="BK217" s="223">
        <f>ROUND(I217*H217,2)</f>
        <v>0</v>
      </c>
      <c r="BL217" s="20" t="s">
        <v>305</v>
      </c>
      <c r="BM217" s="222" t="s">
        <v>4266</v>
      </c>
    </row>
    <row r="218" s="2" customFormat="1">
      <c r="A218" s="42"/>
      <c r="B218" s="43"/>
      <c r="C218" s="44"/>
      <c r="D218" s="224" t="s">
        <v>183</v>
      </c>
      <c r="E218" s="44"/>
      <c r="F218" s="225" t="s">
        <v>4265</v>
      </c>
      <c r="G218" s="44"/>
      <c r="H218" s="44"/>
      <c r="I218" s="226"/>
      <c r="J218" s="44"/>
      <c r="K218" s="44"/>
      <c r="L218" s="48"/>
      <c r="M218" s="227"/>
      <c r="N218" s="228"/>
      <c r="O218" s="88"/>
      <c r="P218" s="88"/>
      <c r="Q218" s="88"/>
      <c r="R218" s="88"/>
      <c r="S218" s="88"/>
      <c r="T218" s="89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T218" s="20" t="s">
        <v>183</v>
      </c>
      <c r="AU218" s="20" t="s">
        <v>82</v>
      </c>
    </row>
    <row r="219" s="12" customFormat="1">
      <c r="A219" s="12"/>
      <c r="B219" s="231"/>
      <c r="C219" s="232"/>
      <c r="D219" s="224" t="s">
        <v>187</v>
      </c>
      <c r="E219" s="233" t="s">
        <v>30</v>
      </c>
      <c r="F219" s="234" t="s">
        <v>4258</v>
      </c>
      <c r="G219" s="232"/>
      <c r="H219" s="233" t="s">
        <v>30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T219" s="240" t="s">
        <v>187</v>
      </c>
      <c r="AU219" s="240" t="s">
        <v>82</v>
      </c>
      <c r="AV219" s="12" t="s">
        <v>80</v>
      </c>
      <c r="AW219" s="12" t="s">
        <v>36</v>
      </c>
      <c r="AX219" s="12" t="s">
        <v>73</v>
      </c>
      <c r="AY219" s="240" t="s">
        <v>175</v>
      </c>
    </row>
    <row r="220" s="12" customFormat="1">
      <c r="A220" s="12"/>
      <c r="B220" s="231"/>
      <c r="C220" s="232"/>
      <c r="D220" s="224" t="s">
        <v>187</v>
      </c>
      <c r="E220" s="233" t="s">
        <v>30</v>
      </c>
      <c r="F220" s="234" t="s">
        <v>4259</v>
      </c>
      <c r="G220" s="232"/>
      <c r="H220" s="233" t="s">
        <v>30</v>
      </c>
      <c r="I220" s="235"/>
      <c r="J220" s="232"/>
      <c r="K220" s="232"/>
      <c r="L220" s="236"/>
      <c r="M220" s="237"/>
      <c r="N220" s="238"/>
      <c r="O220" s="238"/>
      <c r="P220" s="238"/>
      <c r="Q220" s="238"/>
      <c r="R220" s="238"/>
      <c r="S220" s="238"/>
      <c r="T220" s="239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40" t="s">
        <v>187</v>
      </c>
      <c r="AU220" s="240" t="s">
        <v>82</v>
      </c>
      <c r="AV220" s="12" t="s">
        <v>80</v>
      </c>
      <c r="AW220" s="12" t="s">
        <v>36</v>
      </c>
      <c r="AX220" s="12" t="s">
        <v>73</v>
      </c>
      <c r="AY220" s="240" t="s">
        <v>175</v>
      </c>
    </row>
    <row r="221" s="13" customFormat="1">
      <c r="A221" s="13"/>
      <c r="B221" s="241"/>
      <c r="C221" s="242"/>
      <c r="D221" s="224" t="s">
        <v>187</v>
      </c>
      <c r="E221" s="243" t="s">
        <v>30</v>
      </c>
      <c r="F221" s="244" t="s">
        <v>4249</v>
      </c>
      <c r="G221" s="242"/>
      <c r="H221" s="245">
        <v>2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187</v>
      </c>
      <c r="AU221" s="251" t="s">
        <v>82</v>
      </c>
      <c r="AV221" s="13" t="s">
        <v>82</v>
      </c>
      <c r="AW221" s="13" t="s">
        <v>36</v>
      </c>
      <c r="AX221" s="13" t="s">
        <v>73</v>
      </c>
      <c r="AY221" s="251" t="s">
        <v>175</v>
      </c>
    </row>
    <row r="222" s="14" customFormat="1">
      <c r="A222" s="14"/>
      <c r="B222" s="252"/>
      <c r="C222" s="253"/>
      <c r="D222" s="224" t="s">
        <v>187</v>
      </c>
      <c r="E222" s="254" t="s">
        <v>30</v>
      </c>
      <c r="F222" s="255" t="s">
        <v>190</v>
      </c>
      <c r="G222" s="253"/>
      <c r="H222" s="256">
        <v>2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2" t="s">
        <v>187</v>
      </c>
      <c r="AU222" s="262" t="s">
        <v>82</v>
      </c>
      <c r="AV222" s="14" t="s">
        <v>181</v>
      </c>
      <c r="AW222" s="14" t="s">
        <v>36</v>
      </c>
      <c r="AX222" s="14" t="s">
        <v>80</v>
      </c>
      <c r="AY222" s="262" t="s">
        <v>175</v>
      </c>
    </row>
    <row r="223" s="2" customFormat="1" ht="16.5" customHeight="1">
      <c r="A223" s="42"/>
      <c r="B223" s="43"/>
      <c r="C223" s="211" t="s">
        <v>335</v>
      </c>
      <c r="D223" s="211" t="s">
        <v>176</v>
      </c>
      <c r="E223" s="212" t="s">
        <v>4267</v>
      </c>
      <c r="F223" s="213" t="s">
        <v>4268</v>
      </c>
      <c r="G223" s="214" t="s">
        <v>567</v>
      </c>
      <c r="H223" s="215">
        <v>1</v>
      </c>
      <c r="I223" s="216"/>
      <c r="J223" s="217">
        <f>ROUND(I223*H223,2)</f>
        <v>0</v>
      </c>
      <c r="K223" s="213" t="s">
        <v>180</v>
      </c>
      <c r="L223" s="48"/>
      <c r="M223" s="218" t="s">
        <v>30</v>
      </c>
      <c r="N223" s="219" t="s">
        <v>44</v>
      </c>
      <c r="O223" s="88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R223" s="222" t="s">
        <v>305</v>
      </c>
      <c r="AT223" s="222" t="s">
        <v>176</v>
      </c>
      <c r="AU223" s="222" t="s">
        <v>82</v>
      </c>
      <c r="AY223" s="20" t="s">
        <v>175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20" t="s">
        <v>80</v>
      </c>
      <c r="BK223" s="223">
        <f>ROUND(I223*H223,2)</f>
        <v>0</v>
      </c>
      <c r="BL223" s="20" t="s">
        <v>305</v>
      </c>
      <c r="BM223" s="222" t="s">
        <v>4269</v>
      </c>
    </row>
    <row r="224" s="2" customFormat="1">
      <c r="A224" s="42"/>
      <c r="B224" s="43"/>
      <c r="C224" s="44"/>
      <c r="D224" s="224" t="s">
        <v>183</v>
      </c>
      <c r="E224" s="44"/>
      <c r="F224" s="225" t="s">
        <v>4270</v>
      </c>
      <c r="G224" s="44"/>
      <c r="H224" s="44"/>
      <c r="I224" s="226"/>
      <c r="J224" s="44"/>
      <c r="K224" s="44"/>
      <c r="L224" s="48"/>
      <c r="M224" s="227"/>
      <c r="N224" s="228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0" t="s">
        <v>183</v>
      </c>
      <c r="AU224" s="20" t="s">
        <v>82</v>
      </c>
    </row>
    <row r="225" s="2" customFormat="1">
      <c r="A225" s="42"/>
      <c r="B225" s="43"/>
      <c r="C225" s="44"/>
      <c r="D225" s="229" t="s">
        <v>185</v>
      </c>
      <c r="E225" s="44"/>
      <c r="F225" s="230" t="s">
        <v>4271</v>
      </c>
      <c r="G225" s="44"/>
      <c r="H225" s="44"/>
      <c r="I225" s="226"/>
      <c r="J225" s="44"/>
      <c r="K225" s="44"/>
      <c r="L225" s="48"/>
      <c r="M225" s="227"/>
      <c r="N225" s="228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185</v>
      </c>
      <c r="AU225" s="20" t="s">
        <v>82</v>
      </c>
    </row>
    <row r="226" s="12" customFormat="1">
      <c r="A226" s="12"/>
      <c r="B226" s="231"/>
      <c r="C226" s="232"/>
      <c r="D226" s="224" t="s">
        <v>187</v>
      </c>
      <c r="E226" s="233" t="s">
        <v>30</v>
      </c>
      <c r="F226" s="234" t="s">
        <v>4272</v>
      </c>
      <c r="G226" s="232"/>
      <c r="H226" s="233" t="s">
        <v>30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40" t="s">
        <v>187</v>
      </c>
      <c r="AU226" s="240" t="s">
        <v>82</v>
      </c>
      <c r="AV226" s="12" t="s">
        <v>80</v>
      </c>
      <c r="AW226" s="12" t="s">
        <v>36</v>
      </c>
      <c r="AX226" s="12" t="s">
        <v>73</v>
      </c>
      <c r="AY226" s="240" t="s">
        <v>175</v>
      </c>
    </row>
    <row r="227" s="12" customFormat="1">
      <c r="A227" s="12"/>
      <c r="B227" s="231"/>
      <c r="C227" s="232"/>
      <c r="D227" s="224" t="s">
        <v>187</v>
      </c>
      <c r="E227" s="233" t="s">
        <v>30</v>
      </c>
      <c r="F227" s="234" t="s">
        <v>4273</v>
      </c>
      <c r="G227" s="232"/>
      <c r="H227" s="233" t="s">
        <v>30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40" t="s">
        <v>187</v>
      </c>
      <c r="AU227" s="240" t="s">
        <v>82</v>
      </c>
      <c r="AV227" s="12" t="s">
        <v>80</v>
      </c>
      <c r="AW227" s="12" t="s">
        <v>36</v>
      </c>
      <c r="AX227" s="12" t="s">
        <v>73</v>
      </c>
      <c r="AY227" s="240" t="s">
        <v>175</v>
      </c>
    </row>
    <row r="228" s="13" customFormat="1">
      <c r="A228" s="13"/>
      <c r="B228" s="241"/>
      <c r="C228" s="242"/>
      <c r="D228" s="224" t="s">
        <v>187</v>
      </c>
      <c r="E228" s="243" t="s">
        <v>30</v>
      </c>
      <c r="F228" s="244" t="s">
        <v>4274</v>
      </c>
      <c r="G228" s="242"/>
      <c r="H228" s="245">
        <v>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1" t="s">
        <v>187</v>
      </c>
      <c r="AU228" s="251" t="s">
        <v>82</v>
      </c>
      <c r="AV228" s="13" t="s">
        <v>82</v>
      </c>
      <c r="AW228" s="13" t="s">
        <v>36</v>
      </c>
      <c r="AX228" s="13" t="s">
        <v>73</v>
      </c>
      <c r="AY228" s="251" t="s">
        <v>175</v>
      </c>
    </row>
    <row r="229" s="14" customFormat="1">
      <c r="A229" s="14"/>
      <c r="B229" s="252"/>
      <c r="C229" s="253"/>
      <c r="D229" s="224" t="s">
        <v>187</v>
      </c>
      <c r="E229" s="254" t="s">
        <v>30</v>
      </c>
      <c r="F229" s="255" t="s">
        <v>190</v>
      </c>
      <c r="G229" s="253"/>
      <c r="H229" s="256">
        <v>1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2" t="s">
        <v>187</v>
      </c>
      <c r="AU229" s="262" t="s">
        <v>82</v>
      </c>
      <c r="AV229" s="14" t="s">
        <v>181</v>
      </c>
      <c r="AW229" s="14" t="s">
        <v>36</v>
      </c>
      <c r="AX229" s="14" t="s">
        <v>80</v>
      </c>
      <c r="AY229" s="262" t="s">
        <v>175</v>
      </c>
    </row>
    <row r="230" s="2" customFormat="1" ht="16.5" customHeight="1">
      <c r="A230" s="42"/>
      <c r="B230" s="43"/>
      <c r="C230" s="287" t="s">
        <v>360</v>
      </c>
      <c r="D230" s="297" t="s">
        <v>770</v>
      </c>
      <c r="E230" s="288" t="s">
        <v>4275</v>
      </c>
      <c r="F230" s="289" t="s">
        <v>4276</v>
      </c>
      <c r="G230" s="290" t="s">
        <v>567</v>
      </c>
      <c r="H230" s="291">
        <v>1</v>
      </c>
      <c r="I230" s="292"/>
      <c r="J230" s="293">
        <f>ROUND(I230*H230,2)</f>
        <v>0</v>
      </c>
      <c r="K230" s="289" t="s">
        <v>30</v>
      </c>
      <c r="L230" s="294"/>
      <c r="M230" s="295" t="s">
        <v>30</v>
      </c>
      <c r="N230" s="296" t="s">
        <v>44</v>
      </c>
      <c r="O230" s="88"/>
      <c r="P230" s="220">
        <f>O230*H230</f>
        <v>0</v>
      </c>
      <c r="Q230" s="220">
        <v>0.0004</v>
      </c>
      <c r="R230" s="220">
        <f>Q230*H230</f>
        <v>0.0004</v>
      </c>
      <c r="S230" s="220">
        <v>0</v>
      </c>
      <c r="T230" s="221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2" t="s">
        <v>462</v>
      </c>
      <c r="AT230" s="222" t="s">
        <v>770</v>
      </c>
      <c r="AU230" s="222" t="s">
        <v>82</v>
      </c>
      <c r="AY230" s="20" t="s">
        <v>175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0" t="s">
        <v>80</v>
      </c>
      <c r="BK230" s="223">
        <f>ROUND(I230*H230,2)</f>
        <v>0</v>
      </c>
      <c r="BL230" s="20" t="s">
        <v>305</v>
      </c>
      <c r="BM230" s="222" t="s">
        <v>4277</v>
      </c>
    </row>
    <row r="231" s="2" customFormat="1">
      <c r="A231" s="42"/>
      <c r="B231" s="43"/>
      <c r="C231" s="44"/>
      <c r="D231" s="224" t="s">
        <v>183</v>
      </c>
      <c r="E231" s="44"/>
      <c r="F231" s="225" t="s">
        <v>4276</v>
      </c>
      <c r="G231" s="44"/>
      <c r="H231" s="44"/>
      <c r="I231" s="226"/>
      <c r="J231" s="44"/>
      <c r="K231" s="44"/>
      <c r="L231" s="48"/>
      <c r="M231" s="227"/>
      <c r="N231" s="228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183</v>
      </c>
      <c r="AU231" s="20" t="s">
        <v>82</v>
      </c>
    </row>
    <row r="232" s="12" customFormat="1">
      <c r="A232" s="12"/>
      <c r="B232" s="231"/>
      <c r="C232" s="232"/>
      <c r="D232" s="224" t="s">
        <v>187</v>
      </c>
      <c r="E232" s="233" t="s">
        <v>30</v>
      </c>
      <c r="F232" s="234" t="s">
        <v>4272</v>
      </c>
      <c r="G232" s="232"/>
      <c r="H232" s="233" t="s">
        <v>30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40" t="s">
        <v>187</v>
      </c>
      <c r="AU232" s="240" t="s">
        <v>82</v>
      </c>
      <c r="AV232" s="12" t="s">
        <v>80</v>
      </c>
      <c r="AW232" s="12" t="s">
        <v>36</v>
      </c>
      <c r="AX232" s="12" t="s">
        <v>73</v>
      </c>
      <c r="AY232" s="240" t="s">
        <v>175</v>
      </c>
    </row>
    <row r="233" s="12" customFormat="1">
      <c r="A233" s="12"/>
      <c r="B233" s="231"/>
      <c r="C233" s="232"/>
      <c r="D233" s="224" t="s">
        <v>187</v>
      </c>
      <c r="E233" s="233" t="s">
        <v>30</v>
      </c>
      <c r="F233" s="234" t="s">
        <v>4273</v>
      </c>
      <c r="G233" s="232"/>
      <c r="H233" s="233" t="s">
        <v>30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40" t="s">
        <v>187</v>
      </c>
      <c r="AU233" s="240" t="s">
        <v>82</v>
      </c>
      <c r="AV233" s="12" t="s">
        <v>80</v>
      </c>
      <c r="AW233" s="12" t="s">
        <v>36</v>
      </c>
      <c r="AX233" s="12" t="s">
        <v>73</v>
      </c>
      <c r="AY233" s="240" t="s">
        <v>175</v>
      </c>
    </row>
    <row r="234" s="13" customFormat="1">
      <c r="A234" s="13"/>
      <c r="B234" s="241"/>
      <c r="C234" s="242"/>
      <c r="D234" s="224" t="s">
        <v>187</v>
      </c>
      <c r="E234" s="243" t="s">
        <v>30</v>
      </c>
      <c r="F234" s="244" t="s">
        <v>4278</v>
      </c>
      <c r="G234" s="242"/>
      <c r="H234" s="245">
        <v>1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187</v>
      </c>
      <c r="AU234" s="251" t="s">
        <v>82</v>
      </c>
      <c r="AV234" s="13" t="s">
        <v>82</v>
      </c>
      <c r="AW234" s="13" t="s">
        <v>36</v>
      </c>
      <c r="AX234" s="13" t="s">
        <v>73</v>
      </c>
      <c r="AY234" s="251" t="s">
        <v>175</v>
      </c>
    </row>
    <row r="235" s="14" customFormat="1">
      <c r="A235" s="14"/>
      <c r="B235" s="252"/>
      <c r="C235" s="253"/>
      <c r="D235" s="224" t="s">
        <v>187</v>
      </c>
      <c r="E235" s="254" t="s">
        <v>30</v>
      </c>
      <c r="F235" s="255" t="s">
        <v>190</v>
      </c>
      <c r="G235" s="253"/>
      <c r="H235" s="256">
        <v>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2" t="s">
        <v>187</v>
      </c>
      <c r="AU235" s="262" t="s">
        <v>82</v>
      </c>
      <c r="AV235" s="14" t="s">
        <v>181</v>
      </c>
      <c r="AW235" s="14" t="s">
        <v>36</v>
      </c>
      <c r="AX235" s="14" t="s">
        <v>80</v>
      </c>
      <c r="AY235" s="262" t="s">
        <v>175</v>
      </c>
    </row>
    <row r="236" s="2" customFormat="1" ht="16.5" customHeight="1">
      <c r="A236" s="42"/>
      <c r="B236" s="43"/>
      <c r="C236" s="211" t="s">
        <v>7</v>
      </c>
      <c r="D236" s="211" t="s">
        <v>176</v>
      </c>
      <c r="E236" s="212" t="s">
        <v>4279</v>
      </c>
      <c r="F236" s="213" t="s">
        <v>4280</v>
      </c>
      <c r="G236" s="214" t="s">
        <v>567</v>
      </c>
      <c r="H236" s="215">
        <v>2</v>
      </c>
      <c r="I236" s="216"/>
      <c r="J236" s="217">
        <f>ROUND(I236*H236,2)</f>
        <v>0</v>
      </c>
      <c r="K236" s="213" t="s">
        <v>180</v>
      </c>
      <c r="L236" s="48"/>
      <c r="M236" s="218" t="s">
        <v>30</v>
      </c>
      <c r="N236" s="219" t="s">
        <v>44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2" t="s">
        <v>305</v>
      </c>
      <c r="AT236" s="222" t="s">
        <v>176</v>
      </c>
      <c r="AU236" s="222" t="s">
        <v>82</v>
      </c>
      <c r="AY236" s="20" t="s">
        <v>175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0" t="s">
        <v>80</v>
      </c>
      <c r="BK236" s="223">
        <f>ROUND(I236*H236,2)</f>
        <v>0</v>
      </c>
      <c r="BL236" s="20" t="s">
        <v>305</v>
      </c>
      <c r="BM236" s="222" t="s">
        <v>4281</v>
      </c>
    </row>
    <row r="237" s="2" customFormat="1">
      <c r="A237" s="42"/>
      <c r="B237" s="43"/>
      <c r="C237" s="44"/>
      <c r="D237" s="224" t="s">
        <v>183</v>
      </c>
      <c r="E237" s="44"/>
      <c r="F237" s="225" t="s">
        <v>4282</v>
      </c>
      <c r="G237" s="44"/>
      <c r="H237" s="44"/>
      <c r="I237" s="226"/>
      <c r="J237" s="44"/>
      <c r="K237" s="44"/>
      <c r="L237" s="48"/>
      <c r="M237" s="227"/>
      <c r="N237" s="228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183</v>
      </c>
      <c r="AU237" s="20" t="s">
        <v>82</v>
      </c>
    </row>
    <row r="238" s="2" customFormat="1">
      <c r="A238" s="42"/>
      <c r="B238" s="43"/>
      <c r="C238" s="44"/>
      <c r="D238" s="229" t="s">
        <v>185</v>
      </c>
      <c r="E238" s="44"/>
      <c r="F238" s="230" t="s">
        <v>4283</v>
      </c>
      <c r="G238" s="44"/>
      <c r="H238" s="44"/>
      <c r="I238" s="226"/>
      <c r="J238" s="44"/>
      <c r="K238" s="44"/>
      <c r="L238" s="48"/>
      <c r="M238" s="227"/>
      <c r="N238" s="228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185</v>
      </c>
      <c r="AU238" s="20" t="s">
        <v>82</v>
      </c>
    </row>
    <row r="239" s="12" customFormat="1">
      <c r="A239" s="12"/>
      <c r="B239" s="231"/>
      <c r="C239" s="232"/>
      <c r="D239" s="224" t="s">
        <v>187</v>
      </c>
      <c r="E239" s="233" t="s">
        <v>30</v>
      </c>
      <c r="F239" s="234" t="s">
        <v>4284</v>
      </c>
      <c r="G239" s="232"/>
      <c r="H239" s="233" t="s">
        <v>30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40" t="s">
        <v>187</v>
      </c>
      <c r="AU239" s="240" t="s">
        <v>82</v>
      </c>
      <c r="AV239" s="12" t="s">
        <v>80</v>
      </c>
      <c r="AW239" s="12" t="s">
        <v>36</v>
      </c>
      <c r="AX239" s="12" t="s">
        <v>73</v>
      </c>
      <c r="AY239" s="240" t="s">
        <v>175</v>
      </c>
    </row>
    <row r="240" s="12" customFormat="1">
      <c r="A240" s="12"/>
      <c r="B240" s="231"/>
      <c r="C240" s="232"/>
      <c r="D240" s="224" t="s">
        <v>187</v>
      </c>
      <c r="E240" s="233" t="s">
        <v>30</v>
      </c>
      <c r="F240" s="234" t="s">
        <v>4285</v>
      </c>
      <c r="G240" s="232"/>
      <c r="H240" s="233" t="s">
        <v>30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0" t="s">
        <v>187</v>
      </c>
      <c r="AU240" s="240" t="s">
        <v>82</v>
      </c>
      <c r="AV240" s="12" t="s">
        <v>80</v>
      </c>
      <c r="AW240" s="12" t="s">
        <v>36</v>
      </c>
      <c r="AX240" s="12" t="s">
        <v>73</v>
      </c>
      <c r="AY240" s="240" t="s">
        <v>175</v>
      </c>
    </row>
    <row r="241" s="13" customFormat="1">
      <c r="A241" s="13"/>
      <c r="B241" s="241"/>
      <c r="C241" s="242"/>
      <c r="D241" s="224" t="s">
        <v>187</v>
      </c>
      <c r="E241" s="243" t="s">
        <v>30</v>
      </c>
      <c r="F241" s="244" t="s">
        <v>4286</v>
      </c>
      <c r="G241" s="242"/>
      <c r="H241" s="245">
        <v>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187</v>
      </c>
      <c r="AU241" s="251" t="s">
        <v>82</v>
      </c>
      <c r="AV241" s="13" t="s">
        <v>82</v>
      </c>
      <c r="AW241" s="13" t="s">
        <v>36</v>
      </c>
      <c r="AX241" s="13" t="s">
        <v>73</v>
      </c>
      <c r="AY241" s="251" t="s">
        <v>175</v>
      </c>
    </row>
    <row r="242" s="15" customFormat="1">
      <c r="A242" s="15"/>
      <c r="B242" s="263"/>
      <c r="C242" s="264"/>
      <c r="D242" s="224" t="s">
        <v>187</v>
      </c>
      <c r="E242" s="265" t="s">
        <v>30</v>
      </c>
      <c r="F242" s="266" t="s">
        <v>231</v>
      </c>
      <c r="G242" s="264"/>
      <c r="H242" s="267">
        <v>1</v>
      </c>
      <c r="I242" s="268"/>
      <c r="J242" s="264"/>
      <c r="K242" s="264"/>
      <c r="L242" s="269"/>
      <c r="M242" s="270"/>
      <c r="N242" s="271"/>
      <c r="O242" s="271"/>
      <c r="P242" s="271"/>
      <c r="Q242" s="271"/>
      <c r="R242" s="271"/>
      <c r="S242" s="271"/>
      <c r="T242" s="272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3" t="s">
        <v>187</v>
      </c>
      <c r="AU242" s="273" t="s">
        <v>82</v>
      </c>
      <c r="AV242" s="15" t="s">
        <v>196</v>
      </c>
      <c r="AW242" s="15" t="s">
        <v>36</v>
      </c>
      <c r="AX242" s="15" t="s">
        <v>73</v>
      </c>
      <c r="AY242" s="273" t="s">
        <v>175</v>
      </c>
    </row>
    <row r="243" s="12" customFormat="1">
      <c r="A243" s="12"/>
      <c r="B243" s="231"/>
      <c r="C243" s="232"/>
      <c r="D243" s="224" t="s">
        <v>187</v>
      </c>
      <c r="E243" s="233" t="s">
        <v>30</v>
      </c>
      <c r="F243" s="234" t="s">
        <v>4287</v>
      </c>
      <c r="G243" s="232"/>
      <c r="H243" s="233" t="s">
        <v>30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40" t="s">
        <v>187</v>
      </c>
      <c r="AU243" s="240" t="s">
        <v>82</v>
      </c>
      <c r="AV243" s="12" t="s">
        <v>80</v>
      </c>
      <c r="AW243" s="12" t="s">
        <v>36</v>
      </c>
      <c r="AX243" s="12" t="s">
        <v>73</v>
      </c>
      <c r="AY243" s="240" t="s">
        <v>175</v>
      </c>
    </row>
    <row r="244" s="12" customFormat="1">
      <c r="A244" s="12"/>
      <c r="B244" s="231"/>
      <c r="C244" s="232"/>
      <c r="D244" s="224" t="s">
        <v>187</v>
      </c>
      <c r="E244" s="233" t="s">
        <v>30</v>
      </c>
      <c r="F244" s="234" t="s">
        <v>4288</v>
      </c>
      <c r="G244" s="232"/>
      <c r="H244" s="233" t="s">
        <v>30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40" t="s">
        <v>187</v>
      </c>
      <c r="AU244" s="240" t="s">
        <v>82</v>
      </c>
      <c r="AV244" s="12" t="s">
        <v>80</v>
      </c>
      <c r="AW244" s="12" t="s">
        <v>36</v>
      </c>
      <c r="AX244" s="12" t="s">
        <v>73</v>
      </c>
      <c r="AY244" s="240" t="s">
        <v>175</v>
      </c>
    </row>
    <row r="245" s="13" customFormat="1">
      <c r="A245" s="13"/>
      <c r="B245" s="241"/>
      <c r="C245" s="242"/>
      <c r="D245" s="224" t="s">
        <v>187</v>
      </c>
      <c r="E245" s="243" t="s">
        <v>30</v>
      </c>
      <c r="F245" s="244" t="s">
        <v>4286</v>
      </c>
      <c r="G245" s="242"/>
      <c r="H245" s="245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187</v>
      </c>
      <c r="AU245" s="251" t="s">
        <v>82</v>
      </c>
      <c r="AV245" s="13" t="s">
        <v>82</v>
      </c>
      <c r="AW245" s="13" t="s">
        <v>36</v>
      </c>
      <c r="AX245" s="13" t="s">
        <v>73</v>
      </c>
      <c r="AY245" s="251" t="s">
        <v>175</v>
      </c>
    </row>
    <row r="246" s="15" customFormat="1">
      <c r="A246" s="15"/>
      <c r="B246" s="263"/>
      <c r="C246" s="264"/>
      <c r="D246" s="224" t="s">
        <v>187</v>
      </c>
      <c r="E246" s="265" t="s">
        <v>30</v>
      </c>
      <c r="F246" s="266" t="s">
        <v>231</v>
      </c>
      <c r="G246" s="264"/>
      <c r="H246" s="267">
        <v>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3" t="s">
        <v>187</v>
      </c>
      <c r="AU246" s="273" t="s">
        <v>82</v>
      </c>
      <c r="AV246" s="15" t="s">
        <v>196</v>
      </c>
      <c r="AW246" s="15" t="s">
        <v>36</v>
      </c>
      <c r="AX246" s="15" t="s">
        <v>73</v>
      </c>
      <c r="AY246" s="273" t="s">
        <v>175</v>
      </c>
    </row>
    <row r="247" s="14" customFormat="1">
      <c r="A247" s="14"/>
      <c r="B247" s="252"/>
      <c r="C247" s="253"/>
      <c r="D247" s="224" t="s">
        <v>187</v>
      </c>
      <c r="E247" s="254" t="s">
        <v>30</v>
      </c>
      <c r="F247" s="255" t="s">
        <v>190</v>
      </c>
      <c r="G247" s="253"/>
      <c r="H247" s="256">
        <v>2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2" t="s">
        <v>187</v>
      </c>
      <c r="AU247" s="262" t="s">
        <v>82</v>
      </c>
      <c r="AV247" s="14" t="s">
        <v>181</v>
      </c>
      <c r="AW247" s="14" t="s">
        <v>36</v>
      </c>
      <c r="AX247" s="14" t="s">
        <v>80</v>
      </c>
      <c r="AY247" s="262" t="s">
        <v>175</v>
      </c>
    </row>
    <row r="248" s="2" customFormat="1" ht="16.5" customHeight="1">
      <c r="A248" s="42"/>
      <c r="B248" s="43"/>
      <c r="C248" s="287" t="s">
        <v>375</v>
      </c>
      <c r="D248" s="297" t="s">
        <v>770</v>
      </c>
      <c r="E248" s="288" t="s">
        <v>4289</v>
      </c>
      <c r="F248" s="289" t="s">
        <v>4290</v>
      </c>
      <c r="G248" s="290" t="s">
        <v>567</v>
      </c>
      <c r="H248" s="291">
        <v>2</v>
      </c>
      <c r="I248" s="292"/>
      <c r="J248" s="293">
        <f>ROUND(I248*H248,2)</f>
        <v>0</v>
      </c>
      <c r="K248" s="289" t="s">
        <v>30</v>
      </c>
      <c r="L248" s="294"/>
      <c r="M248" s="295" t="s">
        <v>30</v>
      </c>
      <c r="N248" s="296" t="s">
        <v>44</v>
      </c>
      <c r="O248" s="88"/>
      <c r="P248" s="220">
        <f>O248*H248</f>
        <v>0</v>
      </c>
      <c r="Q248" s="220">
        <v>0.009</v>
      </c>
      <c r="R248" s="220">
        <f>Q248*H248</f>
        <v>0.017999999999999998</v>
      </c>
      <c r="S248" s="220">
        <v>0</v>
      </c>
      <c r="T248" s="221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2" t="s">
        <v>462</v>
      </c>
      <c r="AT248" s="222" t="s">
        <v>770</v>
      </c>
      <c r="AU248" s="222" t="s">
        <v>82</v>
      </c>
      <c r="AY248" s="20" t="s">
        <v>175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0" t="s">
        <v>80</v>
      </c>
      <c r="BK248" s="223">
        <f>ROUND(I248*H248,2)</f>
        <v>0</v>
      </c>
      <c r="BL248" s="20" t="s">
        <v>305</v>
      </c>
      <c r="BM248" s="222" t="s">
        <v>4291</v>
      </c>
    </row>
    <row r="249" s="2" customFormat="1">
      <c r="A249" s="42"/>
      <c r="B249" s="43"/>
      <c r="C249" s="44"/>
      <c r="D249" s="224" t="s">
        <v>183</v>
      </c>
      <c r="E249" s="44"/>
      <c r="F249" s="225" t="s">
        <v>4290</v>
      </c>
      <c r="G249" s="44"/>
      <c r="H249" s="44"/>
      <c r="I249" s="226"/>
      <c r="J249" s="44"/>
      <c r="K249" s="44"/>
      <c r="L249" s="48"/>
      <c r="M249" s="227"/>
      <c r="N249" s="228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183</v>
      </c>
      <c r="AU249" s="20" t="s">
        <v>82</v>
      </c>
    </row>
    <row r="250" s="12" customFormat="1">
      <c r="A250" s="12"/>
      <c r="B250" s="231"/>
      <c r="C250" s="232"/>
      <c r="D250" s="224" t="s">
        <v>187</v>
      </c>
      <c r="E250" s="233" t="s">
        <v>30</v>
      </c>
      <c r="F250" s="234" t="s">
        <v>4284</v>
      </c>
      <c r="G250" s="232"/>
      <c r="H250" s="233" t="s">
        <v>30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40" t="s">
        <v>187</v>
      </c>
      <c r="AU250" s="240" t="s">
        <v>82</v>
      </c>
      <c r="AV250" s="12" t="s">
        <v>80</v>
      </c>
      <c r="AW250" s="12" t="s">
        <v>36</v>
      </c>
      <c r="AX250" s="12" t="s">
        <v>73</v>
      </c>
      <c r="AY250" s="240" t="s">
        <v>175</v>
      </c>
    </row>
    <row r="251" s="12" customFormat="1">
      <c r="A251" s="12"/>
      <c r="B251" s="231"/>
      <c r="C251" s="232"/>
      <c r="D251" s="224" t="s">
        <v>187</v>
      </c>
      <c r="E251" s="233" t="s">
        <v>30</v>
      </c>
      <c r="F251" s="234" t="s">
        <v>4285</v>
      </c>
      <c r="G251" s="232"/>
      <c r="H251" s="233" t="s">
        <v>30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40" t="s">
        <v>187</v>
      </c>
      <c r="AU251" s="240" t="s">
        <v>82</v>
      </c>
      <c r="AV251" s="12" t="s">
        <v>80</v>
      </c>
      <c r="AW251" s="12" t="s">
        <v>36</v>
      </c>
      <c r="AX251" s="12" t="s">
        <v>73</v>
      </c>
      <c r="AY251" s="240" t="s">
        <v>175</v>
      </c>
    </row>
    <row r="252" s="13" customFormat="1">
      <c r="A252" s="13"/>
      <c r="B252" s="241"/>
      <c r="C252" s="242"/>
      <c r="D252" s="224" t="s">
        <v>187</v>
      </c>
      <c r="E252" s="243" t="s">
        <v>30</v>
      </c>
      <c r="F252" s="244" t="s">
        <v>4278</v>
      </c>
      <c r="G252" s="242"/>
      <c r="H252" s="245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187</v>
      </c>
      <c r="AU252" s="251" t="s">
        <v>82</v>
      </c>
      <c r="AV252" s="13" t="s">
        <v>82</v>
      </c>
      <c r="AW252" s="13" t="s">
        <v>36</v>
      </c>
      <c r="AX252" s="13" t="s">
        <v>73</v>
      </c>
      <c r="AY252" s="251" t="s">
        <v>175</v>
      </c>
    </row>
    <row r="253" s="15" customFormat="1">
      <c r="A253" s="15"/>
      <c r="B253" s="263"/>
      <c r="C253" s="264"/>
      <c r="D253" s="224" t="s">
        <v>187</v>
      </c>
      <c r="E253" s="265" t="s">
        <v>30</v>
      </c>
      <c r="F253" s="266" t="s">
        <v>231</v>
      </c>
      <c r="G253" s="264"/>
      <c r="H253" s="267">
        <v>1</v>
      </c>
      <c r="I253" s="268"/>
      <c r="J253" s="264"/>
      <c r="K253" s="264"/>
      <c r="L253" s="269"/>
      <c r="M253" s="270"/>
      <c r="N253" s="271"/>
      <c r="O253" s="271"/>
      <c r="P253" s="271"/>
      <c r="Q253" s="271"/>
      <c r="R253" s="271"/>
      <c r="S253" s="271"/>
      <c r="T253" s="27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3" t="s">
        <v>187</v>
      </c>
      <c r="AU253" s="273" t="s">
        <v>82</v>
      </c>
      <c r="AV253" s="15" t="s">
        <v>196</v>
      </c>
      <c r="AW253" s="15" t="s">
        <v>36</v>
      </c>
      <c r="AX253" s="15" t="s">
        <v>73</v>
      </c>
      <c r="AY253" s="273" t="s">
        <v>175</v>
      </c>
    </row>
    <row r="254" s="12" customFormat="1">
      <c r="A254" s="12"/>
      <c r="B254" s="231"/>
      <c r="C254" s="232"/>
      <c r="D254" s="224" t="s">
        <v>187</v>
      </c>
      <c r="E254" s="233" t="s">
        <v>30</v>
      </c>
      <c r="F254" s="234" t="s">
        <v>4287</v>
      </c>
      <c r="G254" s="232"/>
      <c r="H254" s="233" t="s">
        <v>30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40" t="s">
        <v>187</v>
      </c>
      <c r="AU254" s="240" t="s">
        <v>82</v>
      </c>
      <c r="AV254" s="12" t="s">
        <v>80</v>
      </c>
      <c r="AW254" s="12" t="s">
        <v>36</v>
      </c>
      <c r="AX254" s="12" t="s">
        <v>73</v>
      </c>
      <c r="AY254" s="240" t="s">
        <v>175</v>
      </c>
    </row>
    <row r="255" s="12" customFormat="1">
      <c r="A255" s="12"/>
      <c r="B255" s="231"/>
      <c r="C255" s="232"/>
      <c r="D255" s="224" t="s">
        <v>187</v>
      </c>
      <c r="E255" s="233" t="s">
        <v>30</v>
      </c>
      <c r="F255" s="234" t="s">
        <v>4288</v>
      </c>
      <c r="G255" s="232"/>
      <c r="H255" s="233" t="s">
        <v>30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40" t="s">
        <v>187</v>
      </c>
      <c r="AU255" s="240" t="s">
        <v>82</v>
      </c>
      <c r="AV255" s="12" t="s">
        <v>80</v>
      </c>
      <c r="AW255" s="12" t="s">
        <v>36</v>
      </c>
      <c r="AX255" s="12" t="s">
        <v>73</v>
      </c>
      <c r="AY255" s="240" t="s">
        <v>175</v>
      </c>
    </row>
    <row r="256" s="13" customFormat="1">
      <c r="A256" s="13"/>
      <c r="B256" s="241"/>
      <c r="C256" s="242"/>
      <c r="D256" s="224" t="s">
        <v>187</v>
      </c>
      <c r="E256" s="243" t="s">
        <v>30</v>
      </c>
      <c r="F256" s="244" t="s">
        <v>4278</v>
      </c>
      <c r="G256" s="242"/>
      <c r="H256" s="245">
        <v>1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187</v>
      </c>
      <c r="AU256" s="251" t="s">
        <v>82</v>
      </c>
      <c r="AV256" s="13" t="s">
        <v>82</v>
      </c>
      <c r="AW256" s="13" t="s">
        <v>36</v>
      </c>
      <c r="AX256" s="13" t="s">
        <v>73</v>
      </c>
      <c r="AY256" s="251" t="s">
        <v>175</v>
      </c>
    </row>
    <row r="257" s="15" customFormat="1">
      <c r="A257" s="15"/>
      <c r="B257" s="263"/>
      <c r="C257" s="264"/>
      <c r="D257" s="224" t="s">
        <v>187</v>
      </c>
      <c r="E257" s="265" t="s">
        <v>30</v>
      </c>
      <c r="F257" s="266" t="s">
        <v>231</v>
      </c>
      <c r="G257" s="264"/>
      <c r="H257" s="267">
        <v>1</v>
      </c>
      <c r="I257" s="268"/>
      <c r="J257" s="264"/>
      <c r="K257" s="264"/>
      <c r="L257" s="269"/>
      <c r="M257" s="270"/>
      <c r="N257" s="271"/>
      <c r="O257" s="271"/>
      <c r="P257" s="271"/>
      <c r="Q257" s="271"/>
      <c r="R257" s="271"/>
      <c r="S257" s="271"/>
      <c r="T257" s="272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3" t="s">
        <v>187</v>
      </c>
      <c r="AU257" s="273" t="s">
        <v>82</v>
      </c>
      <c r="AV257" s="15" t="s">
        <v>196</v>
      </c>
      <c r="AW257" s="15" t="s">
        <v>36</v>
      </c>
      <c r="AX257" s="15" t="s">
        <v>73</v>
      </c>
      <c r="AY257" s="273" t="s">
        <v>175</v>
      </c>
    </row>
    <row r="258" s="14" customFormat="1">
      <c r="A258" s="14"/>
      <c r="B258" s="252"/>
      <c r="C258" s="253"/>
      <c r="D258" s="224" t="s">
        <v>187</v>
      </c>
      <c r="E258" s="254" t="s">
        <v>30</v>
      </c>
      <c r="F258" s="255" t="s">
        <v>190</v>
      </c>
      <c r="G258" s="253"/>
      <c r="H258" s="256">
        <v>2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187</v>
      </c>
      <c r="AU258" s="262" t="s">
        <v>82</v>
      </c>
      <c r="AV258" s="14" t="s">
        <v>181</v>
      </c>
      <c r="AW258" s="14" t="s">
        <v>36</v>
      </c>
      <c r="AX258" s="14" t="s">
        <v>80</v>
      </c>
      <c r="AY258" s="262" t="s">
        <v>175</v>
      </c>
    </row>
    <row r="259" s="2" customFormat="1" ht="16.5" customHeight="1">
      <c r="A259" s="42"/>
      <c r="B259" s="43"/>
      <c r="C259" s="211" t="s">
        <v>386</v>
      </c>
      <c r="D259" s="211" t="s">
        <v>176</v>
      </c>
      <c r="E259" s="212" t="s">
        <v>4292</v>
      </c>
      <c r="F259" s="213" t="s">
        <v>4293</v>
      </c>
      <c r="G259" s="214" t="s">
        <v>567</v>
      </c>
      <c r="H259" s="215">
        <v>2</v>
      </c>
      <c r="I259" s="216"/>
      <c r="J259" s="217">
        <f>ROUND(I259*H259,2)</f>
        <v>0</v>
      </c>
      <c r="K259" s="213" t="s">
        <v>180</v>
      </c>
      <c r="L259" s="48"/>
      <c r="M259" s="218" t="s">
        <v>30</v>
      </c>
      <c r="N259" s="219" t="s">
        <v>44</v>
      </c>
      <c r="O259" s="88"/>
      <c r="P259" s="220">
        <f>O259*H259</f>
        <v>0</v>
      </c>
      <c r="Q259" s="220">
        <v>0</v>
      </c>
      <c r="R259" s="220">
        <f>Q259*H259</f>
        <v>0</v>
      </c>
      <c r="S259" s="220">
        <v>0</v>
      </c>
      <c r="T259" s="221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2" t="s">
        <v>305</v>
      </c>
      <c r="AT259" s="222" t="s">
        <v>176</v>
      </c>
      <c r="AU259" s="222" t="s">
        <v>82</v>
      </c>
      <c r="AY259" s="20" t="s">
        <v>175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0" t="s">
        <v>80</v>
      </c>
      <c r="BK259" s="223">
        <f>ROUND(I259*H259,2)</f>
        <v>0</v>
      </c>
      <c r="BL259" s="20" t="s">
        <v>305</v>
      </c>
      <c r="BM259" s="222" t="s">
        <v>4294</v>
      </c>
    </row>
    <row r="260" s="2" customFormat="1">
      <c r="A260" s="42"/>
      <c r="B260" s="43"/>
      <c r="C260" s="44"/>
      <c r="D260" s="224" t="s">
        <v>183</v>
      </c>
      <c r="E260" s="44"/>
      <c r="F260" s="225" t="s">
        <v>4295</v>
      </c>
      <c r="G260" s="44"/>
      <c r="H260" s="44"/>
      <c r="I260" s="226"/>
      <c r="J260" s="44"/>
      <c r="K260" s="44"/>
      <c r="L260" s="48"/>
      <c r="M260" s="227"/>
      <c r="N260" s="228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183</v>
      </c>
      <c r="AU260" s="20" t="s">
        <v>82</v>
      </c>
    </row>
    <row r="261" s="2" customFormat="1">
      <c r="A261" s="42"/>
      <c r="B261" s="43"/>
      <c r="C261" s="44"/>
      <c r="D261" s="229" t="s">
        <v>185</v>
      </c>
      <c r="E261" s="44"/>
      <c r="F261" s="230" t="s">
        <v>4296</v>
      </c>
      <c r="G261" s="44"/>
      <c r="H261" s="44"/>
      <c r="I261" s="226"/>
      <c r="J261" s="44"/>
      <c r="K261" s="44"/>
      <c r="L261" s="48"/>
      <c r="M261" s="227"/>
      <c r="N261" s="228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185</v>
      </c>
      <c r="AU261" s="20" t="s">
        <v>82</v>
      </c>
    </row>
    <row r="262" s="12" customFormat="1">
      <c r="A262" s="12"/>
      <c r="B262" s="231"/>
      <c r="C262" s="232"/>
      <c r="D262" s="224" t="s">
        <v>187</v>
      </c>
      <c r="E262" s="233" t="s">
        <v>30</v>
      </c>
      <c r="F262" s="234" t="s">
        <v>4297</v>
      </c>
      <c r="G262" s="232"/>
      <c r="H262" s="233" t="s">
        <v>30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40" t="s">
        <v>187</v>
      </c>
      <c r="AU262" s="240" t="s">
        <v>82</v>
      </c>
      <c r="AV262" s="12" t="s">
        <v>80</v>
      </c>
      <c r="AW262" s="12" t="s">
        <v>36</v>
      </c>
      <c r="AX262" s="12" t="s">
        <v>73</v>
      </c>
      <c r="AY262" s="240" t="s">
        <v>175</v>
      </c>
    </row>
    <row r="263" s="12" customFormat="1">
      <c r="A263" s="12"/>
      <c r="B263" s="231"/>
      <c r="C263" s="232"/>
      <c r="D263" s="224" t="s">
        <v>187</v>
      </c>
      <c r="E263" s="233" t="s">
        <v>30</v>
      </c>
      <c r="F263" s="234" t="s">
        <v>4298</v>
      </c>
      <c r="G263" s="232"/>
      <c r="H263" s="233" t="s">
        <v>30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40" t="s">
        <v>187</v>
      </c>
      <c r="AU263" s="240" t="s">
        <v>82</v>
      </c>
      <c r="AV263" s="12" t="s">
        <v>80</v>
      </c>
      <c r="AW263" s="12" t="s">
        <v>36</v>
      </c>
      <c r="AX263" s="12" t="s">
        <v>73</v>
      </c>
      <c r="AY263" s="240" t="s">
        <v>175</v>
      </c>
    </row>
    <row r="264" s="13" customFormat="1">
      <c r="A264" s="13"/>
      <c r="B264" s="241"/>
      <c r="C264" s="242"/>
      <c r="D264" s="224" t="s">
        <v>187</v>
      </c>
      <c r="E264" s="243" t="s">
        <v>30</v>
      </c>
      <c r="F264" s="244" t="s">
        <v>4299</v>
      </c>
      <c r="G264" s="242"/>
      <c r="H264" s="245">
        <v>2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1" t="s">
        <v>187</v>
      </c>
      <c r="AU264" s="251" t="s">
        <v>82</v>
      </c>
      <c r="AV264" s="13" t="s">
        <v>82</v>
      </c>
      <c r="AW264" s="13" t="s">
        <v>36</v>
      </c>
      <c r="AX264" s="13" t="s">
        <v>73</v>
      </c>
      <c r="AY264" s="251" t="s">
        <v>175</v>
      </c>
    </row>
    <row r="265" s="14" customFormat="1">
      <c r="A265" s="14"/>
      <c r="B265" s="252"/>
      <c r="C265" s="253"/>
      <c r="D265" s="224" t="s">
        <v>187</v>
      </c>
      <c r="E265" s="254" t="s">
        <v>30</v>
      </c>
      <c r="F265" s="255" t="s">
        <v>190</v>
      </c>
      <c r="G265" s="253"/>
      <c r="H265" s="256">
        <v>2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2" t="s">
        <v>187</v>
      </c>
      <c r="AU265" s="262" t="s">
        <v>82</v>
      </c>
      <c r="AV265" s="14" t="s">
        <v>181</v>
      </c>
      <c r="AW265" s="14" t="s">
        <v>36</v>
      </c>
      <c r="AX265" s="14" t="s">
        <v>80</v>
      </c>
      <c r="AY265" s="262" t="s">
        <v>175</v>
      </c>
    </row>
    <row r="266" s="2" customFormat="1" ht="16.5" customHeight="1">
      <c r="A266" s="42"/>
      <c r="B266" s="43"/>
      <c r="C266" s="287" t="s">
        <v>394</v>
      </c>
      <c r="D266" s="287" t="s">
        <v>770</v>
      </c>
      <c r="E266" s="288" t="s">
        <v>4300</v>
      </c>
      <c r="F266" s="289" t="s">
        <v>4301</v>
      </c>
      <c r="G266" s="290" t="s">
        <v>567</v>
      </c>
      <c r="H266" s="291">
        <v>2</v>
      </c>
      <c r="I266" s="292"/>
      <c r="J266" s="293">
        <f>ROUND(I266*H266,2)</f>
        <v>0</v>
      </c>
      <c r="K266" s="289" t="s">
        <v>180</v>
      </c>
      <c r="L266" s="294"/>
      <c r="M266" s="295" t="s">
        <v>30</v>
      </c>
      <c r="N266" s="296" t="s">
        <v>44</v>
      </c>
      <c r="O266" s="88"/>
      <c r="P266" s="220">
        <f>O266*H266</f>
        <v>0</v>
      </c>
      <c r="Q266" s="220">
        <v>0.0007</v>
      </c>
      <c r="R266" s="220">
        <f>Q266*H266</f>
        <v>0.0014</v>
      </c>
      <c r="S266" s="220">
        <v>0</v>
      </c>
      <c r="T266" s="221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2" t="s">
        <v>462</v>
      </c>
      <c r="AT266" s="222" t="s">
        <v>770</v>
      </c>
      <c r="AU266" s="222" t="s">
        <v>82</v>
      </c>
      <c r="AY266" s="20" t="s">
        <v>175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0" t="s">
        <v>80</v>
      </c>
      <c r="BK266" s="223">
        <f>ROUND(I266*H266,2)</f>
        <v>0</v>
      </c>
      <c r="BL266" s="20" t="s">
        <v>305</v>
      </c>
      <c r="BM266" s="222" t="s">
        <v>4302</v>
      </c>
    </row>
    <row r="267" s="2" customFormat="1">
      <c r="A267" s="42"/>
      <c r="B267" s="43"/>
      <c r="C267" s="44"/>
      <c r="D267" s="224" t="s">
        <v>183</v>
      </c>
      <c r="E267" s="44"/>
      <c r="F267" s="225" t="s">
        <v>4301</v>
      </c>
      <c r="G267" s="44"/>
      <c r="H267" s="44"/>
      <c r="I267" s="226"/>
      <c r="J267" s="44"/>
      <c r="K267" s="44"/>
      <c r="L267" s="48"/>
      <c r="M267" s="227"/>
      <c r="N267" s="228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183</v>
      </c>
      <c r="AU267" s="20" t="s">
        <v>82</v>
      </c>
    </row>
    <row r="268" s="12" customFormat="1">
      <c r="A268" s="12"/>
      <c r="B268" s="231"/>
      <c r="C268" s="232"/>
      <c r="D268" s="224" t="s">
        <v>187</v>
      </c>
      <c r="E268" s="233" t="s">
        <v>30</v>
      </c>
      <c r="F268" s="234" t="s">
        <v>4297</v>
      </c>
      <c r="G268" s="232"/>
      <c r="H268" s="233" t="s">
        <v>30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40" t="s">
        <v>187</v>
      </c>
      <c r="AU268" s="240" t="s">
        <v>82</v>
      </c>
      <c r="AV268" s="12" t="s">
        <v>80</v>
      </c>
      <c r="AW268" s="12" t="s">
        <v>36</v>
      </c>
      <c r="AX268" s="12" t="s">
        <v>73</v>
      </c>
      <c r="AY268" s="240" t="s">
        <v>175</v>
      </c>
    </row>
    <row r="269" s="12" customFormat="1">
      <c r="A269" s="12"/>
      <c r="B269" s="231"/>
      <c r="C269" s="232"/>
      <c r="D269" s="224" t="s">
        <v>187</v>
      </c>
      <c r="E269" s="233" t="s">
        <v>30</v>
      </c>
      <c r="F269" s="234" t="s">
        <v>4298</v>
      </c>
      <c r="G269" s="232"/>
      <c r="H269" s="233" t="s">
        <v>30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40" t="s">
        <v>187</v>
      </c>
      <c r="AU269" s="240" t="s">
        <v>82</v>
      </c>
      <c r="AV269" s="12" t="s">
        <v>80</v>
      </c>
      <c r="AW269" s="12" t="s">
        <v>36</v>
      </c>
      <c r="AX269" s="12" t="s">
        <v>73</v>
      </c>
      <c r="AY269" s="240" t="s">
        <v>175</v>
      </c>
    </row>
    <row r="270" s="13" customFormat="1">
      <c r="A270" s="13"/>
      <c r="B270" s="241"/>
      <c r="C270" s="242"/>
      <c r="D270" s="224" t="s">
        <v>187</v>
      </c>
      <c r="E270" s="243" t="s">
        <v>30</v>
      </c>
      <c r="F270" s="244" t="s">
        <v>4249</v>
      </c>
      <c r="G270" s="242"/>
      <c r="H270" s="245">
        <v>2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1" t="s">
        <v>187</v>
      </c>
      <c r="AU270" s="251" t="s">
        <v>82</v>
      </c>
      <c r="AV270" s="13" t="s">
        <v>82</v>
      </c>
      <c r="AW270" s="13" t="s">
        <v>36</v>
      </c>
      <c r="AX270" s="13" t="s">
        <v>73</v>
      </c>
      <c r="AY270" s="251" t="s">
        <v>175</v>
      </c>
    </row>
    <row r="271" s="14" customFormat="1">
      <c r="A271" s="14"/>
      <c r="B271" s="252"/>
      <c r="C271" s="253"/>
      <c r="D271" s="224" t="s">
        <v>187</v>
      </c>
      <c r="E271" s="254" t="s">
        <v>30</v>
      </c>
      <c r="F271" s="255" t="s">
        <v>190</v>
      </c>
      <c r="G271" s="253"/>
      <c r="H271" s="256">
        <v>2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2" t="s">
        <v>187</v>
      </c>
      <c r="AU271" s="262" t="s">
        <v>82</v>
      </c>
      <c r="AV271" s="14" t="s">
        <v>181</v>
      </c>
      <c r="AW271" s="14" t="s">
        <v>36</v>
      </c>
      <c r="AX271" s="14" t="s">
        <v>80</v>
      </c>
      <c r="AY271" s="262" t="s">
        <v>175</v>
      </c>
    </row>
    <row r="272" s="2" customFormat="1" ht="16.5" customHeight="1">
      <c r="A272" s="42"/>
      <c r="B272" s="43"/>
      <c r="C272" s="211" t="s">
        <v>404</v>
      </c>
      <c r="D272" s="211" t="s">
        <v>176</v>
      </c>
      <c r="E272" s="212" t="s">
        <v>4303</v>
      </c>
      <c r="F272" s="213" t="s">
        <v>4304</v>
      </c>
      <c r="G272" s="214" t="s">
        <v>567</v>
      </c>
      <c r="H272" s="215">
        <v>4</v>
      </c>
      <c r="I272" s="216"/>
      <c r="J272" s="217">
        <f>ROUND(I272*H272,2)</f>
        <v>0</v>
      </c>
      <c r="K272" s="213" t="s">
        <v>180</v>
      </c>
      <c r="L272" s="48"/>
      <c r="M272" s="218" t="s">
        <v>30</v>
      </c>
      <c r="N272" s="219" t="s">
        <v>44</v>
      </c>
      <c r="O272" s="88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2" t="s">
        <v>305</v>
      </c>
      <c r="AT272" s="222" t="s">
        <v>176</v>
      </c>
      <c r="AU272" s="222" t="s">
        <v>82</v>
      </c>
      <c r="AY272" s="20" t="s">
        <v>175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0" t="s">
        <v>80</v>
      </c>
      <c r="BK272" s="223">
        <f>ROUND(I272*H272,2)</f>
        <v>0</v>
      </c>
      <c r="BL272" s="20" t="s">
        <v>305</v>
      </c>
      <c r="BM272" s="222" t="s">
        <v>4305</v>
      </c>
    </row>
    <row r="273" s="2" customFormat="1">
      <c r="A273" s="42"/>
      <c r="B273" s="43"/>
      <c r="C273" s="44"/>
      <c r="D273" s="224" t="s">
        <v>183</v>
      </c>
      <c r="E273" s="44"/>
      <c r="F273" s="225" t="s">
        <v>4306</v>
      </c>
      <c r="G273" s="44"/>
      <c r="H273" s="44"/>
      <c r="I273" s="226"/>
      <c r="J273" s="44"/>
      <c r="K273" s="44"/>
      <c r="L273" s="48"/>
      <c r="M273" s="227"/>
      <c r="N273" s="228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183</v>
      </c>
      <c r="AU273" s="20" t="s">
        <v>82</v>
      </c>
    </row>
    <row r="274" s="2" customFormat="1">
      <c r="A274" s="42"/>
      <c r="B274" s="43"/>
      <c r="C274" s="44"/>
      <c r="D274" s="229" t="s">
        <v>185</v>
      </c>
      <c r="E274" s="44"/>
      <c r="F274" s="230" t="s">
        <v>4307</v>
      </c>
      <c r="G274" s="44"/>
      <c r="H274" s="44"/>
      <c r="I274" s="226"/>
      <c r="J274" s="44"/>
      <c r="K274" s="44"/>
      <c r="L274" s="48"/>
      <c r="M274" s="227"/>
      <c r="N274" s="228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185</v>
      </c>
      <c r="AU274" s="20" t="s">
        <v>82</v>
      </c>
    </row>
    <row r="275" s="12" customFormat="1">
      <c r="A275" s="12"/>
      <c r="B275" s="231"/>
      <c r="C275" s="232"/>
      <c r="D275" s="224" t="s">
        <v>187</v>
      </c>
      <c r="E275" s="233" t="s">
        <v>30</v>
      </c>
      <c r="F275" s="234" t="s">
        <v>4308</v>
      </c>
      <c r="G275" s="232"/>
      <c r="H275" s="233" t="s">
        <v>30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40" t="s">
        <v>187</v>
      </c>
      <c r="AU275" s="240" t="s">
        <v>82</v>
      </c>
      <c r="AV275" s="12" t="s">
        <v>80</v>
      </c>
      <c r="AW275" s="12" t="s">
        <v>36</v>
      </c>
      <c r="AX275" s="12" t="s">
        <v>73</v>
      </c>
      <c r="AY275" s="240" t="s">
        <v>175</v>
      </c>
    </row>
    <row r="276" s="12" customFormat="1">
      <c r="A276" s="12"/>
      <c r="B276" s="231"/>
      <c r="C276" s="232"/>
      <c r="D276" s="224" t="s">
        <v>187</v>
      </c>
      <c r="E276" s="233" t="s">
        <v>30</v>
      </c>
      <c r="F276" s="234" t="s">
        <v>4309</v>
      </c>
      <c r="G276" s="232"/>
      <c r="H276" s="233" t="s">
        <v>30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40" t="s">
        <v>187</v>
      </c>
      <c r="AU276" s="240" t="s">
        <v>82</v>
      </c>
      <c r="AV276" s="12" t="s">
        <v>80</v>
      </c>
      <c r="AW276" s="12" t="s">
        <v>36</v>
      </c>
      <c r="AX276" s="12" t="s">
        <v>73</v>
      </c>
      <c r="AY276" s="240" t="s">
        <v>175</v>
      </c>
    </row>
    <row r="277" s="13" customFormat="1">
      <c r="A277" s="13"/>
      <c r="B277" s="241"/>
      <c r="C277" s="242"/>
      <c r="D277" s="224" t="s">
        <v>187</v>
      </c>
      <c r="E277" s="243" t="s">
        <v>30</v>
      </c>
      <c r="F277" s="244" t="s">
        <v>4310</v>
      </c>
      <c r="G277" s="242"/>
      <c r="H277" s="245">
        <v>4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1" t="s">
        <v>187</v>
      </c>
      <c r="AU277" s="251" t="s">
        <v>82</v>
      </c>
      <c r="AV277" s="13" t="s">
        <v>82</v>
      </c>
      <c r="AW277" s="13" t="s">
        <v>36</v>
      </c>
      <c r="AX277" s="13" t="s">
        <v>73</v>
      </c>
      <c r="AY277" s="251" t="s">
        <v>175</v>
      </c>
    </row>
    <row r="278" s="14" customFormat="1">
      <c r="A278" s="14"/>
      <c r="B278" s="252"/>
      <c r="C278" s="253"/>
      <c r="D278" s="224" t="s">
        <v>187</v>
      </c>
      <c r="E278" s="254" t="s">
        <v>30</v>
      </c>
      <c r="F278" s="255" t="s">
        <v>190</v>
      </c>
      <c r="G278" s="253"/>
      <c r="H278" s="256">
        <v>4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2" t="s">
        <v>187</v>
      </c>
      <c r="AU278" s="262" t="s">
        <v>82</v>
      </c>
      <c r="AV278" s="14" t="s">
        <v>181</v>
      </c>
      <c r="AW278" s="14" t="s">
        <v>36</v>
      </c>
      <c r="AX278" s="14" t="s">
        <v>80</v>
      </c>
      <c r="AY278" s="262" t="s">
        <v>175</v>
      </c>
    </row>
    <row r="279" s="2" customFormat="1" ht="16.5" customHeight="1">
      <c r="A279" s="42"/>
      <c r="B279" s="43"/>
      <c r="C279" s="287" t="s">
        <v>418</v>
      </c>
      <c r="D279" s="287" t="s">
        <v>770</v>
      </c>
      <c r="E279" s="288" t="s">
        <v>4311</v>
      </c>
      <c r="F279" s="289" t="s">
        <v>4312</v>
      </c>
      <c r="G279" s="290" t="s">
        <v>567</v>
      </c>
      <c r="H279" s="291">
        <v>4</v>
      </c>
      <c r="I279" s="292"/>
      <c r="J279" s="293">
        <f>ROUND(I279*H279,2)</f>
        <v>0</v>
      </c>
      <c r="K279" s="289" t="s">
        <v>180</v>
      </c>
      <c r="L279" s="294"/>
      <c r="M279" s="295" t="s">
        <v>30</v>
      </c>
      <c r="N279" s="296" t="s">
        <v>44</v>
      </c>
      <c r="O279" s="88"/>
      <c r="P279" s="220">
        <f>O279*H279</f>
        <v>0</v>
      </c>
      <c r="Q279" s="220">
        <v>0.0009</v>
      </c>
      <c r="R279" s="220">
        <f>Q279*H279</f>
        <v>0.0036</v>
      </c>
      <c r="S279" s="220">
        <v>0</v>
      </c>
      <c r="T279" s="221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22" t="s">
        <v>462</v>
      </c>
      <c r="AT279" s="222" t="s">
        <v>770</v>
      </c>
      <c r="AU279" s="222" t="s">
        <v>82</v>
      </c>
      <c r="AY279" s="20" t="s">
        <v>175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20" t="s">
        <v>80</v>
      </c>
      <c r="BK279" s="223">
        <f>ROUND(I279*H279,2)</f>
        <v>0</v>
      </c>
      <c r="BL279" s="20" t="s">
        <v>305</v>
      </c>
      <c r="BM279" s="222" t="s">
        <v>4313</v>
      </c>
    </row>
    <row r="280" s="2" customFormat="1">
      <c r="A280" s="42"/>
      <c r="B280" s="43"/>
      <c r="C280" s="44"/>
      <c r="D280" s="224" t="s">
        <v>183</v>
      </c>
      <c r="E280" s="44"/>
      <c r="F280" s="225" t="s">
        <v>4312</v>
      </c>
      <c r="G280" s="44"/>
      <c r="H280" s="44"/>
      <c r="I280" s="226"/>
      <c r="J280" s="44"/>
      <c r="K280" s="44"/>
      <c r="L280" s="48"/>
      <c r="M280" s="227"/>
      <c r="N280" s="228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0" t="s">
        <v>183</v>
      </c>
      <c r="AU280" s="20" t="s">
        <v>82</v>
      </c>
    </row>
    <row r="281" s="12" customFormat="1">
      <c r="A281" s="12"/>
      <c r="B281" s="231"/>
      <c r="C281" s="232"/>
      <c r="D281" s="224" t="s">
        <v>187</v>
      </c>
      <c r="E281" s="233" t="s">
        <v>30</v>
      </c>
      <c r="F281" s="234" t="s">
        <v>4308</v>
      </c>
      <c r="G281" s="232"/>
      <c r="H281" s="233" t="s">
        <v>30</v>
      </c>
      <c r="I281" s="235"/>
      <c r="J281" s="232"/>
      <c r="K281" s="232"/>
      <c r="L281" s="236"/>
      <c r="M281" s="237"/>
      <c r="N281" s="238"/>
      <c r="O281" s="238"/>
      <c r="P281" s="238"/>
      <c r="Q281" s="238"/>
      <c r="R281" s="238"/>
      <c r="S281" s="238"/>
      <c r="T281" s="239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T281" s="240" t="s">
        <v>187</v>
      </c>
      <c r="AU281" s="240" t="s">
        <v>82</v>
      </c>
      <c r="AV281" s="12" t="s">
        <v>80</v>
      </c>
      <c r="AW281" s="12" t="s">
        <v>36</v>
      </c>
      <c r="AX281" s="12" t="s">
        <v>73</v>
      </c>
      <c r="AY281" s="240" t="s">
        <v>175</v>
      </c>
    </row>
    <row r="282" s="12" customFormat="1">
      <c r="A282" s="12"/>
      <c r="B282" s="231"/>
      <c r="C282" s="232"/>
      <c r="D282" s="224" t="s">
        <v>187</v>
      </c>
      <c r="E282" s="233" t="s">
        <v>30</v>
      </c>
      <c r="F282" s="234" t="s">
        <v>4309</v>
      </c>
      <c r="G282" s="232"/>
      <c r="H282" s="233" t="s">
        <v>30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T282" s="240" t="s">
        <v>187</v>
      </c>
      <c r="AU282" s="240" t="s">
        <v>82</v>
      </c>
      <c r="AV282" s="12" t="s">
        <v>80</v>
      </c>
      <c r="AW282" s="12" t="s">
        <v>36</v>
      </c>
      <c r="AX282" s="12" t="s">
        <v>73</v>
      </c>
      <c r="AY282" s="240" t="s">
        <v>175</v>
      </c>
    </row>
    <row r="283" s="13" customFormat="1">
      <c r="A283" s="13"/>
      <c r="B283" s="241"/>
      <c r="C283" s="242"/>
      <c r="D283" s="224" t="s">
        <v>187</v>
      </c>
      <c r="E283" s="243" t="s">
        <v>30</v>
      </c>
      <c r="F283" s="244" t="s">
        <v>4227</v>
      </c>
      <c r="G283" s="242"/>
      <c r="H283" s="245">
        <v>4</v>
      </c>
      <c r="I283" s="246"/>
      <c r="J283" s="242"/>
      <c r="K283" s="242"/>
      <c r="L283" s="247"/>
      <c r="M283" s="248"/>
      <c r="N283" s="249"/>
      <c r="O283" s="249"/>
      <c r="P283" s="249"/>
      <c r="Q283" s="249"/>
      <c r="R283" s="249"/>
      <c r="S283" s="249"/>
      <c r="T283" s="250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1" t="s">
        <v>187</v>
      </c>
      <c r="AU283" s="251" t="s">
        <v>82</v>
      </c>
      <c r="AV283" s="13" t="s">
        <v>82</v>
      </c>
      <c r="AW283" s="13" t="s">
        <v>36</v>
      </c>
      <c r="AX283" s="13" t="s">
        <v>73</v>
      </c>
      <c r="AY283" s="251" t="s">
        <v>175</v>
      </c>
    </row>
    <row r="284" s="14" customFormat="1">
      <c r="A284" s="14"/>
      <c r="B284" s="252"/>
      <c r="C284" s="253"/>
      <c r="D284" s="224" t="s">
        <v>187</v>
      </c>
      <c r="E284" s="254" t="s">
        <v>30</v>
      </c>
      <c r="F284" s="255" t="s">
        <v>190</v>
      </c>
      <c r="G284" s="253"/>
      <c r="H284" s="256">
        <v>4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2" t="s">
        <v>187</v>
      </c>
      <c r="AU284" s="262" t="s">
        <v>82</v>
      </c>
      <c r="AV284" s="14" t="s">
        <v>181</v>
      </c>
      <c r="AW284" s="14" t="s">
        <v>36</v>
      </c>
      <c r="AX284" s="14" t="s">
        <v>80</v>
      </c>
      <c r="AY284" s="262" t="s">
        <v>175</v>
      </c>
    </row>
    <row r="285" s="2" customFormat="1" ht="21.75" customHeight="1">
      <c r="A285" s="42"/>
      <c r="B285" s="43"/>
      <c r="C285" s="211" t="s">
        <v>427</v>
      </c>
      <c r="D285" s="211" t="s">
        <v>176</v>
      </c>
      <c r="E285" s="212" t="s">
        <v>4314</v>
      </c>
      <c r="F285" s="213" t="s">
        <v>4315</v>
      </c>
      <c r="G285" s="214" t="s">
        <v>247</v>
      </c>
      <c r="H285" s="215">
        <v>1.82</v>
      </c>
      <c r="I285" s="216"/>
      <c r="J285" s="217">
        <f>ROUND(I285*H285,2)</f>
        <v>0</v>
      </c>
      <c r="K285" s="213" t="s">
        <v>180</v>
      </c>
      <c r="L285" s="48"/>
      <c r="M285" s="218" t="s">
        <v>30</v>
      </c>
      <c r="N285" s="219" t="s">
        <v>44</v>
      </c>
      <c r="O285" s="88"/>
      <c r="P285" s="220">
        <f>O285*H285</f>
        <v>0</v>
      </c>
      <c r="Q285" s="220">
        <v>0.01842</v>
      </c>
      <c r="R285" s="220">
        <f>Q285*H285</f>
        <v>0.033524399999999996</v>
      </c>
      <c r="S285" s="220">
        <v>0</v>
      </c>
      <c r="T285" s="221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22" t="s">
        <v>305</v>
      </c>
      <c r="AT285" s="222" t="s">
        <v>176</v>
      </c>
      <c r="AU285" s="222" t="s">
        <v>82</v>
      </c>
      <c r="AY285" s="20" t="s">
        <v>175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20" t="s">
        <v>80</v>
      </c>
      <c r="BK285" s="223">
        <f>ROUND(I285*H285,2)</f>
        <v>0</v>
      </c>
      <c r="BL285" s="20" t="s">
        <v>305</v>
      </c>
      <c r="BM285" s="222" t="s">
        <v>4316</v>
      </c>
    </row>
    <row r="286" s="2" customFormat="1">
      <c r="A286" s="42"/>
      <c r="B286" s="43"/>
      <c r="C286" s="44"/>
      <c r="D286" s="224" t="s">
        <v>183</v>
      </c>
      <c r="E286" s="44"/>
      <c r="F286" s="225" t="s">
        <v>4317</v>
      </c>
      <c r="G286" s="44"/>
      <c r="H286" s="44"/>
      <c r="I286" s="226"/>
      <c r="J286" s="44"/>
      <c r="K286" s="44"/>
      <c r="L286" s="48"/>
      <c r="M286" s="227"/>
      <c r="N286" s="228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183</v>
      </c>
      <c r="AU286" s="20" t="s">
        <v>82</v>
      </c>
    </row>
    <row r="287" s="2" customFormat="1">
      <c r="A287" s="42"/>
      <c r="B287" s="43"/>
      <c r="C287" s="44"/>
      <c r="D287" s="229" t="s">
        <v>185</v>
      </c>
      <c r="E287" s="44"/>
      <c r="F287" s="230" t="s">
        <v>4318</v>
      </c>
      <c r="G287" s="44"/>
      <c r="H287" s="44"/>
      <c r="I287" s="226"/>
      <c r="J287" s="44"/>
      <c r="K287" s="44"/>
      <c r="L287" s="48"/>
      <c r="M287" s="227"/>
      <c r="N287" s="228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0" t="s">
        <v>185</v>
      </c>
      <c r="AU287" s="20" t="s">
        <v>82</v>
      </c>
    </row>
    <row r="288" s="12" customFormat="1">
      <c r="A288" s="12"/>
      <c r="B288" s="231"/>
      <c r="C288" s="232"/>
      <c r="D288" s="224" t="s">
        <v>187</v>
      </c>
      <c r="E288" s="233" t="s">
        <v>30</v>
      </c>
      <c r="F288" s="234" t="s">
        <v>4319</v>
      </c>
      <c r="G288" s="232"/>
      <c r="H288" s="233" t="s">
        <v>30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40" t="s">
        <v>187</v>
      </c>
      <c r="AU288" s="240" t="s">
        <v>82</v>
      </c>
      <c r="AV288" s="12" t="s">
        <v>80</v>
      </c>
      <c r="AW288" s="12" t="s">
        <v>36</v>
      </c>
      <c r="AX288" s="12" t="s">
        <v>73</v>
      </c>
      <c r="AY288" s="240" t="s">
        <v>175</v>
      </c>
    </row>
    <row r="289" s="13" customFormat="1">
      <c r="A289" s="13"/>
      <c r="B289" s="241"/>
      <c r="C289" s="242"/>
      <c r="D289" s="224" t="s">
        <v>187</v>
      </c>
      <c r="E289" s="243" t="s">
        <v>30</v>
      </c>
      <c r="F289" s="244" t="s">
        <v>4320</v>
      </c>
      <c r="G289" s="242"/>
      <c r="H289" s="245">
        <v>0.91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1" t="s">
        <v>187</v>
      </c>
      <c r="AU289" s="251" t="s">
        <v>82</v>
      </c>
      <c r="AV289" s="13" t="s">
        <v>82</v>
      </c>
      <c r="AW289" s="13" t="s">
        <v>36</v>
      </c>
      <c r="AX289" s="13" t="s">
        <v>73</v>
      </c>
      <c r="AY289" s="251" t="s">
        <v>175</v>
      </c>
    </row>
    <row r="290" s="15" customFormat="1">
      <c r="A290" s="15"/>
      <c r="B290" s="263"/>
      <c r="C290" s="264"/>
      <c r="D290" s="224" t="s">
        <v>187</v>
      </c>
      <c r="E290" s="265" t="s">
        <v>30</v>
      </c>
      <c r="F290" s="266" t="s">
        <v>231</v>
      </c>
      <c r="G290" s="264"/>
      <c r="H290" s="267">
        <v>0.91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3" t="s">
        <v>187</v>
      </c>
      <c r="AU290" s="273" t="s">
        <v>82</v>
      </c>
      <c r="AV290" s="15" t="s">
        <v>196</v>
      </c>
      <c r="AW290" s="15" t="s">
        <v>36</v>
      </c>
      <c r="AX290" s="15" t="s">
        <v>73</v>
      </c>
      <c r="AY290" s="273" t="s">
        <v>175</v>
      </c>
    </row>
    <row r="291" s="12" customFormat="1">
      <c r="A291" s="12"/>
      <c r="B291" s="231"/>
      <c r="C291" s="232"/>
      <c r="D291" s="224" t="s">
        <v>187</v>
      </c>
      <c r="E291" s="233" t="s">
        <v>30</v>
      </c>
      <c r="F291" s="234" t="s">
        <v>4321</v>
      </c>
      <c r="G291" s="232"/>
      <c r="H291" s="233" t="s">
        <v>30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T291" s="240" t="s">
        <v>187</v>
      </c>
      <c r="AU291" s="240" t="s">
        <v>82</v>
      </c>
      <c r="AV291" s="12" t="s">
        <v>80</v>
      </c>
      <c r="AW291" s="12" t="s">
        <v>36</v>
      </c>
      <c r="AX291" s="12" t="s">
        <v>73</v>
      </c>
      <c r="AY291" s="240" t="s">
        <v>175</v>
      </c>
    </row>
    <row r="292" s="13" customFormat="1">
      <c r="A292" s="13"/>
      <c r="B292" s="241"/>
      <c r="C292" s="242"/>
      <c r="D292" s="224" t="s">
        <v>187</v>
      </c>
      <c r="E292" s="243" t="s">
        <v>30</v>
      </c>
      <c r="F292" s="244" t="s">
        <v>4322</v>
      </c>
      <c r="G292" s="242"/>
      <c r="H292" s="245">
        <v>0.91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187</v>
      </c>
      <c r="AU292" s="251" t="s">
        <v>82</v>
      </c>
      <c r="AV292" s="13" t="s">
        <v>82</v>
      </c>
      <c r="AW292" s="13" t="s">
        <v>36</v>
      </c>
      <c r="AX292" s="13" t="s">
        <v>73</v>
      </c>
      <c r="AY292" s="251" t="s">
        <v>175</v>
      </c>
    </row>
    <row r="293" s="15" customFormat="1">
      <c r="A293" s="15"/>
      <c r="B293" s="263"/>
      <c r="C293" s="264"/>
      <c r="D293" s="224" t="s">
        <v>187</v>
      </c>
      <c r="E293" s="265" t="s">
        <v>30</v>
      </c>
      <c r="F293" s="266" t="s">
        <v>231</v>
      </c>
      <c r="G293" s="264"/>
      <c r="H293" s="267">
        <v>0.91</v>
      </c>
      <c r="I293" s="268"/>
      <c r="J293" s="264"/>
      <c r="K293" s="264"/>
      <c r="L293" s="269"/>
      <c r="M293" s="270"/>
      <c r="N293" s="271"/>
      <c r="O293" s="271"/>
      <c r="P293" s="271"/>
      <c r="Q293" s="271"/>
      <c r="R293" s="271"/>
      <c r="S293" s="271"/>
      <c r="T293" s="272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3" t="s">
        <v>187</v>
      </c>
      <c r="AU293" s="273" t="s">
        <v>82</v>
      </c>
      <c r="AV293" s="15" t="s">
        <v>196</v>
      </c>
      <c r="AW293" s="15" t="s">
        <v>36</v>
      </c>
      <c r="AX293" s="15" t="s">
        <v>73</v>
      </c>
      <c r="AY293" s="273" t="s">
        <v>175</v>
      </c>
    </row>
    <row r="294" s="14" customFormat="1">
      <c r="A294" s="14"/>
      <c r="B294" s="252"/>
      <c r="C294" s="253"/>
      <c r="D294" s="224" t="s">
        <v>187</v>
      </c>
      <c r="E294" s="254" t="s">
        <v>30</v>
      </c>
      <c r="F294" s="255" t="s">
        <v>190</v>
      </c>
      <c r="G294" s="253"/>
      <c r="H294" s="256">
        <v>1.82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187</v>
      </c>
      <c r="AU294" s="262" t="s">
        <v>82</v>
      </c>
      <c r="AV294" s="14" t="s">
        <v>181</v>
      </c>
      <c r="AW294" s="14" t="s">
        <v>36</v>
      </c>
      <c r="AX294" s="14" t="s">
        <v>80</v>
      </c>
      <c r="AY294" s="262" t="s">
        <v>175</v>
      </c>
    </row>
    <row r="295" s="2" customFormat="1" ht="21.75" customHeight="1">
      <c r="A295" s="42"/>
      <c r="B295" s="43"/>
      <c r="C295" s="211" t="s">
        <v>435</v>
      </c>
      <c r="D295" s="211" t="s">
        <v>176</v>
      </c>
      <c r="E295" s="212" t="s">
        <v>4323</v>
      </c>
      <c r="F295" s="213" t="s">
        <v>4324</v>
      </c>
      <c r="G295" s="214" t="s">
        <v>247</v>
      </c>
      <c r="H295" s="215">
        <v>20.15</v>
      </c>
      <c r="I295" s="216"/>
      <c r="J295" s="217">
        <f>ROUND(I295*H295,2)</f>
        <v>0</v>
      </c>
      <c r="K295" s="213" t="s">
        <v>180</v>
      </c>
      <c r="L295" s="48"/>
      <c r="M295" s="218" t="s">
        <v>30</v>
      </c>
      <c r="N295" s="219" t="s">
        <v>44</v>
      </c>
      <c r="O295" s="88"/>
      <c r="P295" s="220">
        <f>O295*H295</f>
        <v>0</v>
      </c>
      <c r="Q295" s="220">
        <v>0.02669</v>
      </c>
      <c r="R295" s="220">
        <f>Q295*H295</f>
        <v>0.53780349999999984</v>
      </c>
      <c r="S295" s="220">
        <v>0</v>
      </c>
      <c r="T295" s="221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2" t="s">
        <v>305</v>
      </c>
      <c r="AT295" s="222" t="s">
        <v>176</v>
      </c>
      <c r="AU295" s="222" t="s">
        <v>82</v>
      </c>
      <c r="AY295" s="20" t="s">
        <v>175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20" t="s">
        <v>80</v>
      </c>
      <c r="BK295" s="223">
        <f>ROUND(I295*H295,2)</f>
        <v>0</v>
      </c>
      <c r="BL295" s="20" t="s">
        <v>305</v>
      </c>
      <c r="BM295" s="222" t="s">
        <v>4325</v>
      </c>
    </row>
    <row r="296" s="2" customFormat="1">
      <c r="A296" s="42"/>
      <c r="B296" s="43"/>
      <c r="C296" s="44"/>
      <c r="D296" s="224" t="s">
        <v>183</v>
      </c>
      <c r="E296" s="44"/>
      <c r="F296" s="225" t="s">
        <v>4326</v>
      </c>
      <c r="G296" s="44"/>
      <c r="H296" s="44"/>
      <c r="I296" s="226"/>
      <c r="J296" s="44"/>
      <c r="K296" s="44"/>
      <c r="L296" s="48"/>
      <c r="M296" s="227"/>
      <c r="N296" s="228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183</v>
      </c>
      <c r="AU296" s="20" t="s">
        <v>82</v>
      </c>
    </row>
    <row r="297" s="2" customFormat="1">
      <c r="A297" s="42"/>
      <c r="B297" s="43"/>
      <c r="C297" s="44"/>
      <c r="D297" s="229" t="s">
        <v>185</v>
      </c>
      <c r="E297" s="44"/>
      <c r="F297" s="230" t="s">
        <v>4327</v>
      </c>
      <c r="G297" s="44"/>
      <c r="H297" s="44"/>
      <c r="I297" s="226"/>
      <c r="J297" s="44"/>
      <c r="K297" s="44"/>
      <c r="L297" s="48"/>
      <c r="M297" s="227"/>
      <c r="N297" s="228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0" t="s">
        <v>185</v>
      </c>
      <c r="AU297" s="20" t="s">
        <v>82</v>
      </c>
    </row>
    <row r="298" s="12" customFormat="1">
      <c r="A298" s="12"/>
      <c r="B298" s="231"/>
      <c r="C298" s="232"/>
      <c r="D298" s="224" t="s">
        <v>187</v>
      </c>
      <c r="E298" s="233" t="s">
        <v>30</v>
      </c>
      <c r="F298" s="234" t="s">
        <v>4328</v>
      </c>
      <c r="G298" s="232"/>
      <c r="H298" s="233" t="s">
        <v>30</v>
      </c>
      <c r="I298" s="235"/>
      <c r="J298" s="232"/>
      <c r="K298" s="232"/>
      <c r="L298" s="236"/>
      <c r="M298" s="237"/>
      <c r="N298" s="238"/>
      <c r="O298" s="238"/>
      <c r="P298" s="238"/>
      <c r="Q298" s="238"/>
      <c r="R298" s="238"/>
      <c r="S298" s="238"/>
      <c r="T298" s="239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40" t="s">
        <v>187</v>
      </c>
      <c r="AU298" s="240" t="s">
        <v>82</v>
      </c>
      <c r="AV298" s="12" t="s">
        <v>80</v>
      </c>
      <c r="AW298" s="12" t="s">
        <v>36</v>
      </c>
      <c r="AX298" s="12" t="s">
        <v>73</v>
      </c>
      <c r="AY298" s="240" t="s">
        <v>175</v>
      </c>
    </row>
    <row r="299" s="13" customFormat="1">
      <c r="A299" s="13"/>
      <c r="B299" s="241"/>
      <c r="C299" s="242"/>
      <c r="D299" s="224" t="s">
        <v>187</v>
      </c>
      <c r="E299" s="243" t="s">
        <v>30</v>
      </c>
      <c r="F299" s="244" t="s">
        <v>4329</v>
      </c>
      <c r="G299" s="242"/>
      <c r="H299" s="245">
        <v>20.15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187</v>
      </c>
      <c r="AU299" s="251" t="s">
        <v>82</v>
      </c>
      <c r="AV299" s="13" t="s">
        <v>82</v>
      </c>
      <c r="AW299" s="13" t="s">
        <v>36</v>
      </c>
      <c r="AX299" s="13" t="s">
        <v>73</v>
      </c>
      <c r="AY299" s="251" t="s">
        <v>175</v>
      </c>
    </row>
    <row r="300" s="14" customFormat="1">
      <c r="A300" s="14"/>
      <c r="B300" s="252"/>
      <c r="C300" s="253"/>
      <c r="D300" s="224" t="s">
        <v>187</v>
      </c>
      <c r="E300" s="254" t="s">
        <v>30</v>
      </c>
      <c r="F300" s="255" t="s">
        <v>190</v>
      </c>
      <c r="G300" s="253"/>
      <c r="H300" s="256">
        <v>20.15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2" t="s">
        <v>187</v>
      </c>
      <c r="AU300" s="262" t="s">
        <v>82</v>
      </c>
      <c r="AV300" s="14" t="s">
        <v>181</v>
      </c>
      <c r="AW300" s="14" t="s">
        <v>36</v>
      </c>
      <c r="AX300" s="14" t="s">
        <v>80</v>
      </c>
      <c r="AY300" s="262" t="s">
        <v>175</v>
      </c>
    </row>
    <row r="301" s="2" customFormat="1" ht="21.75" customHeight="1">
      <c r="A301" s="42"/>
      <c r="B301" s="43"/>
      <c r="C301" s="211" t="s">
        <v>443</v>
      </c>
      <c r="D301" s="211" t="s">
        <v>176</v>
      </c>
      <c r="E301" s="212" t="s">
        <v>4330</v>
      </c>
      <c r="F301" s="213" t="s">
        <v>4331</v>
      </c>
      <c r="G301" s="214" t="s">
        <v>247</v>
      </c>
      <c r="H301" s="215">
        <v>4.42</v>
      </c>
      <c r="I301" s="216"/>
      <c r="J301" s="217">
        <f>ROUND(I301*H301,2)</f>
        <v>0</v>
      </c>
      <c r="K301" s="213" t="s">
        <v>180</v>
      </c>
      <c r="L301" s="48"/>
      <c r="M301" s="218" t="s">
        <v>30</v>
      </c>
      <c r="N301" s="219" t="s">
        <v>44</v>
      </c>
      <c r="O301" s="88"/>
      <c r="P301" s="220">
        <f>O301*H301</f>
        <v>0</v>
      </c>
      <c r="Q301" s="220">
        <v>0.04434</v>
      </c>
      <c r="R301" s="220">
        <f>Q301*H301</f>
        <v>0.1959828</v>
      </c>
      <c r="S301" s="220">
        <v>0</v>
      </c>
      <c r="T301" s="221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2" t="s">
        <v>305</v>
      </c>
      <c r="AT301" s="222" t="s">
        <v>176</v>
      </c>
      <c r="AU301" s="222" t="s">
        <v>82</v>
      </c>
      <c r="AY301" s="20" t="s">
        <v>175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20" t="s">
        <v>80</v>
      </c>
      <c r="BK301" s="223">
        <f>ROUND(I301*H301,2)</f>
        <v>0</v>
      </c>
      <c r="BL301" s="20" t="s">
        <v>305</v>
      </c>
      <c r="BM301" s="222" t="s">
        <v>4332</v>
      </c>
    </row>
    <row r="302" s="2" customFormat="1">
      <c r="A302" s="42"/>
      <c r="B302" s="43"/>
      <c r="C302" s="44"/>
      <c r="D302" s="224" t="s">
        <v>183</v>
      </c>
      <c r="E302" s="44"/>
      <c r="F302" s="225" t="s">
        <v>4333</v>
      </c>
      <c r="G302" s="44"/>
      <c r="H302" s="44"/>
      <c r="I302" s="226"/>
      <c r="J302" s="44"/>
      <c r="K302" s="44"/>
      <c r="L302" s="48"/>
      <c r="M302" s="227"/>
      <c r="N302" s="228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183</v>
      </c>
      <c r="AU302" s="20" t="s">
        <v>82</v>
      </c>
    </row>
    <row r="303" s="2" customFormat="1">
      <c r="A303" s="42"/>
      <c r="B303" s="43"/>
      <c r="C303" s="44"/>
      <c r="D303" s="229" t="s">
        <v>185</v>
      </c>
      <c r="E303" s="44"/>
      <c r="F303" s="230" t="s">
        <v>4334</v>
      </c>
      <c r="G303" s="44"/>
      <c r="H303" s="44"/>
      <c r="I303" s="226"/>
      <c r="J303" s="44"/>
      <c r="K303" s="44"/>
      <c r="L303" s="48"/>
      <c r="M303" s="227"/>
      <c r="N303" s="228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185</v>
      </c>
      <c r="AU303" s="20" t="s">
        <v>82</v>
      </c>
    </row>
    <row r="304" s="12" customFormat="1">
      <c r="A304" s="12"/>
      <c r="B304" s="231"/>
      <c r="C304" s="232"/>
      <c r="D304" s="224" t="s">
        <v>187</v>
      </c>
      <c r="E304" s="233" t="s">
        <v>30</v>
      </c>
      <c r="F304" s="234" t="s">
        <v>4335</v>
      </c>
      <c r="G304" s="232"/>
      <c r="H304" s="233" t="s">
        <v>30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40" t="s">
        <v>187</v>
      </c>
      <c r="AU304" s="240" t="s">
        <v>82</v>
      </c>
      <c r="AV304" s="12" t="s">
        <v>80</v>
      </c>
      <c r="AW304" s="12" t="s">
        <v>36</v>
      </c>
      <c r="AX304" s="12" t="s">
        <v>73</v>
      </c>
      <c r="AY304" s="240" t="s">
        <v>175</v>
      </c>
    </row>
    <row r="305" s="13" customFormat="1">
      <c r="A305" s="13"/>
      <c r="B305" s="241"/>
      <c r="C305" s="242"/>
      <c r="D305" s="224" t="s">
        <v>187</v>
      </c>
      <c r="E305" s="243" t="s">
        <v>30</v>
      </c>
      <c r="F305" s="244" t="s">
        <v>4336</v>
      </c>
      <c r="G305" s="242"/>
      <c r="H305" s="245">
        <v>4.42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187</v>
      </c>
      <c r="AU305" s="251" t="s">
        <v>82</v>
      </c>
      <c r="AV305" s="13" t="s">
        <v>82</v>
      </c>
      <c r="AW305" s="13" t="s">
        <v>36</v>
      </c>
      <c r="AX305" s="13" t="s">
        <v>73</v>
      </c>
      <c r="AY305" s="251" t="s">
        <v>175</v>
      </c>
    </row>
    <row r="306" s="14" customFormat="1">
      <c r="A306" s="14"/>
      <c r="B306" s="252"/>
      <c r="C306" s="253"/>
      <c r="D306" s="224" t="s">
        <v>187</v>
      </c>
      <c r="E306" s="254" t="s">
        <v>30</v>
      </c>
      <c r="F306" s="255" t="s">
        <v>190</v>
      </c>
      <c r="G306" s="253"/>
      <c r="H306" s="256">
        <v>4.42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187</v>
      </c>
      <c r="AU306" s="262" t="s">
        <v>82</v>
      </c>
      <c r="AV306" s="14" t="s">
        <v>181</v>
      </c>
      <c r="AW306" s="14" t="s">
        <v>36</v>
      </c>
      <c r="AX306" s="14" t="s">
        <v>80</v>
      </c>
      <c r="AY306" s="262" t="s">
        <v>175</v>
      </c>
    </row>
    <row r="307" s="2" customFormat="1" ht="21.75" customHeight="1">
      <c r="A307" s="42"/>
      <c r="B307" s="43"/>
      <c r="C307" s="211" t="s">
        <v>449</v>
      </c>
      <c r="D307" s="211" t="s">
        <v>176</v>
      </c>
      <c r="E307" s="212" t="s">
        <v>4337</v>
      </c>
      <c r="F307" s="213" t="s">
        <v>4338</v>
      </c>
      <c r="G307" s="214" t="s">
        <v>247</v>
      </c>
      <c r="H307" s="215">
        <v>34</v>
      </c>
      <c r="I307" s="216"/>
      <c r="J307" s="217">
        <f>ROUND(I307*H307,2)</f>
        <v>0</v>
      </c>
      <c r="K307" s="213" t="s">
        <v>180</v>
      </c>
      <c r="L307" s="48"/>
      <c r="M307" s="218" t="s">
        <v>30</v>
      </c>
      <c r="N307" s="219" t="s">
        <v>44</v>
      </c>
      <c r="O307" s="88"/>
      <c r="P307" s="220">
        <f>O307*H307</f>
        <v>0</v>
      </c>
      <c r="Q307" s="220">
        <v>0.00167</v>
      </c>
      <c r="R307" s="220">
        <f>Q307*H307</f>
        <v>0.056780000000000008</v>
      </c>
      <c r="S307" s="220">
        <v>0</v>
      </c>
      <c r="T307" s="221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2" t="s">
        <v>305</v>
      </c>
      <c r="AT307" s="222" t="s">
        <v>176</v>
      </c>
      <c r="AU307" s="222" t="s">
        <v>82</v>
      </c>
      <c r="AY307" s="20" t="s">
        <v>175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0" t="s">
        <v>80</v>
      </c>
      <c r="BK307" s="223">
        <f>ROUND(I307*H307,2)</f>
        <v>0</v>
      </c>
      <c r="BL307" s="20" t="s">
        <v>305</v>
      </c>
      <c r="BM307" s="222" t="s">
        <v>4339</v>
      </c>
    </row>
    <row r="308" s="2" customFormat="1">
      <c r="A308" s="42"/>
      <c r="B308" s="43"/>
      <c r="C308" s="44"/>
      <c r="D308" s="224" t="s">
        <v>183</v>
      </c>
      <c r="E308" s="44"/>
      <c r="F308" s="225" t="s">
        <v>4340</v>
      </c>
      <c r="G308" s="44"/>
      <c r="H308" s="44"/>
      <c r="I308" s="226"/>
      <c r="J308" s="44"/>
      <c r="K308" s="44"/>
      <c r="L308" s="48"/>
      <c r="M308" s="227"/>
      <c r="N308" s="228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183</v>
      </c>
      <c r="AU308" s="20" t="s">
        <v>82</v>
      </c>
    </row>
    <row r="309" s="2" customFormat="1">
      <c r="A309" s="42"/>
      <c r="B309" s="43"/>
      <c r="C309" s="44"/>
      <c r="D309" s="229" t="s">
        <v>185</v>
      </c>
      <c r="E309" s="44"/>
      <c r="F309" s="230" t="s">
        <v>4341</v>
      </c>
      <c r="G309" s="44"/>
      <c r="H309" s="44"/>
      <c r="I309" s="226"/>
      <c r="J309" s="44"/>
      <c r="K309" s="44"/>
      <c r="L309" s="48"/>
      <c r="M309" s="227"/>
      <c r="N309" s="228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185</v>
      </c>
      <c r="AU309" s="20" t="s">
        <v>82</v>
      </c>
    </row>
    <row r="310" s="12" customFormat="1">
      <c r="A310" s="12"/>
      <c r="B310" s="231"/>
      <c r="C310" s="232"/>
      <c r="D310" s="224" t="s">
        <v>187</v>
      </c>
      <c r="E310" s="233" t="s">
        <v>30</v>
      </c>
      <c r="F310" s="234" t="s">
        <v>4342</v>
      </c>
      <c r="G310" s="232"/>
      <c r="H310" s="233" t="s">
        <v>30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T310" s="240" t="s">
        <v>187</v>
      </c>
      <c r="AU310" s="240" t="s">
        <v>82</v>
      </c>
      <c r="AV310" s="12" t="s">
        <v>80</v>
      </c>
      <c r="AW310" s="12" t="s">
        <v>36</v>
      </c>
      <c r="AX310" s="12" t="s">
        <v>73</v>
      </c>
      <c r="AY310" s="240" t="s">
        <v>175</v>
      </c>
    </row>
    <row r="311" s="12" customFormat="1">
      <c r="A311" s="12"/>
      <c r="B311" s="231"/>
      <c r="C311" s="232"/>
      <c r="D311" s="224" t="s">
        <v>187</v>
      </c>
      <c r="E311" s="233" t="s">
        <v>30</v>
      </c>
      <c r="F311" s="234" t="s">
        <v>4343</v>
      </c>
      <c r="G311" s="232"/>
      <c r="H311" s="233" t="s">
        <v>30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40" t="s">
        <v>187</v>
      </c>
      <c r="AU311" s="240" t="s">
        <v>82</v>
      </c>
      <c r="AV311" s="12" t="s">
        <v>80</v>
      </c>
      <c r="AW311" s="12" t="s">
        <v>36</v>
      </c>
      <c r="AX311" s="12" t="s">
        <v>73</v>
      </c>
      <c r="AY311" s="240" t="s">
        <v>175</v>
      </c>
    </row>
    <row r="312" s="13" customFormat="1">
      <c r="A312" s="13"/>
      <c r="B312" s="241"/>
      <c r="C312" s="242"/>
      <c r="D312" s="224" t="s">
        <v>187</v>
      </c>
      <c r="E312" s="243" t="s">
        <v>30</v>
      </c>
      <c r="F312" s="244" t="s">
        <v>4344</v>
      </c>
      <c r="G312" s="242"/>
      <c r="H312" s="245">
        <v>34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187</v>
      </c>
      <c r="AU312" s="251" t="s">
        <v>82</v>
      </c>
      <c r="AV312" s="13" t="s">
        <v>82</v>
      </c>
      <c r="AW312" s="13" t="s">
        <v>36</v>
      </c>
      <c r="AX312" s="13" t="s">
        <v>73</v>
      </c>
      <c r="AY312" s="251" t="s">
        <v>175</v>
      </c>
    </row>
    <row r="313" s="14" customFormat="1">
      <c r="A313" s="14"/>
      <c r="B313" s="252"/>
      <c r="C313" s="253"/>
      <c r="D313" s="224" t="s">
        <v>187</v>
      </c>
      <c r="E313" s="254" t="s">
        <v>30</v>
      </c>
      <c r="F313" s="255" t="s">
        <v>190</v>
      </c>
      <c r="G313" s="253"/>
      <c r="H313" s="256">
        <v>34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187</v>
      </c>
      <c r="AU313" s="262" t="s">
        <v>82</v>
      </c>
      <c r="AV313" s="14" t="s">
        <v>181</v>
      </c>
      <c r="AW313" s="14" t="s">
        <v>36</v>
      </c>
      <c r="AX313" s="14" t="s">
        <v>80</v>
      </c>
      <c r="AY313" s="262" t="s">
        <v>175</v>
      </c>
    </row>
    <row r="314" s="2" customFormat="1" ht="24.15" customHeight="1">
      <c r="A314" s="42"/>
      <c r="B314" s="43"/>
      <c r="C314" s="211" t="s">
        <v>455</v>
      </c>
      <c r="D314" s="211" t="s">
        <v>176</v>
      </c>
      <c r="E314" s="212" t="s">
        <v>4345</v>
      </c>
      <c r="F314" s="213" t="s">
        <v>4346</v>
      </c>
      <c r="G314" s="214" t="s">
        <v>247</v>
      </c>
      <c r="H314" s="215">
        <v>18</v>
      </c>
      <c r="I314" s="216"/>
      <c r="J314" s="217">
        <f>ROUND(I314*H314,2)</f>
        <v>0</v>
      </c>
      <c r="K314" s="213" t="s">
        <v>180</v>
      </c>
      <c r="L314" s="48"/>
      <c r="M314" s="218" t="s">
        <v>30</v>
      </c>
      <c r="N314" s="219" t="s">
        <v>44</v>
      </c>
      <c r="O314" s="88"/>
      <c r="P314" s="220">
        <f>O314*H314</f>
        <v>0</v>
      </c>
      <c r="Q314" s="220">
        <v>0.00344</v>
      </c>
      <c r="R314" s="220">
        <f>Q314*H314</f>
        <v>0.061919999999999992</v>
      </c>
      <c r="S314" s="220">
        <v>0</v>
      </c>
      <c r="T314" s="221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2" t="s">
        <v>305</v>
      </c>
      <c r="AT314" s="222" t="s">
        <v>176</v>
      </c>
      <c r="AU314" s="222" t="s">
        <v>82</v>
      </c>
      <c r="AY314" s="20" t="s">
        <v>175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20" t="s">
        <v>80</v>
      </c>
      <c r="BK314" s="223">
        <f>ROUND(I314*H314,2)</f>
        <v>0</v>
      </c>
      <c r="BL314" s="20" t="s">
        <v>305</v>
      </c>
      <c r="BM314" s="222" t="s">
        <v>4347</v>
      </c>
    </row>
    <row r="315" s="2" customFormat="1">
      <c r="A315" s="42"/>
      <c r="B315" s="43"/>
      <c r="C315" s="44"/>
      <c r="D315" s="224" t="s">
        <v>183</v>
      </c>
      <c r="E315" s="44"/>
      <c r="F315" s="225" t="s">
        <v>4348</v>
      </c>
      <c r="G315" s="44"/>
      <c r="H315" s="44"/>
      <c r="I315" s="226"/>
      <c r="J315" s="44"/>
      <c r="K315" s="44"/>
      <c r="L315" s="48"/>
      <c r="M315" s="227"/>
      <c r="N315" s="228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183</v>
      </c>
      <c r="AU315" s="20" t="s">
        <v>82</v>
      </c>
    </row>
    <row r="316" s="2" customFormat="1">
      <c r="A316" s="42"/>
      <c r="B316" s="43"/>
      <c r="C316" s="44"/>
      <c r="D316" s="229" t="s">
        <v>185</v>
      </c>
      <c r="E316" s="44"/>
      <c r="F316" s="230" t="s">
        <v>4349</v>
      </c>
      <c r="G316" s="44"/>
      <c r="H316" s="44"/>
      <c r="I316" s="226"/>
      <c r="J316" s="44"/>
      <c r="K316" s="44"/>
      <c r="L316" s="48"/>
      <c r="M316" s="227"/>
      <c r="N316" s="228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185</v>
      </c>
      <c r="AU316" s="20" t="s">
        <v>82</v>
      </c>
    </row>
    <row r="317" s="12" customFormat="1">
      <c r="A317" s="12"/>
      <c r="B317" s="231"/>
      <c r="C317" s="232"/>
      <c r="D317" s="224" t="s">
        <v>187</v>
      </c>
      <c r="E317" s="233" t="s">
        <v>30</v>
      </c>
      <c r="F317" s="234" t="s">
        <v>4350</v>
      </c>
      <c r="G317" s="232"/>
      <c r="H317" s="233" t="s">
        <v>30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40" t="s">
        <v>187</v>
      </c>
      <c r="AU317" s="240" t="s">
        <v>82</v>
      </c>
      <c r="AV317" s="12" t="s">
        <v>80</v>
      </c>
      <c r="AW317" s="12" t="s">
        <v>36</v>
      </c>
      <c r="AX317" s="12" t="s">
        <v>73</v>
      </c>
      <c r="AY317" s="240" t="s">
        <v>175</v>
      </c>
    </row>
    <row r="318" s="12" customFormat="1">
      <c r="A318" s="12"/>
      <c r="B318" s="231"/>
      <c r="C318" s="232"/>
      <c r="D318" s="224" t="s">
        <v>187</v>
      </c>
      <c r="E318" s="233" t="s">
        <v>30</v>
      </c>
      <c r="F318" s="234" t="s">
        <v>4351</v>
      </c>
      <c r="G318" s="232"/>
      <c r="H318" s="233" t="s">
        <v>30</v>
      </c>
      <c r="I318" s="235"/>
      <c r="J318" s="232"/>
      <c r="K318" s="232"/>
      <c r="L318" s="236"/>
      <c r="M318" s="237"/>
      <c r="N318" s="238"/>
      <c r="O318" s="238"/>
      <c r="P318" s="238"/>
      <c r="Q318" s="238"/>
      <c r="R318" s="238"/>
      <c r="S318" s="238"/>
      <c r="T318" s="239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T318" s="240" t="s">
        <v>187</v>
      </c>
      <c r="AU318" s="240" t="s">
        <v>82</v>
      </c>
      <c r="AV318" s="12" t="s">
        <v>80</v>
      </c>
      <c r="AW318" s="12" t="s">
        <v>36</v>
      </c>
      <c r="AX318" s="12" t="s">
        <v>73</v>
      </c>
      <c r="AY318" s="240" t="s">
        <v>175</v>
      </c>
    </row>
    <row r="319" s="13" customFormat="1">
      <c r="A319" s="13"/>
      <c r="B319" s="241"/>
      <c r="C319" s="242"/>
      <c r="D319" s="224" t="s">
        <v>187</v>
      </c>
      <c r="E319" s="243" t="s">
        <v>30</v>
      </c>
      <c r="F319" s="244" t="s">
        <v>4352</v>
      </c>
      <c r="G319" s="242"/>
      <c r="H319" s="245">
        <v>18</v>
      </c>
      <c r="I319" s="246"/>
      <c r="J319" s="242"/>
      <c r="K319" s="242"/>
      <c r="L319" s="247"/>
      <c r="M319" s="248"/>
      <c r="N319" s="249"/>
      <c r="O319" s="249"/>
      <c r="P319" s="249"/>
      <c r="Q319" s="249"/>
      <c r="R319" s="249"/>
      <c r="S319" s="249"/>
      <c r="T319" s="250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1" t="s">
        <v>187</v>
      </c>
      <c r="AU319" s="251" t="s">
        <v>82</v>
      </c>
      <c r="AV319" s="13" t="s">
        <v>82</v>
      </c>
      <c r="AW319" s="13" t="s">
        <v>36</v>
      </c>
      <c r="AX319" s="13" t="s">
        <v>73</v>
      </c>
      <c r="AY319" s="251" t="s">
        <v>175</v>
      </c>
    </row>
    <row r="320" s="14" customFormat="1">
      <c r="A320" s="14"/>
      <c r="B320" s="252"/>
      <c r="C320" s="253"/>
      <c r="D320" s="224" t="s">
        <v>187</v>
      </c>
      <c r="E320" s="254" t="s">
        <v>30</v>
      </c>
      <c r="F320" s="255" t="s">
        <v>190</v>
      </c>
      <c r="G320" s="253"/>
      <c r="H320" s="256">
        <v>18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2" t="s">
        <v>187</v>
      </c>
      <c r="AU320" s="262" t="s">
        <v>82</v>
      </c>
      <c r="AV320" s="14" t="s">
        <v>181</v>
      </c>
      <c r="AW320" s="14" t="s">
        <v>36</v>
      </c>
      <c r="AX320" s="14" t="s">
        <v>80</v>
      </c>
      <c r="AY320" s="262" t="s">
        <v>175</v>
      </c>
    </row>
    <row r="321" s="2" customFormat="1" ht="24.15" customHeight="1">
      <c r="A321" s="42"/>
      <c r="B321" s="43"/>
      <c r="C321" s="211" t="s">
        <v>462</v>
      </c>
      <c r="D321" s="211" t="s">
        <v>176</v>
      </c>
      <c r="E321" s="212" t="s">
        <v>4353</v>
      </c>
      <c r="F321" s="213" t="s">
        <v>4354</v>
      </c>
      <c r="G321" s="214" t="s">
        <v>247</v>
      </c>
      <c r="H321" s="215">
        <v>62</v>
      </c>
      <c r="I321" s="216"/>
      <c r="J321" s="217">
        <f>ROUND(I321*H321,2)</f>
        <v>0</v>
      </c>
      <c r="K321" s="213" t="s">
        <v>180</v>
      </c>
      <c r="L321" s="48"/>
      <c r="M321" s="218" t="s">
        <v>30</v>
      </c>
      <c r="N321" s="219" t="s">
        <v>44</v>
      </c>
      <c r="O321" s="88"/>
      <c r="P321" s="220">
        <f>O321*H321</f>
        <v>0</v>
      </c>
      <c r="Q321" s="220">
        <v>0.00522</v>
      </c>
      <c r="R321" s="220">
        <f>Q321*H321</f>
        <v>0.32363999999999996</v>
      </c>
      <c r="S321" s="220">
        <v>0</v>
      </c>
      <c r="T321" s="221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22" t="s">
        <v>305</v>
      </c>
      <c r="AT321" s="222" t="s">
        <v>176</v>
      </c>
      <c r="AU321" s="222" t="s">
        <v>82</v>
      </c>
      <c r="AY321" s="20" t="s">
        <v>175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20" t="s">
        <v>80</v>
      </c>
      <c r="BK321" s="223">
        <f>ROUND(I321*H321,2)</f>
        <v>0</v>
      </c>
      <c r="BL321" s="20" t="s">
        <v>305</v>
      </c>
      <c r="BM321" s="222" t="s">
        <v>4355</v>
      </c>
    </row>
    <row r="322" s="2" customFormat="1">
      <c r="A322" s="42"/>
      <c r="B322" s="43"/>
      <c r="C322" s="44"/>
      <c r="D322" s="224" t="s">
        <v>183</v>
      </c>
      <c r="E322" s="44"/>
      <c r="F322" s="225" t="s">
        <v>4356</v>
      </c>
      <c r="G322" s="44"/>
      <c r="H322" s="44"/>
      <c r="I322" s="226"/>
      <c r="J322" s="44"/>
      <c r="K322" s="44"/>
      <c r="L322" s="48"/>
      <c r="M322" s="227"/>
      <c r="N322" s="228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183</v>
      </c>
      <c r="AU322" s="20" t="s">
        <v>82</v>
      </c>
    </row>
    <row r="323" s="2" customFormat="1">
      <c r="A323" s="42"/>
      <c r="B323" s="43"/>
      <c r="C323" s="44"/>
      <c r="D323" s="229" t="s">
        <v>185</v>
      </c>
      <c r="E323" s="44"/>
      <c r="F323" s="230" t="s">
        <v>4357</v>
      </c>
      <c r="G323" s="44"/>
      <c r="H323" s="44"/>
      <c r="I323" s="226"/>
      <c r="J323" s="44"/>
      <c r="K323" s="44"/>
      <c r="L323" s="48"/>
      <c r="M323" s="227"/>
      <c r="N323" s="228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0" t="s">
        <v>185</v>
      </c>
      <c r="AU323" s="20" t="s">
        <v>82</v>
      </c>
    </row>
    <row r="324" s="12" customFormat="1">
      <c r="A324" s="12"/>
      <c r="B324" s="231"/>
      <c r="C324" s="232"/>
      <c r="D324" s="224" t="s">
        <v>187</v>
      </c>
      <c r="E324" s="233" t="s">
        <v>30</v>
      </c>
      <c r="F324" s="234" t="s">
        <v>4358</v>
      </c>
      <c r="G324" s="232"/>
      <c r="H324" s="233" t="s">
        <v>30</v>
      </c>
      <c r="I324" s="235"/>
      <c r="J324" s="232"/>
      <c r="K324" s="232"/>
      <c r="L324" s="236"/>
      <c r="M324" s="237"/>
      <c r="N324" s="238"/>
      <c r="O324" s="238"/>
      <c r="P324" s="238"/>
      <c r="Q324" s="238"/>
      <c r="R324" s="238"/>
      <c r="S324" s="238"/>
      <c r="T324" s="239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T324" s="240" t="s">
        <v>187</v>
      </c>
      <c r="AU324" s="240" t="s">
        <v>82</v>
      </c>
      <c r="AV324" s="12" t="s">
        <v>80</v>
      </c>
      <c r="AW324" s="12" t="s">
        <v>36</v>
      </c>
      <c r="AX324" s="12" t="s">
        <v>73</v>
      </c>
      <c r="AY324" s="240" t="s">
        <v>175</v>
      </c>
    </row>
    <row r="325" s="12" customFormat="1">
      <c r="A325" s="12"/>
      <c r="B325" s="231"/>
      <c r="C325" s="232"/>
      <c r="D325" s="224" t="s">
        <v>187</v>
      </c>
      <c r="E325" s="233" t="s">
        <v>30</v>
      </c>
      <c r="F325" s="234" t="s">
        <v>4359</v>
      </c>
      <c r="G325" s="232"/>
      <c r="H325" s="233" t="s">
        <v>30</v>
      </c>
      <c r="I325" s="235"/>
      <c r="J325" s="232"/>
      <c r="K325" s="232"/>
      <c r="L325" s="236"/>
      <c r="M325" s="237"/>
      <c r="N325" s="238"/>
      <c r="O325" s="238"/>
      <c r="P325" s="238"/>
      <c r="Q325" s="238"/>
      <c r="R325" s="238"/>
      <c r="S325" s="238"/>
      <c r="T325" s="239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40" t="s">
        <v>187</v>
      </c>
      <c r="AU325" s="240" t="s">
        <v>82</v>
      </c>
      <c r="AV325" s="12" t="s">
        <v>80</v>
      </c>
      <c r="AW325" s="12" t="s">
        <v>36</v>
      </c>
      <c r="AX325" s="12" t="s">
        <v>73</v>
      </c>
      <c r="AY325" s="240" t="s">
        <v>175</v>
      </c>
    </row>
    <row r="326" s="13" customFormat="1">
      <c r="A326" s="13"/>
      <c r="B326" s="241"/>
      <c r="C326" s="242"/>
      <c r="D326" s="224" t="s">
        <v>187</v>
      </c>
      <c r="E326" s="243" t="s">
        <v>30</v>
      </c>
      <c r="F326" s="244" t="s">
        <v>4360</v>
      </c>
      <c r="G326" s="242"/>
      <c r="H326" s="245">
        <v>62</v>
      </c>
      <c r="I326" s="246"/>
      <c r="J326" s="242"/>
      <c r="K326" s="242"/>
      <c r="L326" s="247"/>
      <c r="M326" s="248"/>
      <c r="N326" s="249"/>
      <c r="O326" s="249"/>
      <c r="P326" s="249"/>
      <c r="Q326" s="249"/>
      <c r="R326" s="249"/>
      <c r="S326" s="249"/>
      <c r="T326" s="250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1" t="s">
        <v>187</v>
      </c>
      <c r="AU326" s="251" t="s">
        <v>82</v>
      </c>
      <c r="AV326" s="13" t="s">
        <v>82</v>
      </c>
      <c r="AW326" s="13" t="s">
        <v>36</v>
      </c>
      <c r="AX326" s="13" t="s">
        <v>73</v>
      </c>
      <c r="AY326" s="251" t="s">
        <v>175</v>
      </c>
    </row>
    <row r="327" s="14" customFormat="1">
      <c r="A327" s="14"/>
      <c r="B327" s="252"/>
      <c r="C327" s="253"/>
      <c r="D327" s="224" t="s">
        <v>187</v>
      </c>
      <c r="E327" s="254" t="s">
        <v>30</v>
      </c>
      <c r="F327" s="255" t="s">
        <v>190</v>
      </c>
      <c r="G327" s="253"/>
      <c r="H327" s="256">
        <v>62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2" t="s">
        <v>187</v>
      </c>
      <c r="AU327" s="262" t="s">
        <v>82</v>
      </c>
      <c r="AV327" s="14" t="s">
        <v>181</v>
      </c>
      <c r="AW327" s="14" t="s">
        <v>36</v>
      </c>
      <c r="AX327" s="14" t="s">
        <v>80</v>
      </c>
      <c r="AY327" s="262" t="s">
        <v>175</v>
      </c>
    </row>
    <row r="328" s="2" customFormat="1" ht="24.15" customHeight="1">
      <c r="A328" s="42"/>
      <c r="B328" s="43"/>
      <c r="C328" s="211" t="s">
        <v>470</v>
      </c>
      <c r="D328" s="211" t="s">
        <v>176</v>
      </c>
      <c r="E328" s="212" t="s">
        <v>4361</v>
      </c>
      <c r="F328" s="213" t="s">
        <v>4362</v>
      </c>
      <c r="G328" s="214" t="s">
        <v>247</v>
      </c>
      <c r="H328" s="215">
        <v>26</v>
      </c>
      <c r="I328" s="216"/>
      <c r="J328" s="217">
        <f>ROUND(I328*H328,2)</f>
        <v>0</v>
      </c>
      <c r="K328" s="213" t="s">
        <v>180</v>
      </c>
      <c r="L328" s="48"/>
      <c r="M328" s="218" t="s">
        <v>30</v>
      </c>
      <c r="N328" s="219" t="s">
        <v>44</v>
      </c>
      <c r="O328" s="88"/>
      <c r="P328" s="220">
        <f>O328*H328</f>
        <v>0</v>
      </c>
      <c r="Q328" s="220">
        <v>0.00817</v>
      </c>
      <c r="R328" s="220">
        <f>Q328*H328</f>
        <v>0.21242</v>
      </c>
      <c r="S328" s="220">
        <v>0</v>
      </c>
      <c r="T328" s="221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22" t="s">
        <v>305</v>
      </c>
      <c r="AT328" s="222" t="s">
        <v>176</v>
      </c>
      <c r="AU328" s="222" t="s">
        <v>82</v>
      </c>
      <c r="AY328" s="20" t="s">
        <v>175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20" t="s">
        <v>80</v>
      </c>
      <c r="BK328" s="223">
        <f>ROUND(I328*H328,2)</f>
        <v>0</v>
      </c>
      <c r="BL328" s="20" t="s">
        <v>305</v>
      </c>
      <c r="BM328" s="222" t="s">
        <v>4363</v>
      </c>
    </row>
    <row r="329" s="2" customFormat="1">
      <c r="A329" s="42"/>
      <c r="B329" s="43"/>
      <c r="C329" s="44"/>
      <c r="D329" s="224" t="s">
        <v>183</v>
      </c>
      <c r="E329" s="44"/>
      <c r="F329" s="225" t="s">
        <v>4364</v>
      </c>
      <c r="G329" s="44"/>
      <c r="H329" s="44"/>
      <c r="I329" s="226"/>
      <c r="J329" s="44"/>
      <c r="K329" s="44"/>
      <c r="L329" s="48"/>
      <c r="M329" s="227"/>
      <c r="N329" s="228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183</v>
      </c>
      <c r="AU329" s="20" t="s">
        <v>82</v>
      </c>
    </row>
    <row r="330" s="2" customFormat="1">
      <c r="A330" s="42"/>
      <c r="B330" s="43"/>
      <c r="C330" s="44"/>
      <c r="D330" s="229" t="s">
        <v>185</v>
      </c>
      <c r="E330" s="44"/>
      <c r="F330" s="230" t="s">
        <v>4365</v>
      </c>
      <c r="G330" s="44"/>
      <c r="H330" s="44"/>
      <c r="I330" s="226"/>
      <c r="J330" s="44"/>
      <c r="K330" s="44"/>
      <c r="L330" s="48"/>
      <c r="M330" s="227"/>
      <c r="N330" s="228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185</v>
      </c>
      <c r="AU330" s="20" t="s">
        <v>82</v>
      </c>
    </row>
    <row r="331" s="12" customFormat="1">
      <c r="A331" s="12"/>
      <c r="B331" s="231"/>
      <c r="C331" s="232"/>
      <c r="D331" s="224" t="s">
        <v>187</v>
      </c>
      <c r="E331" s="233" t="s">
        <v>30</v>
      </c>
      <c r="F331" s="234" t="s">
        <v>4366</v>
      </c>
      <c r="G331" s="232"/>
      <c r="H331" s="233" t="s">
        <v>30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40" t="s">
        <v>187</v>
      </c>
      <c r="AU331" s="240" t="s">
        <v>82</v>
      </c>
      <c r="AV331" s="12" t="s">
        <v>80</v>
      </c>
      <c r="AW331" s="12" t="s">
        <v>36</v>
      </c>
      <c r="AX331" s="12" t="s">
        <v>73</v>
      </c>
      <c r="AY331" s="240" t="s">
        <v>175</v>
      </c>
    </row>
    <row r="332" s="12" customFormat="1">
      <c r="A332" s="12"/>
      <c r="B332" s="231"/>
      <c r="C332" s="232"/>
      <c r="D332" s="224" t="s">
        <v>187</v>
      </c>
      <c r="E332" s="233" t="s">
        <v>30</v>
      </c>
      <c r="F332" s="234" t="s">
        <v>4031</v>
      </c>
      <c r="G332" s="232"/>
      <c r="H332" s="233" t="s">
        <v>30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T332" s="240" t="s">
        <v>187</v>
      </c>
      <c r="AU332" s="240" t="s">
        <v>82</v>
      </c>
      <c r="AV332" s="12" t="s">
        <v>80</v>
      </c>
      <c r="AW332" s="12" t="s">
        <v>36</v>
      </c>
      <c r="AX332" s="12" t="s">
        <v>73</v>
      </c>
      <c r="AY332" s="240" t="s">
        <v>175</v>
      </c>
    </row>
    <row r="333" s="13" customFormat="1">
      <c r="A333" s="13"/>
      <c r="B333" s="241"/>
      <c r="C333" s="242"/>
      <c r="D333" s="224" t="s">
        <v>187</v>
      </c>
      <c r="E333" s="243" t="s">
        <v>30</v>
      </c>
      <c r="F333" s="244" t="s">
        <v>4367</v>
      </c>
      <c r="G333" s="242"/>
      <c r="H333" s="245">
        <v>26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1" t="s">
        <v>187</v>
      </c>
      <c r="AU333" s="251" t="s">
        <v>82</v>
      </c>
      <c r="AV333" s="13" t="s">
        <v>82</v>
      </c>
      <c r="AW333" s="13" t="s">
        <v>36</v>
      </c>
      <c r="AX333" s="13" t="s">
        <v>73</v>
      </c>
      <c r="AY333" s="251" t="s">
        <v>175</v>
      </c>
    </row>
    <row r="334" s="14" customFormat="1">
      <c r="A334" s="14"/>
      <c r="B334" s="252"/>
      <c r="C334" s="253"/>
      <c r="D334" s="224" t="s">
        <v>187</v>
      </c>
      <c r="E334" s="254" t="s">
        <v>30</v>
      </c>
      <c r="F334" s="255" t="s">
        <v>190</v>
      </c>
      <c r="G334" s="253"/>
      <c r="H334" s="256">
        <v>26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2" t="s">
        <v>187</v>
      </c>
      <c r="AU334" s="262" t="s">
        <v>82</v>
      </c>
      <c r="AV334" s="14" t="s">
        <v>181</v>
      </c>
      <c r="AW334" s="14" t="s">
        <v>36</v>
      </c>
      <c r="AX334" s="14" t="s">
        <v>80</v>
      </c>
      <c r="AY334" s="262" t="s">
        <v>175</v>
      </c>
    </row>
    <row r="335" s="2" customFormat="1" ht="21.75" customHeight="1">
      <c r="A335" s="42"/>
      <c r="B335" s="43"/>
      <c r="C335" s="211" t="s">
        <v>479</v>
      </c>
      <c r="D335" s="211" t="s">
        <v>176</v>
      </c>
      <c r="E335" s="212" t="s">
        <v>4368</v>
      </c>
      <c r="F335" s="213" t="s">
        <v>4369</v>
      </c>
      <c r="G335" s="214" t="s">
        <v>567</v>
      </c>
      <c r="H335" s="215">
        <v>7</v>
      </c>
      <c r="I335" s="216"/>
      <c r="J335" s="217">
        <f>ROUND(I335*H335,2)</f>
        <v>0</v>
      </c>
      <c r="K335" s="213" t="s">
        <v>180</v>
      </c>
      <c r="L335" s="48"/>
      <c r="M335" s="218" t="s">
        <v>30</v>
      </c>
      <c r="N335" s="219" t="s">
        <v>44</v>
      </c>
      <c r="O335" s="88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22" t="s">
        <v>305</v>
      </c>
      <c r="AT335" s="222" t="s">
        <v>176</v>
      </c>
      <c r="AU335" s="222" t="s">
        <v>82</v>
      </c>
      <c r="AY335" s="20" t="s">
        <v>175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20" t="s">
        <v>80</v>
      </c>
      <c r="BK335" s="223">
        <f>ROUND(I335*H335,2)</f>
        <v>0</v>
      </c>
      <c r="BL335" s="20" t="s">
        <v>305</v>
      </c>
      <c r="BM335" s="222" t="s">
        <v>4370</v>
      </c>
    </row>
    <row r="336" s="2" customFormat="1">
      <c r="A336" s="42"/>
      <c r="B336" s="43"/>
      <c r="C336" s="44"/>
      <c r="D336" s="224" t="s">
        <v>183</v>
      </c>
      <c r="E336" s="44"/>
      <c r="F336" s="225" t="s">
        <v>4371</v>
      </c>
      <c r="G336" s="44"/>
      <c r="H336" s="44"/>
      <c r="I336" s="226"/>
      <c r="J336" s="44"/>
      <c r="K336" s="44"/>
      <c r="L336" s="48"/>
      <c r="M336" s="227"/>
      <c r="N336" s="228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183</v>
      </c>
      <c r="AU336" s="20" t="s">
        <v>82</v>
      </c>
    </row>
    <row r="337" s="2" customFormat="1">
      <c r="A337" s="42"/>
      <c r="B337" s="43"/>
      <c r="C337" s="44"/>
      <c r="D337" s="229" t="s">
        <v>185</v>
      </c>
      <c r="E337" s="44"/>
      <c r="F337" s="230" t="s">
        <v>4372</v>
      </c>
      <c r="G337" s="44"/>
      <c r="H337" s="44"/>
      <c r="I337" s="226"/>
      <c r="J337" s="44"/>
      <c r="K337" s="44"/>
      <c r="L337" s="48"/>
      <c r="M337" s="227"/>
      <c r="N337" s="228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0" t="s">
        <v>185</v>
      </c>
      <c r="AU337" s="20" t="s">
        <v>82</v>
      </c>
    </row>
    <row r="338" s="12" customFormat="1">
      <c r="A338" s="12"/>
      <c r="B338" s="231"/>
      <c r="C338" s="232"/>
      <c r="D338" s="224" t="s">
        <v>187</v>
      </c>
      <c r="E338" s="233" t="s">
        <v>30</v>
      </c>
      <c r="F338" s="234" t="s">
        <v>4373</v>
      </c>
      <c r="G338" s="232"/>
      <c r="H338" s="233" t="s">
        <v>30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T338" s="240" t="s">
        <v>187</v>
      </c>
      <c r="AU338" s="240" t="s">
        <v>82</v>
      </c>
      <c r="AV338" s="12" t="s">
        <v>80</v>
      </c>
      <c r="AW338" s="12" t="s">
        <v>36</v>
      </c>
      <c r="AX338" s="12" t="s">
        <v>73</v>
      </c>
      <c r="AY338" s="240" t="s">
        <v>175</v>
      </c>
    </row>
    <row r="339" s="12" customFormat="1">
      <c r="A339" s="12"/>
      <c r="B339" s="231"/>
      <c r="C339" s="232"/>
      <c r="D339" s="224" t="s">
        <v>187</v>
      </c>
      <c r="E339" s="233" t="s">
        <v>30</v>
      </c>
      <c r="F339" s="234" t="s">
        <v>4374</v>
      </c>
      <c r="G339" s="232"/>
      <c r="H339" s="233" t="s">
        <v>30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40" t="s">
        <v>187</v>
      </c>
      <c r="AU339" s="240" t="s">
        <v>82</v>
      </c>
      <c r="AV339" s="12" t="s">
        <v>80</v>
      </c>
      <c r="AW339" s="12" t="s">
        <v>36</v>
      </c>
      <c r="AX339" s="12" t="s">
        <v>73</v>
      </c>
      <c r="AY339" s="240" t="s">
        <v>175</v>
      </c>
    </row>
    <row r="340" s="13" customFormat="1">
      <c r="A340" s="13"/>
      <c r="B340" s="241"/>
      <c r="C340" s="242"/>
      <c r="D340" s="224" t="s">
        <v>187</v>
      </c>
      <c r="E340" s="243" t="s">
        <v>30</v>
      </c>
      <c r="F340" s="244" t="s">
        <v>4375</v>
      </c>
      <c r="G340" s="242"/>
      <c r="H340" s="245">
        <v>7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1" t="s">
        <v>187</v>
      </c>
      <c r="AU340" s="251" t="s">
        <v>82</v>
      </c>
      <c r="AV340" s="13" t="s">
        <v>82</v>
      </c>
      <c r="AW340" s="13" t="s">
        <v>36</v>
      </c>
      <c r="AX340" s="13" t="s">
        <v>73</v>
      </c>
      <c r="AY340" s="251" t="s">
        <v>175</v>
      </c>
    </row>
    <row r="341" s="14" customFormat="1">
      <c r="A341" s="14"/>
      <c r="B341" s="252"/>
      <c r="C341" s="253"/>
      <c r="D341" s="224" t="s">
        <v>187</v>
      </c>
      <c r="E341" s="254" t="s">
        <v>30</v>
      </c>
      <c r="F341" s="255" t="s">
        <v>190</v>
      </c>
      <c r="G341" s="253"/>
      <c r="H341" s="256">
        <v>7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2" t="s">
        <v>187</v>
      </c>
      <c r="AU341" s="262" t="s">
        <v>82</v>
      </c>
      <c r="AV341" s="14" t="s">
        <v>181</v>
      </c>
      <c r="AW341" s="14" t="s">
        <v>36</v>
      </c>
      <c r="AX341" s="14" t="s">
        <v>80</v>
      </c>
      <c r="AY341" s="262" t="s">
        <v>175</v>
      </c>
    </row>
    <row r="342" s="2" customFormat="1" ht="16.5" customHeight="1">
      <c r="A342" s="42"/>
      <c r="B342" s="43"/>
      <c r="C342" s="287" t="s">
        <v>486</v>
      </c>
      <c r="D342" s="287" t="s">
        <v>770</v>
      </c>
      <c r="E342" s="288" t="s">
        <v>4376</v>
      </c>
      <c r="F342" s="289" t="s">
        <v>4377</v>
      </c>
      <c r="G342" s="290" t="s">
        <v>567</v>
      </c>
      <c r="H342" s="291">
        <v>7</v>
      </c>
      <c r="I342" s="292"/>
      <c r="J342" s="293">
        <f>ROUND(I342*H342,2)</f>
        <v>0</v>
      </c>
      <c r="K342" s="289" t="s">
        <v>180</v>
      </c>
      <c r="L342" s="294"/>
      <c r="M342" s="295" t="s">
        <v>30</v>
      </c>
      <c r="N342" s="296" t="s">
        <v>44</v>
      </c>
      <c r="O342" s="88"/>
      <c r="P342" s="220">
        <f>O342*H342</f>
        <v>0</v>
      </c>
      <c r="Q342" s="220">
        <v>0.0004</v>
      </c>
      <c r="R342" s="220">
        <f>Q342*H342</f>
        <v>0.0028</v>
      </c>
      <c r="S342" s="220">
        <v>0</v>
      </c>
      <c r="T342" s="221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2" t="s">
        <v>462</v>
      </c>
      <c r="AT342" s="222" t="s">
        <v>770</v>
      </c>
      <c r="AU342" s="222" t="s">
        <v>82</v>
      </c>
      <c r="AY342" s="20" t="s">
        <v>175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0" t="s">
        <v>80</v>
      </c>
      <c r="BK342" s="223">
        <f>ROUND(I342*H342,2)</f>
        <v>0</v>
      </c>
      <c r="BL342" s="20" t="s">
        <v>305</v>
      </c>
      <c r="BM342" s="222" t="s">
        <v>4378</v>
      </c>
    </row>
    <row r="343" s="2" customFormat="1">
      <c r="A343" s="42"/>
      <c r="B343" s="43"/>
      <c r="C343" s="44"/>
      <c r="D343" s="224" t="s">
        <v>183</v>
      </c>
      <c r="E343" s="44"/>
      <c r="F343" s="225" t="s">
        <v>4377</v>
      </c>
      <c r="G343" s="44"/>
      <c r="H343" s="44"/>
      <c r="I343" s="226"/>
      <c r="J343" s="44"/>
      <c r="K343" s="44"/>
      <c r="L343" s="48"/>
      <c r="M343" s="227"/>
      <c r="N343" s="228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183</v>
      </c>
      <c r="AU343" s="20" t="s">
        <v>82</v>
      </c>
    </row>
    <row r="344" s="12" customFormat="1">
      <c r="A344" s="12"/>
      <c r="B344" s="231"/>
      <c r="C344" s="232"/>
      <c r="D344" s="224" t="s">
        <v>187</v>
      </c>
      <c r="E344" s="233" t="s">
        <v>30</v>
      </c>
      <c r="F344" s="234" t="s">
        <v>4373</v>
      </c>
      <c r="G344" s="232"/>
      <c r="H344" s="233" t="s">
        <v>30</v>
      </c>
      <c r="I344" s="235"/>
      <c r="J344" s="232"/>
      <c r="K344" s="232"/>
      <c r="L344" s="236"/>
      <c r="M344" s="237"/>
      <c r="N344" s="238"/>
      <c r="O344" s="238"/>
      <c r="P344" s="238"/>
      <c r="Q344" s="238"/>
      <c r="R344" s="238"/>
      <c r="S344" s="238"/>
      <c r="T344" s="239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40" t="s">
        <v>187</v>
      </c>
      <c r="AU344" s="240" t="s">
        <v>82</v>
      </c>
      <c r="AV344" s="12" t="s">
        <v>80</v>
      </c>
      <c r="AW344" s="12" t="s">
        <v>36</v>
      </c>
      <c r="AX344" s="12" t="s">
        <v>73</v>
      </c>
      <c r="AY344" s="240" t="s">
        <v>175</v>
      </c>
    </row>
    <row r="345" s="12" customFormat="1">
      <c r="A345" s="12"/>
      <c r="B345" s="231"/>
      <c r="C345" s="232"/>
      <c r="D345" s="224" t="s">
        <v>187</v>
      </c>
      <c r="E345" s="233" t="s">
        <v>30</v>
      </c>
      <c r="F345" s="234" t="s">
        <v>4374</v>
      </c>
      <c r="G345" s="232"/>
      <c r="H345" s="233" t="s">
        <v>30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T345" s="240" t="s">
        <v>187</v>
      </c>
      <c r="AU345" s="240" t="s">
        <v>82</v>
      </c>
      <c r="AV345" s="12" t="s">
        <v>80</v>
      </c>
      <c r="AW345" s="12" t="s">
        <v>36</v>
      </c>
      <c r="AX345" s="12" t="s">
        <v>73</v>
      </c>
      <c r="AY345" s="240" t="s">
        <v>175</v>
      </c>
    </row>
    <row r="346" s="13" customFormat="1">
      <c r="A346" s="13"/>
      <c r="B346" s="241"/>
      <c r="C346" s="242"/>
      <c r="D346" s="224" t="s">
        <v>187</v>
      </c>
      <c r="E346" s="243" t="s">
        <v>30</v>
      </c>
      <c r="F346" s="244" t="s">
        <v>4379</v>
      </c>
      <c r="G346" s="242"/>
      <c r="H346" s="245">
        <v>7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1" t="s">
        <v>187</v>
      </c>
      <c r="AU346" s="251" t="s">
        <v>82</v>
      </c>
      <c r="AV346" s="13" t="s">
        <v>82</v>
      </c>
      <c r="AW346" s="13" t="s">
        <v>36</v>
      </c>
      <c r="AX346" s="13" t="s">
        <v>73</v>
      </c>
      <c r="AY346" s="251" t="s">
        <v>175</v>
      </c>
    </row>
    <row r="347" s="14" customFormat="1">
      <c r="A347" s="14"/>
      <c r="B347" s="252"/>
      <c r="C347" s="253"/>
      <c r="D347" s="224" t="s">
        <v>187</v>
      </c>
      <c r="E347" s="254" t="s">
        <v>30</v>
      </c>
      <c r="F347" s="255" t="s">
        <v>190</v>
      </c>
      <c r="G347" s="253"/>
      <c r="H347" s="256">
        <v>7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2" t="s">
        <v>187</v>
      </c>
      <c r="AU347" s="262" t="s">
        <v>82</v>
      </c>
      <c r="AV347" s="14" t="s">
        <v>181</v>
      </c>
      <c r="AW347" s="14" t="s">
        <v>36</v>
      </c>
      <c r="AX347" s="14" t="s">
        <v>80</v>
      </c>
      <c r="AY347" s="262" t="s">
        <v>175</v>
      </c>
    </row>
    <row r="348" s="2" customFormat="1" ht="16.5" customHeight="1">
      <c r="A348" s="42"/>
      <c r="B348" s="43"/>
      <c r="C348" s="211" t="s">
        <v>497</v>
      </c>
      <c r="D348" s="275" t="s">
        <v>176</v>
      </c>
      <c r="E348" s="212" t="s">
        <v>4380</v>
      </c>
      <c r="F348" s="213" t="s">
        <v>4381</v>
      </c>
      <c r="G348" s="214" t="s">
        <v>630</v>
      </c>
      <c r="H348" s="215">
        <v>1</v>
      </c>
      <c r="I348" s="216"/>
      <c r="J348" s="217">
        <f>ROUND(I348*H348,2)</f>
        <v>0</v>
      </c>
      <c r="K348" s="213" t="s">
        <v>30</v>
      </c>
      <c r="L348" s="48"/>
      <c r="M348" s="218" t="s">
        <v>30</v>
      </c>
      <c r="N348" s="219" t="s">
        <v>44</v>
      </c>
      <c r="O348" s="88"/>
      <c r="P348" s="220">
        <f>O348*H348</f>
        <v>0</v>
      </c>
      <c r="Q348" s="220">
        <v>0</v>
      </c>
      <c r="R348" s="220">
        <f>Q348*H348</f>
        <v>0</v>
      </c>
      <c r="S348" s="220">
        <v>0</v>
      </c>
      <c r="T348" s="221">
        <f>S348*H348</f>
        <v>0</v>
      </c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R348" s="222" t="s">
        <v>305</v>
      </c>
      <c r="AT348" s="222" t="s">
        <v>176</v>
      </c>
      <c r="AU348" s="222" t="s">
        <v>82</v>
      </c>
      <c r="AY348" s="20" t="s">
        <v>175</v>
      </c>
      <c r="BE348" s="223">
        <f>IF(N348="základní",J348,0)</f>
        <v>0</v>
      </c>
      <c r="BF348" s="223">
        <f>IF(N348="snížená",J348,0)</f>
        <v>0</v>
      </c>
      <c r="BG348" s="223">
        <f>IF(N348="zákl. přenesená",J348,0)</f>
        <v>0</v>
      </c>
      <c r="BH348" s="223">
        <f>IF(N348="sníž. přenesená",J348,0)</f>
        <v>0</v>
      </c>
      <c r="BI348" s="223">
        <f>IF(N348="nulová",J348,0)</f>
        <v>0</v>
      </c>
      <c r="BJ348" s="20" t="s">
        <v>80</v>
      </c>
      <c r="BK348" s="223">
        <f>ROUND(I348*H348,2)</f>
        <v>0</v>
      </c>
      <c r="BL348" s="20" t="s">
        <v>305</v>
      </c>
      <c r="BM348" s="222" t="s">
        <v>4382</v>
      </c>
    </row>
    <row r="349" s="2" customFormat="1">
      <c r="A349" s="42"/>
      <c r="B349" s="43"/>
      <c r="C349" s="44"/>
      <c r="D349" s="224" t="s">
        <v>183</v>
      </c>
      <c r="E349" s="44"/>
      <c r="F349" s="225" t="s">
        <v>4381</v>
      </c>
      <c r="G349" s="44"/>
      <c r="H349" s="44"/>
      <c r="I349" s="226"/>
      <c r="J349" s="44"/>
      <c r="K349" s="44"/>
      <c r="L349" s="48"/>
      <c r="M349" s="227"/>
      <c r="N349" s="228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183</v>
      </c>
      <c r="AU349" s="20" t="s">
        <v>82</v>
      </c>
    </row>
    <row r="350" s="2" customFormat="1" ht="16.5" customHeight="1">
      <c r="A350" s="42"/>
      <c r="B350" s="43"/>
      <c r="C350" s="211" t="s">
        <v>505</v>
      </c>
      <c r="D350" s="211" t="s">
        <v>176</v>
      </c>
      <c r="E350" s="212" t="s">
        <v>4383</v>
      </c>
      <c r="F350" s="213" t="s">
        <v>4384</v>
      </c>
      <c r="G350" s="214" t="s">
        <v>295</v>
      </c>
      <c r="H350" s="215">
        <v>1.655</v>
      </c>
      <c r="I350" s="216"/>
      <c r="J350" s="217">
        <f>ROUND(I350*H350,2)</f>
        <v>0</v>
      </c>
      <c r="K350" s="213" t="s">
        <v>180</v>
      </c>
      <c r="L350" s="48"/>
      <c r="M350" s="218" t="s">
        <v>30</v>
      </c>
      <c r="N350" s="219" t="s">
        <v>44</v>
      </c>
      <c r="O350" s="88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2" t="s">
        <v>305</v>
      </c>
      <c r="AT350" s="222" t="s">
        <v>176</v>
      </c>
      <c r="AU350" s="222" t="s">
        <v>82</v>
      </c>
      <c r="AY350" s="20" t="s">
        <v>175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0" t="s">
        <v>80</v>
      </c>
      <c r="BK350" s="223">
        <f>ROUND(I350*H350,2)</f>
        <v>0</v>
      </c>
      <c r="BL350" s="20" t="s">
        <v>305</v>
      </c>
      <c r="BM350" s="222" t="s">
        <v>4385</v>
      </c>
    </row>
    <row r="351" s="2" customFormat="1">
      <c r="A351" s="42"/>
      <c r="B351" s="43"/>
      <c r="C351" s="44"/>
      <c r="D351" s="224" t="s">
        <v>183</v>
      </c>
      <c r="E351" s="44"/>
      <c r="F351" s="225" t="s">
        <v>4386</v>
      </c>
      <c r="G351" s="44"/>
      <c r="H351" s="44"/>
      <c r="I351" s="226"/>
      <c r="J351" s="44"/>
      <c r="K351" s="44"/>
      <c r="L351" s="48"/>
      <c r="M351" s="227"/>
      <c r="N351" s="228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183</v>
      </c>
      <c r="AU351" s="20" t="s">
        <v>82</v>
      </c>
    </row>
    <row r="352" s="2" customFormat="1">
      <c r="A352" s="42"/>
      <c r="B352" s="43"/>
      <c r="C352" s="44"/>
      <c r="D352" s="229" t="s">
        <v>185</v>
      </c>
      <c r="E352" s="44"/>
      <c r="F352" s="230" t="s">
        <v>4387</v>
      </c>
      <c r="G352" s="44"/>
      <c r="H352" s="44"/>
      <c r="I352" s="226"/>
      <c r="J352" s="44"/>
      <c r="K352" s="44"/>
      <c r="L352" s="48"/>
      <c r="M352" s="227"/>
      <c r="N352" s="228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185</v>
      </c>
      <c r="AU352" s="20" t="s">
        <v>82</v>
      </c>
    </row>
    <row r="353" s="2" customFormat="1">
      <c r="A353" s="42"/>
      <c r="B353" s="43"/>
      <c r="C353" s="44"/>
      <c r="D353" s="224" t="s">
        <v>311</v>
      </c>
      <c r="E353" s="44"/>
      <c r="F353" s="274" t="s">
        <v>4179</v>
      </c>
      <c r="G353" s="44"/>
      <c r="H353" s="44"/>
      <c r="I353" s="226"/>
      <c r="J353" s="44"/>
      <c r="K353" s="44"/>
      <c r="L353" s="48"/>
      <c r="M353" s="227"/>
      <c r="N353" s="228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311</v>
      </c>
      <c r="AU353" s="20" t="s">
        <v>82</v>
      </c>
    </row>
    <row r="354" s="11" customFormat="1" ht="22.8" customHeight="1">
      <c r="A354" s="11"/>
      <c r="B354" s="197"/>
      <c r="C354" s="198"/>
      <c r="D354" s="199" t="s">
        <v>72</v>
      </c>
      <c r="E354" s="285" t="s">
        <v>673</v>
      </c>
      <c r="F354" s="285" t="s">
        <v>674</v>
      </c>
      <c r="G354" s="198"/>
      <c r="H354" s="198"/>
      <c r="I354" s="201"/>
      <c r="J354" s="286">
        <f>BK354</f>
        <v>0</v>
      </c>
      <c r="K354" s="198"/>
      <c r="L354" s="203"/>
      <c r="M354" s="204"/>
      <c r="N354" s="205"/>
      <c r="O354" s="205"/>
      <c r="P354" s="206">
        <f>SUM(P355:P411)</f>
        <v>0</v>
      </c>
      <c r="Q354" s="205"/>
      <c r="R354" s="206">
        <f>SUM(R355:R411)</f>
        <v>0.5238798</v>
      </c>
      <c r="S354" s="205"/>
      <c r="T354" s="207">
        <f>SUM(T355:T411)</f>
        <v>0</v>
      </c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R354" s="208" t="s">
        <v>82</v>
      </c>
      <c r="AT354" s="209" t="s">
        <v>72</v>
      </c>
      <c r="AU354" s="209" t="s">
        <v>80</v>
      </c>
      <c r="AY354" s="208" t="s">
        <v>175</v>
      </c>
      <c r="BK354" s="210">
        <f>SUM(BK355:BK411)</f>
        <v>0</v>
      </c>
    </row>
    <row r="355" s="2" customFormat="1" ht="16.5" customHeight="1">
      <c r="A355" s="42"/>
      <c r="B355" s="43"/>
      <c r="C355" s="211" t="s">
        <v>512</v>
      </c>
      <c r="D355" s="211" t="s">
        <v>176</v>
      </c>
      <c r="E355" s="212" t="s">
        <v>3698</v>
      </c>
      <c r="F355" s="213" t="s">
        <v>3699</v>
      </c>
      <c r="G355" s="214" t="s">
        <v>788</v>
      </c>
      <c r="H355" s="215">
        <v>489.14</v>
      </c>
      <c r="I355" s="216"/>
      <c r="J355" s="217">
        <f>ROUND(I355*H355,2)</f>
        <v>0</v>
      </c>
      <c r="K355" s="213" t="s">
        <v>3562</v>
      </c>
      <c r="L355" s="48"/>
      <c r="M355" s="218" t="s">
        <v>30</v>
      </c>
      <c r="N355" s="219" t="s">
        <v>44</v>
      </c>
      <c r="O355" s="88"/>
      <c r="P355" s="220">
        <f>O355*H355</f>
        <v>0</v>
      </c>
      <c r="Q355" s="220">
        <v>6.9999999999999992E-05</v>
      </c>
      <c r="R355" s="220">
        <f>Q355*H355</f>
        <v>0.034239799999999992</v>
      </c>
      <c r="S355" s="220">
        <v>0</v>
      </c>
      <c r="T355" s="221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22" t="s">
        <v>305</v>
      </c>
      <c r="AT355" s="222" t="s">
        <v>176</v>
      </c>
      <c r="AU355" s="222" t="s">
        <v>82</v>
      </c>
      <c r="AY355" s="20" t="s">
        <v>175</v>
      </c>
      <c r="BE355" s="223">
        <f>IF(N355="základní",J355,0)</f>
        <v>0</v>
      </c>
      <c r="BF355" s="223">
        <f>IF(N355="snížená",J355,0)</f>
        <v>0</v>
      </c>
      <c r="BG355" s="223">
        <f>IF(N355="zákl. přenesená",J355,0)</f>
        <v>0</v>
      </c>
      <c r="BH355" s="223">
        <f>IF(N355="sníž. přenesená",J355,0)</f>
        <v>0</v>
      </c>
      <c r="BI355" s="223">
        <f>IF(N355="nulová",J355,0)</f>
        <v>0</v>
      </c>
      <c r="BJ355" s="20" t="s">
        <v>80</v>
      </c>
      <c r="BK355" s="223">
        <f>ROUND(I355*H355,2)</f>
        <v>0</v>
      </c>
      <c r="BL355" s="20" t="s">
        <v>305</v>
      </c>
      <c r="BM355" s="222" t="s">
        <v>4388</v>
      </c>
    </row>
    <row r="356" s="2" customFormat="1">
      <c r="A356" s="42"/>
      <c r="B356" s="43"/>
      <c r="C356" s="44"/>
      <c r="D356" s="224" t="s">
        <v>183</v>
      </c>
      <c r="E356" s="44"/>
      <c r="F356" s="225" t="s">
        <v>3701</v>
      </c>
      <c r="G356" s="44"/>
      <c r="H356" s="44"/>
      <c r="I356" s="226"/>
      <c r="J356" s="44"/>
      <c r="K356" s="44"/>
      <c r="L356" s="48"/>
      <c r="M356" s="227"/>
      <c r="N356" s="228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183</v>
      </c>
      <c r="AU356" s="20" t="s">
        <v>82</v>
      </c>
    </row>
    <row r="357" s="2" customFormat="1">
      <c r="A357" s="42"/>
      <c r="B357" s="43"/>
      <c r="C357" s="44"/>
      <c r="D357" s="229" t="s">
        <v>185</v>
      </c>
      <c r="E357" s="44"/>
      <c r="F357" s="230" t="s">
        <v>3702</v>
      </c>
      <c r="G357" s="44"/>
      <c r="H357" s="44"/>
      <c r="I357" s="226"/>
      <c r="J357" s="44"/>
      <c r="K357" s="44"/>
      <c r="L357" s="48"/>
      <c r="M357" s="227"/>
      <c r="N357" s="228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185</v>
      </c>
      <c r="AU357" s="20" t="s">
        <v>82</v>
      </c>
    </row>
    <row r="358" s="12" customFormat="1">
      <c r="A358" s="12"/>
      <c r="B358" s="231"/>
      <c r="C358" s="232"/>
      <c r="D358" s="224" t="s">
        <v>187</v>
      </c>
      <c r="E358" s="233" t="s">
        <v>30</v>
      </c>
      <c r="F358" s="234" t="s">
        <v>4389</v>
      </c>
      <c r="G358" s="232"/>
      <c r="H358" s="233" t="s">
        <v>30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40" t="s">
        <v>187</v>
      </c>
      <c r="AU358" s="240" t="s">
        <v>82</v>
      </c>
      <c r="AV358" s="12" t="s">
        <v>80</v>
      </c>
      <c r="AW358" s="12" t="s">
        <v>36</v>
      </c>
      <c r="AX358" s="12" t="s">
        <v>73</v>
      </c>
      <c r="AY358" s="240" t="s">
        <v>175</v>
      </c>
    </row>
    <row r="359" s="13" customFormat="1">
      <c r="A359" s="13"/>
      <c r="B359" s="241"/>
      <c r="C359" s="242"/>
      <c r="D359" s="224" t="s">
        <v>187</v>
      </c>
      <c r="E359" s="243" t="s">
        <v>30</v>
      </c>
      <c r="F359" s="244" t="s">
        <v>4390</v>
      </c>
      <c r="G359" s="242"/>
      <c r="H359" s="245">
        <v>22.5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187</v>
      </c>
      <c r="AU359" s="251" t="s">
        <v>82</v>
      </c>
      <c r="AV359" s="13" t="s">
        <v>82</v>
      </c>
      <c r="AW359" s="13" t="s">
        <v>36</v>
      </c>
      <c r="AX359" s="13" t="s">
        <v>73</v>
      </c>
      <c r="AY359" s="251" t="s">
        <v>175</v>
      </c>
    </row>
    <row r="360" s="15" customFormat="1">
      <c r="A360" s="15"/>
      <c r="B360" s="263"/>
      <c r="C360" s="264"/>
      <c r="D360" s="224" t="s">
        <v>187</v>
      </c>
      <c r="E360" s="265" t="s">
        <v>30</v>
      </c>
      <c r="F360" s="266" t="s">
        <v>231</v>
      </c>
      <c r="G360" s="264"/>
      <c r="H360" s="267">
        <v>22.5</v>
      </c>
      <c r="I360" s="268"/>
      <c r="J360" s="264"/>
      <c r="K360" s="264"/>
      <c r="L360" s="269"/>
      <c r="M360" s="270"/>
      <c r="N360" s="271"/>
      <c r="O360" s="271"/>
      <c r="P360" s="271"/>
      <c r="Q360" s="271"/>
      <c r="R360" s="271"/>
      <c r="S360" s="271"/>
      <c r="T360" s="27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3" t="s">
        <v>187</v>
      </c>
      <c r="AU360" s="273" t="s">
        <v>82</v>
      </c>
      <c r="AV360" s="15" t="s">
        <v>196</v>
      </c>
      <c r="AW360" s="15" t="s">
        <v>36</v>
      </c>
      <c r="AX360" s="15" t="s">
        <v>73</v>
      </c>
      <c r="AY360" s="273" t="s">
        <v>175</v>
      </c>
    </row>
    <row r="361" s="12" customFormat="1">
      <c r="A361" s="12"/>
      <c r="B361" s="231"/>
      <c r="C361" s="232"/>
      <c r="D361" s="224" t="s">
        <v>187</v>
      </c>
      <c r="E361" s="233" t="s">
        <v>30</v>
      </c>
      <c r="F361" s="234" t="s">
        <v>4391</v>
      </c>
      <c r="G361" s="232"/>
      <c r="H361" s="233" t="s">
        <v>30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40" t="s">
        <v>187</v>
      </c>
      <c r="AU361" s="240" t="s">
        <v>82</v>
      </c>
      <c r="AV361" s="12" t="s">
        <v>80</v>
      </c>
      <c r="AW361" s="12" t="s">
        <v>36</v>
      </c>
      <c r="AX361" s="12" t="s">
        <v>73</v>
      </c>
      <c r="AY361" s="240" t="s">
        <v>175</v>
      </c>
    </row>
    <row r="362" s="13" customFormat="1">
      <c r="A362" s="13"/>
      <c r="B362" s="241"/>
      <c r="C362" s="242"/>
      <c r="D362" s="224" t="s">
        <v>187</v>
      </c>
      <c r="E362" s="243" t="s">
        <v>30</v>
      </c>
      <c r="F362" s="244" t="s">
        <v>4392</v>
      </c>
      <c r="G362" s="242"/>
      <c r="H362" s="245">
        <v>23.12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1" t="s">
        <v>187</v>
      </c>
      <c r="AU362" s="251" t="s">
        <v>82</v>
      </c>
      <c r="AV362" s="13" t="s">
        <v>82</v>
      </c>
      <c r="AW362" s="13" t="s">
        <v>36</v>
      </c>
      <c r="AX362" s="13" t="s">
        <v>73</v>
      </c>
      <c r="AY362" s="251" t="s">
        <v>175</v>
      </c>
    </row>
    <row r="363" s="15" customFormat="1">
      <c r="A363" s="15"/>
      <c r="B363" s="263"/>
      <c r="C363" s="264"/>
      <c r="D363" s="224" t="s">
        <v>187</v>
      </c>
      <c r="E363" s="265" t="s">
        <v>30</v>
      </c>
      <c r="F363" s="266" t="s">
        <v>231</v>
      </c>
      <c r="G363" s="264"/>
      <c r="H363" s="267">
        <v>23.12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3" t="s">
        <v>187</v>
      </c>
      <c r="AU363" s="273" t="s">
        <v>82</v>
      </c>
      <c r="AV363" s="15" t="s">
        <v>196</v>
      </c>
      <c r="AW363" s="15" t="s">
        <v>36</v>
      </c>
      <c r="AX363" s="15" t="s">
        <v>73</v>
      </c>
      <c r="AY363" s="273" t="s">
        <v>175</v>
      </c>
    </row>
    <row r="364" s="12" customFormat="1">
      <c r="A364" s="12"/>
      <c r="B364" s="231"/>
      <c r="C364" s="232"/>
      <c r="D364" s="224" t="s">
        <v>187</v>
      </c>
      <c r="E364" s="233" t="s">
        <v>30</v>
      </c>
      <c r="F364" s="234" t="s">
        <v>4393</v>
      </c>
      <c r="G364" s="232"/>
      <c r="H364" s="233" t="s">
        <v>30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40" t="s">
        <v>187</v>
      </c>
      <c r="AU364" s="240" t="s">
        <v>82</v>
      </c>
      <c r="AV364" s="12" t="s">
        <v>80</v>
      </c>
      <c r="AW364" s="12" t="s">
        <v>36</v>
      </c>
      <c r="AX364" s="12" t="s">
        <v>73</v>
      </c>
      <c r="AY364" s="240" t="s">
        <v>175</v>
      </c>
    </row>
    <row r="365" s="13" customFormat="1">
      <c r="A365" s="13"/>
      <c r="B365" s="241"/>
      <c r="C365" s="242"/>
      <c r="D365" s="224" t="s">
        <v>187</v>
      </c>
      <c r="E365" s="243" t="s">
        <v>30</v>
      </c>
      <c r="F365" s="244" t="s">
        <v>4394</v>
      </c>
      <c r="G365" s="242"/>
      <c r="H365" s="245">
        <v>18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187</v>
      </c>
      <c r="AU365" s="251" t="s">
        <v>82</v>
      </c>
      <c r="AV365" s="13" t="s">
        <v>82</v>
      </c>
      <c r="AW365" s="13" t="s">
        <v>36</v>
      </c>
      <c r="AX365" s="13" t="s">
        <v>73</v>
      </c>
      <c r="AY365" s="251" t="s">
        <v>175</v>
      </c>
    </row>
    <row r="366" s="15" customFormat="1">
      <c r="A366" s="15"/>
      <c r="B366" s="263"/>
      <c r="C366" s="264"/>
      <c r="D366" s="224" t="s">
        <v>187</v>
      </c>
      <c r="E366" s="265" t="s">
        <v>30</v>
      </c>
      <c r="F366" s="266" t="s">
        <v>231</v>
      </c>
      <c r="G366" s="264"/>
      <c r="H366" s="267">
        <v>18</v>
      </c>
      <c r="I366" s="268"/>
      <c r="J366" s="264"/>
      <c r="K366" s="264"/>
      <c r="L366" s="269"/>
      <c r="M366" s="270"/>
      <c r="N366" s="271"/>
      <c r="O366" s="271"/>
      <c r="P366" s="271"/>
      <c r="Q366" s="271"/>
      <c r="R366" s="271"/>
      <c r="S366" s="271"/>
      <c r="T366" s="272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73" t="s">
        <v>187</v>
      </c>
      <c r="AU366" s="273" t="s">
        <v>82</v>
      </c>
      <c r="AV366" s="15" t="s">
        <v>196</v>
      </c>
      <c r="AW366" s="15" t="s">
        <v>36</v>
      </c>
      <c r="AX366" s="15" t="s">
        <v>73</v>
      </c>
      <c r="AY366" s="273" t="s">
        <v>175</v>
      </c>
    </row>
    <row r="367" s="12" customFormat="1">
      <c r="A367" s="12"/>
      <c r="B367" s="231"/>
      <c r="C367" s="232"/>
      <c r="D367" s="224" t="s">
        <v>187</v>
      </c>
      <c r="E367" s="233" t="s">
        <v>30</v>
      </c>
      <c r="F367" s="234" t="s">
        <v>4395</v>
      </c>
      <c r="G367" s="232"/>
      <c r="H367" s="233" t="s">
        <v>30</v>
      </c>
      <c r="I367" s="235"/>
      <c r="J367" s="232"/>
      <c r="K367" s="232"/>
      <c r="L367" s="236"/>
      <c r="M367" s="237"/>
      <c r="N367" s="238"/>
      <c r="O367" s="238"/>
      <c r="P367" s="238"/>
      <c r="Q367" s="238"/>
      <c r="R367" s="238"/>
      <c r="S367" s="238"/>
      <c r="T367" s="239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40" t="s">
        <v>187</v>
      </c>
      <c r="AU367" s="240" t="s">
        <v>82</v>
      </c>
      <c r="AV367" s="12" t="s">
        <v>80</v>
      </c>
      <c r="AW367" s="12" t="s">
        <v>36</v>
      </c>
      <c r="AX367" s="12" t="s">
        <v>73</v>
      </c>
      <c r="AY367" s="240" t="s">
        <v>175</v>
      </c>
    </row>
    <row r="368" s="13" customFormat="1">
      <c r="A368" s="13"/>
      <c r="B368" s="241"/>
      <c r="C368" s="242"/>
      <c r="D368" s="224" t="s">
        <v>187</v>
      </c>
      <c r="E368" s="243" t="s">
        <v>30</v>
      </c>
      <c r="F368" s="244" t="s">
        <v>4396</v>
      </c>
      <c r="G368" s="242"/>
      <c r="H368" s="245">
        <v>139.5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1" t="s">
        <v>187</v>
      </c>
      <c r="AU368" s="251" t="s">
        <v>82</v>
      </c>
      <c r="AV368" s="13" t="s">
        <v>82</v>
      </c>
      <c r="AW368" s="13" t="s">
        <v>36</v>
      </c>
      <c r="AX368" s="13" t="s">
        <v>73</v>
      </c>
      <c r="AY368" s="251" t="s">
        <v>175</v>
      </c>
    </row>
    <row r="369" s="15" customFormat="1">
      <c r="A369" s="15"/>
      <c r="B369" s="263"/>
      <c r="C369" s="264"/>
      <c r="D369" s="224" t="s">
        <v>187</v>
      </c>
      <c r="E369" s="265" t="s">
        <v>30</v>
      </c>
      <c r="F369" s="266" t="s">
        <v>231</v>
      </c>
      <c r="G369" s="264"/>
      <c r="H369" s="267">
        <v>139.5</v>
      </c>
      <c r="I369" s="268"/>
      <c r="J369" s="264"/>
      <c r="K369" s="264"/>
      <c r="L369" s="269"/>
      <c r="M369" s="270"/>
      <c r="N369" s="271"/>
      <c r="O369" s="271"/>
      <c r="P369" s="271"/>
      <c r="Q369" s="271"/>
      <c r="R369" s="271"/>
      <c r="S369" s="271"/>
      <c r="T369" s="27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73" t="s">
        <v>187</v>
      </c>
      <c r="AU369" s="273" t="s">
        <v>82</v>
      </c>
      <c r="AV369" s="15" t="s">
        <v>196</v>
      </c>
      <c r="AW369" s="15" t="s">
        <v>36</v>
      </c>
      <c r="AX369" s="15" t="s">
        <v>73</v>
      </c>
      <c r="AY369" s="273" t="s">
        <v>175</v>
      </c>
    </row>
    <row r="370" s="12" customFormat="1">
      <c r="A370" s="12"/>
      <c r="B370" s="231"/>
      <c r="C370" s="232"/>
      <c r="D370" s="224" t="s">
        <v>187</v>
      </c>
      <c r="E370" s="233" t="s">
        <v>30</v>
      </c>
      <c r="F370" s="234" t="s">
        <v>4397</v>
      </c>
      <c r="G370" s="232"/>
      <c r="H370" s="233" t="s">
        <v>30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40" t="s">
        <v>187</v>
      </c>
      <c r="AU370" s="240" t="s">
        <v>82</v>
      </c>
      <c r="AV370" s="12" t="s">
        <v>80</v>
      </c>
      <c r="AW370" s="12" t="s">
        <v>36</v>
      </c>
      <c r="AX370" s="12" t="s">
        <v>73</v>
      </c>
      <c r="AY370" s="240" t="s">
        <v>175</v>
      </c>
    </row>
    <row r="371" s="13" customFormat="1">
      <c r="A371" s="13"/>
      <c r="B371" s="241"/>
      <c r="C371" s="242"/>
      <c r="D371" s="224" t="s">
        <v>187</v>
      </c>
      <c r="E371" s="243" t="s">
        <v>30</v>
      </c>
      <c r="F371" s="244" t="s">
        <v>4398</v>
      </c>
      <c r="G371" s="242"/>
      <c r="H371" s="245">
        <v>66.819999999999992</v>
      </c>
      <c r="I371" s="246"/>
      <c r="J371" s="242"/>
      <c r="K371" s="242"/>
      <c r="L371" s="247"/>
      <c r="M371" s="248"/>
      <c r="N371" s="249"/>
      <c r="O371" s="249"/>
      <c r="P371" s="249"/>
      <c r="Q371" s="249"/>
      <c r="R371" s="249"/>
      <c r="S371" s="249"/>
      <c r="T371" s="25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1" t="s">
        <v>187</v>
      </c>
      <c r="AU371" s="251" t="s">
        <v>82</v>
      </c>
      <c r="AV371" s="13" t="s">
        <v>82</v>
      </c>
      <c r="AW371" s="13" t="s">
        <v>36</v>
      </c>
      <c r="AX371" s="13" t="s">
        <v>73</v>
      </c>
      <c r="AY371" s="251" t="s">
        <v>175</v>
      </c>
    </row>
    <row r="372" s="15" customFormat="1">
      <c r="A372" s="15"/>
      <c r="B372" s="263"/>
      <c r="C372" s="264"/>
      <c r="D372" s="224" t="s">
        <v>187</v>
      </c>
      <c r="E372" s="265" t="s">
        <v>30</v>
      </c>
      <c r="F372" s="266" t="s">
        <v>231</v>
      </c>
      <c r="G372" s="264"/>
      <c r="H372" s="267">
        <v>66.819999999999992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3" t="s">
        <v>187</v>
      </c>
      <c r="AU372" s="273" t="s">
        <v>82</v>
      </c>
      <c r="AV372" s="15" t="s">
        <v>196</v>
      </c>
      <c r="AW372" s="15" t="s">
        <v>36</v>
      </c>
      <c r="AX372" s="15" t="s">
        <v>73</v>
      </c>
      <c r="AY372" s="273" t="s">
        <v>175</v>
      </c>
    </row>
    <row r="373" s="12" customFormat="1">
      <c r="A373" s="12"/>
      <c r="B373" s="231"/>
      <c r="C373" s="232"/>
      <c r="D373" s="224" t="s">
        <v>187</v>
      </c>
      <c r="E373" s="233" t="s">
        <v>30</v>
      </c>
      <c r="F373" s="234" t="s">
        <v>4399</v>
      </c>
      <c r="G373" s="232"/>
      <c r="H373" s="233" t="s">
        <v>30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9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T373" s="240" t="s">
        <v>187</v>
      </c>
      <c r="AU373" s="240" t="s">
        <v>82</v>
      </c>
      <c r="AV373" s="12" t="s">
        <v>80</v>
      </c>
      <c r="AW373" s="12" t="s">
        <v>36</v>
      </c>
      <c r="AX373" s="12" t="s">
        <v>73</v>
      </c>
      <c r="AY373" s="240" t="s">
        <v>175</v>
      </c>
    </row>
    <row r="374" s="13" customFormat="1">
      <c r="A374" s="13"/>
      <c r="B374" s="241"/>
      <c r="C374" s="242"/>
      <c r="D374" s="224" t="s">
        <v>187</v>
      </c>
      <c r="E374" s="243" t="s">
        <v>30</v>
      </c>
      <c r="F374" s="244" t="s">
        <v>4400</v>
      </c>
      <c r="G374" s="242"/>
      <c r="H374" s="245">
        <v>219.2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1" t="s">
        <v>187</v>
      </c>
      <c r="AU374" s="251" t="s">
        <v>82</v>
      </c>
      <c r="AV374" s="13" t="s">
        <v>82</v>
      </c>
      <c r="AW374" s="13" t="s">
        <v>36</v>
      </c>
      <c r="AX374" s="13" t="s">
        <v>73</v>
      </c>
      <c r="AY374" s="251" t="s">
        <v>175</v>
      </c>
    </row>
    <row r="375" s="15" customFormat="1">
      <c r="A375" s="15"/>
      <c r="B375" s="263"/>
      <c r="C375" s="264"/>
      <c r="D375" s="224" t="s">
        <v>187</v>
      </c>
      <c r="E375" s="265" t="s">
        <v>30</v>
      </c>
      <c r="F375" s="266" t="s">
        <v>231</v>
      </c>
      <c r="G375" s="264"/>
      <c r="H375" s="267">
        <v>219.2</v>
      </c>
      <c r="I375" s="268"/>
      <c r="J375" s="264"/>
      <c r="K375" s="264"/>
      <c r="L375" s="269"/>
      <c r="M375" s="270"/>
      <c r="N375" s="271"/>
      <c r="O375" s="271"/>
      <c r="P375" s="271"/>
      <c r="Q375" s="271"/>
      <c r="R375" s="271"/>
      <c r="S375" s="271"/>
      <c r="T375" s="27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73" t="s">
        <v>187</v>
      </c>
      <c r="AU375" s="273" t="s">
        <v>82</v>
      </c>
      <c r="AV375" s="15" t="s">
        <v>196</v>
      </c>
      <c r="AW375" s="15" t="s">
        <v>36</v>
      </c>
      <c r="AX375" s="15" t="s">
        <v>73</v>
      </c>
      <c r="AY375" s="273" t="s">
        <v>175</v>
      </c>
    </row>
    <row r="376" s="14" customFormat="1">
      <c r="A376" s="14"/>
      <c r="B376" s="252"/>
      <c r="C376" s="253"/>
      <c r="D376" s="224" t="s">
        <v>187</v>
      </c>
      <c r="E376" s="254" t="s">
        <v>30</v>
      </c>
      <c r="F376" s="255" t="s">
        <v>190</v>
      </c>
      <c r="G376" s="253"/>
      <c r="H376" s="256">
        <v>489.14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187</v>
      </c>
      <c r="AU376" s="262" t="s">
        <v>82</v>
      </c>
      <c r="AV376" s="14" t="s">
        <v>181</v>
      </c>
      <c r="AW376" s="14" t="s">
        <v>36</v>
      </c>
      <c r="AX376" s="14" t="s">
        <v>80</v>
      </c>
      <c r="AY376" s="262" t="s">
        <v>175</v>
      </c>
    </row>
    <row r="377" s="2" customFormat="1" ht="16.5" customHeight="1">
      <c r="A377" s="42"/>
      <c r="B377" s="43"/>
      <c r="C377" s="287" t="s">
        <v>521</v>
      </c>
      <c r="D377" s="287" t="s">
        <v>770</v>
      </c>
      <c r="E377" s="288" t="s">
        <v>3707</v>
      </c>
      <c r="F377" s="289" t="s">
        <v>3708</v>
      </c>
      <c r="G377" s="290" t="s">
        <v>247</v>
      </c>
      <c r="H377" s="291">
        <v>50</v>
      </c>
      <c r="I377" s="292"/>
      <c r="J377" s="293">
        <f>ROUND(I377*H377,2)</f>
        <v>0</v>
      </c>
      <c r="K377" s="289" t="s">
        <v>180</v>
      </c>
      <c r="L377" s="294"/>
      <c r="M377" s="295" t="s">
        <v>30</v>
      </c>
      <c r="N377" s="296" t="s">
        <v>44</v>
      </c>
      <c r="O377" s="88"/>
      <c r="P377" s="220">
        <f>O377*H377</f>
        <v>0</v>
      </c>
      <c r="Q377" s="220">
        <v>0.00046000000000000008</v>
      </c>
      <c r="R377" s="220">
        <f>Q377*H377</f>
        <v>0.023</v>
      </c>
      <c r="S377" s="220">
        <v>0</v>
      </c>
      <c r="T377" s="221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2" t="s">
        <v>462</v>
      </c>
      <c r="AT377" s="222" t="s">
        <v>770</v>
      </c>
      <c r="AU377" s="222" t="s">
        <v>82</v>
      </c>
      <c r="AY377" s="20" t="s">
        <v>175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20" t="s">
        <v>80</v>
      </c>
      <c r="BK377" s="223">
        <f>ROUND(I377*H377,2)</f>
        <v>0</v>
      </c>
      <c r="BL377" s="20" t="s">
        <v>305</v>
      </c>
      <c r="BM377" s="222" t="s">
        <v>4401</v>
      </c>
    </row>
    <row r="378" s="2" customFormat="1">
      <c r="A378" s="42"/>
      <c r="B378" s="43"/>
      <c r="C378" s="44"/>
      <c r="D378" s="224" t="s">
        <v>183</v>
      </c>
      <c r="E378" s="44"/>
      <c r="F378" s="225" t="s">
        <v>3708</v>
      </c>
      <c r="G378" s="44"/>
      <c r="H378" s="44"/>
      <c r="I378" s="226"/>
      <c r="J378" s="44"/>
      <c r="K378" s="44"/>
      <c r="L378" s="48"/>
      <c r="M378" s="227"/>
      <c r="N378" s="228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183</v>
      </c>
      <c r="AU378" s="20" t="s">
        <v>82</v>
      </c>
    </row>
    <row r="379" s="13" customFormat="1">
      <c r="A379" s="13"/>
      <c r="B379" s="241"/>
      <c r="C379" s="242"/>
      <c r="D379" s="224" t="s">
        <v>187</v>
      </c>
      <c r="E379" s="243" t="s">
        <v>30</v>
      </c>
      <c r="F379" s="244" t="s">
        <v>4402</v>
      </c>
      <c r="G379" s="242"/>
      <c r="H379" s="245">
        <v>50</v>
      </c>
      <c r="I379" s="246"/>
      <c r="J379" s="242"/>
      <c r="K379" s="242"/>
      <c r="L379" s="247"/>
      <c r="M379" s="248"/>
      <c r="N379" s="249"/>
      <c r="O379" s="249"/>
      <c r="P379" s="249"/>
      <c r="Q379" s="249"/>
      <c r="R379" s="249"/>
      <c r="S379" s="249"/>
      <c r="T379" s="250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1" t="s">
        <v>187</v>
      </c>
      <c r="AU379" s="251" t="s">
        <v>82</v>
      </c>
      <c r="AV379" s="13" t="s">
        <v>82</v>
      </c>
      <c r="AW379" s="13" t="s">
        <v>36</v>
      </c>
      <c r="AX379" s="13" t="s">
        <v>73</v>
      </c>
      <c r="AY379" s="251" t="s">
        <v>175</v>
      </c>
    </row>
    <row r="380" s="12" customFormat="1">
      <c r="A380" s="12"/>
      <c r="B380" s="231"/>
      <c r="C380" s="232"/>
      <c r="D380" s="224" t="s">
        <v>187</v>
      </c>
      <c r="E380" s="233" t="s">
        <v>30</v>
      </c>
      <c r="F380" s="234" t="s">
        <v>4389</v>
      </c>
      <c r="G380" s="232"/>
      <c r="H380" s="233" t="s">
        <v>30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40" t="s">
        <v>187</v>
      </c>
      <c r="AU380" s="240" t="s">
        <v>82</v>
      </c>
      <c r="AV380" s="12" t="s">
        <v>80</v>
      </c>
      <c r="AW380" s="12" t="s">
        <v>36</v>
      </c>
      <c r="AX380" s="12" t="s">
        <v>73</v>
      </c>
      <c r="AY380" s="240" t="s">
        <v>175</v>
      </c>
    </row>
    <row r="381" s="14" customFormat="1">
      <c r="A381" s="14"/>
      <c r="B381" s="252"/>
      <c r="C381" s="253"/>
      <c r="D381" s="224" t="s">
        <v>187</v>
      </c>
      <c r="E381" s="254" t="s">
        <v>30</v>
      </c>
      <c r="F381" s="255" t="s">
        <v>190</v>
      </c>
      <c r="G381" s="253"/>
      <c r="H381" s="256">
        <v>50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2" t="s">
        <v>187</v>
      </c>
      <c r="AU381" s="262" t="s">
        <v>82</v>
      </c>
      <c r="AV381" s="14" t="s">
        <v>181</v>
      </c>
      <c r="AW381" s="14" t="s">
        <v>36</v>
      </c>
      <c r="AX381" s="14" t="s">
        <v>80</v>
      </c>
      <c r="AY381" s="262" t="s">
        <v>175</v>
      </c>
    </row>
    <row r="382" s="2" customFormat="1" ht="16.5" customHeight="1">
      <c r="A382" s="42"/>
      <c r="B382" s="43"/>
      <c r="C382" s="287" t="s">
        <v>528</v>
      </c>
      <c r="D382" s="287" t="s">
        <v>770</v>
      </c>
      <c r="E382" s="288" t="s">
        <v>4403</v>
      </c>
      <c r="F382" s="289" t="s">
        <v>4404</v>
      </c>
      <c r="G382" s="290" t="s">
        <v>567</v>
      </c>
      <c r="H382" s="291">
        <v>34</v>
      </c>
      <c r="I382" s="292"/>
      <c r="J382" s="293">
        <f>ROUND(I382*H382,2)</f>
        <v>0</v>
      </c>
      <c r="K382" s="289" t="s">
        <v>180</v>
      </c>
      <c r="L382" s="294"/>
      <c r="M382" s="295" t="s">
        <v>30</v>
      </c>
      <c r="N382" s="296" t="s">
        <v>44</v>
      </c>
      <c r="O382" s="88"/>
      <c r="P382" s="220">
        <f>O382*H382</f>
        <v>0</v>
      </c>
      <c r="Q382" s="220">
        <v>0.00068000000000000008</v>
      </c>
      <c r="R382" s="220">
        <f>Q382*H382</f>
        <v>0.023120000000000004</v>
      </c>
      <c r="S382" s="220">
        <v>0</v>
      </c>
      <c r="T382" s="221">
        <f>S382*H382</f>
        <v>0</v>
      </c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R382" s="222" t="s">
        <v>462</v>
      </c>
      <c r="AT382" s="222" t="s">
        <v>770</v>
      </c>
      <c r="AU382" s="222" t="s">
        <v>82</v>
      </c>
      <c r="AY382" s="20" t="s">
        <v>175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20" t="s">
        <v>80</v>
      </c>
      <c r="BK382" s="223">
        <f>ROUND(I382*H382,2)</f>
        <v>0</v>
      </c>
      <c r="BL382" s="20" t="s">
        <v>305</v>
      </c>
      <c r="BM382" s="222" t="s">
        <v>4405</v>
      </c>
    </row>
    <row r="383" s="2" customFormat="1">
      <c r="A383" s="42"/>
      <c r="B383" s="43"/>
      <c r="C383" s="44"/>
      <c r="D383" s="224" t="s">
        <v>183</v>
      </c>
      <c r="E383" s="44"/>
      <c r="F383" s="225" t="s">
        <v>4404</v>
      </c>
      <c r="G383" s="44"/>
      <c r="H383" s="44"/>
      <c r="I383" s="226"/>
      <c r="J383" s="44"/>
      <c r="K383" s="44"/>
      <c r="L383" s="48"/>
      <c r="M383" s="227"/>
      <c r="N383" s="228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183</v>
      </c>
      <c r="AU383" s="20" t="s">
        <v>82</v>
      </c>
    </row>
    <row r="384" s="12" customFormat="1">
      <c r="A384" s="12"/>
      <c r="B384" s="231"/>
      <c r="C384" s="232"/>
      <c r="D384" s="224" t="s">
        <v>187</v>
      </c>
      <c r="E384" s="233" t="s">
        <v>30</v>
      </c>
      <c r="F384" s="234" t="s">
        <v>4406</v>
      </c>
      <c r="G384" s="232"/>
      <c r="H384" s="233" t="s">
        <v>30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T384" s="240" t="s">
        <v>187</v>
      </c>
      <c r="AU384" s="240" t="s">
        <v>82</v>
      </c>
      <c r="AV384" s="12" t="s">
        <v>80</v>
      </c>
      <c r="AW384" s="12" t="s">
        <v>36</v>
      </c>
      <c r="AX384" s="12" t="s">
        <v>73</v>
      </c>
      <c r="AY384" s="240" t="s">
        <v>175</v>
      </c>
    </row>
    <row r="385" s="13" customFormat="1">
      <c r="A385" s="13"/>
      <c r="B385" s="241"/>
      <c r="C385" s="242"/>
      <c r="D385" s="224" t="s">
        <v>187</v>
      </c>
      <c r="E385" s="243" t="s">
        <v>30</v>
      </c>
      <c r="F385" s="244" t="s">
        <v>4407</v>
      </c>
      <c r="G385" s="242"/>
      <c r="H385" s="245">
        <v>34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187</v>
      </c>
      <c r="AU385" s="251" t="s">
        <v>82</v>
      </c>
      <c r="AV385" s="13" t="s">
        <v>82</v>
      </c>
      <c r="AW385" s="13" t="s">
        <v>36</v>
      </c>
      <c r="AX385" s="13" t="s">
        <v>73</v>
      </c>
      <c r="AY385" s="251" t="s">
        <v>175</v>
      </c>
    </row>
    <row r="386" s="14" customFormat="1">
      <c r="A386" s="14"/>
      <c r="B386" s="252"/>
      <c r="C386" s="253"/>
      <c r="D386" s="224" t="s">
        <v>187</v>
      </c>
      <c r="E386" s="254" t="s">
        <v>30</v>
      </c>
      <c r="F386" s="255" t="s">
        <v>190</v>
      </c>
      <c r="G386" s="253"/>
      <c r="H386" s="256">
        <v>34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187</v>
      </c>
      <c r="AU386" s="262" t="s">
        <v>82</v>
      </c>
      <c r="AV386" s="14" t="s">
        <v>181</v>
      </c>
      <c r="AW386" s="14" t="s">
        <v>36</v>
      </c>
      <c r="AX386" s="14" t="s">
        <v>80</v>
      </c>
      <c r="AY386" s="262" t="s">
        <v>175</v>
      </c>
    </row>
    <row r="387" s="2" customFormat="1" ht="16.5" customHeight="1">
      <c r="A387" s="42"/>
      <c r="B387" s="43"/>
      <c r="C387" s="287" t="s">
        <v>534</v>
      </c>
      <c r="D387" s="287" t="s">
        <v>770</v>
      </c>
      <c r="E387" s="288" t="s">
        <v>4408</v>
      </c>
      <c r="F387" s="289" t="s">
        <v>4409</v>
      </c>
      <c r="G387" s="290" t="s">
        <v>567</v>
      </c>
      <c r="H387" s="291">
        <v>18</v>
      </c>
      <c r="I387" s="292"/>
      <c r="J387" s="293">
        <f>ROUND(I387*H387,2)</f>
        <v>0</v>
      </c>
      <c r="K387" s="289" t="s">
        <v>180</v>
      </c>
      <c r="L387" s="294"/>
      <c r="M387" s="295" t="s">
        <v>30</v>
      </c>
      <c r="N387" s="296" t="s">
        <v>44</v>
      </c>
      <c r="O387" s="88"/>
      <c r="P387" s="220">
        <f>O387*H387</f>
        <v>0</v>
      </c>
      <c r="Q387" s="220">
        <v>0.001</v>
      </c>
      <c r="R387" s="220">
        <f>Q387*H387</f>
        <v>0.018000000000000002</v>
      </c>
      <c r="S387" s="220">
        <v>0</v>
      </c>
      <c r="T387" s="221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2" t="s">
        <v>462</v>
      </c>
      <c r="AT387" s="222" t="s">
        <v>770</v>
      </c>
      <c r="AU387" s="222" t="s">
        <v>82</v>
      </c>
      <c r="AY387" s="20" t="s">
        <v>175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20" t="s">
        <v>80</v>
      </c>
      <c r="BK387" s="223">
        <f>ROUND(I387*H387,2)</f>
        <v>0</v>
      </c>
      <c r="BL387" s="20" t="s">
        <v>305</v>
      </c>
      <c r="BM387" s="222" t="s">
        <v>4410</v>
      </c>
    </row>
    <row r="388" s="2" customFormat="1">
      <c r="A388" s="42"/>
      <c r="B388" s="43"/>
      <c r="C388" s="44"/>
      <c r="D388" s="224" t="s">
        <v>183</v>
      </c>
      <c r="E388" s="44"/>
      <c r="F388" s="225" t="s">
        <v>4409</v>
      </c>
      <c r="G388" s="44"/>
      <c r="H388" s="44"/>
      <c r="I388" s="226"/>
      <c r="J388" s="44"/>
      <c r="K388" s="44"/>
      <c r="L388" s="48"/>
      <c r="M388" s="227"/>
      <c r="N388" s="228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183</v>
      </c>
      <c r="AU388" s="20" t="s">
        <v>82</v>
      </c>
    </row>
    <row r="389" s="12" customFormat="1">
      <c r="A389" s="12"/>
      <c r="B389" s="231"/>
      <c r="C389" s="232"/>
      <c r="D389" s="224" t="s">
        <v>187</v>
      </c>
      <c r="E389" s="233" t="s">
        <v>30</v>
      </c>
      <c r="F389" s="234" t="s">
        <v>4411</v>
      </c>
      <c r="G389" s="232"/>
      <c r="H389" s="233" t="s">
        <v>30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40" t="s">
        <v>187</v>
      </c>
      <c r="AU389" s="240" t="s">
        <v>82</v>
      </c>
      <c r="AV389" s="12" t="s">
        <v>80</v>
      </c>
      <c r="AW389" s="12" t="s">
        <v>36</v>
      </c>
      <c r="AX389" s="12" t="s">
        <v>73</v>
      </c>
      <c r="AY389" s="240" t="s">
        <v>175</v>
      </c>
    </row>
    <row r="390" s="13" customFormat="1">
      <c r="A390" s="13"/>
      <c r="B390" s="241"/>
      <c r="C390" s="242"/>
      <c r="D390" s="224" t="s">
        <v>187</v>
      </c>
      <c r="E390" s="243" t="s">
        <v>30</v>
      </c>
      <c r="F390" s="244" t="s">
        <v>4412</v>
      </c>
      <c r="G390" s="242"/>
      <c r="H390" s="245">
        <v>18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187</v>
      </c>
      <c r="AU390" s="251" t="s">
        <v>82</v>
      </c>
      <c r="AV390" s="13" t="s">
        <v>82</v>
      </c>
      <c r="AW390" s="13" t="s">
        <v>36</v>
      </c>
      <c r="AX390" s="13" t="s">
        <v>73</v>
      </c>
      <c r="AY390" s="251" t="s">
        <v>175</v>
      </c>
    </row>
    <row r="391" s="14" customFormat="1">
      <c r="A391" s="14"/>
      <c r="B391" s="252"/>
      <c r="C391" s="253"/>
      <c r="D391" s="224" t="s">
        <v>187</v>
      </c>
      <c r="E391" s="254" t="s">
        <v>30</v>
      </c>
      <c r="F391" s="255" t="s">
        <v>190</v>
      </c>
      <c r="G391" s="253"/>
      <c r="H391" s="256">
        <v>18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187</v>
      </c>
      <c r="AU391" s="262" t="s">
        <v>82</v>
      </c>
      <c r="AV391" s="14" t="s">
        <v>181</v>
      </c>
      <c r="AW391" s="14" t="s">
        <v>36</v>
      </c>
      <c r="AX391" s="14" t="s">
        <v>80</v>
      </c>
      <c r="AY391" s="262" t="s">
        <v>175</v>
      </c>
    </row>
    <row r="392" s="2" customFormat="1" ht="16.5" customHeight="1">
      <c r="A392" s="42"/>
      <c r="B392" s="43"/>
      <c r="C392" s="287" t="s">
        <v>540</v>
      </c>
      <c r="D392" s="287" t="s">
        <v>770</v>
      </c>
      <c r="E392" s="288" t="s">
        <v>4413</v>
      </c>
      <c r="F392" s="289" t="s">
        <v>4414</v>
      </c>
      <c r="G392" s="290" t="s">
        <v>567</v>
      </c>
      <c r="H392" s="291">
        <v>62</v>
      </c>
      <c r="I392" s="292"/>
      <c r="J392" s="293">
        <f>ROUND(I392*H392,2)</f>
        <v>0</v>
      </c>
      <c r="K392" s="289" t="s">
        <v>180</v>
      </c>
      <c r="L392" s="294"/>
      <c r="M392" s="295" t="s">
        <v>30</v>
      </c>
      <c r="N392" s="296" t="s">
        <v>44</v>
      </c>
      <c r="O392" s="88"/>
      <c r="P392" s="220">
        <f>O392*H392</f>
        <v>0</v>
      </c>
      <c r="Q392" s="220">
        <v>0.00225</v>
      </c>
      <c r="R392" s="220">
        <f>Q392*H392</f>
        <v>0.1395</v>
      </c>
      <c r="S392" s="220">
        <v>0</v>
      </c>
      <c r="T392" s="221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2" t="s">
        <v>462</v>
      </c>
      <c r="AT392" s="222" t="s">
        <v>770</v>
      </c>
      <c r="AU392" s="222" t="s">
        <v>82</v>
      </c>
      <c r="AY392" s="20" t="s">
        <v>175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20" t="s">
        <v>80</v>
      </c>
      <c r="BK392" s="223">
        <f>ROUND(I392*H392,2)</f>
        <v>0</v>
      </c>
      <c r="BL392" s="20" t="s">
        <v>305</v>
      </c>
      <c r="BM392" s="222" t="s">
        <v>4415</v>
      </c>
    </row>
    <row r="393" s="2" customFormat="1">
      <c r="A393" s="42"/>
      <c r="B393" s="43"/>
      <c r="C393" s="44"/>
      <c r="D393" s="224" t="s">
        <v>183</v>
      </c>
      <c r="E393" s="44"/>
      <c r="F393" s="225" t="s">
        <v>4414</v>
      </c>
      <c r="G393" s="44"/>
      <c r="H393" s="44"/>
      <c r="I393" s="226"/>
      <c r="J393" s="44"/>
      <c r="K393" s="44"/>
      <c r="L393" s="48"/>
      <c r="M393" s="227"/>
      <c r="N393" s="228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183</v>
      </c>
      <c r="AU393" s="20" t="s">
        <v>82</v>
      </c>
    </row>
    <row r="394" s="12" customFormat="1">
      <c r="A394" s="12"/>
      <c r="B394" s="231"/>
      <c r="C394" s="232"/>
      <c r="D394" s="224" t="s">
        <v>187</v>
      </c>
      <c r="E394" s="233" t="s">
        <v>30</v>
      </c>
      <c r="F394" s="234" t="s">
        <v>4416</v>
      </c>
      <c r="G394" s="232"/>
      <c r="H394" s="233" t="s">
        <v>30</v>
      </c>
      <c r="I394" s="235"/>
      <c r="J394" s="232"/>
      <c r="K394" s="232"/>
      <c r="L394" s="236"/>
      <c r="M394" s="237"/>
      <c r="N394" s="238"/>
      <c r="O394" s="238"/>
      <c r="P394" s="238"/>
      <c r="Q394" s="238"/>
      <c r="R394" s="238"/>
      <c r="S394" s="238"/>
      <c r="T394" s="239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40" t="s">
        <v>187</v>
      </c>
      <c r="AU394" s="240" t="s">
        <v>82</v>
      </c>
      <c r="AV394" s="12" t="s">
        <v>80</v>
      </c>
      <c r="AW394" s="12" t="s">
        <v>36</v>
      </c>
      <c r="AX394" s="12" t="s">
        <v>73</v>
      </c>
      <c r="AY394" s="240" t="s">
        <v>175</v>
      </c>
    </row>
    <row r="395" s="13" customFormat="1">
      <c r="A395" s="13"/>
      <c r="B395" s="241"/>
      <c r="C395" s="242"/>
      <c r="D395" s="224" t="s">
        <v>187</v>
      </c>
      <c r="E395" s="243" t="s">
        <v>30</v>
      </c>
      <c r="F395" s="244" t="s">
        <v>4417</v>
      </c>
      <c r="G395" s="242"/>
      <c r="H395" s="245">
        <v>62</v>
      </c>
      <c r="I395" s="246"/>
      <c r="J395" s="242"/>
      <c r="K395" s="242"/>
      <c r="L395" s="247"/>
      <c r="M395" s="248"/>
      <c r="N395" s="249"/>
      <c r="O395" s="249"/>
      <c r="P395" s="249"/>
      <c r="Q395" s="249"/>
      <c r="R395" s="249"/>
      <c r="S395" s="249"/>
      <c r="T395" s="250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1" t="s">
        <v>187</v>
      </c>
      <c r="AU395" s="251" t="s">
        <v>82</v>
      </c>
      <c r="AV395" s="13" t="s">
        <v>82</v>
      </c>
      <c r="AW395" s="13" t="s">
        <v>36</v>
      </c>
      <c r="AX395" s="13" t="s">
        <v>73</v>
      </c>
      <c r="AY395" s="251" t="s">
        <v>175</v>
      </c>
    </row>
    <row r="396" s="14" customFormat="1">
      <c r="A396" s="14"/>
      <c r="B396" s="252"/>
      <c r="C396" s="253"/>
      <c r="D396" s="224" t="s">
        <v>187</v>
      </c>
      <c r="E396" s="254" t="s">
        <v>30</v>
      </c>
      <c r="F396" s="255" t="s">
        <v>190</v>
      </c>
      <c r="G396" s="253"/>
      <c r="H396" s="256">
        <v>62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2" t="s">
        <v>187</v>
      </c>
      <c r="AU396" s="262" t="s">
        <v>82</v>
      </c>
      <c r="AV396" s="14" t="s">
        <v>181</v>
      </c>
      <c r="AW396" s="14" t="s">
        <v>36</v>
      </c>
      <c r="AX396" s="14" t="s">
        <v>80</v>
      </c>
      <c r="AY396" s="262" t="s">
        <v>175</v>
      </c>
    </row>
    <row r="397" s="2" customFormat="1" ht="16.5" customHeight="1">
      <c r="A397" s="42"/>
      <c r="B397" s="43"/>
      <c r="C397" s="287" t="s">
        <v>550</v>
      </c>
      <c r="D397" s="287" t="s">
        <v>770</v>
      </c>
      <c r="E397" s="288" t="s">
        <v>4418</v>
      </c>
      <c r="F397" s="289" t="s">
        <v>4419</v>
      </c>
      <c r="G397" s="290" t="s">
        <v>567</v>
      </c>
      <c r="H397" s="291">
        <v>26</v>
      </c>
      <c r="I397" s="292"/>
      <c r="J397" s="293">
        <f>ROUND(I397*H397,2)</f>
        <v>0</v>
      </c>
      <c r="K397" s="289" t="s">
        <v>180</v>
      </c>
      <c r="L397" s="294"/>
      <c r="M397" s="295" t="s">
        <v>30</v>
      </c>
      <c r="N397" s="296" t="s">
        <v>44</v>
      </c>
      <c r="O397" s="88"/>
      <c r="P397" s="220">
        <f>O397*H397</f>
        <v>0</v>
      </c>
      <c r="Q397" s="220">
        <v>0.00257</v>
      </c>
      <c r="R397" s="220">
        <f>Q397*H397</f>
        <v>0.066819999999999984</v>
      </c>
      <c r="S397" s="220">
        <v>0</v>
      </c>
      <c r="T397" s="221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22" t="s">
        <v>462</v>
      </c>
      <c r="AT397" s="222" t="s">
        <v>770</v>
      </c>
      <c r="AU397" s="222" t="s">
        <v>82</v>
      </c>
      <c r="AY397" s="20" t="s">
        <v>175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20" t="s">
        <v>80</v>
      </c>
      <c r="BK397" s="223">
        <f>ROUND(I397*H397,2)</f>
        <v>0</v>
      </c>
      <c r="BL397" s="20" t="s">
        <v>305</v>
      </c>
      <c r="BM397" s="222" t="s">
        <v>4420</v>
      </c>
    </row>
    <row r="398" s="2" customFormat="1">
      <c r="A398" s="42"/>
      <c r="B398" s="43"/>
      <c r="C398" s="44"/>
      <c r="D398" s="224" t="s">
        <v>183</v>
      </c>
      <c r="E398" s="44"/>
      <c r="F398" s="225" t="s">
        <v>4419</v>
      </c>
      <c r="G398" s="44"/>
      <c r="H398" s="44"/>
      <c r="I398" s="226"/>
      <c r="J398" s="44"/>
      <c r="K398" s="44"/>
      <c r="L398" s="48"/>
      <c r="M398" s="227"/>
      <c r="N398" s="228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183</v>
      </c>
      <c r="AU398" s="20" t="s">
        <v>82</v>
      </c>
    </row>
    <row r="399" s="12" customFormat="1">
      <c r="A399" s="12"/>
      <c r="B399" s="231"/>
      <c r="C399" s="232"/>
      <c r="D399" s="224" t="s">
        <v>187</v>
      </c>
      <c r="E399" s="233" t="s">
        <v>30</v>
      </c>
      <c r="F399" s="234" t="s">
        <v>4421</v>
      </c>
      <c r="G399" s="232"/>
      <c r="H399" s="233" t="s">
        <v>30</v>
      </c>
      <c r="I399" s="235"/>
      <c r="J399" s="232"/>
      <c r="K399" s="232"/>
      <c r="L399" s="236"/>
      <c r="M399" s="237"/>
      <c r="N399" s="238"/>
      <c r="O399" s="238"/>
      <c r="P399" s="238"/>
      <c r="Q399" s="238"/>
      <c r="R399" s="238"/>
      <c r="S399" s="238"/>
      <c r="T399" s="239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40" t="s">
        <v>187</v>
      </c>
      <c r="AU399" s="240" t="s">
        <v>82</v>
      </c>
      <c r="AV399" s="12" t="s">
        <v>80</v>
      </c>
      <c r="AW399" s="12" t="s">
        <v>36</v>
      </c>
      <c r="AX399" s="12" t="s">
        <v>73</v>
      </c>
      <c r="AY399" s="240" t="s">
        <v>175</v>
      </c>
    </row>
    <row r="400" s="13" customFormat="1">
      <c r="A400" s="13"/>
      <c r="B400" s="241"/>
      <c r="C400" s="242"/>
      <c r="D400" s="224" t="s">
        <v>187</v>
      </c>
      <c r="E400" s="243" t="s">
        <v>30</v>
      </c>
      <c r="F400" s="244" t="s">
        <v>4422</v>
      </c>
      <c r="G400" s="242"/>
      <c r="H400" s="245">
        <v>26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187</v>
      </c>
      <c r="AU400" s="251" t="s">
        <v>82</v>
      </c>
      <c r="AV400" s="13" t="s">
        <v>82</v>
      </c>
      <c r="AW400" s="13" t="s">
        <v>36</v>
      </c>
      <c r="AX400" s="13" t="s">
        <v>73</v>
      </c>
      <c r="AY400" s="251" t="s">
        <v>175</v>
      </c>
    </row>
    <row r="401" s="14" customFormat="1">
      <c r="A401" s="14"/>
      <c r="B401" s="252"/>
      <c r="C401" s="253"/>
      <c r="D401" s="224" t="s">
        <v>187</v>
      </c>
      <c r="E401" s="254" t="s">
        <v>30</v>
      </c>
      <c r="F401" s="255" t="s">
        <v>190</v>
      </c>
      <c r="G401" s="253"/>
      <c r="H401" s="256">
        <v>26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2" t="s">
        <v>187</v>
      </c>
      <c r="AU401" s="262" t="s">
        <v>82</v>
      </c>
      <c r="AV401" s="14" t="s">
        <v>181</v>
      </c>
      <c r="AW401" s="14" t="s">
        <v>36</v>
      </c>
      <c r="AX401" s="14" t="s">
        <v>80</v>
      </c>
      <c r="AY401" s="262" t="s">
        <v>175</v>
      </c>
    </row>
    <row r="402" s="2" customFormat="1" ht="16.5" customHeight="1">
      <c r="A402" s="42"/>
      <c r="B402" s="43"/>
      <c r="C402" s="287" t="s">
        <v>556</v>
      </c>
      <c r="D402" s="287" t="s">
        <v>770</v>
      </c>
      <c r="E402" s="288" t="s">
        <v>4423</v>
      </c>
      <c r="F402" s="289" t="s">
        <v>4424</v>
      </c>
      <c r="G402" s="290" t="s">
        <v>567</v>
      </c>
      <c r="H402" s="291">
        <v>20</v>
      </c>
      <c r="I402" s="292"/>
      <c r="J402" s="293">
        <f>ROUND(I402*H402,2)</f>
        <v>0</v>
      </c>
      <c r="K402" s="289" t="s">
        <v>180</v>
      </c>
      <c r="L402" s="294"/>
      <c r="M402" s="295" t="s">
        <v>30</v>
      </c>
      <c r="N402" s="296" t="s">
        <v>44</v>
      </c>
      <c r="O402" s="88"/>
      <c r="P402" s="220">
        <f>O402*H402</f>
        <v>0</v>
      </c>
      <c r="Q402" s="220">
        <v>0.010959999999999998</v>
      </c>
      <c r="R402" s="220">
        <f>Q402*H402</f>
        <v>0.21919999999999997</v>
      </c>
      <c r="S402" s="220">
        <v>0</v>
      </c>
      <c r="T402" s="221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22" t="s">
        <v>462</v>
      </c>
      <c r="AT402" s="222" t="s">
        <v>770</v>
      </c>
      <c r="AU402" s="222" t="s">
        <v>82</v>
      </c>
      <c r="AY402" s="20" t="s">
        <v>175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20" t="s">
        <v>80</v>
      </c>
      <c r="BK402" s="223">
        <f>ROUND(I402*H402,2)</f>
        <v>0</v>
      </c>
      <c r="BL402" s="20" t="s">
        <v>305</v>
      </c>
      <c r="BM402" s="222" t="s">
        <v>4425</v>
      </c>
    </row>
    <row r="403" s="2" customFormat="1">
      <c r="A403" s="42"/>
      <c r="B403" s="43"/>
      <c r="C403" s="44"/>
      <c r="D403" s="224" t="s">
        <v>183</v>
      </c>
      <c r="E403" s="44"/>
      <c r="F403" s="225" t="s">
        <v>4424</v>
      </c>
      <c r="G403" s="44"/>
      <c r="H403" s="44"/>
      <c r="I403" s="226"/>
      <c r="J403" s="44"/>
      <c r="K403" s="44"/>
      <c r="L403" s="48"/>
      <c r="M403" s="227"/>
      <c r="N403" s="228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0" t="s">
        <v>183</v>
      </c>
      <c r="AU403" s="20" t="s">
        <v>82</v>
      </c>
    </row>
    <row r="404" s="12" customFormat="1">
      <c r="A404" s="12"/>
      <c r="B404" s="231"/>
      <c r="C404" s="232"/>
      <c r="D404" s="224" t="s">
        <v>187</v>
      </c>
      <c r="E404" s="233" t="s">
        <v>30</v>
      </c>
      <c r="F404" s="234" t="s">
        <v>4426</v>
      </c>
      <c r="G404" s="232"/>
      <c r="H404" s="233" t="s">
        <v>30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40" t="s">
        <v>187</v>
      </c>
      <c r="AU404" s="240" t="s">
        <v>82</v>
      </c>
      <c r="AV404" s="12" t="s">
        <v>80</v>
      </c>
      <c r="AW404" s="12" t="s">
        <v>36</v>
      </c>
      <c r="AX404" s="12" t="s">
        <v>73</v>
      </c>
      <c r="AY404" s="240" t="s">
        <v>175</v>
      </c>
    </row>
    <row r="405" s="12" customFormat="1">
      <c r="A405" s="12"/>
      <c r="B405" s="231"/>
      <c r="C405" s="232"/>
      <c r="D405" s="224" t="s">
        <v>187</v>
      </c>
      <c r="E405" s="233" t="s">
        <v>30</v>
      </c>
      <c r="F405" s="234" t="s">
        <v>4427</v>
      </c>
      <c r="G405" s="232"/>
      <c r="H405" s="233" t="s">
        <v>30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T405" s="240" t="s">
        <v>187</v>
      </c>
      <c r="AU405" s="240" t="s">
        <v>82</v>
      </c>
      <c r="AV405" s="12" t="s">
        <v>80</v>
      </c>
      <c r="AW405" s="12" t="s">
        <v>36</v>
      </c>
      <c r="AX405" s="12" t="s">
        <v>73</v>
      </c>
      <c r="AY405" s="240" t="s">
        <v>175</v>
      </c>
    </row>
    <row r="406" s="13" customFormat="1">
      <c r="A406" s="13"/>
      <c r="B406" s="241"/>
      <c r="C406" s="242"/>
      <c r="D406" s="224" t="s">
        <v>187</v>
      </c>
      <c r="E406" s="243" t="s">
        <v>30</v>
      </c>
      <c r="F406" s="244" t="s">
        <v>4428</v>
      </c>
      <c r="G406" s="242"/>
      <c r="H406" s="245">
        <v>20</v>
      </c>
      <c r="I406" s="246"/>
      <c r="J406" s="242"/>
      <c r="K406" s="242"/>
      <c r="L406" s="247"/>
      <c r="M406" s="248"/>
      <c r="N406" s="249"/>
      <c r="O406" s="249"/>
      <c r="P406" s="249"/>
      <c r="Q406" s="249"/>
      <c r="R406" s="249"/>
      <c r="S406" s="249"/>
      <c r="T406" s="25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1" t="s">
        <v>187</v>
      </c>
      <c r="AU406" s="251" t="s">
        <v>82</v>
      </c>
      <c r="AV406" s="13" t="s">
        <v>82</v>
      </c>
      <c r="AW406" s="13" t="s">
        <v>36</v>
      </c>
      <c r="AX406" s="13" t="s">
        <v>73</v>
      </c>
      <c r="AY406" s="251" t="s">
        <v>175</v>
      </c>
    </row>
    <row r="407" s="14" customFormat="1">
      <c r="A407" s="14"/>
      <c r="B407" s="252"/>
      <c r="C407" s="253"/>
      <c r="D407" s="224" t="s">
        <v>187</v>
      </c>
      <c r="E407" s="254" t="s">
        <v>30</v>
      </c>
      <c r="F407" s="255" t="s">
        <v>190</v>
      </c>
      <c r="G407" s="253"/>
      <c r="H407" s="256">
        <v>20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2" t="s">
        <v>187</v>
      </c>
      <c r="AU407" s="262" t="s">
        <v>82</v>
      </c>
      <c r="AV407" s="14" t="s">
        <v>181</v>
      </c>
      <c r="AW407" s="14" t="s">
        <v>36</v>
      </c>
      <c r="AX407" s="14" t="s">
        <v>80</v>
      </c>
      <c r="AY407" s="262" t="s">
        <v>175</v>
      </c>
    </row>
    <row r="408" s="2" customFormat="1" ht="16.5" customHeight="1">
      <c r="A408" s="42"/>
      <c r="B408" s="43"/>
      <c r="C408" s="211" t="s">
        <v>564</v>
      </c>
      <c r="D408" s="211" t="s">
        <v>176</v>
      </c>
      <c r="E408" s="212" t="s">
        <v>2525</v>
      </c>
      <c r="F408" s="213" t="s">
        <v>2526</v>
      </c>
      <c r="G408" s="214" t="s">
        <v>295</v>
      </c>
      <c r="H408" s="215">
        <v>0.524</v>
      </c>
      <c r="I408" s="216"/>
      <c r="J408" s="217">
        <f>ROUND(I408*H408,2)</f>
        <v>0</v>
      </c>
      <c r="K408" s="213" t="s">
        <v>180</v>
      </c>
      <c r="L408" s="48"/>
      <c r="M408" s="218" t="s">
        <v>30</v>
      </c>
      <c r="N408" s="219" t="s">
        <v>44</v>
      </c>
      <c r="O408" s="88"/>
      <c r="P408" s="220">
        <f>O408*H408</f>
        <v>0</v>
      </c>
      <c r="Q408" s="220">
        <v>0</v>
      </c>
      <c r="R408" s="220">
        <f>Q408*H408</f>
        <v>0</v>
      </c>
      <c r="S408" s="220">
        <v>0</v>
      </c>
      <c r="T408" s="221">
        <f>S408*H408</f>
        <v>0</v>
      </c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R408" s="222" t="s">
        <v>305</v>
      </c>
      <c r="AT408" s="222" t="s">
        <v>176</v>
      </c>
      <c r="AU408" s="222" t="s">
        <v>82</v>
      </c>
      <c r="AY408" s="20" t="s">
        <v>175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20" t="s">
        <v>80</v>
      </c>
      <c r="BK408" s="223">
        <f>ROUND(I408*H408,2)</f>
        <v>0</v>
      </c>
      <c r="BL408" s="20" t="s">
        <v>305</v>
      </c>
      <c r="BM408" s="222" t="s">
        <v>4429</v>
      </c>
    </row>
    <row r="409" s="2" customFormat="1">
      <c r="A409" s="42"/>
      <c r="B409" s="43"/>
      <c r="C409" s="44"/>
      <c r="D409" s="224" t="s">
        <v>183</v>
      </c>
      <c r="E409" s="44"/>
      <c r="F409" s="225" t="s">
        <v>2528</v>
      </c>
      <c r="G409" s="44"/>
      <c r="H409" s="44"/>
      <c r="I409" s="226"/>
      <c r="J409" s="44"/>
      <c r="K409" s="44"/>
      <c r="L409" s="48"/>
      <c r="M409" s="227"/>
      <c r="N409" s="228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183</v>
      </c>
      <c r="AU409" s="20" t="s">
        <v>82</v>
      </c>
    </row>
    <row r="410" s="2" customFormat="1">
      <c r="A410" s="42"/>
      <c r="B410" s="43"/>
      <c r="C410" s="44"/>
      <c r="D410" s="229" t="s">
        <v>185</v>
      </c>
      <c r="E410" s="44"/>
      <c r="F410" s="230" t="s">
        <v>2529</v>
      </c>
      <c r="G410" s="44"/>
      <c r="H410" s="44"/>
      <c r="I410" s="226"/>
      <c r="J410" s="44"/>
      <c r="K410" s="44"/>
      <c r="L410" s="48"/>
      <c r="M410" s="227"/>
      <c r="N410" s="228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185</v>
      </c>
      <c r="AU410" s="20" t="s">
        <v>82</v>
      </c>
    </row>
    <row r="411" s="2" customFormat="1">
      <c r="A411" s="42"/>
      <c r="B411" s="43"/>
      <c r="C411" s="44"/>
      <c r="D411" s="224" t="s">
        <v>311</v>
      </c>
      <c r="E411" s="44"/>
      <c r="F411" s="274" t="s">
        <v>4179</v>
      </c>
      <c r="G411" s="44"/>
      <c r="H411" s="44"/>
      <c r="I411" s="226"/>
      <c r="J411" s="44"/>
      <c r="K411" s="44"/>
      <c r="L411" s="48"/>
      <c r="M411" s="227"/>
      <c r="N411" s="228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0" t="s">
        <v>311</v>
      </c>
      <c r="AU411" s="20" t="s">
        <v>82</v>
      </c>
    </row>
    <row r="412" s="11" customFormat="1" ht="25.92" customHeight="1">
      <c r="A412" s="11"/>
      <c r="B412" s="197"/>
      <c r="C412" s="198"/>
      <c r="D412" s="199" t="s">
        <v>72</v>
      </c>
      <c r="E412" s="200" t="s">
        <v>4430</v>
      </c>
      <c r="F412" s="200" t="s">
        <v>4431</v>
      </c>
      <c r="G412" s="198"/>
      <c r="H412" s="198"/>
      <c r="I412" s="201"/>
      <c r="J412" s="202">
        <f>BK412</f>
        <v>0</v>
      </c>
      <c r="K412" s="198"/>
      <c r="L412" s="203"/>
      <c r="M412" s="204"/>
      <c r="N412" s="205"/>
      <c r="O412" s="205"/>
      <c r="P412" s="206">
        <f>SUM(P413:P416)</f>
        <v>0</v>
      </c>
      <c r="Q412" s="205"/>
      <c r="R412" s="206">
        <f>SUM(R413:R416)</f>
        <v>0</v>
      </c>
      <c r="S412" s="205"/>
      <c r="T412" s="207">
        <f>SUM(T413:T416)</f>
        <v>0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R412" s="208" t="s">
        <v>181</v>
      </c>
      <c r="AT412" s="209" t="s">
        <v>72</v>
      </c>
      <c r="AU412" s="209" t="s">
        <v>73</v>
      </c>
      <c r="AY412" s="208" t="s">
        <v>175</v>
      </c>
      <c r="BK412" s="210">
        <f>SUM(BK413:BK416)</f>
        <v>0</v>
      </c>
    </row>
    <row r="413" s="2" customFormat="1" ht="16.5" customHeight="1">
      <c r="A413" s="42"/>
      <c r="B413" s="43"/>
      <c r="C413" s="211" t="s">
        <v>574</v>
      </c>
      <c r="D413" s="211" t="s">
        <v>176</v>
      </c>
      <c r="E413" s="212" t="s">
        <v>4432</v>
      </c>
      <c r="F413" s="213" t="s">
        <v>4433</v>
      </c>
      <c r="G413" s="214" t="s">
        <v>4434</v>
      </c>
      <c r="H413" s="215">
        <v>15</v>
      </c>
      <c r="I413" s="216"/>
      <c r="J413" s="217">
        <f>ROUND(I413*H413,2)</f>
        <v>0</v>
      </c>
      <c r="K413" s="213" t="s">
        <v>180</v>
      </c>
      <c r="L413" s="48"/>
      <c r="M413" s="218" t="s">
        <v>30</v>
      </c>
      <c r="N413" s="219" t="s">
        <v>44</v>
      </c>
      <c r="O413" s="88"/>
      <c r="P413" s="220">
        <f>O413*H413</f>
        <v>0</v>
      </c>
      <c r="Q413" s="220">
        <v>0</v>
      </c>
      <c r="R413" s="220">
        <f>Q413*H413</f>
        <v>0</v>
      </c>
      <c r="S413" s="220">
        <v>0</v>
      </c>
      <c r="T413" s="221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2" t="s">
        <v>631</v>
      </c>
      <c r="AT413" s="222" t="s">
        <v>176</v>
      </c>
      <c r="AU413" s="222" t="s">
        <v>80</v>
      </c>
      <c r="AY413" s="20" t="s">
        <v>175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20" t="s">
        <v>80</v>
      </c>
      <c r="BK413" s="223">
        <f>ROUND(I413*H413,2)</f>
        <v>0</v>
      </c>
      <c r="BL413" s="20" t="s">
        <v>631</v>
      </c>
      <c r="BM413" s="222" t="s">
        <v>4435</v>
      </c>
    </row>
    <row r="414" s="2" customFormat="1">
      <c r="A414" s="42"/>
      <c r="B414" s="43"/>
      <c r="C414" s="44"/>
      <c r="D414" s="224" t="s">
        <v>183</v>
      </c>
      <c r="E414" s="44"/>
      <c r="F414" s="225" t="s">
        <v>4436</v>
      </c>
      <c r="G414" s="44"/>
      <c r="H414" s="44"/>
      <c r="I414" s="226"/>
      <c r="J414" s="44"/>
      <c r="K414" s="44"/>
      <c r="L414" s="48"/>
      <c r="M414" s="227"/>
      <c r="N414" s="228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183</v>
      </c>
      <c r="AU414" s="20" t="s">
        <v>80</v>
      </c>
    </row>
    <row r="415" s="2" customFormat="1">
      <c r="A415" s="42"/>
      <c r="B415" s="43"/>
      <c r="C415" s="44"/>
      <c r="D415" s="229" t="s">
        <v>185</v>
      </c>
      <c r="E415" s="44"/>
      <c r="F415" s="230" t="s">
        <v>4437</v>
      </c>
      <c r="G415" s="44"/>
      <c r="H415" s="44"/>
      <c r="I415" s="226"/>
      <c r="J415" s="44"/>
      <c r="K415" s="44"/>
      <c r="L415" s="48"/>
      <c r="M415" s="227"/>
      <c r="N415" s="228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185</v>
      </c>
      <c r="AU415" s="20" t="s">
        <v>80</v>
      </c>
    </row>
    <row r="416" s="2" customFormat="1">
      <c r="A416" s="42"/>
      <c r="B416" s="43"/>
      <c r="C416" s="44"/>
      <c r="D416" s="224" t="s">
        <v>311</v>
      </c>
      <c r="E416" s="44"/>
      <c r="F416" s="274" t="s">
        <v>4438</v>
      </c>
      <c r="G416" s="44"/>
      <c r="H416" s="44"/>
      <c r="I416" s="226"/>
      <c r="J416" s="44"/>
      <c r="K416" s="44"/>
      <c r="L416" s="48"/>
      <c r="M416" s="227"/>
      <c r="N416" s="228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311</v>
      </c>
      <c r="AU416" s="20" t="s">
        <v>80</v>
      </c>
    </row>
    <row r="417" s="11" customFormat="1" ht="25.92" customHeight="1">
      <c r="A417" s="11"/>
      <c r="B417" s="197"/>
      <c r="C417" s="198"/>
      <c r="D417" s="199" t="s">
        <v>72</v>
      </c>
      <c r="E417" s="200" t="s">
        <v>137</v>
      </c>
      <c r="F417" s="200" t="s">
        <v>2725</v>
      </c>
      <c r="G417" s="198"/>
      <c r="H417" s="198"/>
      <c r="I417" s="201"/>
      <c r="J417" s="202">
        <f>BK417</f>
        <v>0</v>
      </c>
      <c r="K417" s="198"/>
      <c r="L417" s="203"/>
      <c r="M417" s="204"/>
      <c r="N417" s="205"/>
      <c r="O417" s="205"/>
      <c r="P417" s="206">
        <f>P418+P421</f>
        <v>0</v>
      </c>
      <c r="Q417" s="205"/>
      <c r="R417" s="206">
        <f>R418+R421</f>
        <v>0</v>
      </c>
      <c r="S417" s="205"/>
      <c r="T417" s="207">
        <f>T418+T421</f>
        <v>0</v>
      </c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R417" s="208" t="s">
        <v>214</v>
      </c>
      <c r="AT417" s="209" t="s">
        <v>72</v>
      </c>
      <c r="AU417" s="209" t="s">
        <v>73</v>
      </c>
      <c r="AY417" s="208" t="s">
        <v>175</v>
      </c>
      <c r="BK417" s="210">
        <f>BK418+BK421</f>
        <v>0</v>
      </c>
    </row>
    <row r="418" s="11" customFormat="1" ht="22.8" customHeight="1">
      <c r="A418" s="11"/>
      <c r="B418" s="197"/>
      <c r="C418" s="198"/>
      <c r="D418" s="199" t="s">
        <v>72</v>
      </c>
      <c r="E418" s="285" t="s">
        <v>4439</v>
      </c>
      <c r="F418" s="285" t="s">
        <v>4440</v>
      </c>
      <c r="G418" s="198"/>
      <c r="H418" s="198"/>
      <c r="I418" s="201"/>
      <c r="J418" s="286">
        <f>BK418</f>
        <v>0</v>
      </c>
      <c r="K418" s="198"/>
      <c r="L418" s="203"/>
      <c r="M418" s="204"/>
      <c r="N418" s="205"/>
      <c r="O418" s="205"/>
      <c r="P418" s="206">
        <f>SUM(P419:P420)</f>
        <v>0</v>
      </c>
      <c r="Q418" s="205"/>
      <c r="R418" s="206">
        <f>SUM(R419:R420)</f>
        <v>0</v>
      </c>
      <c r="S418" s="205"/>
      <c r="T418" s="207">
        <f>SUM(T419:T420)</f>
        <v>0</v>
      </c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R418" s="208" t="s">
        <v>214</v>
      </c>
      <c r="AT418" s="209" t="s">
        <v>72</v>
      </c>
      <c r="AU418" s="209" t="s">
        <v>80</v>
      </c>
      <c r="AY418" s="208" t="s">
        <v>175</v>
      </c>
      <c r="BK418" s="210">
        <f>SUM(BK419:BK420)</f>
        <v>0</v>
      </c>
    </row>
    <row r="419" s="2" customFormat="1" ht="16.5" customHeight="1">
      <c r="A419" s="42"/>
      <c r="B419" s="43"/>
      <c r="C419" s="211" t="s">
        <v>581</v>
      </c>
      <c r="D419" s="275" t="s">
        <v>176</v>
      </c>
      <c r="E419" s="212" t="s">
        <v>4441</v>
      </c>
      <c r="F419" s="213" t="s">
        <v>4442</v>
      </c>
      <c r="G419" s="214" t="s">
        <v>2731</v>
      </c>
      <c r="H419" s="215">
        <v>1</v>
      </c>
      <c r="I419" s="216"/>
      <c r="J419" s="217">
        <f>ROUND(I419*H419,2)</f>
        <v>0</v>
      </c>
      <c r="K419" s="213" t="s">
        <v>30</v>
      </c>
      <c r="L419" s="48"/>
      <c r="M419" s="218" t="s">
        <v>30</v>
      </c>
      <c r="N419" s="219" t="s">
        <v>44</v>
      </c>
      <c r="O419" s="88"/>
      <c r="P419" s="220">
        <f>O419*H419</f>
        <v>0</v>
      </c>
      <c r="Q419" s="220">
        <v>0</v>
      </c>
      <c r="R419" s="220">
        <f>Q419*H419</f>
        <v>0</v>
      </c>
      <c r="S419" s="220">
        <v>0</v>
      </c>
      <c r="T419" s="221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2" t="s">
        <v>2732</v>
      </c>
      <c r="AT419" s="222" t="s">
        <v>176</v>
      </c>
      <c r="AU419" s="222" t="s">
        <v>82</v>
      </c>
      <c r="AY419" s="20" t="s">
        <v>175</v>
      </c>
      <c r="BE419" s="223">
        <f>IF(N419="základní",J419,0)</f>
        <v>0</v>
      </c>
      <c r="BF419" s="223">
        <f>IF(N419="snížená",J419,0)</f>
        <v>0</v>
      </c>
      <c r="BG419" s="223">
        <f>IF(N419="zákl. přenesená",J419,0)</f>
        <v>0</v>
      </c>
      <c r="BH419" s="223">
        <f>IF(N419="sníž. přenesená",J419,0)</f>
        <v>0</v>
      </c>
      <c r="BI419" s="223">
        <f>IF(N419="nulová",J419,0)</f>
        <v>0</v>
      </c>
      <c r="BJ419" s="20" t="s">
        <v>80</v>
      </c>
      <c r="BK419" s="223">
        <f>ROUND(I419*H419,2)</f>
        <v>0</v>
      </c>
      <c r="BL419" s="20" t="s">
        <v>2732</v>
      </c>
      <c r="BM419" s="222" t="s">
        <v>4443</v>
      </c>
    </row>
    <row r="420" s="2" customFormat="1">
      <c r="A420" s="42"/>
      <c r="B420" s="43"/>
      <c r="C420" s="44"/>
      <c r="D420" s="224" t="s">
        <v>183</v>
      </c>
      <c r="E420" s="44"/>
      <c r="F420" s="225" t="s">
        <v>4442</v>
      </c>
      <c r="G420" s="44"/>
      <c r="H420" s="44"/>
      <c r="I420" s="226"/>
      <c r="J420" s="44"/>
      <c r="K420" s="44"/>
      <c r="L420" s="48"/>
      <c r="M420" s="227"/>
      <c r="N420" s="228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183</v>
      </c>
      <c r="AU420" s="20" t="s">
        <v>82</v>
      </c>
    </row>
    <row r="421" s="11" customFormat="1" ht="22.8" customHeight="1">
      <c r="A421" s="11"/>
      <c r="B421" s="197"/>
      <c r="C421" s="198"/>
      <c r="D421" s="199" t="s">
        <v>72</v>
      </c>
      <c r="E421" s="285" t="s">
        <v>2726</v>
      </c>
      <c r="F421" s="285" t="s">
        <v>2727</v>
      </c>
      <c r="G421" s="198"/>
      <c r="H421" s="198"/>
      <c r="I421" s="201"/>
      <c r="J421" s="286">
        <f>BK421</f>
        <v>0</v>
      </c>
      <c r="K421" s="198"/>
      <c r="L421" s="203"/>
      <c r="M421" s="204"/>
      <c r="N421" s="205"/>
      <c r="O421" s="205"/>
      <c r="P421" s="206">
        <f>SUM(P422:P423)</f>
        <v>0</v>
      </c>
      <c r="Q421" s="205"/>
      <c r="R421" s="206">
        <f>SUM(R422:R423)</f>
        <v>0</v>
      </c>
      <c r="S421" s="205"/>
      <c r="T421" s="207">
        <f>SUM(T422:T423)</f>
        <v>0</v>
      </c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R421" s="208" t="s">
        <v>214</v>
      </c>
      <c r="AT421" s="209" t="s">
        <v>72</v>
      </c>
      <c r="AU421" s="209" t="s">
        <v>80</v>
      </c>
      <c r="AY421" s="208" t="s">
        <v>175</v>
      </c>
      <c r="BK421" s="210">
        <f>SUM(BK422:BK423)</f>
        <v>0</v>
      </c>
    </row>
    <row r="422" s="2" customFormat="1" ht="16.5" customHeight="1">
      <c r="A422" s="42"/>
      <c r="B422" s="43"/>
      <c r="C422" s="211" t="s">
        <v>587</v>
      </c>
      <c r="D422" s="275" t="s">
        <v>176</v>
      </c>
      <c r="E422" s="212" t="s">
        <v>4444</v>
      </c>
      <c r="F422" s="213" t="s">
        <v>4445</v>
      </c>
      <c r="G422" s="214" t="s">
        <v>2731</v>
      </c>
      <c r="H422" s="215">
        <v>1</v>
      </c>
      <c r="I422" s="216"/>
      <c r="J422" s="217">
        <f>ROUND(I422*H422,2)</f>
        <v>0</v>
      </c>
      <c r="K422" s="213" t="s">
        <v>30</v>
      </c>
      <c r="L422" s="48"/>
      <c r="M422" s="218" t="s">
        <v>30</v>
      </c>
      <c r="N422" s="219" t="s">
        <v>44</v>
      </c>
      <c r="O422" s="88"/>
      <c r="P422" s="220">
        <f>O422*H422</f>
        <v>0</v>
      </c>
      <c r="Q422" s="220">
        <v>0</v>
      </c>
      <c r="R422" s="220">
        <f>Q422*H422</f>
        <v>0</v>
      </c>
      <c r="S422" s="220">
        <v>0</v>
      </c>
      <c r="T422" s="221">
        <f>S422*H422</f>
        <v>0</v>
      </c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R422" s="222" t="s">
        <v>2732</v>
      </c>
      <c r="AT422" s="222" t="s">
        <v>176</v>
      </c>
      <c r="AU422" s="222" t="s">
        <v>82</v>
      </c>
      <c r="AY422" s="20" t="s">
        <v>175</v>
      </c>
      <c r="BE422" s="223">
        <f>IF(N422="základní",J422,0)</f>
        <v>0</v>
      </c>
      <c r="BF422" s="223">
        <f>IF(N422="snížená",J422,0)</f>
        <v>0</v>
      </c>
      <c r="BG422" s="223">
        <f>IF(N422="zákl. přenesená",J422,0)</f>
        <v>0</v>
      </c>
      <c r="BH422" s="223">
        <f>IF(N422="sníž. přenesená",J422,0)</f>
        <v>0</v>
      </c>
      <c r="BI422" s="223">
        <f>IF(N422="nulová",J422,0)</f>
        <v>0</v>
      </c>
      <c r="BJ422" s="20" t="s">
        <v>80</v>
      </c>
      <c r="BK422" s="223">
        <f>ROUND(I422*H422,2)</f>
        <v>0</v>
      </c>
      <c r="BL422" s="20" t="s">
        <v>2732</v>
      </c>
      <c r="BM422" s="222" t="s">
        <v>4446</v>
      </c>
    </row>
    <row r="423" s="2" customFormat="1">
      <c r="A423" s="42"/>
      <c r="B423" s="43"/>
      <c r="C423" s="44"/>
      <c r="D423" s="224" t="s">
        <v>183</v>
      </c>
      <c r="E423" s="44"/>
      <c r="F423" s="225" t="s">
        <v>4445</v>
      </c>
      <c r="G423" s="44"/>
      <c r="H423" s="44"/>
      <c r="I423" s="226"/>
      <c r="J423" s="44"/>
      <c r="K423" s="44"/>
      <c r="L423" s="48"/>
      <c r="M423" s="276"/>
      <c r="N423" s="277"/>
      <c r="O423" s="278"/>
      <c r="P423" s="278"/>
      <c r="Q423" s="278"/>
      <c r="R423" s="278"/>
      <c r="S423" s="278"/>
      <c r="T423" s="27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0" t="s">
        <v>183</v>
      </c>
      <c r="AU423" s="20" t="s">
        <v>82</v>
      </c>
    </row>
    <row r="424" s="2" customFormat="1" ht="6.96" customHeight="1">
      <c r="A424" s="42"/>
      <c r="B424" s="63"/>
      <c r="C424" s="64"/>
      <c r="D424" s="64"/>
      <c r="E424" s="64"/>
      <c r="F424" s="64"/>
      <c r="G424" s="64"/>
      <c r="H424" s="64"/>
      <c r="I424" s="64"/>
      <c r="J424" s="64"/>
      <c r="K424" s="64"/>
      <c r="L424" s="48"/>
      <c r="M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</row>
  </sheetData>
  <sheetProtection sheet="1" autoFilter="0" formatColumns="0" formatRows="0" objects="1" scenarios="1" spinCount="100000" saltValue="ky9CRQjFBmRb8dzMiCZLmb1O3MDwSUxvI5jL+HJZZPC75qa6vmgHyIoB20PhPNcTM8xAxtj2Sp/V2P4uIStzdg==" hashValue="P4VgFl+moqGVSOiI1FZgTy2iqRQD2SNTGKBh1fiCxS9TW7fcX532Y28TcEs8HhTxM9POZed/mlCIh713YUKHPw==" algorithmName="SHA-512" password="CC35"/>
  <autoFilter ref="C92:K4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713461132"/>
    <hyperlink ref="F114" r:id="rId2" display="https://podminky.urs.cz/item/CS_URS_2024_01/998713101"/>
    <hyperlink ref="F130" r:id="rId3" display="https://podminky.urs.cz/item/CS_URS_2024_01/751311011"/>
    <hyperlink ref="F153" r:id="rId4" display="https://podminky.urs.cz/item/CS_URS_2024_01/751322011"/>
    <hyperlink ref="F177" r:id="rId5" display="https://podminky.urs.cz/item/CS_URS_2024_01/751344113"/>
    <hyperlink ref="F201" r:id="rId6" display="https://podminky.urs.cz/item/CS_URS_2024_01/751344122"/>
    <hyperlink ref="F225" r:id="rId7" display="https://podminky.urs.cz/item/CS_URS_2024_01/751398035"/>
    <hyperlink ref="F238" r:id="rId8" display="https://podminky.urs.cz/item/CS_URS_2024_01/751398054"/>
    <hyperlink ref="F261" r:id="rId9" display="https://podminky.urs.cz/item/CS_URS_2024_01/751398092"/>
    <hyperlink ref="F274" r:id="rId10" display="https://podminky.urs.cz/item/CS_URS_2024_01/751398093"/>
    <hyperlink ref="F287" r:id="rId11" display="https://podminky.urs.cz/item/CS_URS_2024_01/751510014"/>
    <hyperlink ref="F297" r:id="rId12" display="https://podminky.urs.cz/item/CS_URS_2024_01/751510015"/>
    <hyperlink ref="F303" r:id="rId13" display="https://podminky.urs.cz/item/CS_URS_2024_01/751510016"/>
    <hyperlink ref="F309" r:id="rId14" display="https://podminky.urs.cz/item/CS_URS_2024_01/751510041"/>
    <hyperlink ref="F316" r:id="rId15" display="https://podminky.urs.cz/item/CS_URS_2024_01/751510042"/>
    <hyperlink ref="F323" r:id="rId16" display="https://podminky.urs.cz/item/CS_URS_2024_01/751510043"/>
    <hyperlink ref="F330" r:id="rId17" display="https://podminky.urs.cz/item/CS_URS_2024_01/751510044"/>
    <hyperlink ref="F337" r:id="rId18" display="https://podminky.urs.cz/item/CS_URS_2024_01/751514661"/>
    <hyperlink ref="F352" r:id="rId19" display="https://podminky.urs.cz/item/CS_URS_2024_01/998751101"/>
    <hyperlink ref="F357" r:id="rId20" display="https://podminky.urs.cz/item/CS_URS_2023_02/767995111"/>
    <hyperlink ref="F410" r:id="rId21" display="https://podminky.urs.cz/item/CS_URS_2024_01/998767101"/>
    <hyperlink ref="F415" r:id="rId22" display="https://podminky.urs.cz/item/CS_URS_2024_01/HZS323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4447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2879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ROUND(J93,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ROUND((SUM(BE93:BE154)),  2)</f>
        <v>0</v>
      </c>
      <c r="G35" s="42"/>
      <c r="H35" s="42"/>
      <c r="I35" s="163">
        <v>0.21</v>
      </c>
      <c r="J35" s="162">
        <f>ROUND(((SUM(BE93:BE154))*I35),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ROUND((SUM(BF93:BF154)),  2)</f>
        <v>0</v>
      </c>
      <c r="G36" s="42"/>
      <c r="H36" s="42"/>
      <c r="I36" s="163">
        <v>0.12</v>
      </c>
      <c r="J36" s="162">
        <f>ROUND(((SUM(BF93:BF154))*I36),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ROUND((SUM(BG93:BG154)),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ROUND((SUM(BH93:BH154)),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ROUND((SUM(BI93:BI154)),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11.02 - SO02 - KANALIZACE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J93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J94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690</v>
      </c>
      <c r="E65" s="282"/>
      <c r="F65" s="282"/>
      <c r="G65" s="282"/>
      <c r="H65" s="282"/>
      <c r="I65" s="282"/>
      <c r="J65" s="283">
        <f>J95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693</v>
      </c>
      <c r="E66" s="282"/>
      <c r="F66" s="282"/>
      <c r="G66" s="282"/>
      <c r="H66" s="282"/>
      <c r="I66" s="282"/>
      <c r="J66" s="283">
        <f>J99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16" customFormat="1" ht="19.92" customHeight="1">
      <c r="A67" s="16"/>
      <c r="B67" s="280"/>
      <c r="C67" s="129"/>
      <c r="D67" s="281" t="s">
        <v>694</v>
      </c>
      <c r="E67" s="282"/>
      <c r="F67" s="282"/>
      <c r="G67" s="282"/>
      <c r="H67" s="282"/>
      <c r="I67" s="282"/>
      <c r="J67" s="283">
        <f>J108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16" customFormat="1" ht="19.92" customHeight="1">
      <c r="A68" s="16"/>
      <c r="B68" s="280"/>
      <c r="C68" s="129"/>
      <c r="D68" s="281" t="s">
        <v>3900</v>
      </c>
      <c r="E68" s="282"/>
      <c r="F68" s="282"/>
      <c r="G68" s="282"/>
      <c r="H68" s="282"/>
      <c r="I68" s="282"/>
      <c r="J68" s="283">
        <f>J122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16" customFormat="1" ht="19.92" customHeight="1">
      <c r="A69" s="16"/>
      <c r="B69" s="280"/>
      <c r="C69" s="129"/>
      <c r="D69" s="281" t="s">
        <v>695</v>
      </c>
      <c r="E69" s="282"/>
      <c r="F69" s="282"/>
      <c r="G69" s="282"/>
      <c r="H69" s="282"/>
      <c r="I69" s="282"/>
      <c r="J69" s="283">
        <f>J135</f>
        <v>0</v>
      </c>
      <c r="K69" s="129"/>
      <c r="L69" s="284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="9" customFormat="1" ht="24.96" customHeight="1">
      <c r="A70" s="9"/>
      <c r="B70" s="180"/>
      <c r="C70" s="181"/>
      <c r="D70" s="182" t="s">
        <v>696</v>
      </c>
      <c r="E70" s="183"/>
      <c r="F70" s="183"/>
      <c r="G70" s="183"/>
      <c r="H70" s="183"/>
      <c r="I70" s="183"/>
      <c r="J70" s="184">
        <f>J139</f>
        <v>0</v>
      </c>
      <c r="K70" s="181"/>
      <c r="L70" s="185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6" customFormat="1" ht="19.92" customHeight="1">
      <c r="A71" s="16"/>
      <c r="B71" s="280"/>
      <c r="C71" s="129"/>
      <c r="D71" s="281" t="s">
        <v>4448</v>
      </c>
      <c r="E71" s="282"/>
      <c r="F71" s="282"/>
      <c r="G71" s="282"/>
      <c r="H71" s="282"/>
      <c r="I71" s="282"/>
      <c r="J71" s="283">
        <f>J140</f>
        <v>0</v>
      </c>
      <c r="K71" s="129"/>
      <c r="L71" s="284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="2" customFormat="1" ht="21.84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4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7" s="2" customFormat="1" ht="6.96" customHeight="1">
      <c r="A77" s="42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24.96" customHeight="1">
      <c r="A78" s="42"/>
      <c r="B78" s="43"/>
      <c r="C78" s="26" t="s">
        <v>161</v>
      </c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16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175" t="str">
        <f>E7</f>
        <v>Ledeč n. S. škola přístavba dílny pro CNC</v>
      </c>
      <c r="F81" s="35"/>
      <c r="G81" s="35"/>
      <c r="H81" s="35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1" customFormat="1" ht="12" customHeight="1">
      <c r="B82" s="24"/>
      <c r="C82" s="35" t="s">
        <v>140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2"/>
      <c r="B83" s="43"/>
      <c r="C83" s="44"/>
      <c r="D83" s="44"/>
      <c r="E83" s="175" t="s">
        <v>141</v>
      </c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142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73" t="str">
        <f>E11</f>
        <v>11.02 - SO02 - KANALIZACE</v>
      </c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22</v>
      </c>
      <c r="D87" s="44"/>
      <c r="E87" s="44"/>
      <c r="F87" s="30" t="str">
        <f>F14</f>
        <v xml:space="preserve"> </v>
      </c>
      <c r="G87" s="44"/>
      <c r="H87" s="44"/>
      <c r="I87" s="35" t="s">
        <v>24</v>
      </c>
      <c r="J87" s="76" t="str">
        <f>IF(J14="","",J14)</f>
        <v>6. 3. 2024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5.15" customHeight="1">
      <c r="A89" s="42"/>
      <c r="B89" s="43"/>
      <c r="C89" s="35" t="s">
        <v>28</v>
      </c>
      <c r="D89" s="44"/>
      <c r="E89" s="44"/>
      <c r="F89" s="30" t="str">
        <f>E17</f>
        <v xml:space="preserve"> </v>
      </c>
      <c r="G89" s="44"/>
      <c r="H89" s="44"/>
      <c r="I89" s="35" t="s">
        <v>34</v>
      </c>
      <c r="J89" s="40" t="str">
        <f>E23</f>
        <v xml:space="preserve"> </v>
      </c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32</v>
      </c>
      <c r="D90" s="44"/>
      <c r="E90" s="44"/>
      <c r="F90" s="30" t="str">
        <f>IF(E20="","",E20)</f>
        <v>Vyplň údaj</v>
      </c>
      <c r="G90" s="44"/>
      <c r="H90" s="44"/>
      <c r="I90" s="35" t="s">
        <v>35</v>
      </c>
      <c r="J90" s="40" t="str">
        <f>E26</f>
        <v xml:space="preserve"> 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0.32" customHeight="1">
      <c r="A91" s="42"/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10" customFormat="1" ht="29.28" customHeight="1">
      <c r="A92" s="186"/>
      <c r="B92" s="187"/>
      <c r="C92" s="188" t="s">
        <v>162</v>
      </c>
      <c r="D92" s="189" t="s">
        <v>58</v>
      </c>
      <c r="E92" s="189" t="s">
        <v>54</v>
      </c>
      <c r="F92" s="189" t="s">
        <v>55</v>
      </c>
      <c r="G92" s="189" t="s">
        <v>163</v>
      </c>
      <c r="H92" s="189" t="s">
        <v>164</v>
      </c>
      <c r="I92" s="189" t="s">
        <v>165</v>
      </c>
      <c r="J92" s="189" t="s">
        <v>148</v>
      </c>
      <c r="K92" s="190" t="s">
        <v>166</v>
      </c>
      <c r="L92" s="191"/>
      <c r="M92" s="96" t="s">
        <v>30</v>
      </c>
      <c r="N92" s="97" t="s">
        <v>43</v>
      </c>
      <c r="O92" s="97" t="s">
        <v>167</v>
      </c>
      <c r="P92" s="97" t="s">
        <v>168</v>
      </c>
      <c r="Q92" s="97" t="s">
        <v>169</v>
      </c>
      <c r="R92" s="97" t="s">
        <v>170</v>
      </c>
      <c r="S92" s="97" t="s">
        <v>171</v>
      </c>
      <c r="T92" s="98" t="s">
        <v>172</v>
      </c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</row>
    <row r="93" s="2" customFormat="1" ht="22.8" customHeight="1">
      <c r="A93" s="42"/>
      <c r="B93" s="43"/>
      <c r="C93" s="103" t="s">
        <v>173</v>
      </c>
      <c r="D93" s="44"/>
      <c r="E93" s="44"/>
      <c r="F93" s="44"/>
      <c r="G93" s="44"/>
      <c r="H93" s="44"/>
      <c r="I93" s="44"/>
      <c r="J93" s="192">
        <f>BK93</f>
        <v>0</v>
      </c>
      <c r="K93" s="44"/>
      <c r="L93" s="48"/>
      <c r="M93" s="99"/>
      <c r="N93" s="193"/>
      <c r="O93" s="100"/>
      <c r="P93" s="194">
        <f>P94+P139</f>
        <v>0</v>
      </c>
      <c r="Q93" s="100"/>
      <c r="R93" s="194">
        <f>R94+R139</f>
        <v>0.1935</v>
      </c>
      <c r="S93" s="100"/>
      <c r="T93" s="195">
        <f>T94+T139</f>
        <v>0.187236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0" t="s">
        <v>72</v>
      </c>
      <c r="AU93" s="20" t="s">
        <v>149</v>
      </c>
      <c r="BK93" s="196">
        <f>BK94+BK139</f>
        <v>0</v>
      </c>
    </row>
    <row r="94" s="11" customFormat="1" ht="25.92" customHeight="1">
      <c r="A94" s="11"/>
      <c r="B94" s="197"/>
      <c r="C94" s="198"/>
      <c r="D94" s="199" t="s">
        <v>72</v>
      </c>
      <c r="E94" s="200" t="s">
        <v>711</v>
      </c>
      <c r="F94" s="200" t="s">
        <v>712</v>
      </c>
      <c r="G94" s="198"/>
      <c r="H94" s="198"/>
      <c r="I94" s="201"/>
      <c r="J94" s="202">
        <f>BK94</f>
        <v>0</v>
      </c>
      <c r="K94" s="198"/>
      <c r="L94" s="203"/>
      <c r="M94" s="204"/>
      <c r="N94" s="205"/>
      <c r="O94" s="205"/>
      <c r="P94" s="206">
        <f>P95+P99+P108+P122+P135</f>
        <v>0</v>
      </c>
      <c r="Q94" s="205"/>
      <c r="R94" s="206">
        <f>R95+R99+R108+R122+R135</f>
        <v>0.1916</v>
      </c>
      <c r="S94" s="205"/>
      <c r="T94" s="207">
        <f>T95+T99+T108+T122+T135</f>
        <v>0.187236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R94" s="208" t="s">
        <v>80</v>
      </c>
      <c r="AT94" s="209" t="s">
        <v>72</v>
      </c>
      <c r="AU94" s="209" t="s">
        <v>73</v>
      </c>
      <c r="AY94" s="208" t="s">
        <v>175</v>
      </c>
      <c r="BK94" s="210">
        <f>BK95+BK99+BK108+BK122+BK135</f>
        <v>0</v>
      </c>
    </row>
    <row r="95" s="11" customFormat="1" ht="22.8" customHeight="1">
      <c r="A95" s="11"/>
      <c r="B95" s="197"/>
      <c r="C95" s="198"/>
      <c r="D95" s="199" t="s">
        <v>72</v>
      </c>
      <c r="E95" s="285" t="s">
        <v>196</v>
      </c>
      <c r="F95" s="285" t="s">
        <v>1024</v>
      </c>
      <c r="G95" s="198"/>
      <c r="H95" s="198"/>
      <c r="I95" s="201"/>
      <c r="J95" s="286">
        <f>BK95</f>
        <v>0</v>
      </c>
      <c r="K95" s="198"/>
      <c r="L95" s="203"/>
      <c r="M95" s="204"/>
      <c r="N95" s="205"/>
      <c r="O95" s="205"/>
      <c r="P95" s="206">
        <f>SUM(P96:P98)</f>
        <v>0</v>
      </c>
      <c r="Q95" s="205"/>
      <c r="R95" s="206">
        <f>SUM(R96:R98)</f>
        <v>0</v>
      </c>
      <c r="S95" s="205"/>
      <c r="T95" s="207">
        <f>SUM(T96:T98)</f>
        <v>0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8" t="s">
        <v>80</v>
      </c>
      <c r="AT95" s="209" t="s">
        <v>72</v>
      </c>
      <c r="AU95" s="209" t="s">
        <v>80</v>
      </c>
      <c r="AY95" s="208" t="s">
        <v>175</v>
      </c>
      <c r="BK95" s="210">
        <f>SUM(BK96:BK98)</f>
        <v>0</v>
      </c>
    </row>
    <row r="96" s="2" customFormat="1" ht="16.5" customHeight="1">
      <c r="A96" s="42"/>
      <c r="B96" s="43"/>
      <c r="C96" s="211" t="s">
        <v>80</v>
      </c>
      <c r="D96" s="211" t="s">
        <v>176</v>
      </c>
      <c r="E96" s="212" t="s">
        <v>4449</v>
      </c>
      <c r="F96" s="213" t="s">
        <v>4450</v>
      </c>
      <c r="G96" s="214" t="s">
        <v>247</v>
      </c>
      <c r="H96" s="215">
        <v>50</v>
      </c>
      <c r="I96" s="216"/>
      <c r="J96" s="217">
        <f>ROUND(I96*H96,2)</f>
        <v>0</v>
      </c>
      <c r="K96" s="213" t="s">
        <v>180</v>
      </c>
      <c r="L96" s="48"/>
      <c r="M96" s="218" t="s">
        <v>30</v>
      </c>
      <c r="N96" s="219" t="s">
        <v>44</v>
      </c>
      <c r="O96" s="88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181</v>
      </c>
      <c r="AT96" s="222" t="s">
        <v>176</v>
      </c>
      <c r="AU96" s="222" t="s">
        <v>82</v>
      </c>
      <c r="AY96" s="20" t="s">
        <v>175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80</v>
      </c>
      <c r="BK96" s="223">
        <f>ROUND(I96*H96,2)</f>
        <v>0</v>
      </c>
      <c r="BL96" s="20" t="s">
        <v>181</v>
      </c>
      <c r="BM96" s="222" t="s">
        <v>4451</v>
      </c>
    </row>
    <row r="97" s="2" customFormat="1">
      <c r="A97" s="42"/>
      <c r="B97" s="43"/>
      <c r="C97" s="44"/>
      <c r="D97" s="224" t="s">
        <v>183</v>
      </c>
      <c r="E97" s="44"/>
      <c r="F97" s="225" t="s">
        <v>4452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183</v>
      </c>
      <c r="AU97" s="20" t="s">
        <v>82</v>
      </c>
    </row>
    <row r="98" s="2" customFormat="1">
      <c r="A98" s="42"/>
      <c r="B98" s="43"/>
      <c r="C98" s="44"/>
      <c r="D98" s="229" t="s">
        <v>185</v>
      </c>
      <c r="E98" s="44"/>
      <c r="F98" s="230" t="s">
        <v>4453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185</v>
      </c>
      <c r="AU98" s="20" t="s">
        <v>82</v>
      </c>
    </row>
    <row r="99" s="11" customFormat="1" ht="22.8" customHeight="1">
      <c r="A99" s="11"/>
      <c r="B99" s="197"/>
      <c r="C99" s="198"/>
      <c r="D99" s="199" t="s">
        <v>72</v>
      </c>
      <c r="E99" s="285" t="s">
        <v>223</v>
      </c>
      <c r="F99" s="285" t="s">
        <v>1369</v>
      </c>
      <c r="G99" s="198"/>
      <c r="H99" s="198"/>
      <c r="I99" s="201"/>
      <c r="J99" s="286">
        <f>BK99</f>
        <v>0</v>
      </c>
      <c r="K99" s="198"/>
      <c r="L99" s="203"/>
      <c r="M99" s="204"/>
      <c r="N99" s="205"/>
      <c r="O99" s="205"/>
      <c r="P99" s="206">
        <f>SUM(P100:P107)</f>
        <v>0</v>
      </c>
      <c r="Q99" s="205"/>
      <c r="R99" s="206">
        <f>SUM(R100:R107)</f>
        <v>0.1916</v>
      </c>
      <c r="S99" s="205"/>
      <c r="T99" s="207">
        <f>SUM(T100:T107)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8" t="s">
        <v>80</v>
      </c>
      <c r="AT99" s="209" t="s">
        <v>72</v>
      </c>
      <c r="AU99" s="209" t="s">
        <v>80</v>
      </c>
      <c r="AY99" s="208" t="s">
        <v>175</v>
      </c>
      <c r="BK99" s="210">
        <f>SUM(BK100:BK107)</f>
        <v>0</v>
      </c>
    </row>
    <row r="100" s="2" customFormat="1" ht="24.15" customHeight="1">
      <c r="A100" s="42"/>
      <c r="B100" s="43"/>
      <c r="C100" s="211" t="s">
        <v>82</v>
      </c>
      <c r="D100" s="211" t="s">
        <v>176</v>
      </c>
      <c r="E100" s="212" t="s">
        <v>2766</v>
      </c>
      <c r="F100" s="213" t="s">
        <v>2767</v>
      </c>
      <c r="G100" s="214" t="s">
        <v>567</v>
      </c>
      <c r="H100" s="215">
        <v>1</v>
      </c>
      <c r="I100" s="216"/>
      <c r="J100" s="217">
        <f>ROUND(I100*H100,2)</f>
        <v>0</v>
      </c>
      <c r="K100" s="213" t="s">
        <v>180</v>
      </c>
      <c r="L100" s="48"/>
      <c r="M100" s="218" t="s">
        <v>30</v>
      </c>
      <c r="N100" s="219" t="s">
        <v>44</v>
      </c>
      <c r="O100" s="88"/>
      <c r="P100" s="220">
        <f>O100*H100</f>
        <v>0</v>
      </c>
      <c r="Q100" s="220">
        <v>0.188</v>
      </c>
      <c r="R100" s="220">
        <f>Q100*H100</f>
        <v>0.188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181</v>
      </c>
      <c r="AT100" s="222" t="s">
        <v>176</v>
      </c>
      <c r="AU100" s="222" t="s">
        <v>82</v>
      </c>
      <c r="AY100" s="20" t="s">
        <v>175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80</v>
      </c>
      <c r="BK100" s="223">
        <f>ROUND(I100*H100,2)</f>
        <v>0</v>
      </c>
      <c r="BL100" s="20" t="s">
        <v>181</v>
      </c>
      <c r="BM100" s="222" t="s">
        <v>4454</v>
      </c>
    </row>
    <row r="101" s="2" customFormat="1">
      <c r="A101" s="42"/>
      <c r="B101" s="43"/>
      <c r="C101" s="44"/>
      <c r="D101" s="224" t="s">
        <v>183</v>
      </c>
      <c r="E101" s="44"/>
      <c r="F101" s="225" t="s">
        <v>2769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183</v>
      </c>
      <c r="AU101" s="20" t="s">
        <v>82</v>
      </c>
    </row>
    <row r="102" s="2" customFormat="1">
      <c r="A102" s="42"/>
      <c r="B102" s="43"/>
      <c r="C102" s="44"/>
      <c r="D102" s="229" t="s">
        <v>185</v>
      </c>
      <c r="E102" s="44"/>
      <c r="F102" s="230" t="s">
        <v>2770</v>
      </c>
      <c r="G102" s="44"/>
      <c r="H102" s="44"/>
      <c r="I102" s="226"/>
      <c r="J102" s="44"/>
      <c r="K102" s="44"/>
      <c r="L102" s="48"/>
      <c r="M102" s="227"/>
      <c r="N102" s="228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185</v>
      </c>
      <c r="AU102" s="20" t="s">
        <v>82</v>
      </c>
    </row>
    <row r="103" s="13" customFormat="1">
      <c r="A103" s="13"/>
      <c r="B103" s="241"/>
      <c r="C103" s="242"/>
      <c r="D103" s="224" t="s">
        <v>187</v>
      </c>
      <c r="E103" s="243" t="s">
        <v>30</v>
      </c>
      <c r="F103" s="244" t="s">
        <v>4455</v>
      </c>
      <c r="G103" s="242"/>
      <c r="H103" s="245">
        <v>1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187</v>
      </c>
      <c r="AU103" s="251" t="s">
        <v>82</v>
      </c>
      <c r="AV103" s="13" t="s">
        <v>82</v>
      </c>
      <c r="AW103" s="13" t="s">
        <v>36</v>
      </c>
      <c r="AX103" s="13" t="s">
        <v>73</v>
      </c>
      <c r="AY103" s="251" t="s">
        <v>175</v>
      </c>
    </row>
    <row r="104" s="14" customFormat="1">
      <c r="A104" s="14"/>
      <c r="B104" s="252"/>
      <c r="C104" s="253"/>
      <c r="D104" s="224" t="s">
        <v>187</v>
      </c>
      <c r="E104" s="254" t="s">
        <v>30</v>
      </c>
      <c r="F104" s="255" t="s">
        <v>190</v>
      </c>
      <c r="G104" s="253"/>
      <c r="H104" s="256">
        <v>1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2" t="s">
        <v>187</v>
      </c>
      <c r="AU104" s="262" t="s">
        <v>82</v>
      </c>
      <c r="AV104" s="14" t="s">
        <v>181</v>
      </c>
      <c r="AW104" s="14" t="s">
        <v>36</v>
      </c>
      <c r="AX104" s="14" t="s">
        <v>80</v>
      </c>
      <c r="AY104" s="262" t="s">
        <v>175</v>
      </c>
    </row>
    <row r="105" s="2" customFormat="1" ht="16.5" customHeight="1">
      <c r="A105" s="42"/>
      <c r="B105" s="43"/>
      <c r="C105" s="211" t="s">
        <v>196</v>
      </c>
      <c r="D105" s="211" t="s">
        <v>176</v>
      </c>
      <c r="E105" s="212" t="s">
        <v>4456</v>
      </c>
      <c r="F105" s="213" t="s">
        <v>4457</v>
      </c>
      <c r="G105" s="214" t="s">
        <v>247</v>
      </c>
      <c r="H105" s="215">
        <v>3</v>
      </c>
      <c r="I105" s="216"/>
      <c r="J105" s="217">
        <f>ROUND(I105*H105,2)</f>
        <v>0</v>
      </c>
      <c r="K105" s="213" t="s">
        <v>180</v>
      </c>
      <c r="L105" s="48"/>
      <c r="M105" s="218" t="s">
        <v>30</v>
      </c>
      <c r="N105" s="219" t="s">
        <v>44</v>
      </c>
      <c r="O105" s="88"/>
      <c r="P105" s="220">
        <f>O105*H105</f>
        <v>0</v>
      </c>
      <c r="Q105" s="220">
        <v>0.0011999999999999998</v>
      </c>
      <c r="R105" s="220">
        <f>Q105*H105</f>
        <v>0.0036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181</v>
      </c>
      <c r="AT105" s="222" t="s">
        <v>176</v>
      </c>
      <c r="AU105" s="222" t="s">
        <v>82</v>
      </c>
      <c r="AY105" s="20" t="s">
        <v>175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80</v>
      </c>
      <c r="BK105" s="223">
        <f>ROUND(I105*H105,2)</f>
        <v>0</v>
      </c>
      <c r="BL105" s="20" t="s">
        <v>181</v>
      </c>
      <c r="BM105" s="222" t="s">
        <v>4458</v>
      </c>
    </row>
    <row r="106" s="2" customFormat="1">
      <c r="A106" s="42"/>
      <c r="B106" s="43"/>
      <c r="C106" s="44"/>
      <c r="D106" s="224" t="s">
        <v>183</v>
      </c>
      <c r="E106" s="44"/>
      <c r="F106" s="225" t="s">
        <v>4459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183</v>
      </c>
      <c r="AU106" s="20" t="s">
        <v>82</v>
      </c>
    </row>
    <row r="107" s="2" customFormat="1">
      <c r="A107" s="42"/>
      <c r="B107" s="43"/>
      <c r="C107" s="44"/>
      <c r="D107" s="229" t="s">
        <v>185</v>
      </c>
      <c r="E107" s="44"/>
      <c r="F107" s="230" t="s">
        <v>4460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185</v>
      </c>
      <c r="AU107" s="20" t="s">
        <v>82</v>
      </c>
    </row>
    <row r="108" s="11" customFormat="1" ht="22.8" customHeight="1">
      <c r="A108" s="11"/>
      <c r="B108" s="197"/>
      <c r="C108" s="198"/>
      <c r="D108" s="199" t="s">
        <v>72</v>
      </c>
      <c r="E108" s="285" t="s">
        <v>212</v>
      </c>
      <c r="F108" s="285" t="s">
        <v>213</v>
      </c>
      <c r="G108" s="198"/>
      <c r="H108" s="198"/>
      <c r="I108" s="201"/>
      <c r="J108" s="286">
        <f>BK108</f>
        <v>0</v>
      </c>
      <c r="K108" s="198"/>
      <c r="L108" s="203"/>
      <c r="M108" s="204"/>
      <c r="N108" s="205"/>
      <c r="O108" s="205"/>
      <c r="P108" s="206">
        <f>SUM(P109:P121)</f>
        <v>0</v>
      </c>
      <c r="Q108" s="205"/>
      <c r="R108" s="206">
        <f>SUM(R109:R121)</f>
        <v>0</v>
      </c>
      <c r="S108" s="205"/>
      <c r="T108" s="207">
        <f>SUM(T109:T121)</f>
        <v>0.187236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8" t="s">
        <v>80</v>
      </c>
      <c r="AT108" s="209" t="s">
        <v>72</v>
      </c>
      <c r="AU108" s="209" t="s">
        <v>80</v>
      </c>
      <c r="AY108" s="208" t="s">
        <v>175</v>
      </c>
      <c r="BK108" s="210">
        <f>SUM(BK109:BK121)</f>
        <v>0</v>
      </c>
    </row>
    <row r="109" s="2" customFormat="1" ht="21.75" customHeight="1">
      <c r="A109" s="42"/>
      <c r="B109" s="43"/>
      <c r="C109" s="211" t="s">
        <v>181</v>
      </c>
      <c r="D109" s="211" t="s">
        <v>176</v>
      </c>
      <c r="E109" s="212" t="s">
        <v>4461</v>
      </c>
      <c r="F109" s="213" t="s">
        <v>4462</v>
      </c>
      <c r="G109" s="214" t="s">
        <v>199</v>
      </c>
      <c r="H109" s="215">
        <v>0.084</v>
      </c>
      <c r="I109" s="216"/>
      <c r="J109" s="217">
        <f>ROUND(I109*H109,2)</f>
        <v>0</v>
      </c>
      <c r="K109" s="213" t="s">
        <v>180</v>
      </c>
      <c r="L109" s="48"/>
      <c r="M109" s="218" t="s">
        <v>30</v>
      </c>
      <c r="N109" s="219" t="s">
        <v>44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2.2</v>
      </c>
      <c r="T109" s="221">
        <f>S109*H109</f>
        <v>0.1848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181</v>
      </c>
      <c r="AT109" s="222" t="s">
        <v>176</v>
      </c>
      <c r="AU109" s="222" t="s">
        <v>82</v>
      </c>
      <c r="AY109" s="20" t="s">
        <v>175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80</v>
      </c>
      <c r="BK109" s="223">
        <f>ROUND(I109*H109,2)</f>
        <v>0</v>
      </c>
      <c r="BL109" s="20" t="s">
        <v>181</v>
      </c>
      <c r="BM109" s="222" t="s">
        <v>4463</v>
      </c>
    </row>
    <row r="110" s="2" customFormat="1">
      <c r="A110" s="42"/>
      <c r="B110" s="43"/>
      <c r="C110" s="44"/>
      <c r="D110" s="224" t="s">
        <v>183</v>
      </c>
      <c r="E110" s="44"/>
      <c r="F110" s="225" t="s">
        <v>4464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183</v>
      </c>
      <c r="AU110" s="20" t="s">
        <v>82</v>
      </c>
    </row>
    <row r="111" s="2" customFormat="1">
      <c r="A111" s="42"/>
      <c r="B111" s="43"/>
      <c r="C111" s="44"/>
      <c r="D111" s="229" t="s">
        <v>185</v>
      </c>
      <c r="E111" s="44"/>
      <c r="F111" s="230" t="s">
        <v>4465</v>
      </c>
      <c r="G111" s="44"/>
      <c r="H111" s="44"/>
      <c r="I111" s="226"/>
      <c r="J111" s="44"/>
      <c r="K111" s="44"/>
      <c r="L111" s="48"/>
      <c r="M111" s="227"/>
      <c r="N111" s="228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185</v>
      </c>
      <c r="AU111" s="20" t="s">
        <v>82</v>
      </c>
    </row>
    <row r="112" s="13" customFormat="1">
      <c r="A112" s="13"/>
      <c r="B112" s="241"/>
      <c r="C112" s="242"/>
      <c r="D112" s="224" t="s">
        <v>187</v>
      </c>
      <c r="E112" s="243" t="s">
        <v>30</v>
      </c>
      <c r="F112" s="244" t="s">
        <v>4466</v>
      </c>
      <c r="G112" s="242"/>
      <c r="H112" s="245">
        <v>0.084375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187</v>
      </c>
      <c r="AU112" s="251" t="s">
        <v>82</v>
      </c>
      <c r="AV112" s="13" t="s">
        <v>82</v>
      </c>
      <c r="AW112" s="13" t="s">
        <v>36</v>
      </c>
      <c r="AX112" s="13" t="s">
        <v>73</v>
      </c>
      <c r="AY112" s="251" t="s">
        <v>175</v>
      </c>
    </row>
    <row r="113" s="14" customFormat="1">
      <c r="A113" s="14"/>
      <c r="B113" s="252"/>
      <c r="C113" s="253"/>
      <c r="D113" s="224" t="s">
        <v>187</v>
      </c>
      <c r="E113" s="254" t="s">
        <v>30</v>
      </c>
      <c r="F113" s="255" t="s">
        <v>190</v>
      </c>
      <c r="G113" s="253"/>
      <c r="H113" s="256">
        <v>0.084375</v>
      </c>
      <c r="I113" s="257"/>
      <c r="J113" s="253"/>
      <c r="K113" s="253"/>
      <c r="L113" s="258"/>
      <c r="M113" s="259"/>
      <c r="N113" s="260"/>
      <c r="O113" s="260"/>
      <c r="P113" s="260"/>
      <c r="Q113" s="260"/>
      <c r="R113" s="260"/>
      <c r="S113" s="260"/>
      <c r="T113" s="26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62" t="s">
        <v>187</v>
      </c>
      <c r="AU113" s="262" t="s">
        <v>82</v>
      </c>
      <c r="AV113" s="14" t="s">
        <v>181</v>
      </c>
      <c r="AW113" s="14" t="s">
        <v>36</v>
      </c>
      <c r="AX113" s="14" t="s">
        <v>80</v>
      </c>
      <c r="AY113" s="262" t="s">
        <v>175</v>
      </c>
    </row>
    <row r="114" s="2" customFormat="1" ht="16.5" customHeight="1">
      <c r="A114" s="42"/>
      <c r="B114" s="43"/>
      <c r="C114" s="211" t="s">
        <v>214</v>
      </c>
      <c r="D114" s="211" t="s">
        <v>176</v>
      </c>
      <c r="E114" s="212" t="s">
        <v>4467</v>
      </c>
      <c r="F114" s="213" t="s">
        <v>4468</v>
      </c>
      <c r="G114" s="214" t="s">
        <v>199</v>
      </c>
      <c r="H114" s="215">
        <v>0.084</v>
      </c>
      <c r="I114" s="216"/>
      <c r="J114" s="217">
        <f>ROUND(I114*H114,2)</f>
        <v>0</v>
      </c>
      <c r="K114" s="213" t="s">
        <v>180</v>
      </c>
      <c r="L114" s="48"/>
      <c r="M114" s="218" t="s">
        <v>30</v>
      </c>
      <c r="N114" s="219" t="s">
        <v>44</v>
      </c>
      <c r="O114" s="88"/>
      <c r="P114" s="220">
        <f>O114*H114</f>
        <v>0</v>
      </c>
      <c r="Q114" s="220">
        <v>0</v>
      </c>
      <c r="R114" s="220">
        <f>Q114*H114</f>
        <v>0</v>
      </c>
      <c r="S114" s="220">
        <v>0.029000000000000004</v>
      </c>
      <c r="T114" s="221">
        <f>S114*H114</f>
        <v>0.0024360000000000004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2" t="s">
        <v>181</v>
      </c>
      <c r="AT114" s="222" t="s">
        <v>176</v>
      </c>
      <c r="AU114" s="222" t="s">
        <v>82</v>
      </c>
      <c r="AY114" s="20" t="s">
        <v>175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80</v>
      </c>
      <c r="BK114" s="223">
        <f>ROUND(I114*H114,2)</f>
        <v>0</v>
      </c>
      <c r="BL114" s="20" t="s">
        <v>181</v>
      </c>
      <c r="BM114" s="222" t="s">
        <v>4469</v>
      </c>
    </row>
    <row r="115" s="2" customFormat="1">
      <c r="A115" s="42"/>
      <c r="B115" s="43"/>
      <c r="C115" s="44"/>
      <c r="D115" s="224" t="s">
        <v>183</v>
      </c>
      <c r="E115" s="44"/>
      <c r="F115" s="225" t="s">
        <v>4470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183</v>
      </c>
      <c r="AU115" s="20" t="s">
        <v>82</v>
      </c>
    </row>
    <row r="116" s="2" customFormat="1">
      <c r="A116" s="42"/>
      <c r="B116" s="43"/>
      <c r="C116" s="44"/>
      <c r="D116" s="229" t="s">
        <v>185</v>
      </c>
      <c r="E116" s="44"/>
      <c r="F116" s="230" t="s">
        <v>4471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185</v>
      </c>
      <c r="AU116" s="20" t="s">
        <v>82</v>
      </c>
    </row>
    <row r="117" s="2" customFormat="1" ht="16.5" customHeight="1">
      <c r="A117" s="42"/>
      <c r="B117" s="43"/>
      <c r="C117" s="211" t="s">
        <v>223</v>
      </c>
      <c r="D117" s="211" t="s">
        <v>176</v>
      </c>
      <c r="E117" s="212" t="s">
        <v>4472</v>
      </c>
      <c r="F117" s="213" t="s">
        <v>4473</v>
      </c>
      <c r="G117" s="214" t="s">
        <v>247</v>
      </c>
      <c r="H117" s="215">
        <v>3</v>
      </c>
      <c r="I117" s="216"/>
      <c r="J117" s="217">
        <f>ROUND(I117*H117,2)</f>
        <v>0</v>
      </c>
      <c r="K117" s="213" t="s">
        <v>180</v>
      </c>
      <c r="L117" s="48"/>
      <c r="M117" s="218" t="s">
        <v>30</v>
      </c>
      <c r="N117" s="219" t="s">
        <v>44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181</v>
      </c>
      <c r="AT117" s="222" t="s">
        <v>176</v>
      </c>
      <c r="AU117" s="222" t="s">
        <v>82</v>
      </c>
      <c r="AY117" s="20" t="s">
        <v>175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80</v>
      </c>
      <c r="BK117" s="223">
        <f>ROUND(I117*H117,2)</f>
        <v>0</v>
      </c>
      <c r="BL117" s="20" t="s">
        <v>181</v>
      </c>
      <c r="BM117" s="222" t="s">
        <v>4474</v>
      </c>
    </row>
    <row r="118" s="2" customFormat="1">
      <c r="A118" s="42"/>
      <c r="B118" s="43"/>
      <c r="C118" s="44"/>
      <c r="D118" s="224" t="s">
        <v>183</v>
      </c>
      <c r="E118" s="44"/>
      <c r="F118" s="225" t="s">
        <v>4475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183</v>
      </c>
      <c r="AU118" s="20" t="s">
        <v>82</v>
      </c>
    </row>
    <row r="119" s="2" customFormat="1">
      <c r="A119" s="42"/>
      <c r="B119" s="43"/>
      <c r="C119" s="44"/>
      <c r="D119" s="229" t="s">
        <v>185</v>
      </c>
      <c r="E119" s="44"/>
      <c r="F119" s="230" t="s">
        <v>4476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185</v>
      </c>
      <c r="AU119" s="20" t="s">
        <v>82</v>
      </c>
    </row>
    <row r="120" s="13" customFormat="1">
      <c r="A120" s="13"/>
      <c r="B120" s="241"/>
      <c r="C120" s="242"/>
      <c r="D120" s="224" t="s">
        <v>187</v>
      </c>
      <c r="E120" s="243" t="s">
        <v>30</v>
      </c>
      <c r="F120" s="244" t="s">
        <v>4477</v>
      </c>
      <c r="G120" s="242"/>
      <c r="H120" s="245">
        <v>3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187</v>
      </c>
      <c r="AU120" s="251" t="s">
        <v>82</v>
      </c>
      <c r="AV120" s="13" t="s">
        <v>82</v>
      </c>
      <c r="AW120" s="13" t="s">
        <v>36</v>
      </c>
      <c r="AX120" s="13" t="s">
        <v>73</v>
      </c>
      <c r="AY120" s="251" t="s">
        <v>175</v>
      </c>
    </row>
    <row r="121" s="14" customFormat="1">
      <c r="A121" s="14"/>
      <c r="B121" s="252"/>
      <c r="C121" s="253"/>
      <c r="D121" s="224" t="s">
        <v>187</v>
      </c>
      <c r="E121" s="254" t="s">
        <v>30</v>
      </c>
      <c r="F121" s="255" t="s">
        <v>190</v>
      </c>
      <c r="G121" s="253"/>
      <c r="H121" s="256">
        <v>3</v>
      </c>
      <c r="I121" s="257"/>
      <c r="J121" s="253"/>
      <c r="K121" s="253"/>
      <c r="L121" s="258"/>
      <c r="M121" s="259"/>
      <c r="N121" s="260"/>
      <c r="O121" s="260"/>
      <c r="P121" s="260"/>
      <c r="Q121" s="260"/>
      <c r="R121" s="260"/>
      <c r="S121" s="260"/>
      <c r="T121" s="26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2" t="s">
        <v>187</v>
      </c>
      <c r="AU121" s="262" t="s">
        <v>82</v>
      </c>
      <c r="AV121" s="14" t="s">
        <v>181</v>
      </c>
      <c r="AW121" s="14" t="s">
        <v>36</v>
      </c>
      <c r="AX121" s="14" t="s">
        <v>80</v>
      </c>
      <c r="AY121" s="262" t="s">
        <v>175</v>
      </c>
    </row>
    <row r="122" s="11" customFormat="1" ht="22.8" customHeight="1">
      <c r="A122" s="11"/>
      <c r="B122" s="197"/>
      <c r="C122" s="198"/>
      <c r="D122" s="199" t="s">
        <v>72</v>
      </c>
      <c r="E122" s="285" t="s">
        <v>290</v>
      </c>
      <c r="F122" s="285" t="s">
        <v>291</v>
      </c>
      <c r="G122" s="198"/>
      <c r="H122" s="198"/>
      <c r="I122" s="201"/>
      <c r="J122" s="286">
        <f>BK122</f>
        <v>0</v>
      </c>
      <c r="K122" s="198"/>
      <c r="L122" s="203"/>
      <c r="M122" s="204"/>
      <c r="N122" s="205"/>
      <c r="O122" s="205"/>
      <c r="P122" s="206">
        <f>SUM(P123:P134)</f>
        <v>0</v>
      </c>
      <c r="Q122" s="205"/>
      <c r="R122" s="206">
        <f>SUM(R123:R134)</f>
        <v>0</v>
      </c>
      <c r="S122" s="205"/>
      <c r="T122" s="207">
        <f>SUM(T123:T134)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8" t="s">
        <v>80</v>
      </c>
      <c r="AT122" s="209" t="s">
        <v>72</v>
      </c>
      <c r="AU122" s="209" t="s">
        <v>80</v>
      </c>
      <c r="AY122" s="208" t="s">
        <v>175</v>
      </c>
      <c r="BK122" s="210">
        <f>SUM(BK123:BK134)</f>
        <v>0</v>
      </c>
    </row>
    <row r="123" s="2" customFormat="1" ht="16.5" customHeight="1">
      <c r="A123" s="42"/>
      <c r="B123" s="43"/>
      <c r="C123" s="211" t="s">
        <v>237</v>
      </c>
      <c r="D123" s="211" t="s">
        <v>176</v>
      </c>
      <c r="E123" s="212" t="s">
        <v>300</v>
      </c>
      <c r="F123" s="213" t="s">
        <v>301</v>
      </c>
      <c r="G123" s="214" t="s">
        <v>295</v>
      </c>
      <c r="H123" s="215">
        <v>0.187</v>
      </c>
      <c r="I123" s="216"/>
      <c r="J123" s="217">
        <f>ROUND(I123*H123,2)</f>
        <v>0</v>
      </c>
      <c r="K123" s="213" t="s">
        <v>180</v>
      </c>
      <c r="L123" s="48"/>
      <c r="M123" s="218" t="s">
        <v>30</v>
      </c>
      <c r="N123" s="219" t="s">
        <v>44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181</v>
      </c>
      <c r="AT123" s="222" t="s">
        <v>176</v>
      </c>
      <c r="AU123" s="222" t="s">
        <v>82</v>
      </c>
      <c r="AY123" s="20" t="s">
        <v>175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80</v>
      </c>
      <c r="BK123" s="223">
        <f>ROUND(I123*H123,2)</f>
        <v>0</v>
      </c>
      <c r="BL123" s="20" t="s">
        <v>181</v>
      </c>
      <c r="BM123" s="222" t="s">
        <v>4478</v>
      </c>
    </row>
    <row r="124" s="2" customFormat="1">
      <c r="A124" s="42"/>
      <c r="B124" s="43"/>
      <c r="C124" s="44"/>
      <c r="D124" s="224" t="s">
        <v>183</v>
      </c>
      <c r="E124" s="44"/>
      <c r="F124" s="225" t="s">
        <v>303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183</v>
      </c>
      <c r="AU124" s="20" t="s">
        <v>82</v>
      </c>
    </row>
    <row r="125" s="2" customFormat="1">
      <c r="A125" s="42"/>
      <c r="B125" s="43"/>
      <c r="C125" s="44"/>
      <c r="D125" s="229" t="s">
        <v>185</v>
      </c>
      <c r="E125" s="44"/>
      <c r="F125" s="230" t="s">
        <v>304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185</v>
      </c>
      <c r="AU125" s="20" t="s">
        <v>82</v>
      </c>
    </row>
    <row r="126" s="2" customFormat="1" ht="16.5" customHeight="1">
      <c r="A126" s="42"/>
      <c r="B126" s="43"/>
      <c r="C126" s="211" t="s">
        <v>244</v>
      </c>
      <c r="D126" s="211" t="s">
        <v>176</v>
      </c>
      <c r="E126" s="212" t="s">
        <v>306</v>
      </c>
      <c r="F126" s="213" t="s">
        <v>307</v>
      </c>
      <c r="G126" s="214" t="s">
        <v>295</v>
      </c>
      <c r="H126" s="215">
        <v>5.61</v>
      </c>
      <c r="I126" s="216"/>
      <c r="J126" s="217">
        <f>ROUND(I126*H126,2)</f>
        <v>0</v>
      </c>
      <c r="K126" s="213" t="s">
        <v>180</v>
      </c>
      <c r="L126" s="48"/>
      <c r="M126" s="218" t="s">
        <v>30</v>
      </c>
      <c r="N126" s="219" t="s">
        <v>44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181</v>
      </c>
      <c r="AT126" s="222" t="s">
        <v>176</v>
      </c>
      <c r="AU126" s="222" t="s">
        <v>82</v>
      </c>
      <c r="AY126" s="20" t="s">
        <v>175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80</v>
      </c>
      <c r="BK126" s="223">
        <f>ROUND(I126*H126,2)</f>
        <v>0</v>
      </c>
      <c r="BL126" s="20" t="s">
        <v>181</v>
      </c>
      <c r="BM126" s="222" t="s">
        <v>4479</v>
      </c>
    </row>
    <row r="127" s="2" customFormat="1">
      <c r="A127" s="42"/>
      <c r="B127" s="43"/>
      <c r="C127" s="44"/>
      <c r="D127" s="224" t="s">
        <v>183</v>
      </c>
      <c r="E127" s="44"/>
      <c r="F127" s="225" t="s">
        <v>309</v>
      </c>
      <c r="G127" s="44"/>
      <c r="H127" s="44"/>
      <c r="I127" s="226"/>
      <c r="J127" s="44"/>
      <c r="K127" s="44"/>
      <c r="L127" s="48"/>
      <c r="M127" s="227"/>
      <c r="N127" s="228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183</v>
      </c>
      <c r="AU127" s="20" t="s">
        <v>82</v>
      </c>
    </row>
    <row r="128" s="2" customFormat="1">
      <c r="A128" s="42"/>
      <c r="B128" s="43"/>
      <c r="C128" s="44"/>
      <c r="D128" s="229" t="s">
        <v>185</v>
      </c>
      <c r="E128" s="44"/>
      <c r="F128" s="230" t="s">
        <v>310</v>
      </c>
      <c r="G128" s="44"/>
      <c r="H128" s="44"/>
      <c r="I128" s="226"/>
      <c r="J128" s="44"/>
      <c r="K128" s="44"/>
      <c r="L128" s="48"/>
      <c r="M128" s="227"/>
      <c r="N128" s="228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185</v>
      </c>
      <c r="AU128" s="20" t="s">
        <v>82</v>
      </c>
    </row>
    <row r="129" s="2" customFormat="1">
      <c r="A129" s="42"/>
      <c r="B129" s="43"/>
      <c r="C129" s="44"/>
      <c r="D129" s="224" t="s">
        <v>311</v>
      </c>
      <c r="E129" s="44"/>
      <c r="F129" s="274" t="s">
        <v>312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311</v>
      </c>
      <c r="AU129" s="20" t="s">
        <v>82</v>
      </c>
    </row>
    <row r="130" s="13" customFormat="1">
      <c r="A130" s="13"/>
      <c r="B130" s="241"/>
      <c r="C130" s="242"/>
      <c r="D130" s="224" t="s">
        <v>187</v>
      </c>
      <c r="E130" s="242"/>
      <c r="F130" s="244" t="s">
        <v>4480</v>
      </c>
      <c r="G130" s="242"/>
      <c r="H130" s="245">
        <v>5.61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187</v>
      </c>
      <c r="AU130" s="251" t="s">
        <v>82</v>
      </c>
      <c r="AV130" s="13" t="s">
        <v>82</v>
      </c>
      <c r="AW130" s="13" t="s">
        <v>4</v>
      </c>
      <c r="AX130" s="13" t="s">
        <v>80</v>
      </c>
      <c r="AY130" s="251" t="s">
        <v>175</v>
      </c>
    </row>
    <row r="131" s="2" customFormat="1" ht="24.15" customHeight="1">
      <c r="A131" s="42"/>
      <c r="B131" s="43"/>
      <c r="C131" s="211" t="s">
        <v>212</v>
      </c>
      <c r="D131" s="211" t="s">
        <v>176</v>
      </c>
      <c r="E131" s="212" t="s">
        <v>3459</v>
      </c>
      <c r="F131" s="213" t="s">
        <v>3460</v>
      </c>
      <c r="G131" s="214" t="s">
        <v>295</v>
      </c>
      <c r="H131" s="215">
        <v>0.187</v>
      </c>
      <c r="I131" s="216"/>
      <c r="J131" s="217">
        <f>ROUND(I131*H131,2)</f>
        <v>0</v>
      </c>
      <c r="K131" s="213" t="s">
        <v>180</v>
      </c>
      <c r="L131" s="48"/>
      <c r="M131" s="218" t="s">
        <v>30</v>
      </c>
      <c r="N131" s="219" t="s">
        <v>44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181</v>
      </c>
      <c r="AT131" s="222" t="s">
        <v>176</v>
      </c>
      <c r="AU131" s="222" t="s">
        <v>82</v>
      </c>
      <c r="AY131" s="20" t="s">
        <v>175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80</v>
      </c>
      <c r="BK131" s="223">
        <f>ROUND(I131*H131,2)</f>
        <v>0</v>
      </c>
      <c r="BL131" s="20" t="s">
        <v>181</v>
      </c>
      <c r="BM131" s="222" t="s">
        <v>4481</v>
      </c>
    </row>
    <row r="132" s="2" customFormat="1">
      <c r="A132" s="42"/>
      <c r="B132" s="43"/>
      <c r="C132" s="44"/>
      <c r="D132" s="224" t="s">
        <v>183</v>
      </c>
      <c r="E132" s="44"/>
      <c r="F132" s="225" t="s">
        <v>3462</v>
      </c>
      <c r="G132" s="44"/>
      <c r="H132" s="44"/>
      <c r="I132" s="226"/>
      <c r="J132" s="44"/>
      <c r="K132" s="44"/>
      <c r="L132" s="48"/>
      <c r="M132" s="227"/>
      <c r="N132" s="228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183</v>
      </c>
      <c r="AU132" s="20" t="s">
        <v>82</v>
      </c>
    </row>
    <row r="133" s="2" customFormat="1">
      <c r="A133" s="42"/>
      <c r="B133" s="43"/>
      <c r="C133" s="44"/>
      <c r="D133" s="229" t="s">
        <v>185</v>
      </c>
      <c r="E133" s="44"/>
      <c r="F133" s="230" t="s">
        <v>3463</v>
      </c>
      <c r="G133" s="44"/>
      <c r="H133" s="44"/>
      <c r="I133" s="226"/>
      <c r="J133" s="44"/>
      <c r="K133" s="44"/>
      <c r="L133" s="48"/>
      <c r="M133" s="227"/>
      <c r="N133" s="228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185</v>
      </c>
      <c r="AU133" s="20" t="s">
        <v>82</v>
      </c>
    </row>
    <row r="134" s="2" customFormat="1">
      <c r="A134" s="42"/>
      <c r="B134" s="43"/>
      <c r="C134" s="44"/>
      <c r="D134" s="224" t="s">
        <v>311</v>
      </c>
      <c r="E134" s="44"/>
      <c r="F134" s="274" t="s">
        <v>320</v>
      </c>
      <c r="G134" s="44"/>
      <c r="H134" s="44"/>
      <c r="I134" s="226"/>
      <c r="J134" s="44"/>
      <c r="K134" s="44"/>
      <c r="L134" s="48"/>
      <c r="M134" s="227"/>
      <c r="N134" s="228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311</v>
      </c>
      <c r="AU134" s="20" t="s">
        <v>82</v>
      </c>
    </row>
    <row r="135" s="11" customFormat="1" ht="22.8" customHeight="1">
      <c r="A135" s="11"/>
      <c r="B135" s="197"/>
      <c r="C135" s="198"/>
      <c r="D135" s="199" t="s">
        <v>72</v>
      </c>
      <c r="E135" s="285" t="s">
        <v>425</v>
      </c>
      <c r="F135" s="285" t="s">
        <v>426</v>
      </c>
      <c r="G135" s="198"/>
      <c r="H135" s="198"/>
      <c r="I135" s="201"/>
      <c r="J135" s="286">
        <f>BK135</f>
        <v>0</v>
      </c>
      <c r="K135" s="198"/>
      <c r="L135" s="203"/>
      <c r="M135" s="204"/>
      <c r="N135" s="205"/>
      <c r="O135" s="205"/>
      <c r="P135" s="206">
        <f>SUM(P136:P138)</f>
        <v>0</v>
      </c>
      <c r="Q135" s="205"/>
      <c r="R135" s="206">
        <f>SUM(R136:R138)</f>
        <v>0</v>
      </c>
      <c r="S135" s="205"/>
      <c r="T135" s="207">
        <f>SUM(T136:T138)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8" t="s">
        <v>80</v>
      </c>
      <c r="AT135" s="209" t="s">
        <v>72</v>
      </c>
      <c r="AU135" s="209" t="s">
        <v>80</v>
      </c>
      <c r="AY135" s="208" t="s">
        <v>175</v>
      </c>
      <c r="BK135" s="210">
        <f>SUM(BK136:BK138)</f>
        <v>0</v>
      </c>
    </row>
    <row r="136" s="2" customFormat="1" ht="16.5" customHeight="1">
      <c r="A136" s="42"/>
      <c r="B136" s="43"/>
      <c r="C136" s="211" t="s">
        <v>259</v>
      </c>
      <c r="D136" s="211" t="s">
        <v>176</v>
      </c>
      <c r="E136" s="212" t="s">
        <v>1881</v>
      </c>
      <c r="F136" s="213" t="s">
        <v>1882</v>
      </c>
      <c r="G136" s="214" t="s">
        <v>295</v>
      </c>
      <c r="H136" s="215">
        <v>0.19400000000000003</v>
      </c>
      <c r="I136" s="216"/>
      <c r="J136" s="217">
        <f>ROUND(I136*H136,2)</f>
        <v>0</v>
      </c>
      <c r="K136" s="213" t="s">
        <v>180</v>
      </c>
      <c r="L136" s="48"/>
      <c r="M136" s="218" t="s">
        <v>30</v>
      </c>
      <c r="N136" s="219" t="s">
        <v>44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181</v>
      </c>
      <c r="AT136" s="222" t="s">
        <v>176</v>
      </c>
      <c r="AU136" s="222" t="s">
        <v>82</v>
      </c>
      <c r="AY136" s="20" t="s">
        <v>175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80</v>
      </c>
      <c r="BK136" s="223">
        <f>ROUND(I136*H136,2)</f>
        <v>0</v>
      </c>
      <c r="BL136" s="20" t="s">
        <v>181</v>
      </c>
      <c r="BM136" s="222" t="s">
        <v>4482</v>
      </c>
    </row>
    <row r="137" s="2" customFormat="1">
      <c r="A137" s="42"/>
      <c r="B137" s="43"/>
      <c r="C137" s="44"/>
      <c r="D137" s="224" t="s">
        <v>183</v>
      </c>
      <c r="E137" s="44"/>
      <c r="F137" s="225" t="s">
        <v>1884</v>
      </c>
      <c r="G137" s="44"/>
      <c r="H137" s="44"/>
      <c r="I137" s="226"/>
      <c r="J137" s="44"/>
      <c r="K137" s="44"/>
      <c r="L137" s="48"/>
      <c r="M137" s="227"/>
      <c r="N137" s="228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183</v>
      </c>
      <c r="AU137" s="20" t="s">
        <v>82</v>
      </c>
    </row>
    <row r="138" s="2" customFormat="1">
      <c r="A138" s="42"/>
      <c r="B138" s="43"/>
      <c r="C138" s="44"/>
      <c r="D138" s="229" t="s">
        <v>185</v>
      </c>
      <c r="E138" s="44"/>
      <c r="F138" s="230" t="s">
        <v>1885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185</v>
      </c>
      <c r="AU138" s="20" t="s">
        <v>82</v>
      </c>
    </row>
    <row r="139" s="11" customFormat="1" ht="25.92" customHeight="1">
      <c r="A139" s="11"/>
      <c r="B139" s="197"/>
      <c r="C139" s="198"/>
      <c r="D139" s="199" t="s">
        <v>72</v>
      </c>
      <c r="E139" s="200" t="s">
        <v>1886</v>
      </c>
      <c r="F139" s="200" t="s">
        <v>1887</v>
      </c>
      <c r="G139" s="198"/>
      <c r="H139" s="198"/>
      <c r="I139" s="201"/>
      <c r="J139" s="202">
        <f>BK139</f>
        <v>0</v>
      </c>
      <c r="K139" s="198"/>
      <c r="L139" s="203"/>
      <c r="M139" s="204"/>
      <c r="N139" s="205"/>
      <c r="O139" s="205"/>
      <c r="P139" s="206">
        <f>P140</f>
        <v>0</v>
      </c>
      <c r="Q139" s="205"/>
      <c r="R139" s="206">
        <f>R140</f>
        <v>0.0019</v>
      </c>
      <c r="S139" s="205"/>
      <c r="T139" s="207">
        <f>T140</f>
        <v>0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R139" s="208" t="s">
        <v>82</v>
      </c>
      <c r="AT139" s="209" t="s">
        <v>72</v>
      </c>
      <c r="AU139" s="209" t="s">
        <v>73</v>
      </c>
      <c r="AY139" s="208" t="s">
        <v>175</v>
      </c>
      <c r="BK139" s="210">
        <f>BK140</f>
        <v>0</v>
      </c>
    </row>
    <row r="140" s="11" customFormat="1" ht="22.8" customHeight="1">
      <c r="A140" s="11"/>
      <c r="B140" s="197"/>
      <c r="C140" s="198"/>
      <c r="D140" s="199" t="s">
        <v>72</v>
      </c>
      <c r="E140" s="285" t="s">
        <v>3300</v>
      </c>
      <c r="F140" s="285" t="s">
        <v>3301</v>
      </c>
      <c r="G140" s="198"/>
      <c r="H140" s="198"/>
      <c r="I140" s="201"/>
      <c r="J140" s="286">
        <f>BK140</f>
        <v>0</v>
      </c>
      <c r="K140" s="198"/>
      <c r="L140" s="203"/>
      <c r="M140" s="204"/>
      <c r="N140" s="205"/>
      <c r="O140" s="205"/>
      <c r="P140" s="206">
        <f>SUM(P141:P154)</f>
        <v>0</v>
      </c>
      <c r="Q140" s="205"/>
      <c r="R140" s="206">
        <f>SUM(R141:R154)</f>
        <v>0.0019</v>
      </c>
      <c r="S140" s="205"/>
      <c r="T140" s="207">
        <f>SUM(T141:T154)</f>
        <v>0</v>
      </c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R140" s="208" t="s">
        <v>82</v>
      </c>
      <c r="AT140" s="209" t="s">
        <v>72</v>
      </c>
      <c r="AU140" s="209" t="s">
        <v>80</v>
      </c>
      <c r="AY140" s="208" t="s">
        <v>175</v>
      </c>
      <c r="BK140" s="210">
        <f>SUM(BK141:BK154)</f>
        <v>0</v>
      </c>
    </row>
    <row r="141" s="2" customFormat="1" ht="16.5" customHeight="1">
      <c r="A141" s="42"/>
      <c r="B141" s="43"/>
      <c r="C141" s="211" t="s">
        <v>266</v>
      </c>
      <c r="D141" s="275" t="s">
        <v>176</v>
      </c>
      <c r="E141" s="212" t="s">
        <v>4483</v>
      </c>
      <c r="F141" s="213" t="s">
        <v>4484</v>
      </c>
      <c r="G141" s="214" t="s">
        <v>630</v>
      </c>
      <c r="H141" s="215">
        <v>1</v>
      </c>
      <c r="I141" s="216"/>
      <c r="J141" s="217">
        <f>ROUND(I141*H141,2)</f>
        <v>0</v>
      </c>
      <c r="K141" s="213" t="s">
        <v>30</v>
      </c>
      <c r="L141" s="48"/>
      <c r="M141" s="218" t="s">
        <v>30</v>
      </c>
      <c r="N141" s="219" t="s">
        <v>44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305</v>
      </c>
      <c r="AT141" s="222" t="s">
        <v>176</v>
      </c>
      <c r="AU141" s="222" t="s">
        <v>82</v>
      </c>
      <c r="AY141" s="20" t="s">
        <v>175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80</v>
      </c>
      <c r="BK141" s="223">
        <f>ROUND(I141*H141,2)</f>
        <v>0</v>
      </c>
      <c r="BL141" s="20" t="s">
        <v>305</v>
      </c>
      <c r="BM141" s="222" t="s">
        <v>4485</v>
      </c>
    </row>
    <row r="142" s="2" customFormat="1">
      <c r="A142" s="42"/>
      <c r="B142" s="43"/>
      <c r="C142" s="44"/>
      <c r="D142" s="224" t="s">
        <v>183</v>
      </c>
      <c r="E142" s="44"/>
      <c r="F142" s="225" t="s">
        <v>4484</v>
      </c>
      <c r="G142" s="44"/>
      <c r="H142" s="44"/>
      <c r="I142" s="226"/>
      <c r="J142" s="44"/>
      <c r="K142" s="44"/>
      <c r="L142" s="48"/>
      <c r="M142" s="227"/>
      <c r="N142" s="228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183</v>
      </c>
      <c r="AU142" s="20" t="s">
        <v>82</v>
      </c>
    </row>
    <row r="143" s="2" customFormat="1">
      <c r="A143" s="42"/>
      <c r="B143" s="43"/>
      <c r="C143" s="44"/>
      <c r="D143" s="224" t="s">
        <v>311</v>
      </c>
      <c r="E143" s="44"/>
      <c r="F143" s="274" t="s">
        <v>4486</v>
      </c>
      <c r="G143" s="44"/>
      <c r="H143" s="44"/>
      <c r="I143" s="226"/>
      <c r="J143" s="44"/>
      <c r="K143" s="44"/>
      <c r="L143" s="48"/>
      <c r="M143" s="227"/>
      <c r="N143" s="228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311</v>
      </c>
      <c r="AU143" s="20" t="s">
        <v>82</v>
      </c>
    </row>
    <row r="144" s="13" customFormat="1">
      <c r="A144" s="13"/>
      <c r="B144" s="241"/>
      <c r="C144" s="242"/>
      <c r="D144" s="224" t="s">
        <v>187</v>
      </c>
      <c r="E144" s="243" t="s">
        <v>30</v>
      </c>
      <c r="F144" s="244" t="s">
        <v>3733</v>
      </c>
      <c r="G144" s="242"/>
      <c r="H144" s="245">
        <v>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187</v>
      </c>
      <c r="AU144" s="251" t="s">
        <v>82</v>
      </c>
      <c r="AV144" s="13" t="s">
        <v>82</v>
      </c>
      <c r="AW144" s="13" t="s">
        <v>36</v>
      </c>
      <c r="AX144" s="13" t="s">
        <v>80</v>
      </c>
      <c r="AY144" s="251" t="s">
        <v>175</v>
      </c>
    </row>
    <row r="145" s="2" customFormat="1" ht="16.5" customHeight="1">
      <c r="A145" s="42"/>
      <c r="B145" s="43"/>
      <c r="C145" s="211" t="s">
        <v>8</v>
      </c>
      <c r="D145" s="275" t="s">
        <v>176</v>
      </c>
      <c r="E145" s="212" t="s">
        <v>4487</v>
      </c>
      <c r="F145" s="213" t="s">
        <v>4488</v>
      </c>
      <c r="G145" s="214" t="s">
        <v>630</v>
      </c>
      <c r="H145" s="215">
        <v>1</v>
      </c>
      <c r="I145" s="216"/>
      <c r="J145" s="217">
        <f>ROUND(I145*H145,2)</f>
        <v>0</v>
      </c>
      <c r="K145" s="213" t="s">
        <v>30</v>
      </c>
      <c r="L145" s="48"/>
      <c r="M145" s="218" t="s">
        <v>30</v>
      </c>
      <c r="N145" s="219" t="s">
        <v>44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305</v>
      </c>
      <c r="AT145" s="222" t="s">
        <v>176</v>
      </c>
      <c r="AU145" s="222" t="s">
        <v>82</v>
      </c>
      <c r="AY145" s="20" t="s">
        <v>175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80</v>
      </c>
      <c r="BK145" s="223">
        <f>ROUND(I145*H145,2)</f>
        <v>0</v>
      </c>
      <c r="BL145" s="20" t="s">
        <v>305</v>
      </c>
      <c r="BM145" s="222" t="s">
        <v>4489</v>
      </c>
    </row>
    <row r="146" s="2" customFormat="1">
      <c r="A146" s="42"/>
      <c r="B146" s="43"/>
      <c r="C146" s="44"/>
      <c r="D146" s="224" t="s">
        <v>183</v>
      </c>
      <c r="E146" s="44"/>
      <c r="F146" s="225" t="s">
        <v>4488</v>
      </c>
      <c r="G146" s="44"/>
      <c r="H146" s="44"/>
      <c r="I146" s="226"/>
      <c r="J146" s="44"/>
      <c r="K146" s="44"/>
      <c r="L146" s="48"/>
      <c r="M146" s="227"/>
      <c r="N146" s="228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183</v>
      </c>
      <c r="AU146" s="20" t="s">
        <v>82</v>
      </c>
    </row>
    <row r="147" s="2" customFormat="1">
      <c r="A147" s="42"/>
      <c r="B147" s="43"/>
      <c r="C147" s="44"/>
      <c r="D147" s="224" t="s">
        <v>311</v>
      </c>
      <c r="E147" s="44"/>
      <c r="F147" s="274" t="s">
        <v>4490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311</v>
      </c>
      <c r="AU147" s="20" t="s">
        <v>82</v>
      </c>
    </row>
    <row r="148" s="13" customFormat="1">
      <c r="A148" s="13"/>
      <c r="B148" s="241"/>
      <c r="C148" s="242"/>
      <c r="D148" s="224" t="s">
        <v>187</v>
      </c>
      <c r="E148" s="243" t="s">
        <v>30</v>
      </c>
      <c r="F148" s="244" t="s">
        <v>4491</v>
      </c>
      <c r="G148" s="242"/>
      <c r="H148" s="245">
        <v>1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187</v>
      </c>
      <c r="AU148" s="251" t="s">
        <v>82</v>
      </c>
      <c r="AV148" s="13" t="s">
        <v>82</v>
      </c>
      <c r="AW148" s="13" t="s">
        <v>36</v>
      </c>
      <c r="AX148" s="13" t="s">
        <v>80</v>
      </c>
      <c r="AY148" s="251" t="s">
        <v>175</v>
      </c>
    </row>
    <row r="149" s="2" customFormat="1" ht="16.5" customHeight="1">
      <c r="A149" s="42"/>
      <c r="B149" s="43"/>
      <c r="C149" s="211" t="s">
        <v>283</v>
      </c>
      <c r="D149" s="211" t="s">
        <v>176</v>
      </c>
      <c r="E149" s="212" t="s">
        <v>4492</v>
      </c>
      <c r="F149" s="213" t="s">
        <v>4493</v>
      </c>
      <c r="G149" s="214" t="s">
        <v>567</v>
      </c>
      <c r="H149" s="215">
        <v>1</v>
      </c>
      <c r="I149" s="216"/>
      <c r="J149" s="217">
        <f>ROUND(I149*H149,2)</f>
        <v>0</v>
      </c>
      <c r="K149" s="213" t="s">
        <v>180</v>
      </c>
      <c r="L149" s="48"/>
      <c r="M149" s="218" t="s">
        <v>30</v>
      </c>
      <c r="N149" s="219" t="s">
        <v>44</v>
      </c>
      <c r="O149" s="88"/>
      <c r="P149" s="220">
        <f>O149*H149</f>
        <v>0</v>
      </c>
      <c r="Q149" s="220">
        <v>0.0019</v>
      </c>
      <c r="R149" s="220">
        <f>Q149*H149</f>
        <v>0.0019</v>
      </c>
      <c r="S149" s="220">
        <v>0</v>
      </c>
      <c r="T149" s="221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2" t="s">
        <v>181</v>
      </c>
      <c r="AT149" s="222" t="s">
        <v>176</v>
      </c>
      <c r="AU149" s="222" t="s">
        <v>82</v>
      </c>
      <c r="AY149" s="20" t="s">
        <v>175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0" t="s">
        <v>80</v>
      </c>
      <c r="BK149" s="223">
        <f>ROUND(I149*H149,2)</f>
        <v>0</v>
      </c>
      <c r="BL149" s="20" t="s">
        <v>181</v>
      </c>
      <c r="BM149" s="222" t="s">
        <v>4494</v>
      </c>
    </row>
    <row r="150" s="2" customFormat="1">
      <c r="A150" s="42"/>
      <c r="B150" s="43"/>
      <c r="C150" s="44"/>
      <c r="D150" s="224" t="s">
        <v>183</v>
      </c>
      <c r="E150" s="44"/>
      <c r="F150" s="225" t="s">
        <v>4495</v>
      </c>
      <c r="G150" s="44"/>
      <c r="H150" s="44"/>
      <c r="I150" s="226"/>
      <c r="J150" s="44"/>
      <c r="K150" s="44"/>
      <c r="L150" s="48"/>
      <c r="M150" s="227"/>
      <c r="N150" s="228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183</v>
      </c>
      <c r="AU150" s="20" t="s">
        <v>82</v>
      </c>
    </row>
    <row r="151" s="2" customFormat="1">
      <c r="A151" s="42"/>
      <c r="B151" s="43"/>
      <c r="C151" s="44"/>
      <c r="D151" s="229" t="s">
        <v>185</v>
      </c>
      <c r="E151" s="44"/>
      <c r="F151" s="230" t="s">
        <v>4496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185</v>
      </c>
      <c r="AU151" s="20" t="s">
        <v>82</v>
      </c>
    </row>
    <row r="152" s="2" customFormat="1" ht="16.5" customHeight="1">
      <c r="A152" s="42"/>
      <c r="B152" s="43"/>
      <c r="C152" s="211" t="s">
        <v>292</v>
      </c>
      <c r="D152" s="211" t="s">
        <v>176</v>
      </c>
      <c r="E152" s="212" t="s">
        <v>4497</v>
      </c>
      <c r="F152" s="213" t="s">
        <v>4498</v>
      </c>
      <c r="G152" s="214" t="s">
        <v>295</v>
      </c>
      <c r="H152" s="215">
        <v>0</v>
      </c>
      <c r="I152" s="216"/>
      <c r="J152" s="217">
        <f>ROUND(I152*H152,2)</f>
        <v>0</v>
      </c>
      <c r="K152" s="213" t="s">
        <v>180</v>
      </c>
      <c r="L152" s="48"/>
      <c r="M152" s="218" t="s">
        <v>30</v>
      </c>
      <c r="N152" s="219" t="s">
        <v>44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2" t="s">
        <v>305</v>
      </c>
      <c r="AT152" s="222" t="s">
        <v>176</v>
      </c>
      <c r="AU152" s="222" t="s">
        <v>82</v>
      </c>
      <c r="AY152" s="20" t="s">
        <v>175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0" t="s">
        <v>80</v>
      </c>
      <c r="BK152" s="223">
        <f>ROUND(I152*H152,2)</f>
        <v>0</v>
      </c>
      <c r="BL152" s="20" t="s">
        <v>305</v>
      </c>
      <c r="BM152" s="222" t="s">
        <v>4499</v>
      </c>
    </row>
    <row r="153" s="2" customFormat="1">
      <c r="A153" s="42"/>
      <c r="B153" s="43"/>
      <c r="C153" s="44"/>
      <c r="D153" s="224" t="s">
        <v>183</v>
      </c>
      <c r="E153" s="44"/>
      <c r="F153" s="225" t="s">
        <v>4500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183</v>
      </c>
      <c r="AU153" s="20" t="s">
        <v>82</v>
      </c>
    </row>
    <row r="154" s="2" customFormat="1">
      <c r="A154" s="42"/>
      <c r="B154" s="43"/>
      <c r="C154" s="44"/>
      <c r="D154" s="229" t="s">
        <v>185</v>
      </c>
      <c r="E154" s="44"/>
      <c r="F154" s="230" t="s">
        <v>4501</v>
      </c>
      <c r="G154" s="44"/>
      <c r="H154" s="44"/>
      <c r="I154" s="226"/>
      <c r="J154" s="44"/>
      <c r="K154" s="44"/>
      <c r="L154" s="48"/>
      <c r="M154" s="276"/>
      <c r="N154" s="277"/>
      <c r="O154" s="278"/>
      <c r="P154" s="278"/>
      <c r="Q154" s="278"/>
      <c r="R154" s="278"/>
      <c r="S154" s="278"/>
      <c r="T154" s="27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185</v>
      </c>
      <c r="AU154" s="20" t="s">
        <v>82</v>
      </c>
    </row>
    <row r="155" s="2" customFormat="1" ht="6.96" customHeight="1">
      <c r="A155" s="42"/>
      <c r="B155" s="63"/>
      <c r="C155" s="64"/>
      <c r="D155" s="64"/>
      <c r="E155" s="64"/>
      <c r="F155" s="64"/>
      <c r="G155" s="64"/>
      <c r="H155" s="64"/>
      <c r="I155" s="64"/>
      <c r="J155" s="64"/>
      <c r="K155" s="64"/>
      <c r="L155" s="48"/>
      <c r="M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</row>
  </sheetData>
  <sheetProtection sheet="1" autoFilter="0" formatColumns="0" formatRows="0" objects="1" scenarios="1" spinCount="100000" saltValue="Tou0KnlRsoSZ7y7rz57q1bnXB7pxxqaE7nSnRfwe5FHMILQ/oSbUTtTnN1kLBPbf9Vhs8cGsmFKVAQsSc5jifQ==" hashValue="oUF/OA+d5/rYc6+Kql1LLFk5sCIO7dM7mPXh02ZwGoLko9NTYZlJxo02nhji5REZPHmnvHYsT+GSzLewJS8Shw==" algorithmName="SHA-512" password="CC35"/>
  <autoFilter ref="C92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8" r:id="rId1" display="https://podminky.urs.cz/item/CS_URS_2024_01/359901212"/>
    <hyperlink ref="F102" r:id="rId2" display="https://podminky.urs.cz/item/CS_URS_2024_01/632681117"/>
    <hyperlink ref="F107" r:id="rId3" display="https://podminky.urs.cz/item/CS_URS_2024_01/632683111"/>
    <hyperlink ref="F111" r:id="rId4" display="https://podminky.urs.cz/item/CS_URS_2024_01/965042221"/>
    <hyperlink ref="F116" r:id="rId5" display="https://podminky.urs.cz/item/CS_URS_2024_01/965049112"/>
    <hyperlink ref="F119" r:id="rId6" display="https://podminky.urs.cz/item/CS_URS_2024_01/977312113"/>
    <hyperlink ref="F125" r:id="rId7" display="https://podminky.urs.cz/item/CS_URS_2024_01/997013501"/>
    <hyperlink ref="F128" r:id="rId8" display="https://podminky.urs.cz/item/CS_URS_2024_01/997013509"/>
    <hyperlink ref="F133" r:id="rId9" display="https://podminky.urs.cz/item/CS_URS_2024_01/997013861"/>
    <hyperlink ref="F138" r:id="rId10" display="https://podminky.urs.cz/item/CS_URS_2024_01/998011001"/>
    <hyperlink ref="F151" r:id="rId11" display="https://podminky.urs.cz/item/CS_URS_2024_01/721211511"/>
    <hyperlink ref="F154" r:id="rId12" display="https://podminky.urs.cz/item/CS_URS_2024_01/99872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4502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3439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ROUND(J94,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ROUND((SUM(BE94:BE266)),  2)</f>
        <v>0</v>
      </c>
      <c r="G35" s="42"/>
      <c r="H35" s="42"/>
      <c r="I35" s="163">
        <v>0.21</v>
      </c>
      <c r="J35" s="162">
        <f>ROUND(((SUM(BE94:BE266))*I35),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ROUND((SUM(BF94:BF266)),  2)</f>
        <v>0</v>
      </c>
      <c r="G36" s="42"/>
      <c r="H36" s="42"/>
      <c r="I36" s="163">
        <v>0.12</v>
      </c>
      <c r="J36" s="162">
        <f>ROUND(((SUM(BF94:BF266))*I36),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ROUND((SUM(BG94:BG266)),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ROUND((SUM(BH94:BH266)),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ROUND((SUM(BI94:BI266)),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12.02 - SO02 - VODOVOD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J94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J95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693</v>
      </c>
      <c r="E65" s="282"/>
      <c r="F65" s="282"/>
      <c r="G65" s="282"/>
      <c r="H65" s="282"/>
      <c r="I65" s="282"/>
      <c r="J65" s="283">
        <f>J96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694</v>
      </c>
      <c r="E66" s="282"/>
      <c r="F66" s="282"/>
      <c r="G66" s="282"/>
      <c r="H66" s="282"/>
      <c r="I66" s="282"/>
      <c r="J66" s="283">
        <f>J103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16" customFormat="1" ht="19.92" customHeight="1">
      <c r="A67" s="16"/>
      <c r="B67" s="280"/>
      <c r="C67" s="129"/>
      <c r="D67" s="281" t="s">
        <v>3900</v>
      </c>
      <c r="E67" s="282"/>
      <c r="F67" s="282"/>
      <c r="G67" s="282"/>
      <c r="H67" s="282"/>
      <c r="I67" s="282"/>
      <c r="J67" s="283">
        <f>J109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9" customFormat="1" ht="24.96" customHeight="1">
      <c r="A68" s="9"/>
      <c r="B68" s="180"/>
      <c r="C68" s="181"/>
      <c r="D68" s="182" t="s">
        <v>696</v>
      </c>
      <c r="E68" s="183"/>
      <c r="F68" s="183"/>
      <c r="G68" s="183"/>
      <c r="H68" s="183"/>
      <c r="I68" s="183"/>
      <c r="J68" s="184">
        <f>J122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6" customFormat="1" ht="19.92" customHeight="1">
      <c r="A69" s="16"/>
      <c r="B69" s="280"/>
      <c r="C69" s="129"/>
      <c r="D69" s="281" t="s">
        <v>699</v>
      </c>
      <c r="E69" s="282"/>
      <c r="F69" s="282"/>
      <c r="G69" s="282"/>
      <c r="H69" s="282"/>
      <c r="I69" s="282"/>
      <c r="J69" s="283">
        <f>J123</f>
        <v>0</v>
      </c>
      <c r="K69" s="129"/>
      <c r="L69" s="284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="16" customFormat="1" ht="19.92" customHeight="1">
      <c r="A70" s="16"/>
      <c r="B70" s="280"/>
      <c r="C70" s="129"/>
      <c r="D70" s="281" t="s">
        <v>3824</v>
      </c>
      <c r="E70" s="282"/>
      <c r="F70" s="282"/>
      <c r="G70" s="282"/>
      <c r="H70" s="282"/>
      <c r="I70" s="282"/>
      <c r="J70" s="283">
        <f>J153</f>
        <v>0</v>
      </c>
      <c r="K70" s="129"/>
      <c r="L70" s="284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="16" customFormat="1" ht="19.92" customHeight="1">
      <c r="A71" s="16"/>
      <c r="B71" s="280"/>
      <c r="C71" s="129"/>
      <c r="D71" s="281" t="s">
        <v>4503</v>
      </c>
      <c r="E71" s="282"/>
      <c r="F71" s="282"/>
      <c r="G71" s="282"/>
      <c r="H71" s="282"/>
      <c r="I71" s="282"/>
      <c r="J71" s="283">
        <f>J235</f>
        <v>0</v>
      </c>
      <c r="K71" s="129"/>
      <c r="L71" s="284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="16" customFormat="1" ht="19.92" customHeight="1">
      <c r="A72" s="16"/>
      <c r="B72" s="280"/>
      <c r="C72" s="129"/>
      <c r="D72" s="281" t="s">
        <v>704</v>
      </c>
      <c r="E72" s="282"/>
      <c r="F72" s="282"/>
      <c r="G72" s="282"/>
      <c r="H72" s="282"/>
      <c r="I72" s="282"/>
      <c r="J72" s="283">
        <f>J243</f>
        <v>0</v>
      </c>
      <c r="K72" s="129"/>
      <c r="L72" s="284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="2" customFormat="1" ht="21.84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6.96" customHeight="1">
      <c r="A74" s="42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8" s="2" customFormat="1" ht="6.96" customHeight="1">
      <c r="A78" s="42"/>
      <c r="B78" s="65"/>
      <c r="C78" s="66"/>
      <c r="D78" s="66"/>
      <c r="E78" s="66"/>
      <c r="F78" s="66"/>
      <c r="G78" s="66"/>
      <c r="H78" s="66"/>
      <c r="I78" s="66"/>
      <c r="J78" s="66"/>
      <c r="K78" s="66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24.96" customHeight="1">
      <c r="A79" s="42"/>
      <c r="B79" s="43"/>
      <c r="C79" s="26" t="s">
        <v>161</v>
      </c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16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175" t="str">
        <f>E7</f>
        <v>Ledeč n. S. škola přístavba dílny pro CNC</v>
      </c>
      <c r="F82" s="35"/>
      <c r="G82" s="35"/>
      <c r="H82" s="35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" customFormat="1" ht="12" customHeight="1">
      <c r="B83" s="24"/>
      <c r="C83" s="35" t="s">
        <v>140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2" customFormat="1" ht="16.5" customHeight="1">
      <c r="A84" s="42"/>
      <c r="B84" s="43"/>
      <c r="C84" s="44"/>
      <c r="D84" s="44"/>
      <c r="E84" s="175" t="s">
        <v>141</v>
      </c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142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6.5" customHeight="1">
      <c r="A86" s="42"/>
      <c r="B86" s="43"/>
      <c r="C86" s="44"/>
      <c r="D86" s="44"/>
      <c r="E86" s="73" t="str">
        <f>E11</f>
        <v>12.02 - SO02 - VODOVOD</v>
      </c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6.96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22</v>
      </c>
      <c r="D88" s="44"/>
      <c r="E88" s="44"/>
      <c r="F88" s="30" t="str">
        <f>F14</f>
        <v xml:space="preserve"> </v>
      </c>
      <c r="G88" s="44"/>
      <c r="H88" s="44"/>
      <c r="I88" s="35" t="s">
        <v>24</v>
      </c>
      <c r="J88" s="76" t="str">
        <f>IF(J14="","",J14)</f>
        <v>6. 3. 2024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6.96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5.15" customHeight="1">
      <c r="A90" s="42"/>
      <c r="B90" s="43"/>
      <c r="C90" s="35" t="s">
        <v>28</v>
      </c>
      <c r="D90" s="44"/>
      <c r="E90" s="44"/>
      <c r="F90" s="30" t="str">
        <f>E17</f>
        <v xml:space="preserve"> </v>
      </c>
      <c r="G90" s="44"/>
      <c r="H90" s="44"/>
      <c r="I90" s="35" t="s">
        <v>34</v>
      </c>
      <c r="J90" s="40" t="str">
        <f>E23</f>
        <v xml:space="preserve"> </v>
      </c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5.15" customHeight="1">
      <c r="A91" s="42"/>
      <c r="B91" s="43"/>
      <c r="C91" s="35" t="s">
        <v>32</v>
      </c>
      <c r="D91" s="44"/>
      <c r="E91" s="44"/>
      <c r="F91" s="30" t="str">
        <f>IF(E20="","",E20)</f>
        <v>Vyplň údaj</v>
      </c>
      <c r="G91" s="44"/>
      <c r="H91" s="44"/>
      <c r="I91" s="35" t="s">
        <v>35</v>
      </c>
      <c r="J91" s="40" t="str">
        <f>E26</f>
        <v xml:space="preserve"> 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0.32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10" customFormat="1" ht="29.28" customHeight="1">
      <c r="A93" s="186"/>
      <c r="B93" s="187"/>
      <c r="C93" s="188" t="s">
        <v>162</v>
      </c>
      <c r="D93" s="189" t="s">
        <v>58</v>
      </c>
      <c r="E93" s="189" t="s">
        <v>54</v>
      </c>
      <c r="F93" s="189" t="s">
        <v>55</v>
      </c>
      <c r="G93" s="189" t="s">
        <v>163</v>
      </c>
      <c r="H93" s="189" t="s">
        <v>164</v>
      </c>
      <c r="I93" s="189" t="s">
        <v>165</v>
      </c>
      <c r="J93" s="189" t="s">
        <v>148</v>
      </c>
      <c r="K93" s="190" t="s">
        <v>166</v>
      </c>
      <c r="L93" s="191"/>
      <c r="M93" s="96" t="s">
        <v>30</v>
      </c>
      <c r="N93" s="97" t="s">
        <v>43</v>
      </c>
      <c r="O93" s="97" t="s">
        <v>167</v>
      </c>
      <c r="P93" s="97" t="s">
        <v>168</v>
      </c>
      <c r="Q93" s="97" t="s">
        <v>169</v>
      </c>
      <c r="R93" s="97" t="s">
        <v>170</v>
      </c>
      <c r="S93" s="97" t="s">
        <v>171</v>
      </c>
      <c r="T93" s="98" t="s">
        <v>172</v>
      </c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</row>
    <row r="94" s="2" customFormat="1" ht="22.8" customHeight="1">
      <c r="A94" s="42"/>
      <c r="B94" s="43"/>
      <c r="C94" s="103" t="s">
        <v>173</v>
      </c>
      <c r="D94" s="44"/>
      <c r="E94" s="44"/>
      <c r="F94" s="44"/>
      <c r="G94" s="44"/>
      <c r="H94" s="44"/>
      <c r="I94" s="44"/>
      <c r="J94" s="192">
        <f>BK94</f>
        <v>0</v>
      </c>
      <c r="K94" s="44"/>
      <c r="L94" s="48"/>
      <c r="M94" s="99"/>
      <c r="N94" s="193"/>
      <c r="O94" s="100"/>
      <c r="P94" s="194">
        <f>P95+P122</f>
        <v>0</v>
      </c>
      <c r="Q94" s="100"/>
      <c r="R94" s="194">
        <f>R95+R122</f>
        <v>0.32467829999999996</v>
      </c>
      <c r="S94" s="100"/>
      <c r="T94" s="195">
        <f>T95+T122</f>
        <v>1.0367999999999998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72</v>
      </c>
      <c r="AU94" s="20" t="s">
        <v>149</v>
      </c>
      <c r="BK94" s="196">
        <f>BK95+BK122</f>
        <v>0</v>
      </c>
    </row>
    <row r="95" s="11" customFormat="1" ht="25.92" customHeight="1">
      <c r="A95" s="11"/>
      <c r="B95" s="197"/>
      <c r="C95" s="198"/>
      <c r="D95" s="199" t="s">
        <v>72</v>
      </c>
      <c r="E95" s="200" t="s">
        <v>711</v>
      </c>
      <c r="F95" s="200" t="s">
        <v>712</v>
      </c>
      <c r="G95" s="198"/>
      <c r="H95" s="198"/>
      <c r="I95" s="201"/>
      <c r="J95" s="202">
        <f>BK95</f>
        <v>0</v>
      </c>
      <c r="K95" s="198"/>
      <c r="L95" s="203"/>
      <c r="M95" s="204"/>
      <c r="N95" s="205"/>
      <c r="O95" s="205"/>
      <c r="P95" s="206">
        <f>P96+P103+P109</f>
        <v>0</v>
      </c>
      <c r="Q95" s="205"/>
      <c r="R95" s="206">
        <f>R96+R103+R109</f>
        <v>0.23921279999999997</v>
      </c>
      <c r="S95" s="205"/>
      <c r="T95" s="207">
        <f>T96+T103+T109</f>
        <v>1.0367999999999998</v>
      </c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R95" s="208" t="s">
        <v>80</v>
      </c>
      <c r="AT95" s="209" t="s">
        <v>72</v>
      </c>
      <c r="AU95" s="209" t="s">
        <v>73</v>
      </c>
      <c r="AY95" s="208" t="s">
        <v>175</v>
      </c>
      <c r="BK95" s="210">
        <f>BK96+BK103+BK109</f>
        <v>0</v>
      </c>
    </row>
    <row r="96" s="11" customFormat="1" ht="22.8" customHeight="1">
      <c r="A96" s="11"/>
      <c r="B96" s="197"/>
      <c r="C96" s="198"/>
      <c r="D96" s="199" t="s">
        <v>72</v>
      </c>
      <c r="E96" s="285" t="s">
        <v>223</v>
      </c>
      <c r="F96" s="285" t="s">
        <v>1369</v>
      </c>
      <c r="G96" s="198"/>
      <c r="H96" s="198"/>
      <c r="I96" s="201"/>
      <c r="J96" s="286">
        <f>BK96</f>
        <v>0</v>
      </c>
      <c r="K96" s="198"/>
      <c r="L96" s="203"/>
      <c r="M96" s="204"/>
      <c r="N96" s="205"/>
      <c r="O96" s="205"/>
      <c r="P96" s="206">
        <f>SUM(P97:P102)</f>
        <v>0</v>
      </c>
      <c r="Q96" s="205"/>
      <c r="R96" s="206">
        <f>SUM(R97:R102)</f>
        <v>0.23921279999999997</v>
      </c>
      <c r="S96" s="205"/>
      <c r="T96" s="207">
        <f>SUM(T97:T102)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208" t="s">
        <v>80</v>
      </c>
      <c r="AT96" s="209" t="s">
        <v>72</v>
      </c>
      <c r="AU96" s="209" t="s">
        <v>80</v>
      </c>
      <c r="AY96" s="208" t="s">
        <v>175</v>
      </c>
      <c r="BK96" s="210">
        <f>SUM(BK97:BK102)</f>
        <v>0</v>
      </c>
    </row>
    <row r="97" s="2" customFormat="1" ht="16.5" customHeight="1">
      <c r="A97" s="42"/>
      <c r="B97" s="43"/>
      <c r="C97" s="211" t="s">
        <v>80</v>
      </c>
      <c r="D97" s="211" t="s">
        <v>176</v>
      </c>
      <c r="E97" s="212" t="s">
        <v>4504</v>
      </c>
      <c r="F97" s="213" t="s">
        <v>4505</v>
      </c>
      <c r="G97" s="214" t="s">
        <v>179</v>
      </c>
      <c r="H97" s="215">
        <v>5.76</v>
      </c>
      <c r="I97" s="216"/>
      <c r="J97" s="217">
        <f>ROUND(I97*H97,2)</f>
        <v>0</v>
      </c>
      <c r="K97" s="213" t="s">
        <v>180</v>
      </c>
      <c r="L97" s="48"/>
      <c r="M97" s="218" t="s">
        <v>30</v>
      </c>
      <c r="N97" s="219" t="s">
        <v>44</v>
      </c>
      <c r="O97" s="88"/>
      <c r="P97" s="220">
        <f>O97*H97</f>
        <v>0</v>
      </c>
      <c r="Q97" s="220">
        <v>0.041529999999999992</v>
      </c>
      <c r="R97" s="220">
        <f>Q97*H97</f>
        <v>0.23921279999999997</v>
      </c>
      <c r="S97" s="220">
        <v>0</v>
      </c>
      <c r="T97" s="221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2" t="s">
        <v>181</v>
      </c>
      <c r="AT97" s="222" t="s">
        <v>176</v>
      </c>
      <c r="AU97" s="222" t="s">
        <v>82</v>
      </c>
      <c r="AY97" s="20" t="s">
        <v>175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0" t="s">
        <v>80</v>
      </c>
      <c r="BK97" s="223">
        <f>ROUND(I97*H97,2)</f>
        <v>0</v>
      </c>
      <c r="BL97" s="20" t="s">
        <v>181</v>
      </c>
      <c r="BM97" s="222" t="s">
        <v>4506</v>
      </c>
    </row>
    <row r="98" s="2" customFormat="1">
      <c r="A98" s="42"/>
      <c r="B98" s="43"/>
      <c r="C98" s="44"/>
      <c r="D98" s="224" t="s">
        <v>183</v>
      </c>
      <c r="E98" s="44"/>
      <c r="F98" s="225" t="s">
        <v>4507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183</v>
      </c>
      <c r="AU98" s="20" t="s">
        <v>82</v>
      </c>
    </row>
    <row r="99" s="2" customFormat="1">
      <c r="A99" s="42"/>
      <c r="B99" s="43"/>
      <c r="C99" s="44"/>
      <c r="D99" s="229" t="s">
        <v>185</v>
      </c>
      <c r="E99" s="44"/>
      <c r="F99" s="230" t="s">
        <v>4508</v>
      </c>
      <c r="G99" s="44"/>
      <c r="H99" s="44"/>
      <c r="I99" s="226"/>
      <c r="J99" s="44"/>
      <c r="K99" s="44"/>
      <c r="L99" s="48"/>
      <c r="M99" s="227"/>
      <c r="N99" s="228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185</v>
      </c>
      <c r="AU99" s="20" t="s">
        <v>82</v>
      </c>
    </row>
    <row r="100" s="2" customFormat="1">
      <c r="A100" s="42"/>
      <c r="B100" s="43"/>
      <c r="C100" s="44"/>
      <c r="D100" s="224" t="s">
        <v>311</v>
      </c>
      <c r="E100" s="44"/>
      <c r="F100" s="274" t="s">
        <v>4509</v>
      </c>
      <c r="G100" s="44"/>
      <c r="H100" s="44"/>
      <c r="I100" s="226"/>
      <c r="J100" s="44"/>
      <c r="K100" s="44"/>
      <c r="L100" s="48"/>
      <c r="M100" s="227"/>
      <c r="N100" s="228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311</v>
      </c>
      <c r="AU100" s="20" t="s">
        <v>82</v>
      </c>
    </row>
    <row r="101" s="13" customFormat="1">
      <c r="A101" s="13"/>
      <c r="B101" s="241"/>
      <c r="C101" s="242"/>
      <c r="D101" s="224" t="s">
        <v>187</v>
      </c>
      <c r="E101" s="243" t="s">
        <v>30</v>
      </c>
      <c r="F101" s="244" t="s">
        <v>4510</v>
      </c>
      <c r="G101" s="242"/>
      <c r="H101" s="245">
        <v>5.76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51" t="s">
        <v>187</v>
      </c>
      <c r="AU101" s="251" t="s">
        <v>82</v>
      </c>
      <c r="AV101" s="13" t="s">
        <v>82</v>
      </c>
      <c r="AW101" s="13" t="s">
        <v>36</v>
      </c>
      <c r="AX101" s="13" t="s">
        <v>73</v>
      </c>
      <c r="AY101" s="251" t="s">
        <v>175</v>
      </c>
    </row>
    <row r="102" s="14" customFormat="1">
      <c r="A102" s="14"/>
      <c r="B102" s="252"/>
      <c r="C102" s="253"/>
      <c r="D102" s="224" t="s">
        <v>187</v>
      </c>
      <c r="E102" s="254" t="s">
        <v>30</v>
      </c>
      <c r="F102" s="255" t="s">
        <v>190</v>
      </c>
      <c r="G102" s="253"/>
      <c r="H102" s="256">
        <v>5.76</v>
      </c>
      <c r="I102" s="257"/>
      <c r="J102" s="253"/>
      <c r="K102" s="253"/>
      <c r="L102" s="258"/>
      <c r="M102" s="259"/>
      <c r="N102" s="260"/>
      <c r="O102" s="260"/>
      <c r="P102" s="260"/>
      <c r="Q102" s="260"/>
      <c r="R102" s="260"/>
      <c r="S102" s="260"/>
      <c r="T102" s="26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62" t="s">
        <v>187</v>
      </c>
      <c r="AU102" s="262" t="s">
        <v>82</v>
      </c>
      <c r="AV102" s="14" t="s">
        <v>181</v>
      </c>
      <c r="AW102" s="14" t="s">
        <v>36</v>
      </c>
      <c r="AX102" s="14" t="s">
        <v>80</v>
      </c>
      <c r="AY102" s="262" t="s">
        <v>175</v>
      </c>
    </row>
    <row r="103" s="11" customFormat="1" ht="22.8" customHeight="1">
      <c r="A103" s="11"/>
      <c r="B103" s="197"/>
      <c r="C103" s="198"/>
      <c r="D103" s="199" t="s">
        <v>72</v>
      </c>
      <c r="E103" s="285" t="s">
        <v>212</v>
      </c>
      <c r="F103" s="285" t="s">
        <v>213</v>
      </c>
      <c r="G103" s="198"/>
      <c r="H103" s="198"/>
      <c r="I103" s="201"/>
      <c r="J103" s="286">
        <f>BK103</f>
        <v>0</v>
      </c>
      <c r="K103" s="198"/>
      <c r="L103" s="203"/>
      <c r="M103" s="204"/>
      <c r="N103" s="205"/>
      <c r="O103" s="205"/>
      <c r="P103" s="206">
        <f>SUM(P104:P108)</f>
        <v>0</v>
      </c>
      <c r="Q103" s="205"/>
      <c r="R103" s="206">
        <f>SUM(R104:R108)</f>
        <v>0</v>
      </c>
      <c r="S103" s="205"/>
      <c r="T103" s="207">
        <f>SUM(T104:T108)</f>
        <v>1.0367999999999998</v>
      </c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R103" s="208" t="s">
        <v>80</v>
      </c>
      <c r="AT103" s="209" t="s">
        <v>72</v>
      </c>
      <c r="AU103" s="209" t="s">
        <v>80</v>
      </c>
      <c r="AY103" s="208" t="s">
        <v>175</v>
      </c>
      <c r="BK103" s="210">
        <f>SUM(BK104:BK108)</f>
        <v>0</v>
      </c>
    </row>
    <row r="104" s="2" customFormat="1" ht="16.5" customHeight="1">
      <c r="A104" s="42"/>
      <c r="B104" s="43"/>
      <c r="C104" s="211" t="s">
        <v>82</v>
      </c>
      <c r="D104" s="211" t="s">
        <v>176</v>
      </c>
      <c r="E104" s="212" t="s">
        <v>3450</v>
      </c>
      <c r="F104" s="213" t="s">
        <v>3451</v>
      </c>
      <c r="G104" s="214" t="s">
        <v>247</v>
      </c>
      <c r="H104" s="215">
        <v>38.4</v>
      </c>
      <c r="I104" s="216"/>
      <c r="J104" s="217">
        <f>ROUND(I104*H104,2)</f>
        <v>0</v>
      </c>
      <c r="K104" s="213" t="s">
        <v>180</v>
      </c>
      <c r="L104" s="48"/>
      <c r="M104" s="218" t="s">
        <v>30</v>
      </c>
      <c r="N104" s="219" t="s">
        <v>44</v>
      </c>
      <c r="O104" s="88"/>
      <c r="P104" s="220">
        <f>O104*H104</f>
        <v>0</v>
      </c>
      <c r="Q104" s="220">
        <v>0</v>
      </c>
      <c r="R104" s="220">
        <f>Q104*H104</f>
        <v>0</v>
      </c>
      <c r="S104" s="220">
        <v>0.027</v>
      </c>
      <c r="T104" s="221">
        <f>S104*H104</f>
        <v>1.0367999999999998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2" t="s">
        <v>181</v>
      </c>
      <c r="AT104" s="222" t="s">
        <v>176</v>
      </c>
      <c r="AU104" s="222" t="s">
        <v>82</v>
      </c>
      <c r="AY104" s="20" t="s">
        <v>175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80</v>
      </c>
      <c r="BK104" s="223">
        <f>ROUND(I104*H104,2)</f>
        <v>0</v>
      </c>
      <c r="BL104" s="20" t="s">
        <v>181</v>
      </c>
      <c r="BM104" s="222" t="s">
        <v>4511</v>
      </c>
    </row>
    <row r="105" s="2" customFormat="1">
      <c r="A105" s="42"/>
      <c r="B105" s="43"/>
      <c r="C105" s="44"/>
      <c r="D105" s="224" t="s">
        <v>183</v>
      </c>
      <c r="E105" s="44"/>
      <c r="F105" s="225" t="s">
        <v>3453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183</v>
      </c>
      <c r="AU105" s="20" t="s">
        <v>82</v>
      </c>
    </row>
    <row r="106" s="2" customFormat="1">
      <c r="A106" s="42"/>
      <c r="B106" s="43"/>
      <c r="C106" s="44"/>
      <c r="D106" s="229" t="s">
        <v>185</v>
      </c>
      <c r="E106" s="44"/>
      <c r="F106" s="230" t="s">
        <v>3454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185</v>
      </c>
      <c r="AU106" s="20" t="s">
        <v>82</v>
      </c>
    </row>
    <row r="107" s="13" customFormat="1">
      <c r="A107" s="13"/>
      <c r="B107" s="241"/>
      <c r="C107" s="242"/>
      <c r="D107" s="224" t="s">
        <v>187</v>
      </c>
      <c r="E107" s="243" t="s">
        <v>30</v>
      </c>
      <c r="F107" s="244" t="s">
        <v>4512</v>
      </c>
      <c r="G107" s="242"/>
      <c r="H107" s="245">
        <v>38.4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1" t="s">
        <v>187</v>
      </c>
      <c r="AU107" s="251" t="s">
        <v>82</v>
      </c>
      <c r="AV107" s="13" t="s">
        <v>82</v>
      </c>
      <c r="AW107" s="13" t="s">
        <v>36</v>
      </c>
      <c r="AX107" s="13" t="s">
        <v>73</v>
      </c>
      <c r="AY107" s="251" t="s">
        <v>175</v>
      </c>
    </row>
    <row r="108" s="14" customFormat="1">
      <c r="A108" s="14"/>
      <c r="B108" s="252"/>
      <c r="C108" s="253"/>
      <c r="D108" s="224" t="s">
        <v>187</v>
      </c>
      <c r="E108" s="254" t="s">
        <v>30</v>
      </c>
      <c r="F108" s="255" t="s">
        <v>190</v>
      </c>
      <c r="G108" s="253"/>
      <c r="H108" s="256">
        <v>38.4</v>
      </c>
      <c r="I108" s="257"/>
      <c r="J108" s="253"/>
      <c r="K108" s="253"/>
      <c r="L108" s="258"/>
      <c r="M108" s="259"/>
      <c r="N108" s="260"/>
      <c r="O108" s="260"/>
      <c r="P108" s="260"/>
      <c r="Q108" s="260"/>
      <c r="R108" s="260"/>
      <c r="S108" s="260"/>
      <c r="T108" s="26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62" t="s">
        <v>187</v>
      </c>
      <c r="AU108" s="262" t="s">
        <v>82</v>
      </c>
      <c r="AV108" s="14" t="s">
        <v>181</v>
      </c>
      <c r="AW108" s="14" t="s">
        <v>36</v>
      </c>
      <c r="AX108" s="14" t="s">
        <v>80</v>
      </c>
      <c r="AY108" s="262" t="s">
        <v>175</v>
      </c>
    </row>
    <row r="109" s="11" customFormat="1" ht="22.8" customHeight="1">
      <c r="A109" s="11"/>
      <c r="B109" s="197"/>
      <c r="C109" s="198"/>
      <c r="D109" s="199" t="s">
        <v>72</v>
      </c>
      <c r="E109" s="285" t="s">
        <v>290</v>
      </c>
      <c r="F109" s="285" t="s">
        <v>291</v>
      </c>
      <c r="G109" s="198"/>
      <c r="H109" s="198"/>
      <c r="I109" s="201"/>
      <c r="J109" s="286">
        <f>BK109</f>
        <v>0</v>
      </c>
      <c r="K109" s="198"/>
      <c r="L109" s="203"/>
      <c r="M109" s="204"/>
      <c r="N109" s="205"/>
      <c r="O109" s="205"/>
      <c r="P109" s="206">
        <f>SUM(P110:P121)</f>
        <v>0</v>
      </c>
      <c r="Q109" s="205"/>
      <c r="R109" s="206">
        <f>SUM(R110:R121)</f>
        <v>0</v>
      </c>
      <c r="S109" s="205"/>
      <c r="T109" s="207">
        <f>SUM(T110:T121)</f>
        <v>0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208" t="s">
        <v>80</v>
      </c>
      <c r="AT109" s="209" t="s">
        <v>72</v>
      </c>
      <c r="AU109" s="209" t="s">
        <v>80</v>
      </c>
      <c r="AY109" s="208" t="s">
        <v>175</v>
      </c>
      <c r="BK109" s="210">
        <f>SUM(BK110:BK121)</f>
        <v>0</v>
      </c>
    </row>
    <row r="110" s="2" customFormat="1" ht="16.5" customHeight="1">
      <c r="A110" s="42"/>
      <c r="B110" s="43"/>
      <c r="C110" s="211" t="s">
        <v>196</v>
      </c>
      <c r="D110" s="211" t="s">
        <v>176</v>
      </c>
      <c r="E110" s="212" t="s">
        <v>300</v>
      </c>
      <c r="F110" s="213" t="s">
        <v>301</v>
      </c>
      <c r="G110" s="214" t="s">
        <v>295</v>
      </c>
      <c r="H110" s="215">
        <v>1.037</v>
      </c>
      <c r="I110" s="216"/>
      <c r="J110" s="217">
        <f>ROUND(I110*H110,2)</f>
        <v>0</v>
      </c>
      <c r="K110" s="213" t="s">
        <v>180</v>
      </c>
      <c r="L110" s="48"/>
      <c r="M110" s="218" t="s">
        <v>30</v>
      </c>
      <c r="N110" s="219" t="s">
        <v>44</v>
      </c>
      <c r="O110" s="88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2" t="s">
        <v>181</v>
      </c>
      <c r="AT110" s="222" t="s">
        <v>176</v>
      </c>
      <c r="AU110" s="222" t="s">
        <v>82</v>
      </c>
      <c r="AY110" s="20" t="s">
        <v>175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80</v>
      </c>
      <c r="BK110" s="223">
        <f>ROUND(I110*H110,2)</f>
        <v>0</v>
      </c>
      <c r="BL110" s="20" t="s">
        <v>181</v>
      </c>
      <c r="BM110" s="222" t="s">
        <v>4513</v>
      </c>
    </row>
    <row r="111" s="2" customFormat="1">
      <c r="A111" s="42"/>
      <c r="B111" s="43"/>
      <c r="C111" s="44"/>
      <c r="D111" s="224" t="s">
        <v>183</v>
      </c>
      <c r="E111" s="44"/>
      <c r="F111" s="225" t="s">
        <v>303</v>
      </c>
      <c r="G111" s="44"/>
      <c r="H111" s="44"/>
      <c r="I111" s="226"/>
      <c r="J111" s="44"/>
      <c r="K111" s="44"/>
      <c r="L111" s="48"/>
      <c r="M111" s="227"/>
      <c r="N111" s="228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183</v>
      </c>
      <c r="AU111" s="20" t="s">
        <v>82</v>
      </c>
    </row>
    <row r="112" s="2" customFormat="1">
      <c r="A112" s="42"/>
      <c r="B112" s="43"/>
      <c r="C112" s="44"/>
      <c r="D112" s="229" t="s">
        <v>185</v>
      </c>
      <c r="E112" s="44"/>
      <c r="F112" s="230" t="s">
        <v>304</v>
      </c>
      <c r="G112" s="44"/>
      <c r="H112" s="44"/>
      <c r="I112" s="226"/>
      <c r="J112" s="44"/>
      <c r="K112" s="44"/>
      <c r="L112" s="48"/>
      <c r="M112" s="227"/>
      <c r="N112" s="228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185</v>
      </c>
      <c r="AU112" s="20" t="s">
        <v>82</v>
      </c>
    </row>
    <row r="113" s="2" customFormat="1" ht="16.5" customHeight="1">
      <c r="A113" s="42"/>
      <c r="B113" s="43"/>
      <c r="C113" s="211" t="s">
        <v>181</v>
      </c>
      <c r="D113" s="211" t="s">
        <v>176</v>
      </c>
      <c r="E113" s="212" t="s">
        <v>306</v>
      </c>
      <c r="F113" s="213" t="s">
        <v>307</v>
      </c>
      <c r="G113" s="214" t="s">
        <v>295</v>
      </c>
      <c r="H113" s="215">
        <v>31.11</v>
      </c>
      <c r="I113" s="216"/>
      <c r="J113" s="217">
        <f>ROUND(I113*H113,2)</f>
        <v>0</v>
      </c>
      <c r="K113" s="213" t="s">
        <v>180</v>
      </c>
      <c r="L113" s="48"/>
      <c r="M113" s="218" t="s">
        <v>30</v>
      </c>
      <c r="N113" s="219" t="s">
        <v>44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181</v>
      </c>
      <c r="AT113" s="222" t="s">
        <v>176</v>
      </c>
      <c r="AU113" s="222" t="s">
        <v>82</v>
      </c>
      <c r="AY113" s="20" t="s">
        <v>175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80</v>
      </c>
      <c r="BK113" s="223">
        <f>ROUND(I113*H113,2)</f>
        <v>0</v>
      </c>
      <c r="BL113" s="20" t="s">
        <v>181</v>
      </c>
      <c r="BM113" s="222" t="s">
        <v>4514</v>
      </c>
    </row>
    <row r="114" s="2" customFormat="1">
      <c r="A114" s="42"/>
      <c r="B114" s="43"/>
      <c r="C114" s="44"/>
      <c r="D114" s="224" t="s">
        <v>183</v>
      </c>
      <c r="E114" s="44"/>
      <c r="F114" s="225" t="s">
        <v>309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183</v>
      </c>
      <c r="AU114" s="20" t="s">
        <v>82</v>
      </c>
    </row>
    <row r="115" s="2" customFormat="1">
      <c r="A115" s="42"/>
      <c r="B115" s="43"/>
      <c r="C115" s="44"/>
      <c r="D115" s="229" t="s">
        <v>185</v>
      </c>
      <c r="E115" s="44"/>
      <c r="F115" s="230" t="s">
        <v>310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185</v>
      </c>
      <c r="AU115" s="20" t="s">
        <v>82</v>
      </c>
    </row>
    <row r="116" s="2" customFormat="1">
      <c r="A116" s="42"/>
      <c r="B116" s="43"/>
      <c r="C116" s="44"/>
      <c r="D116" s="224" t="s">
        <v>311</v>
      </c>
      <c r="E116" s="44"/>
      <c r="F116" s="274" t="s">
        <v>312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311</v>
      </c>
      <c r="AU116" s="20" t="s">
        <v>82</v>
      </c>
    </row>
    <row r="117" s="13" customFormat="1">
      <c r="A117" s="13"/>
      <c r="B117" s="241"/>
      <c r="C117" s="242"/>
      <c r="D117" s="224" t="s">
        <v>187</v>
      </c>
      <c r="E117" s="242"/>
      <c r="F117" s="244" t="s">
        <v>4515</v>
      </c>
      <c r="G117" s="242"/>
      <c r="H117" s="245">
        <v>31.11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187</v>
      </c>
      <c r="AU117" s="251" t="s">
        <v>82</v>
      </c>
      <c r="AV117" s="13" t="s">
        <v>82</v>
      </c>
      <c r="AW117" s="13" t="s">
        <v>4</v>
      </c>
      <c r="AX117" s="13" t="s">
        <v>80</v>
      </c>
      <c r="AY117" s="251" t="s">
        <v>175</v>
      </c>
    </row>
    <row r="118" s="2" customFormat="1" ht="24.15" customHeight="1">
      <c r="A118" s="42"/>
      <c r="B118" s="43"/>
      <c r="C118" s="211" t="s">
        <v>214</v>
      </c>
      <c r="D118" s="211" t="s">
        <v>176</v>
      </c>
      <c r="E118" s="212" t="s">
        <v>3459</v>
      </c>
      <c r="F118" s="213" t="s">
        <v>3460</v>
      </c>
      <c r="G118" s="214" t="s">
        <v>295</v>
      </c>
      <c r="H118" s="215">
        <v>1.037</v>
      </c>
      <c r="I118" s="216"/>
      <c r="J118" s="217">
        <f>ROUND(I118*H118,2)</f>
        <v>0</v>
      </c>
      <c r="K118" s="213" t="s">
        <v>180</v>
      </c>
      <c r="L118" s="48"/>
      <c r="M118" s="218" t="s">
        <v>30</v>
      </c>
      <c r="N118" s="219" t="s">
        <v>44</v>
      </c>
      <c r="O118" s="88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2" t="s">
        <v>181</v>
      </c>
      <c r="AT118" s="222" t="s">
        <v>176</v>
      </c>
      <c r="AU118" s="222" t="s">
        <v>82</v>
      </c>
      <c r="AY118" s="20" t="s">
        <v>175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0" t="s">
        <v>80</v>
      </c>
      <c r="BK118" s="223">
        <f>ROUND(I118*H118,2)</f>
        <v>0</v>
      </c>
      <c r="BL118" s="20" t="s">
        <v>181</v>
      </c>
      <c r="BM118" s="222" t="s">
        <v>4516</v>
      </c>
    </row>
    <row r="119" s="2" customFormat="1">
      <c r="A119" s="42"/>
      <c r="B119" s="43"/>
      <c r="C119" s="44"/>
      <c r="D119" s="224" t="s">
        <v>183</v>
      </c>
      <c r="E119" s="44"/>
      <c r="F119" s="225" t="s">
        <v>3462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183</v>
      </c>
      <c r="AU119" s="20" t="s">
        <v>82</v>
      </c>
    </row>
    <row r="120" s="2" customFormat="1">
      <c r="A120" s="42"/>
      <c r="B120" s="43"/>
      <c r="C120" s="44"/>
      <c r="D120" s="229" t="s">
        <v>185</v>
      </c>
      <c r="E120" s="44"/>
      <c r="F120" s="230" t="s">
        <v>3463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185</v>
      </c>
      <c r="AU120" s="20" t="s">
        <v>82</v>
      </c>
    </row>
    <row r="121" s="2" customFormat="1">
      <c r="A121" s="42"/>
      <c r="B121" s="43"/>
      <c r="C121" s="44"/>
      <c r="D121" s="224" t="s">
        <v>311</v>
      </c>
      <c r="E121" s="44"/>
      <c r="F121" s="274" t="s">
        <v>320</v>
      </c>
      <c r="G121" s="44"/>
      <c r="H121" s="44"/>
      <c r="I121" s="226"/>
      <c r="J121" s="44"/>
      <c r="K121" s="44"/>
      <c r="L121" s="48"/>
      <c r="M121" s="227"/>
      <c r="N121" s="228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311</v>
      </c>
      <c r="AU121" s="20" t="s">
        <v>82</v>
      </c>
    </row>
    <row r="122" s="11" customFormat="1" ht="25.92" customHeight="1">
      <c r="A122" s="11"/>
      <c r="B122" s="197"/>
      <c r="C122" s="198"/>
      <c r="D122" s="199" t="s">
        <v>72</v>
      </c>
      <c r="E122" s="200" t="s">
        <v>1886</v>
      </c>
      <c r="F122" s="200" t="s">
        <v>1887</v>
      </c>
      <c r="G122" s="198"/>
      <c r="H122" s="198"/>
      <c r="I122" s="201"/>
      <c r="J122" s="202">
        <f>BK122</f>
        <v>0</v>
      </c>
      <c r="K122" s="198"/>
      <c r="L122" s="203"/>
      <c r="M122" s="204"/>
      <c r="N122" s="205"/>
      <c r="O122" s="205"/>
      <c r="P122" s="206">
        <f>P123+P153+P235+P243</f>
        <v>0</v>
      </c>
      <c r="Q122" s="205"/>
      <c r="R122" s="206">
        <f>R123+R153+R235+R243</f>
        <v>0.0854655</v>
      </c>
      <c r="S122" s="205"/>
      <c r="T122" s="207">
        <f>T123+T153+T235+T243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08" t="s">
        <v>82</v>
      </c>
      <c r="AT122" s="209" t="s">
        <v>72</v>
      </c>
      <c r="AU122" s="209" t="s">
        <v>73</v>
      </c>
      <c r="AY122" s="208" t="s">
        <v>175</v>
      </c>
      <c r="BK122" s="210">
        <f>BK123+BK153+BK235+BK243</f>
        <v>0</v>
      </c>
    </row>
    <row r="123" s="11" customFormat="1" ht="22.8" customHeight="1">
      <c r="A123" s="11"/>
      <c r="B123" s="197"/>
      <c r="C123" s="198"/>
      <c r="D123" s="199" t="s">
        <v>72</v>
      </c>
      <c r="E123" s="285" t="s">
        <v>468</v>
      </c>
      <c r="F123" s="285" t="s">
        <v>469</v>
      </c>
      <c r="G123" s="198"/>
      <c r="H123" s="198"/>
      <c r="I123" s="201"/>
      <c r="J123" s="286">
        <f>BK123</f>
        <v>0</v>
      </c>
      <c r="K123" s="198"/>
      <c r="L123" s="203"/>
      <c r="M123" s="204"/>
      <c r="N123" s="205"/>
      <c r="O123" s="205"/>
      <c r="P123" s="206">
        <f>SUM(P124:P152)</f>
        <v>0</v>
      </c>
      <c r="Q123" s="205"/>
      <c r="R123" s="206">
        <f>SUM(R124:R152)</f>
        <v>0.0023040000000000004</v>
      </c>
      <c r="S123" s="205"/>
      <c r="T123" s="207">
        <f>SUM(T124:T152)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8" t="s">
        <v>82</v>
      </c>
      <c r="AT123" s="209" t="s">
        <v>72</v>
      </c>
      <c r="AU123" s="209" t="s">
        <v>80</v>
      </c>
      <c r="AY123" s="208" t="s">
        <v>175</v>
      </c>
      <c r="BK123" s="210">
        <f>SUM(BK124:BK152)</f>
        <v>0</v>
      </c>
    </row>
    <row r="124" s="2" customFormat="1" ht="16.5" customHeight="1">
      <c r="A124" s="42"/>
      <c r="B124" s="43"/>
      <c r="C124" s="211" t="s">
        <v>223</v>
      </c>
      <c r="D124" s="211" t="s">
        <v>176</v>
      </c>
      <c r="E124" s="212" t="s">
        <v>3278</v>
      </c>
      <c r="F124" s="213" t="s">
        <v>3279</v>
      </c>
      <c r="G124" s="214" t="s">
        <v>247</v>
      </c>
      <c r="H124" s="215">
        <v>38.4</v>
      </c>
      <c r="I124" s="216"/>
      <c r="J124" s="217">
        <f>ROUND(I124*H124,2)</f>
        <v>0</v>
      </c>
      <c r="K124" s="213" t="s">
        <v>180</v>
      </c>
      <c r="L124" s="48"/>
      <c r="M124" s="218" t="s">
        <v>30</v>
      </c>
      <c r="N124" s="219" t="s">
        <v>44</v>
      </c>
      <c r="O124" s="88"/>
      <c r="P124" s="220">
        <f>O124*H124</f>
        <v>0</v>
      </c>
      <c r="Q124" s="220">
        <v>6E-05</v>
      </c>
      <c r="R124" s="220">
        <f>Q124*H124</f>
        <v>0.0023040000000000004</v>
      </c>
      <c r="S124" s="220">
        <v>0</v>
      </c>
      <c r="T124" s="221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2" t="s">
        <v>305</v>
      </c>
      <c r="AT124" s="222" t="s">
        <v>176</v>
      </c>
      <c r="AU124" s="222" t="s">
        <v>82</v>
      </c>
      <c r="AY124" s="20" t="s">
        <v>175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0" t="s">
        <v>80</v>
      </c>
      <c r="BK124" s="223">
        <f>ROUND(I124*H124,2)</f>
        <v>0</v>
      </c>
      <c r="BL124" s="20" t="s">
        <v>305</v>
      </c>
      <c r="BM124" s="222" t="s">
        <v>4517</v>
      </c>
    </row>
    <row r="125" s="2" customFormat="1">
      <c r="A125" s="42"/>
      <c r="B125" s="43"/>
      <c r="C125" s="44"/>
      <c r="D125" s="224" t="s">
        <v>183</v>
      </c>
      <c r="E125" s="44"/>
      <c r="F125" s="225" t="s">
        <v>3281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183</v>
      </c>
      <c r="AU125" s="20" t="s">
        <v>82</v>
      </c>
    </row>
    <row r="126" s="2" customFormat="1">
      <c r="A126" s="42"/>
      <c r="B126" s="43"/>
      <c r="C126" s="44"/>
      <c r="D126" s="229" t="s">
        <v>185</v>
      </c>
      <c r="E126" s="44"/>
      <c r="F126" s="230" t="s">
        <v>3282</v>
      </c>
      <c r="G126" s="44"/>
      <c r="H126" s="44"/>
      <c r="I126" s="226"/>
      <c r="J126" s="44"/>
      <c r="K126" s="44"/>
      <c r="L126" s="48"/>
      <c r="M126" s="227"/>
      <c r="N126" s="228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185</v>
      </c>
      <c r="AU126" s="20" t="s">
        <v>82</v>
      </c>
    </row>
    <row r="127" s="2" customFormat="1">
      <c r="A127" s="42"/>
      <c r="B127" s="43"/>
      <c r="C127" s="44"/>
      <c r="D127" s="224" t="s">
        <v>311</v>
      </c>
      <c r="E127" s="44"/>
      <c r="F127" s="274" t="s">
        <v>3465</v>
      </c>
      <c r="G127" s="44"/>
      <c r="H127" s="44"/>
      <c r="I127" s="226"/>
      <c r="J127" s="44"/>
      <c r="K127" s="44"/>
      <c r="L127" s="48"/>
      <c r="M127" s="227"/>
      <c r="N127" s="228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311</v>
      </c>
      <c r="AU127" s="20" t="s">
        <v>82</v>
      </c>
    </row>
    <row r="128" s="12" customFormat="1">
      <c r="A128" s="12"/>
      <c r="B128" s="231"/>
      <c r="C128" s="232"/>
      <c r="D128" s="224" t="s">
        <v>187</v>
      </c>
      <c r="E128" s="233" t="s">
        <v>30</v>
      </c>
      <c r="F128" s="234" t="s">
        <v>3466</v>
      </c>
      <c r="G128" s="232"/>
      <c r="H128" s="233" t="s">
        <v>30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40" t="s">
        <v>187</v>
      </c>
      <c r="AU128" s="240" t="s">
        <v>82</v>
      </c>
      <c r="AV128" s="12" t="s">
        <v>80</v>
      </c>
      <c r="AW128" s="12" t="s">
        <v>36</v>
      </c>
      <c r="AX128" s="12" t="s">
        <v>73</v>
      </c>
      <c r="AY128" s="240" t="s">
        <v>175</v>
      </c>
    </row>
    <row r="129" s="12" customFormat="1">
      <c r="A129" s="12"/>
      <c r="B129" s="231"/>
      <c r="C129" s="232"/>
      <c r="D129" s="224" t="s">
        <v>187</v>
      </c>
      <c r="E129" s="233" t="s">
        <v>30</v>
      </c>
      <c r="F129" s="234" t="s">
        <v>4518</v>
      </c>
      <c r="G129" s="232"/>
      <c r="H129" s="233" t="s">
        <v>30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0" t="s">
        <v>187</v>
      </c>
      <c r="AU129" s="240" t="s">
        <v>82</v>
      </c>
      <c r="AV129" s="12" t="s">
        <v>80</v>
      </c>
      <c r="AW129" s="12" t="s">
        <v>36</v>
      </c>
      <c r="AX129" s="12" t="s">
        <v>73</v>
      </c>
      <c r="AY129" s="240" t="s">
        <v>175</v>
      </c>
    </row>
    <row r="130" s="13" customFormat="1">
      <c r="A130" s="13"/>
      <c r="B130" s="241"/>
      <c r="C130" s="242"/>
      <c r="D130" s="224" t="s">
        <v>187</v>
      </c>
      <c r="E130" s="243" t="s">
        <v>30</v>
      </c>
      <c r="F130" s="244" t="s">
        <v>4519</v>
      </c>
      <c r="G130" s="242"/>
      <c r="H130" s="245">
        <v>18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1" t="s">
        <v>187</v>
      </c>
      <c r="AU130" s="251" t="s">
        <v>82</v>
      </c>
      <c r="AV130" s="13" t="s">
        <v>82</v>
      </c>
      <c r="AW130" s="13" t="s">
        <v>36</v>
      </c>
      <c r="AX130" s="13" t="s">
        <v>73</v>
      </c>
      <c r="AY130" s="251" t="s">
        <v>175</v>
      </c>
    </row>
    <row r="131" s="15" customFormat="1">
      <c r="A131" s="15"/>
      <c r="B131" s="263"/>
      <c r="C131" s="264"/>
      <c r="D131" s="224" t="s">
        <v>187</v>
      </c>
      <c r="E131" s="265" t="s">
        <v>30</v>
      </c>
      <c r="F131" s="266" t="s">
        <v>231</v>
      </c>
      <c r="G131" s="264"/>
      <c r="H131" s="267">
        <v>18</v>
      </c>
      <c r="I131" s="268"/>
      <c r="J131" s="264"/>
      <c r="K131" s="264"/>
      <c r="L131" s="269"/>
      <c r="M131" s="270"/>
      <c r="N131" s="271"/>
      <c r="O131" s="271"/>
      <c r="P131" s="271"/>
      <c r="Q131" s="271"/>
      <c r="R131" s="271"/>
      <c r="S131" s="271"/>
      <c r="T131" s="272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3" t="s">
        <v>187</v>
      </c>
      <c r="AU131" s="273" t="s">
        <v>82</v>
      </c>
      <c r="AV131" s="15" t="s">
        <v>196</v>
      </c>
      <c r="AW131" s="15" t="s">
        <v>36</v>
      </c>
      <c r="AX131" s="15" t="s">
        <v>73</v>
      </c>
      <c r="AY131" s="273" t="s">
        <v>175</v>
      </c>
    </row>
    <row r="132" s="12" customFormat="1">
      <c r="A132" s="12"/>
      <c r="B132" s="231"/>
      <c r="C132" s="232"/>
      <c r="D132" s="224" t="s">
        <v>187</v>
      </c>
      <c r="E132" s="233" t="s">
        <v>30</v>
      </c>
      <c r="F132" s="234" t="s">
        <v>4520</v>
      </c>
      <c r="G132" s="232"/>
      <c r="H132" s="233" t="s">
        <v>30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T132" s="240" t="s">
        <v>187</v>
      </c>
      <c r="AU132" s="240" t="s">
        <v>82</v>
      </c>
      <c r="AV132" s="12" t="s">
        <v>80</v>
      </c>
      <c r="AW132" s="12" t="s">
        <v>36</v>
      </c>
      <c r="AX132" s="12" t="s">
        <v>73</v>
      </c>
      <c r="AY132" s="240" t="s">
        <v>175</v>
      </c>
    </row>
    <row r="133" s="13" customFormat="1">
      <c r="A133" s="13"/>
      <c r="B133" s="241"/>
      <c r="C133" s="242"/>
      <c r="D133" s="224" t="s">
        <v>187</v>
      </c>
      <c r="E133" s="243" t="s">
        <v>30</v>
      </c>
      <c r="F133" s="244" t="s">
        <v>4521</v>
      </c>
      <c r="G133" s="242"/>
      <c r="H133" s="245">
        <v>20.4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187</v>
      </c>
      <c r="AU133" s="251" t="s">
        <v>82</v>
      </c>
      <c r="AV133" s="13" t="s">
        <v>82</v>
      </c>
      <c r="AW133" s="13" t="s">
        <v>36</v>
      </c>
      <c r="AX133" s="13" t="s">
        <v>73</v>
      </c>
      <c r="AY133" s="251" t="s">
        <v>175</v>
      </c>
    </row>
    <row r="134" s="15" customFormat="1">
      <c r="A134" s="15"/>
      <c r="B134" s="263"/>
      <c r="C134" s="264"/>
      <c r="D134" s="224" t="s">
        <v>187</v>
      </c>
      <c r="E134" s="265" t="s">
        <v>30</v>
      </c>
      <c r="F134" s="266" t="s">
        <v>231</v>
      </c>
      <c r="G134" s="264"/>
      <c r="H134" s="267">
        <v>20.4</v>
      </c>
      <c r="I134" s="268"/>
      <c r="J134" s="264"/>
      <c r="K134" s="264"/>
      <c r="L134" s="269"/>
      <c r="M134" s="270"/>
      <c r="N134" s="271"/>
      <c r="O134" s="271"/>
      <c r="P134" s="271"/>
      <c r="Q134" s="271"/>
      <c r="R134" s="271"/>
      <c r="S134" s="271"/>
      <c r="T134" s="27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3" t="s">
        <v>187</v>
      </c>
      <c r="AU134" s="273" t="s">
        <v>82</v>
      </c>
      <c r="AV134" s="15" t="s">
        <v>196</v>
      </c>
      <c r="AW134" s="15" t="s">
        <v>36</v>
      </c>
      <c r="AX134" s="15" t="s">
        <v>73</v>
      </c>
      <c r="AY134" s="273" t="s">
        <v>175</v>
      </c>
    </row>
    <row r="135" s="14" customFormat="1">
      <c r="A135" s="14"/>
      <c r="B135" s="252"/>
      <c r="C135" s="253"/>
      <c r="D135" s="224" t="s">
        <v>187</v>
      </c>
      <c r="E135" s="254" t="s">
        <v>30</v>
      </c>
      <c r="F135" s="255" t="s">
        <v>190</v>
      </c>
      <c r="G135" s="253"/>
      <c r="H135" s="256">
        <v>38.4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187</v>
      </c>
      <c r="AU135" s="262" t="s">
        <v>82</v>
      </c>
      <c r="AV135" s="14" t="s">
        <v>181</v>
      </c>
      <c r="AW135" s="14" t="s">
        <v>36</v>
      </c>
      <c r="AX135" s="14" t="s">
        <v>80</v>
      </c>
      <c r="AY135" s="262" t="s">
        <v>175</v>
      </c>
    </row>
    <row r="136" s="2" customFormat="1" ht="16.5" customHeight="1">
      <c r="A136" s="42"/>
      <c r="B136" s="43"/>
      <c r="C136" s="287" t="s">
        <v>237</v>
      </c>
      <c r="D136" s="297" t="s">
        <v>770</v>
      </c>
      <c r="E136" s="288" t="s">
        <v>4522</v>
      </c>
      <c r="F136" s="289" t="s">
        <v>4523</v>
      </c>
      <c r="G136" s="290" t="s">
        <v>247</v>
      </c>
      <c r="H136" s="291">
        <v>18</v>
      </c>
      <c r="I136" s="292"/>
      <c r="J136" s="293">
        <f>ROUND(I136*H136,2)</f>
        <v>0</v>
      </c>
      <c r="K136" s="289" t="s">
        <v>30</v>
      </c>
      <c r="L136" s="294"/>
      <c r="M136" s="295" t="s">
        <v>30</v>
      </c>
      <c r="N136" s="296" t="s">
        <v>44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462</v>
      </c>
      <c r="AT136" s="222" t="s">
        <v>770</v>
      </c>
      <c r="AU136" s="222" t="s">
        <v>82</v>
      </c>
      <c r="AY136" s="20" t="s">
        <v>175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80</v>
      </c>
      <c r="BK136" s="223">
        <f>ROUND(I136*H136,2)</f>
        <v>0</v>
      </c>
      <c r="BL136" s="20" t="s">
        <v>305</v>
      </c>
      <c r="BM136" s="222" t="s">
        <v>4524</v>
      </c>
    </row>
    <row r="137" s="2" customFormat="1">
      <c r="A137" s="42"/>
      <c r="B137" s="43"/>
      <c r="C137" s="44"/>
      <c r="D137" s="224" t="s">
        <v>183</v>
      </c>
      <c r="E137" s="44"/>
      <c r="F137" s="225" t="s">
        <v>4523</v>
      </c>
      <c r="G137" s="44"/>
      <c r="H137" s="44"/>
      <c r="I137" s="226"/>
      <c r="J137" s="44"/>
      <c r="K137" s="44"/>
      <c r="L137" s="48"/>
      <c r="M137" s="227"/>
      <c r="N137" s="228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183</v>
      </c>
      <c r="AU137" s="20" t="s">
        <v>82</v>
      </c>
    </row>
    <row r="138" s="2" customFormat="1">
      <c r="A138" s="42"/>
      <c r="B138" s="43"/>
      <c r="C138" s="44"/>
      <c r="D138" s="224" t="s">
        <v>311</v>
      </c>
      <c r="E138" s="44"/>
      <c r="F138" s="274" t="s">
        <v>3465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311</v>
      </c>
      <c r="AU138" s="20" t="s">
        <v>82</v>
      </c>
    </row>
    <row r="139" s="12" customFormat="1">
      <c r="A139" s="12"/>
      <c r="B139" s="231"/>
      <c r="C139" s="232"/>
      <c r="D139" s="224" t="s">
        <v>187</v>
      </c>
      <c r="E139" s="233" t="s">
        <v>30</v>
      </c>
      <c r="F139" s="234" t="s">
        <v>3478</v>
      </c>
      <c r="G139" s="232"/>
      <c r="H139" s="233" t="s">
        <v>30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40" t="s">
        <v>187</v>
      </c>
      <c r="AU139" s="240" t="s">
        <v>82</v>
      </c>
      <c r="AV139" s="12" t="s">
        <v>80</v>
      </c>
      <c r="AW139" s="12" t="s">
        <v>36</v>
      </c>
      <c r="AX139" s="12" t="s">
        <v>73</v>
      </c>
      <c r="AY139" s="240" t="s">
        <v>175</v>
      </c>
    </row>
    <row r="140" s="12" customFormat="1">
      <c r="A140" s="12"/>
      <c r="B140" s="231"/>
      <c r="C140" s="232"/>
      <c r="D140" s="224" t="s">
        <v>187</v>
      </c>
      <c r="E140" s="233" t="s">
        <v>30</v>
      </c>
      <c r="F140" s="234" t="s">
        <v>4518</v>
      </c>
      <c r="G140" s="232"/>
      <c r="H140" s="233" t="s">
        <v>30</v>
      </c>
      <c r="I140" s="235"/>
      <c r="J140" s="232"/>
      <c r="K140" s="232"/>
      <c r="L140" s="236"/>
      <c r="M140" s="237"/>
      <c r="N140" s="238"/>
      <c r="O140" s="238"/>
      <c r="P140" s="238"/>
      <c r="Q140" s="238"/>
      <c r="R140" s="238"/>
      <c r="S140" s="238"/>
      <c r="T140" s="239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40" t="s">
        <v>187</v>
      </c>
      <c r="AU140" s="240" t="s">
        <v>82</v>
      </c>
      <c r="AV140" s="12" t="s">
        <v>80</v>
      </c>
      <c r="AW140" s="12" t="s">
        <v>36</v>
      </c>
      <c r="AX140" s="12" t="s">
        <v>73</v>
      </c>
      <c r="AY140" s="240" t="s">
        <v>175</v>
      </c>
    </row>
    <row r="141" s="13" customFormat="1">
      <c r="A141" s="13"/>
      <c r="B141" s="241"/>
      <c r="C141" s="242"/>
      <c r="D141" s="224" t="s">
        <v>187</v>
      </c>
      <c r="E141" s="243" t="s">
        <v>30</v>
      </c>
      <c r="F141" s="244" t="s">
        <v>4525</v>
      </c>
      <c r="G141" s="242"/>
      <c r="H141" s="245">
        <v>18</v>
      </c>
      <c r="I141" s="246"/>
      <c r="J141" s="242"/>
      <c r="K141" s="242"/>
      <c r="L141" s="247"/>
      <c r="M141" s="248"/>
      <c r="N141" s="249"/>
      <c r="O141" s="249"/>
      <c r="P141" s="249"/>
      <c r="Q141" s="249"/>
      <c r="R141" s="249"/>
      <c r="S141" s="249"/>
      <c r="T141" s="25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1" t="s">
        <v>187</v>
      </c>
      <c r="AU141" s="251" t="s">
        <v>82</v>
      </c>
      <c r="AV141" s="13" t="s">
        <v>82</v>
      </c>
      <c r="AW141" s="13" t="s">
        <v>36</v>
      </c>
      <c r="AX141" s="13" t="s">
        <v>73</v>
      </c>
      <c r="AY141" s="251" t="s">
        <v>175</v>
      </c>
    </row>
    <row r="142" s="14" customFormat="1">
      <c r="A142" s="14"/>
      <c r="B142" s="252"/>
      <c r="C142" s="253"/>
      <c r="D142" s="224" t="s">
        <v>187</v>
      </c>
      <c r="E142" s="254" t="s">
        <v>30</v>
      </c>
      <c r="F142" s="255" t="s">
        <v>190</v>
      </c>
      <c r="G142" s="253"/>
      <c r="H142" s="256">
        <v>18</v>
      </c>
      <c r="I142" s="257"/>
      <c r="J142" s="253"/>
      <c r="K142" s="253"/>
      <c r="L142" s="258"/>
      <c r="M142" s="259"/>
      <c r="N142" s="260"/>
      <c r="O142" s="260"/>
      <c r="P142" s="260"/>
      <c r="Q142" s="260"/>
      <c r="R142" s="260"/>
      <c r="S142" s="260"/>
      <c r="T142" s="26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2" t="s">
        <v>187</v>
      </c>
      <c r="AU142" s="262" t="s">
        <v>82</v>
      </c>
      <c r="AV142" s="14" t="s">
        <v>181</v>
      </c>
      <c r="AW142" s="14" t="s">
        <v>36</v>
      </c>
      <c r="AX142" s="14" t="s">
        <v>80</v>
      </c>
      <c r="AY142" s="262" t="s">
        <v>175</v>
      </c>
    </row>
    <row r="143" s="2" customFormat="1" ht="16.5" customHeight="1">
      <c r="A143" s="42"/>
      <c r="B143" s="43"/>
      <c r="C143" s="287" t="s">
        <v>244</v>
      </c>
      <c r="D143" s="297" t="s">
        <v>770</v>
      </c>
      <c r="E143" s="288" t="s">
        <v>4526</v>
      </c>
      <c r="F143" s="289" t="s">
        <v>4527</v>
      </c>
      <c r="G143" s="290" t="s">
        <v>247</v>
      </c>
      <c r="H143" s="291">
        <v>20.4</v>
      </c>
      <c r="I143" s="292"/>
      <c r="J143" s="293">
        <f>ROUND(I143*H143,2)</f>
        <v>0</v>
      </c>
      <c r="K143" s="289" t="s">
        <v>30</v>
      </c>
      <c r="L143" s="294"/>
      <c r="M143" s="295" t="s">
        <v>30</v>
      </c>
      <c r="N143" s="296" t="s">
        <v>44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462</v>
      </c>
      <c r="AT143" s="222" t="s">
        <v>770</v>
      </c>
      <c r="AU143" s="222" t="s">
        <v>82</v>
      </c>
      <c r="AY143" s="20" t="s">
        <v>175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80</v>
      </c>
      <c r="BK143" s="223">
        <f>ROUND(I143*H143,2)</f>
        <v>0</v>
      </c>
      <c r="BL143" s="20" t="s">
        <v>305</v>
      </c>
      <c r="BM143" s="222" t="s">
        <v>4528</v>
      </c>
    </row>
    <row r="144" s="2" customFormat="1">
      <c r="A144" s="42"/>
      <c r="B144" s="43"/>
      <c r="C144" s="44"/>
      <c r="D144" s="224" t="s">
        <v>183</v>
      </c>
      <c r="E144" s="44"/>
      <c r="F144" s="225" t="s">
        <v>4529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183</v>
      </c>
      <c r="AU144" s="20" t="s">
        <v>82</v>
      </c>
    </row>
    <row r="145" s="2" customFormat="1">
      <c r="A145" s="42"/>
      <c r="B145" s="43"/>
      <c r="C145" s="44"/>
      <c r="D145" s="224" t="s">
        <v>311</v>
      </c>
      <c r="E145" s="44"/>
      <c r="F145" s="274" t="s">
        <v>3465</v>
      </c>
      <c r="G145" s="44"/>
      <c r="H145" s="44"/>
      <c r="I145" s="226"/>
      <c r="J145" s="44"/>
      <c r="K145" s="44"/>
      <c r="L145" s="48"/>
      <c r="M145" s="227"/>
      <c r="N145" s="228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311</v>
      </c>
      <c r="AU145" s="20" t="s">
        <v>82</v>
      </c>
    </row>
    <row r="146" s="12" customFormat="1">
      <c r="A146" s="12"/>
      <c r="B146" s="231"/>
      <c r="C146" s="232"/>
      <c r="D146" s="224" t="s">
        <v>187</v>
      </c>
      <c r="E146" s="233" t="s">
        <v>30</v>
      </c>
      <c r="F146" s="234" t="s">
        <v>3478</v>
      </c>
      <c r="G146" s="232"/>
      <c r="H146" s="233" t="s">
        <v>30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187</v>
      </c>
      <c r="AU146" s="240" t="s">
        <v>82</v>
      </c>
      <c r="AV146" s="12" t="s">
        <v>80</v>
      </c>
      <c r="AW146" s="12" t="s">
        <v>36</v>
      </c>
      <c r="AX146" s="12" t="s">
        <v>73</v>
      </c>
      <c r="AY146" s="240" t="s">
        <v>175</v>
      </c>
    </row>
    <row r="147" s="12" customFormat="1">
      <c r="A147" s="12"/>
      <c r="B147" s="231"/>
      <c r="C147" s="232"/>
      <c r="D147" s="224" t="s">
        <v>187</v>
      </c>
      <c r="E147" s="233" t="s">
        <v>30</v>
      </c>
      <c r="F147" s="234" t="s">
        <v>4530</v>
      </c>
      <c r="G147" s="232"/>
      <c r="H147" s="233" t="s">
        <v>30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40" t="s">
        <v>187</v>
      </c>
      <c r="AU147" s="240" t="s">
        <v>82</v>
      </c>
      <c r="AV147" s="12" t="s">
        <v>80</v>
      </c>
      <c r="AW147" s="12" t="s">
        <v>36</v>
      </c>
      <c r="AX147" s="12" t="s">
        <v>73</v>
      </c>
      <c r="AY147" s="240" t="s">
        <v>175</v>
      </c>
    </row>
    <row r="148" s="13" customFormat="1">
      <c r="A148" s="13"/>
      <c r="B148" s="241"/>
      <c r="C148" s="242"/>
      <c r="D148" s="224" t="s">
        <v>187</v>
      </c>
      <c r="E148" s="243" t="s">
        <v>30</v>
      </c>
      <c r="F148" s="244" t="s">
        <v>3501</v>
      </c>
      <c r="G148" s="242"/>
      <c r="H148" s="245">
        <v>20.4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187</v>
      </c>
      <c r="AU148" s="251" t="s">
        <v>82</v>
      </c>
      <c r="AV148" s="13" t="s">
        <v>82</v>
      </c>
      <c r="AW148" s="13" t="s">
        <v>36</v>
      </c>
      <c r="AX148" s="13" t="s">
        <v>73</v>
      </c>
      <c r="AY148" s="251" t="s">
        <v>175</v>
      </c>
    </row>
    <row r="149" s="14" customFormat="1">
      <c r="A149" s="14"/>
      <c r="B149" s="252"/>
      <c r="C149" s="253"/>
      <c r="D149" s="224" t="s">
        <v>187</v>
      </c>
      <c r="E149" s="254" t="s">
        <v>30</v>
      </c>
      <c r="F149" s="255" t="s">
        <v>190</v>
      </c>
      <c r="G149" s="253"/>
      <c r="H149" s="256">
        <v>20.4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187</v>
      </c>
      <c r="AU149" s="262" t="s">
        <v>82</v>
      </c>
      <c r="AV149" s="14" t="s">
        <v>181</v>
      </c>
      <c r="AW149" s="14" t="s">
        <v>36</v>
      </c>
      <c r="AX149" s="14" t="s">
        <v>80</v>
      </c>
      <c r="AY149" s="262" t="s">
        <v>175</v>
      </c>
    </row>
    <row r="150" s="2" customFormat="1" ht="16.5" customHeight="1">
      <c r="A150" s="42"/>
      <c r="B150" s="43"/>
      <c r="C150" s="211" t="s">
        <v>212</v>
      </c>
      <c r="D150" s="211" t="s">
        <v>176</v>
      </c>
      <c r="E150" s="212" t="s">
        <v>2173</v>
      </c>
      <c r="F150" s="213" t="s">
        <v>2174</v>
      </c>
      <c r="G150" s="214" t="s">
        <v>295</v>
      </c>
      <c r="H150" s="215">
        <v>0.002</v>
      </c>
      <c r="I150" s="216"/>
      <c r="J150" s="217">
        <f>ROUND(I150*H150,2)</f>
        <v>0</v>
      </c>
      <c r="K150" s="213" t="s">
        <v>180</v>
      </c>
      <c r="L150" s="48"/>
      <c r="M150" s="218" t="s">
        <v>30</v>
      </c>
      <c r="N150" s="219" t="s">
        <v>44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305</v>
      </c>
      <c r="AT150" s="222" t="s">
        <v>176</v>
      </c>
      <c r="AU150" s="222" t="s">
        <v>82</v>
      </c>
      <c r="AY150" s="20" t="s">
        <v>175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305</v>
      </c>
      <c r="BM150" s="222" t="s">
        <v>4531</v>
      </c>
    </row>
    <row r="151" s="2" customFormat="1">
      <c r="A151" s="42"/>
      <c r="B151" s="43"/>
      <c r="C151" s="44"/>
      <c r="D151" s="224" t="s">
        <v>183</v>
      </c>
      <c r="E151" s="44"/>
      <c r="F151" s="225" t="s">
        <v>2176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183</v>
      </c>
      <c r="AU151" s="20" t="s">
        <v>82</v>
      </c>
    </row>
    <row r="152" s="2" customFormat="1">
      <c r="A152" s="42"/>
      <c r="B152" s="43"/>
      <c r="C152" s="44"/>
      <c r="D152" s="229" t="s">
        <v>185</v>
      </c>
      <c r="E152" s="44"/>
      <c r="F152" s="230" t="s">
        <v>2177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185</v>
      </c>
      <c r="AU152" s="20" t="s">
        <v>82</v>
      </c>
    </row>
    <row r="153" s="11" customFormat="1" ht="22.8" customHeight="1">
      <c r="A153" s="11"/>
      <c r="B153" s="197"/>
      <c r="C153" s="198"/>
      <c r="D153" s="199" t="s">
        <v>72</v>
      </c>
      <c r="E153" s="285" t="s">
        <v>3506</v>
      </c>
      <c r="F153" s="285" t="s">
        <v>3507</v>
      </c>
      <c r="G153" s="198"/>
      <c r="H153" s="198"/>
      <c r="I153" s="201"/>
      <c r="J153" s="286">
        <f>BK153</f>
        <v>0</v>
      </c>
      <c r="K153" s="198"/>
      <c r="L153" s="203"/>
      <c r="M153" s="204"/>
      <c r="N153" s="205"/>
      <c r="O153" s="205"/>
      <c r="P153" s="206">
        <f>SUM(P154:P234)</f>
        <v>0</v>
      </c>
      <c r="Q153" s="205"/>
      <c r="R153" s="206">
        <f>SUM(R154:R234)</f>
        <v>0.077902</v>
      </c>
      <c r="S153" s="205"/>
      <c r="T153" s="207">
        <f>SUM(T154:T234)</f>
        <v>0</v>
      </c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R153" s="208" t="s">
        <v>82</v>
      </c>
      <c r="AT153" s="209" t="s">
        <v>72</v>
      </c>
      <c r="AU153" s="209" t="s">
        <v>80</v>
      </c>
      <c r="AY153" s="208" t="s">
        <v>175</v>
      </c>
      <c r="BK153" s="210">
        <f>SUM(BK154:BK234)</f>
        <v>0</v>
      </c>
    </row>
    <row r="154" s="2" customFormat="1" ht="16.5" customHeight="1">
      <c r="A154" s="42"/>
      <c r="B154" s="43"/>
      <c r="C154" s="211" t="s">
        <v>259</v>
      </c>
      <c r="D154" s="275" t="s">
        <v>176</v>
      </c>
      <c r="E154" s="212" t="s">
        <v>3844</v>
      </c>
      <c r="F154" s="213" t="s">
        <v>4532</v>
      </c>
      <c r="G154" s="214" t="s">
        <v>3621</v>
      </c>
      <c r="H154" s="215">
        <v>3</v>
      </c>
      <c r="I154" s="216"/>
      <c r="J154" s="217">
        <f>ROUND(I154*H154,2)</f>
        <v>0</v>
      </c>
      <c r="K154" s="213" t="s">
        <v>30</v>
      </c>
      <c r="L154" s="48"/>
      <c r="M154" s="218" t="s">
        <v>30</v>
      </c>
      <c r="N154" s="219" t="s">
        <v>44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305</v>
      </c>
      <c r="AT154" s="222" t="s">
        <v>176</v>
      </c>
      <c r="AU154" s="222" t="s">
        <v>82</v>
      </c>
      <c r="AY154" s="20" t="s">
        <v>175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80</v>
      </c>
      <c r="BK154" s="223">
        <f>ROUND(I154*H154,2)</f>
        <v>0</v>
      </c>
      <c r="BL154" s="20" t="s">
        <v>305</v>
      </c>
      <c r="BM154" s="222" t="s">
        <v>4533</v>
      </c>
    </row>
    <row r="155" s="2" customFormat="1">
      <c r="A155" s="42"/>
      <c r="B155" s="43"/>
      <c r="C155" s="44"/>
      <c r="D155" s="224" t="s">
        <v>183</v>
      </c>
      <c r="E155" s="44"/>
      <c r="F155" s="225" t="s">
        <v>4532</v>
      </c>
      <c r="G155" s="44"/>
      <c r="H155" s="44"/>
      <c r="I155" s="226"/>
      <c r="J155" s="44"/>
      <c r="K155" s="44"/>
      <c r="L155" s="48"/>
      <c r="M155" s="227"/>
      <c r="N155" s="228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183</v>
      </c>
      <c r="AU155" s="20" t="s">
        <v>82</v>
      </c>
    </row>
    <row r="156" s="2" customFormat="1">
      <c r="A156" s="42"/>
      <c r="B156" s="43"/>
      <c r="C156" s="44"/>
      <c r="D156" s="224" t="s">
        <v>311</v>
      </c>
      <c r="E156" s="44"/>
      <c r="F156" s="274" t="s">
        <v>4534</v>
      </c>
      <c r="G156" s="44"/>
      <c r="H156" s="44"/>
      <c r="I156" s="226"/>
      <c r="J156" s="44"/>
      <c r="K156" s="44"/>
      <c r="L156" s="48"/>
      <c r="M156" s="227"/>
      <c r="N156" s="228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311</v>
      </c>
      <c r="AU156" s="20" t="s">
        <v>82</v>
      </c>
    </row>
    <row r="157" s="13" customFormat="1">
      <c r="A157" s="13"/>
      <c r="B157" s="241"/>
      <c r="C157" s="242"/>
      <c r="D157" s="224" t="s">
        <v>187</v>
      </c>
      <c r="E157" s="243" t="s">
        <v>30</v>
      </c>
      <c r="F157" s="244" t="s">
        <v>4535</v>
      </c>
      <c r="G157" s="242"/>
      <c r="H157" s="245">
        <v>3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187</v>
      </c>
      <c r="AU157" s="251" t="s">
        <v>82</v>
      </c>
      <c r="AV157" s="13" t="s">
        <v>82</v>
      </c>
      <c r="AW157" s="13" t="s">
        <v>36</v>
      </c>
      <c r="AX157" s="13" t="s">
        <v>80</v>
      </c>
      <c r="AY157" s="251" t="s">
        <v>175</v>
      </c>
    </row>
    <row r="158" s="2" customFormat="1" ht="16.5" customHeight="1">
      <c r="A158" s="42"/>
      <c r="B158" s="43"/>
      <c r="C158" s="211" t="s">
        <v>266</v>
      </c>
      <c r="D158" s="275" t="s">
        <v>176</v>
      </c>
      <c r="E158" s="212" t="s">
        <v>3523</v>
      </c>
      <c r="F158" s="213" t="s">
        <v>3524</v>
      </c>
      <c r="G158" s="214" t="s">
        <v>247</v>
      </c>
      <c r="H158" s="215">
        <v>18</v>
      </c>
      <c r="I158" s="216"/>
      <c r="J158" s="217">
        <f>ROUND(I158*H158,2)</f>
        <v>0</v>
      </c>
      <c r="K158" s="213" t="s">
        <v>30</v>
      </c>
      <c r="L158" s="48"/>
      <c r="M158" s="218" t="s">
        <v>30</v>
      </c>
      <c r="N158" s="219" t="s">
        <v>44</v>
      </c>
      <c r="O158" s="88"/>
      <c r="P158" s="220">
        <f>O158*H158</f>
        <v>0</v>
      </c>
      <c r="Q158" s="220">
        <v>0.00097999999999999984</v>
      </c>
      <c r="R158" s="220">
        <f>Q158*H158</f>
        <v>0.01764</v>
      </c>
      <c r="S158" s="220">
        <v>0</v>
      </c>
      <c r="T158" s="221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2" t="s">
        <v>305</v>
      </c>
      <c r="AT158" s="222" t="s">
        <v>176</v>
      </c>
      <c r="AU158" s="222" t="s">
        <v>82</v>
      </c>
      <c r="AY158" s="20" t="s">
        <v>175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80</v>
      </c>
      <c r="BK158" s="223">
        <f>ROUND(I158*H158,2)</f>
        <v>0</v>
      </c>
      <c r="BL158" s="20" t="s">
        <v>305</v>
      </c>
      <c r="BM158" s="222" t="s">
        <v>4536</v>
      </c>
    </row>
    <row r="159" s="2" customFormat="1">
      <c r="A159" s="42"/>
      <c r="B159" s="43"/>
      <c r="C159" s="44"/>
      <c r="D159" s="224" t="s">
        <v>183</v>
      </c>
      <c r="E159" s="44"/>
      <c r="F159" s="225" t="s">
        <v>3526</v>
      </c>
      <c r="G159" s="44"/>
      <c r="H159" s="44"/>
      <c r="I159" s="226"/>
      <c r="J159" s="44"/>
      <c r="K159" s="44"/>
      <c r="L159" s="48"/>
      <c r="M159" s="227"/>
      <c r="N159" s="228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183</v>
      </c>
      <c r="AU159" s="20" t="s">
        <v>82</v>
      </c>
    </row>
    <row r="160" s="2" customFormat="1">
      <c r="A160" s="42"/>
      <c r="B160" s="43"/>
      <c r="C160" s="44"/>
      <c r="D160" s="224" t="s">
        <v>311</v>
      </c>
      <c r="E160" s="44"/>
      <c r="F160" s="274" t="s">
        <v>3527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311</v>
      </c>
      <c r="AU160" s="20" t="s">
        <v>82</v>
      </c>
    </row>
    <row r="161" s="12" customFormat="1">
      <c r="A161" s="12"/>
      <c r="B161" s="231"/>
      <c r="C161" s="232"/>
      <c r="D161" s="224" t="s">
        <v>187</v>
      </c>
      <c r="E161" s="233" t="s">
        <v>30</v>
      </c>
      <c r="F161" s="234" t="s">
        <v>3528</v>
      </c>
      <c r="G161" s="232"/>
      <c r="H161" s="233" t="s">
        <v>30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0" t="s">
        <v>187</v>
      </c>
      <c r="AU161" s="240" t="s">
        <v>82</v>
      </c>
      <c r="AV161" s="12" t="s">
        <v>80</v>
      </c>
      <c r="AW161" s="12" t="s">
        <v>36</v>
      </c>
      <c r="AX161" s="12" t="s">
        <v>73</v>
      </c>
      <c r="AY161" s="240" t="s">
        <v>175</v>
      </c>
    </row>
    <row r="162" s="12" customFormat="1">
      <c r="A162" s="12"/>
      <c r="B162" s="231"/>
      <c r="C162" s="232"/>
      <c r="D162" s="224" t="s">
        <v>187</v>
      </c>
      <c r="E162" s="233" t="s">
        <v>30</v>
      </c>
      <c r="F162" s="234" t="s">
        <v>3529</v>
      </c>
      <c r="G162" s="232"/>
      <c r="H162" s="233" t="s">
        <v>30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40" t="s">
        <v>187</v>
      </c>
      <c r="AU162" s="240" t="s">
        <v>82</v>
      </c>
      <c r="AV162" s="12" t="s">
        <v>80</v>
      </c>
      <c r="AW162" s="12" t="s">
        <v>36</v>
      </c>
      <c r="AX162" s="12" t="s">
        <v>73</v>
      </c>
      <c r="AY162" s="240" t="s">
        <v>175</v>
      </c>
    </row>
    <row r="163" s="13" customFormat="1">
      <c r="A163" s="13"/>
      <c r="B163" s="241"/>
      <c r="C163" s="242"/>
      <c r="D163" s="224" t="s">
        <v>187</v>
      </c>
      <c r="E163" s="243" t="s">
        <v>30</v>
      </c>
      <c r="F163" s="244" t="s">
        <v>4537</v>
      </c>
      <c r="G163" s="242"/>
      <c r="H163" s="245">
        <v>18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187</v>
      </c>
      <c r="AU163" s="251" t="s">
        <v>82</v>
      </c>
      <c r="AV163" s="13" t="s">
        <v>82</v>
      </c>
      <c r="AW163" s="13" t="s">
        <v>36</v>
      </c>
      <c r="AX163" s="13" t="s">
        <v>73</v>
      </c>
      <c r="AY163" s="251" t="s">
        <v>175</v>
      </c>
    </row>
    <row r="164" s="14" customFormat="1">
      <c r="A164" s="14"/>
      <c r="B164" s="252"/>
      <c r="C164" s="253"/>
      <c r="D164" s="224" t="s">
        <v>187</v>
      </c>
      <c r="E164" s="254" t="s">
        <v>30</v>
      </c>
      <c r="F164" s="255" t="s">
        <v>190</v>
      </c>
      <c r="G164" s="253"/>
      <c r="H164" s="256">
        <v>18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187</v>
      </c>
      <c r="AU164" s="262" t="s">
        <v>82</v>
      </c>
      <c r="AV164" s="14" t="s">
        <v>181</v>
      </c>
      <c r="AW164" s="14" t="s">
        <v>36</v>
      </c>
      <c r="AX164" s="14" t="s">
        <v>80</v>
      </c>
      <c r="AY164" s="262" t="s">
        <v>175</v>
      </c>
    </row>
    <row r="165" s="2" customFormat="1" ht="16.5" customHeight="1">
      <c r="A165" s="42"/>
      <c r="B165" s="43"/>
      <c r="C165" s="211" t="s">
        <v>8</v>
      </c>
      <c r="D165" s="275" t="s">
        <v>176</v>
      </c>
      <c r="E165" s="212" t="s">
        <v>3538</v>
      </c>
      <c r="F165" s="213" t="s">
        <v>3539</v>
      </c>
      <c r="G165" s="214" t="s">
        <v>247</v>
      </c>
      <c r="H165" s="215">
        <v>20.4</v>
      </c>
      <c r="I165" s="216"/>
      <c r="J165" s="217">
        <f>ROUND(I165*H165,2)</f>
        <v>0</v>
      </c>
      <c r="K165" s="213" t="s">
        <v>30</v>
      </c>
      <c r="L165" s="48"/>
      <c r="M165" s="218" t="s">
        <v>30</v>
      </c>
      <c r="N165" s="219" t="s">
        <v>44</v>
      </c>
      <c r="O165" s="88"/>
      <c r="P165" s="220">
        <f>O165*H165</f>
        <v>0</v>
      </c>
      <c r="Q165" s="220">
        <v>0.00153</v>
      </c>
      <c r="R165" s="220">
        <f>Q165*H165</f>
        <v>0.031211999999999996</v>
      </c>
      <c r="S165" s="220">
        <v>0</v>
      </c>
      <c r="T165" s="221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2" t="s">
        <v>305</v>
      </c>
      <c r="AT165" s="222" t="s">
        <v>176</v>
      </c>
      <c r="AU165" s="222" t="s">
        <v>82</v>
      </c>
      <c r="AY165" s="20" t="s">
        <v>175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80</v>
      </c>
      <c r="BK165" s="223">
        <f>ROUND(I165*H165,2)</f>
        <v>0</v>
      </c>
      <c r="BL165" s="20" t="s">
        <v>305</v>
      </c>
      <c r="BM165" s="222" t="s">
        <v>4538</v>
      </c>
    </row>
    <row r="166" s="2" customFormat="1">
      <c r="A166" s="42"/>
      <c r="B166" s="43"/>
      <c r="C166" s="44"/>
      <c r="D166" s="224" t="s">
        <v>183</v>
      </c>
      <c r="E166" s="44"/>
      <c r="F166" s="225" t="s">
        <v>3541</v>
      </c>
      <c r="G166" s="44"/>
      <c r="H166" s="44"/>
      <c r="I166" s="226"/>
      <c r="J166" s="44"/>
      <c r="K166" s="44"/>
      <c r="L166" s="48"/>
      <c r="M166" s="227"/>
      <c r="N166" s="228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183</v>
      </c>
      <c r="AU166" s="20" t="s">
        <v>82</v>
      </c>
    </row>
    <row r="167" s="2" customFormat="1">
      <c r="A167" s="42"/>
      <c r="B167" s="43"/>
      <c r="C167" s="44"/>
      <c r="D167" s="224" t="s">
        <v>311</v>
      </c>
      <c r="E167" s="44"/>
      <c r="F167" s="274" t="s">
        <v>3542</v>
      </c>
      <c r="G167" s="44"/>
      <c r="H167" s="44"/>
      <c r="I167" s="226"/>
      <c r="J167" s="44"/>
      <c r="K167" s="44"/>
      <c r="L167" s="48"/>
      <c r="M167" s="227"/>
      <c r="N167" s="228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311</v>
      </c>
      <c r="AU167" s="20" t="s">
        <v>82</v>
      </c>
    </row>
    <row r="168" s="12" customFormat="1">
      <c r="A168" s="12"/>
      <c r="B168" s="231"/>
      <c r="C168" s="232"/>
      <c r="D168" s="224" t="s">
        <v>187</v>
      </c>
      <c r="E168" s="233" t="s">
        <v>30</v>
      </c>
      <c r="F168" s="234" t="s">
        <v>3537</v>
      </c>
      <c r="G168" s="232"/>
      <c r="H168" s="233" t="s">
        <v>30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40" t="s">
        <v>187</v>
      </c>
      <c r="AU168" s="240" t="s">
        <v>82</v>
      </c>
      <c r="AV168" s="12" t="s">
        <v>80</v>
      </c>
      <c r="AW168" s="12" t="s">
        <v>36</v>
      </c>
      <c r="AX168" s="12" t="s">
        <v>73</v>
      </c>
      <c r="AY168" s="240" t="s">
        <v>175</v>
      </c>
    </row>
    <row r="169" s="13" customFormat="1">
      <c r="A169" s="13"/>
      <c r="B169" s="241"/>
      <c r="C169" s="242"/>
      <c r="D169" s="224" t="s">
        <v>187</v>
      </c>
      <c r="E169" s="243" t="s">
        <v>30</v>
      </c>
      <c r="F169" s="244" t="s">
        <v>4539</v>
      </c>
      <c r="G169" s="242"/>
      <c r="H169" s="245">
        <v>20.4</v>
      </c>
      <c r="I169" s="246"/>
      <c r="J169" s="242"/>
      <c r="K169" s="242"/>
      <c r="L169" s="247"/>
      <c r="M169" s="248"/>
      <c r="N169" s="249"/>
      <c r="O169" s="249"/>
      <c r="P169" s="249"/>
      <c r="Q169" s="249"/>
      <c r="R169" s="249"/>
      <c r="S169" s="249"/>
      <c r="T169" s="25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1" t="s">
        <v>187</v>
      </c>
      <c r="AU169" s="251" t="s">
        <v>82</v>
      </c>
      <c r="AV169" s="13" t="s">
        <v>82</v>
      </c>
      <c r="AW169" s="13" t="s">
        <v>36</v>
      </c>
      <c r="AX169" s="13" t="s">
        <v>73</v>
      </c>
      <c r="AY169" s="251" t="s">
        <v>175</v>
      </c>
    </row>
    <row r="170" s="14" customFormat="1">
      <c r="A170" s="14"/>
      <c r="B170" s="252"/>
      <c r="C170" s="253"/>
      <c r="D170" s="224" t="s">
        <v>187</v>
      </c>
      <c r="E170" s="254" t="s">
        <v>30</v>
      </c>
      <c r="F170" s="255" t="s">
        <v>190</v>
      </c>
      <c r="G170" s="253"/>
      <c r="H170" s="256">
        <v>20.4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2" t="s">
        <v>187</v>
      </c>
      <c r="AU170" s="262" t="s">
        <v>82</v>
      </c>
      <c r="AV170" s="14" t="s">
        <v>181</v>
      </c>
      <c r="AW170" s="14" t="s">
        <v>36</v>
      </c>
      <c r="AX170" s="14" t="s">
        <v>80</v>
      </c>
      <c r="AY170" s="262" t="s">
        <v>175</v>
      </c>
    </row>
    <row r="171" s="2" customFormat="1" ht="16.5" customHeight="1">
      <c r="A171" s="42"/>
      <c r="B171" s="43"/>
      <c r="C171" s="211" t="s">
        <v>283</v>
      </c>
      <c r="D171" s="211" t="s">
        <v>176</v>
      </c>
      <c r="E171" s="212" t="s">
        <v>3552</v>
      </c>
      <c r="F171" s="213" t="s">
        <v>3553</v>
      </c>
      <c r="G171" s="214" t="s">
        <v>567</v>
      </c>
      <c r="H171" s="215">
        <v>3</v>
      </c>
      <c r="I171" s="216"/>
      <c r="J171" s="217">
        <f>ROUND(I171*H171,2)</f>
        <v>0</v>
      </c>
      <c r="K171" s="213" t="s">
        <v>180</v>
      </c>
      <c r="L171" s="48"/>
      <c r="M171" s="218" t="s">
        <v>30</v>
      </c>
      <c r="N171" s="219" t="s">
        <v>44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2" t="s">
        <v>305</v>
      </c>
      <c r="AT171" s="222" t="s">
        <v>176</v>
      </c>
      <c r="AU171" s="222" t="s">
        <v>82</v>
      </c>
      <c r="AY171" s="20" t="s">
        <v>175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0" t="s">
        <v>80</v>
      </c>
      <c r="BK171" s="223">
        <f>ROUND(I171*H171,2)</f>
        <v>0</v>
      </c>
      <c r="BL171" s="20" t="s">
        <v>305</v>
      </c>
      <c r="BM171" s="222" t="s">
        <v>4540</v>
      </c>
    </row>
    <row r="172" s="2" customFormat="1">
      <c r="A172" s="42"/>
      <c r="B172" s="43"/>
      <c r="C172" s="44"/>
      <c r="D172" s="224" t="s">
        <v>183</v>
      </c>
      <c r="E172" s="44"/>
      <c r="F172" s="225" t="s">
        <v>3555</v>
      </c>
      <c r="G172" s="44"/>
      <c r="H172" s="44"/>
      <c r="I172" s="226"/>
      <c r="J172" s="44"/>
      <c r="K172" s="44"/>
      <c r="L172" s="48"/>
      <c r="M172" s="227"/>
      <c r="N172" s="228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183</v>
      </c>
      <c r="AU172" s="20" t="s">
        <v>82</v>
      </c>
    </row>
    <row r="173" s="2" customFormat="1">
      <c r="A173" s="42"/>
      <c r="B173" s="43"/>
      <c r="C173" s="44"/>
      <c r="D173" s="229" t="s">
        <v>185</v>
      </c>
      <c r="E173" s="44"/>
      <c r="F173" s="230" t="s">
        <v>3556</v>
      </c>
      <c r="G173" s="44"/>
      <c r="H173" s="44"/>
      <c r="I173" s="226"/>
      <c r="J173" s="44"/>
      <c r="K173" s="44"/>
      <c r="L173" s="48"/>
      <c r="M173" s="227"/>
      <c r="N173" s="228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185</v>
      </c>
      <c r="AU173" s="20" t="s">
        <v>82</v>
      </c>
    </row>
    <row r="174" s="2" customFormat="1">
      <c r="A174" s="42"/>
      <c r="B174" s="43"/>
      <c r="C174" s="44"/>
      <c r="D174" s="224" t="s">
        <v>311</v>
      </c>
      <c r="E174" s="44"/>
      <c r="F174" s="274" t="s">
        <v>3557</v>
      </c>
      <c r="G174" s="44"/>
      <c r="H174" s="44"/>
      <c r="I174" s="226"/>
      <c r="J174" s="44"/>
      <c r="K174" s="44"/>
      <c r="L174" s="48"/>
      <c r="M174" s="227"/>
      <c r="N174" s="228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311</v>
      </c>
      <c r="AU174" s="20" t="s">
        <v>82</v>
      </c>
    </row>
    <row r="175" s="12" customFormat="1">
      <c r="A175" s="12"/>
      <c r="B175" s="231"/>
      <c r="C175" s="232"/>
      <c r="D175" s="224" t="s">
        <v>187</v>
      </c>
      <c r="E175" s="233" t="s">
        <v>30</v>
      </c>
      <c r="F175" s="234" t="s">
        <v>4541</v>
      </c>
      <c r="G175" s="232"/>
      <c r="H175" s="233" t="s">
        <v>30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40" t="s">
        <v>187</v>
      </c>
      <c r="AU175" s="240" t="s">
        <v>82</v>
      </c>
      <c r="AV175" s="12" t="s">
        <v>80</v>
      </c>
      <c r="AW175" s="12" t="s">
        <v>36</v>
      </c>
      <c r="AX175" s="12" t="s">
        <v>73</v>
      </c>
      <c r="AY175" s="240" t="s">
        <v>175</v>
      </c>
    </row>
    <row r="176" s="13" customFormat="1">
      <c r="A176" s="13"/>
      <c r="B176" s="241"/>
      <c r="C176" s="242"/>
      <c r="D176" s="224" t="s">
        <v>187</v>
      </c>
      <c r="E176" s="243" t="s">
        <v>30</v>
      </c>
      <c r="F176" s="244" t="s">
        <v>3148</v>
      </c>
      <c r="G176" s="242"/>
      <c r="H176" s="245">
        <v>3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1" t="s">
        <v>187</v>
      </c>
      <c r="AU176" s="251" t="s">
        <v>82</v>
      </c>
      <c r="AV176" s="13" t="s">
        <v>82</v>
      </c>
      <c r="AW176" s="13" t="s">
        <v>36</v>
      </c>
      <c r="AX176" s="13" t="s">
        <v>73</v>
      </c>
      <c r="AY176" s="251" t="s">
        <v>175</v>
      </c>
    </row>
    <row r="177" s="14" customFormat="1">
      <c r="A177" s="14"/>
      <c r="B177" s="252"/>
      <c r="C177" s="253"/>
      <c r="D177" s="224" t="s">
        <v>187</v>
      </c>
      <c r="E177" s="254" t="s">
        <v>30</v>
      </c>
      <c r="F177" s="255" t="s">
        <v>190</v>
      </c>
      <c r="G177" s="253"/>
      <c r="H177" s="256">
        <v>3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2" t="s">
        <v>187</v>
      </c>
      <c r="AU177" s="262" t="s">
        <v>82</v>
      </c>
      <c r="AV177" s="14" t="s">
        <v>181</v>
      </c>
      <c r="AW177" s="14" t="s">
        <v>36</v>
      </c>
      <c r="AX177" s="14" t="s">
        <v>80</v>
      </c>
      <c r="AY177" s="262" t="s">
        <v>175</v>
      </c>
    </row>
    <row r="178" s="2" customFormat="1" ht="16.5" customHeight="1">
      <c r="A178" s="42"/>
      <c r="B178" s="43"/>
      <c r="C178" s="211" t="s">
        <v>292</v>
      </c>
      <c r="D178" s="211" t="s">
        <v>176</v>
      </c>
      <c r="E178" s="212" t="s">
        <v>3589</v>
      </c>
      <c r="F178" s="213" t="s">
        <v>3590</v>
      </c>
      <c r="G178" s="214" t="s">
        <v>567</v>
      </c>
      <c r="H178" s="215">
        <v>3</v>
      </c>
      <c r="I178" s="216"/>
      <c r="J178" s="217">
        <f>ROUND(I178*H178,2)</f>
        <v>0</v>
      </c>
      <c r="K178" s="213" t="s">
        <v>3562</v>
      </c>
      <c r="L178" s="48"/>
      <c r="M178" s="218" t="s">
        <v>30</v>
      </c>
      <c r="N178" s="219" t="s">
        <v>44</v>
      </c>
      <c r="O178" s="88"/>
      <c r="P178" s="220">
        <f>O178*H178</f>
        <v>0</v>
      </c>
      <c r="Q178" s="220">
        <v>0.00021</v>
      </c>
      <c r="R178" s="220">
        <f>Q178*H178</f>
        <v>0.00063</v>
      </c>
      <c r="S178" s="220">
        <v>0</v>
      </c>
      <c r="T178" s="221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2" t="s">
        <v>305</v>
      </c>
      <c r="AT178" s="222" t="s">
        <v>176</v>
      </c>
      <c r="AU178" s="222" t="s">
        <v>82</v>
      </c>
      <c r="AY178" s="20" t="s">
        <v>175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0" t="s">
        <v>80</v>
      </c>
      <c r="BK178" s="223">
        <f>ROUND(I178*H178,2)</f>
        <v>0</v>
      </c>
      <c r="BL178" s="20" t="s">
        <v>305</v>
      </c>
      <c r="BM178" s="222" t="s">
        <v>4542</v>
      </c>
    </row>
    <row r="179" s="2" customFormat="1">
      <c r="A179" s="42"/>
      <c r="B179" s="43"/>
      <c r="C179" s="44"/>
      <c r="D179" s="224" t="s">
        <v>183</v>
      </c>
      <c r="E179" s="44"/>
      <c r="F179" s="225" t="s">
        <v>3592</v>
      </c>
      <c r="G179" s="44"/>
      <c r="H179" s="44"/>
      <c r="I179" s="226"/>
      <c r="J179" s="44"/>
      <c r="K179" s="44"/>
      <c r="L179" s="48"/>
      <c r="M179" s="227"/>
      <c r="N179" s="228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183</v>
      </c>
      <c r="AU179" s="20" t="s">
        <v>82</v>
      </c>
    </row>
    <row r="180" s="2" customFormat="1">
      <c r="A180" s="42"/>
      <c r="B180" s="43"/>
      <c r="C180" s="44"/>
      <c r="D180" s="229" t="s">
        <v>185</v>
      </c>
      <c r="E180" s="44"/>
      <c r="F180" s="230" t="s">
        <v>3593</v>
      </c>
      <c r="G180" s="44"/>
      <c r="H180" s="44"/>
      <c r="I180" s="226"/>
      <c r="J180" s="44"/>
      <c r="K180" s="44"/>
      <c r="L180" s="48"/>
      <c r="M180" s="227"/>
      <c r="N180" s="228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185</v>
      </c>
      <c r="AU180" s="20" t="s">
        <v>82</v>
      </c>
    </row>
    <row r="181" s="2" customFormat="1">
      <c r="A181" s="42"/>
      <c r="B181" s="43"/>
      <c r="C181" s="44"/>
      <c r="D181" s="224" t="s">
        <v>311</v>
      </c>
      <c r="E181" s="44"/>
      <c r="F181" s="274" t="s">
        <v>3594</v>
      </c>
      <c r="G181" s="44"/>
      <c r="H181" s="44"/>
      <c r="I181" s="226"/>
      <c r="J181" s="44"/>
      <c r="K181" s="44"/>
      <c r="L181" s="48"/>
      <c r="M181" s="227"/>
      <c r="N181" s="228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311</v>
      </c>
      <c r="AU181" s="20" t="s">
        <v>82</v>
      </c>
    </row>
    <row r="182" s="12" customFormat="1">
      <c r="A182" s="12"/>
      <c r="B182" s="231"/>
      <c r="C182" s="232"/>
      <c r="D182" s="224" t="s">
        <v>187</v>
      </c>
      <c r="E182" s="233" t="s">
        <v>30</v>
      </c>
      <c r="F182" s="234" t="s">
        <v>4543</v>
      </c>
      <c r="G182" s="232"/>
      <c r="H182" s="233" t="s">
        <v>30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40" t="s">
        <v>187</v>
      </c>
      <c r="AU182" s="240" t="s">
        <v>82</v>
      </c>
      <c r="AV182" s="12" t="s">
        <v>80</v>
      </c>
      <c r="AW182" s="12" t="s">
        <v>36</v>
      </c>
      <c r="AX182" s="12" t="s">
        <v>73</v>
      </c>
      <c r="AY182" s="240" t="s">
        <v>175</v>
      </c>
    </row>
    <row r="183" s="13" customFormat="1">
      <c r="A183" s="13"/>
      <c r="B183" s="241"/>
      <c r="C183" s="242"/>
      <c r="D183" s="224" t="s">
        <v>187</v>
      </c>
      <c r="E183" s="243" t="s">
        <v>30</v>
      </c>
      <c r="F183" s="244" t="s">
        <v>3568</v>
      </c>
      <c r="G183" s="242"/>
      <c r="H183" s="245">
        <v>3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187</v>
      </c>
      <c r="AU183" s="251" t="s">
        <v>82</v>
      </c>
      <c r="AV183" s="13" t="s">
        <v>82</v>
      </c>
      <c r="AW183" s="13" t="s">
        <v>36</v>
      </c>
      <c r="AX183" s="13" t="s">
        <v>73</v>
      </c>
      <c r="AY183" s="251" t="s">
        <v>175</v>
      </c>
    </row>
    <row r="184" s="14" customFormat="1">
      <c r="A184" s="14"/>
      <c r="B184" s="252"/>
      <c r="C184" s="253"/>
      <c r="D184" s="224" t="s">
        <v>187</v>
      </c>
      <c r="E184" s="254" t="s">
        <v>30</v>
      </c>
      <c r="F184" s="255" t="s">
        <v>190</v>
      </c>
      <c r="G184" s="253"/>
      <c r="H184" s="256">
        <v>3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2" t="s">
        <v>187</v>
      </c>
      <c r="AU184" s="262" t="s">
        <v>82</v>
      </c>
      <c r="AV184" s="14" t="s">
        <v>181</v>
      </c>
      <c r="AW184" s="14" t="s">
        <v>36</v>
      </c>
      <c r="AX184" s="14" t="s">
        <v>80</v>
      </c>
      <c r="AY184" s="262" t="s">
        <v>175</v>
      </c>
    </row>
    <row r="185" s="2" customFormat="1" ht="16.5" customHeight="1">
      <c r="A185" s="42"/>
      <c r="B185" s="43"/>
      <c r="C185" s="211" t="s">
        <v>299</v>
      </c>
      <c r="D185" s="211" t="s">
        <v>176</v>
      </c>
      <c r="E185" s="212" t="s">
        <v>3596</v>
      </c>
      <c r="F185" s="213" t="s">
        <v>3597</v>
      </c>
      <c r="G185" s="214" t="s">
        <v>567</v>
      </c>
      <c r="H185" s="215">
        <v>1</v>
      </c>
      <c r="I185" s="216"/>
      <c r="J185" s="217">
        <f>ROUND(I185*H185,2)</f>
        <v>0</v>
      </c>
      <c r="K185" s="213" t="s">
        <v>3562</v>
      </c>
      <c r="L185" s="48"/>
      <c r="M185" s="218" t="s">
        <v>30</v>
      </c>
      <c r="N185" s="219" t="s">
        <v>44</v>
      </c>
      <c r="O185" s="88"/>
      <c r="P185" s="220">
        <f>O185*H185</f>
        <v>0</v>
      </c>
      <c r="Q185" s="220">
        <v>0.0005</v>
      </c>
      <c r="R185" s="220">
        <f>Q185*H185</f>
        <v>0.0005</v>
      </c>
      <c r="S185" s="220">
        <v>0</v>
      </c>
      <c r="T185" s="221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22" t="s">
        <v>305</v>
      </c>
      <c r="AT185" s="222" t="s">
        <v>176</v>
      </c>
      <c r="AU185" s="222" t="s">
        <v>82</v>
      </c>
      <c r="AY185" s="20" t="s">
        <v>175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20" t="s">
        <v>80</v>
      </c>
      <c r="BK185" s="223">
        <f>ROUND(I185*H185,2)</f>
        <v>0</v>
      </c>
      <c r="BL185" s="20" t="s">
        <v>305</v>
      </c>
      <c r="BM185" s="222" t="s">
        <v>4544</v>
      </c>
    </row>
    <row r="186" s="2" customFormat="1">
      <c r="A186" s="42"/>
      <c r="B186" s="43"/>
      <c r="C186" s="44"/>
      <c r="D186" s="224" t="s">
        <v>183</v>
      </c>
      <c r="E186" s="44"/>
      <c r="F186" s="225" t="s">
        <v>3599</v>
      </c>
      <c r="G186" s="44"/>
      <c r="H186" s="44"/>
      <c r="I186" s="226"/>
      <c r="J186" s="44"/>
      <c r="K186" s="44"/>
      <c r="L186" s="48"/>
      <c r="M186" s="227"/>
      <c r="N186" s="228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183</v>
      </c>
      <c r="AU186" s="20" t="s">
        <v>82</v>
      </c>
    </row>
    <row r="187" s="2" customFormat="1">
      <c r="A187" s="42"/>
      <c r="B187" s="43"/>
      <c r="C187" s="44"/>
      <c r="D187" s="229" t="s">
        <v>185</v>
      </c>
      <c r="E187" s="44"/>
      <c r="F187" s="230" t="s">
        <v>3600</v>
      </c>
      <c r="G187" s="44"/>
      <c r="H187" s="44"/>
      <c r="I187" s="226"/>
      <c r="J187" s="44"/>
      <c r="K187" s="44"/>
      <c r="L187" s="48"/>
      <c r="M187" s="227"/>
      <c r="N187" s="228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185</v>
      </c>
      <c r="AU187" s="20" t="s">
        <v>82</v>
      </c>
    </row>
    <row r="188" s="2" customFormat="1">
      <c r="A188" s="42"/>
      <c r="B188" s="43"/>
      <c r="C188" s="44"/>
      <c r="D188" s="224" t="s">
        <v>311</v>
      </c>
      <c r="E188" s="44"/>
      <c r="F188" s="274" t="s">
        <v>3601</v>
      </c>
      <c r="G188" s="44"/>
      <c r="H188" s="44"/>
      <c r="I188" s="226"/>
      <c r="J188" s="44"/>
      <c r="K188" s="44"/>
      <c r="L188" s="48"/>
      <c r="M188" s="227"/>
      <c r="N188" s="228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311</v>
      </c>
      <c r="AU188" s="20" t="s">
        <v>82</v>
      </c>
    </row>
    <row r="189" s="12" customFormat="1">
      <c r="A189" s="12"/>
      <c r="B189" s="231"/>
      <c r="C189" s="232"/>
      <c r="D189" s="224" t="s">
        <v>187</v>
      </c>
      <c r="E189" s="233" t="s">
        <v>30</v>
      </c>
      <c r="F189" s="234" t="s">
        <v>4545</v>
      </c>
      <c r="G189" s="232"/>
      <c r="H189" s="233" t="s">
        <v>30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40" t="s">
        <v>187</v>
      </c>
      <c r="AU189" s="240" t="s">
        <v>82</v>
      </c>
      <c r="AV189" s="12" t="s">
        <v>80</v>
      </c>
      <c r="AW189" s="12" t="s">
        <v>36</v>
      </c>
      <c r="AX189" s="12" t="s">
        <v>73</v>
      </c>
      <c r="AY189" s="240" t="s">
        <v>175</v>
      </c>
    </row>
    <row r="190" s="13" customFormat="1">
      <c r="A190" s="13"/>
      <c r="B190" s="241"/>
      <c r="C190" s="242"/>
      <c r="D190" s="224" t="s">
        <v>187</v>
      </c>
      <c r="E190" s="243" t="s">
        <v>30</v>
      </c>
      <c r="F190" s="244" t="s">
        <v>3626</v>
      </c>
      <c r="G190" s="242"/>
      <c r="H190" s="245">
        <v>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1" t="s">
        <v>187</v>
      </c>
      <c r="AU190" s="251" t="s">
        <v>82</v>
      </c>
      <c r="AV190" s="13" t="s">
        <v>82</v>
      </c>
      <c r="AW190" s="13" t="s">
        <v>36</v>
      </c>
      <c r="AX190" s="13" t="s">
        <v>73</v>
      </c>
      <c r="AY190" s="251" t="s">
        <v>175</v>
      </c>
    </row>
    <row r="191" s="14" customFormat="1">
      <c r="A191" s="14"/>
      <c r="B191" s="252"/>
      <c r="C191" s="253"/>
      <c r="D191" s="224" t="s">
        <v>187</v>
      </c>
      <c r="E191" s="254" t="s">
        <v>30</v>
      </c>
      <c r="F191" s="255" t="s">
        <v>190</v>
      </c>
      <c r="G191" s="253"/>
      <c r="H191" s="256">
        <v>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2" t="s">
        <v>187</v>
      </c>
      <c r="AU191" s="262" t="s">
        <v>82</v>
      </c>
      <c r="AV191" s="14" t="s">
        <v>181</v>
      </c>
      <c r="AW191" s="14" t="s">
        <v>36</v>
      </c>
      <c r="AX191" s="14" t="s">
        <v>80</v>
      </c>
      <c r="AY191" s="262" t="s">
        <v>175</v>
      </c>
    </row>
    <row r="192" s="2" customFormat="1" ht="16.5" customHeight="1">
      <c r="A192" s="42"/>
      <c r="B192" s="43"/>
      <c r="C192" s="211" t="s">
        <v>305</v>
      </c>
      <c r="D192" s="211" t="s">
        <v>176</v>
      </c>
      <c r="E192" s="212" t="s">
        <v>3560</v>
      </c>
      <c r="F192" s="213" t="s">
        <v>3561</v>
      </c>
      <c r="G192" s="214" t="s">
        <v>567</v>
      </c>
      <c r="H192" s="215">
        <v>1</v>
      </c>
      <c r="I192" s="216"/>
      <c r="J192" s="217">
        <f>ROUND(I192*H192,2)</f>
        <v>0</v>
      </c>
      <c r="K192" s="213" t="s">
        <v>3562</v>
      </c>
      <c r="L192" s="48"/>
      <c r="M192" s="218" t="s">
        <v>30</v>
      </c>
      <c r="N192" s="219" t="s">
        <v>44</v>
      </c>
      <c r="O192" s="88"/>
      <c r="P192" s="220">
        <f>O192*H192</f>
        <v>0</v>
      </c>
      <c r="Q192" s="220">
        <v>0.00022</v>
      </c>
      <c r="R192" s="220">
        <f>Q192*H192</f>
        <v>0.00022</v>
      </c>
      <c r="S192" s="220">
        <v>0</v>
      </c>
      <c r="T192" s="221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2" t="s">
        <v>305</v>
      </c>
      <c r="AT192" s="222" t="s">
        <v>176</v>
      </c>
      <c r="AU192" s="222" t="s">
        <v>82</v>
      </c>
      <c r="AY192" s="20" t="s">
        <v>175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80</v>
      </c>
      <c r="BK192" s="223">
        <f>ROUND(I192*H192,2)</f>
        <v>0</v>
      </c>
      <c r="BL192" s="20" t="s">
        <v>305</v>
      </c>
      <c r="BM192" s="222" t="s">
        <v>4546</v>
      </c>
    </row>
    <row r="193" s="2" customFormat="1">
      <c r="A193" s="42"/>
      <c r="B193" s="43"/>
      <c r="C193" s="44"/>
      <c r="D193" s="224" t="s">
        <v>183</v>
      </c>
      <c r="E193" s="44"/>
      <c r="F193" s="225" t="s">
        <v>3564</v>
      </c>
      <c r="G193" s="44"/>
      <c r="H193" s="44"/>
      <c r="I193" s="226"/>
      <c r="J193" s="44"/>
      <c r="K193" s="44"/>
      <c r="L193" s="48"/>
      <c r="M193" s="227"/>
      <c r="N193" s="228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183</v>
      </c>
      <c r="AU193" s="20" t="s">
        <v>82</v>
      </c>
    </row>
    <row r="194" s="2" customFormat="1">
      <c r="A194" s="42"/>
      <c r="B194" s="43"/>
      <c r="C194" s="44"/>
      <c r="D194" s="229" t="s">
        <v>185</v>
      </c>
      <c r="E194" s="44"/>
      <c r="F194" s="230" t="s">
        <v>3565</v>
      </c>
      <c r="G194" s="44"/>
      <c r="H194" s="44"/>
      <c r="I194" s="226"/>
      <c r="J194" s="44"/>
      <c r="K194" s="44"/>
      <c r="L194" s="48"/>
      <c r="M194" s="227"/>
      <c r="N194" s="228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185</v>
      </c>
      <c r="AU194" s="20" t="s">
        <v>82</v>
      </c>
    </row>
    <row r="195" s="2" customFormat="1">
      <c r="A195" s="42"/>
      <c r="B195" s="43"/>
      <c r="C195" s="44"/>
      <c r="D195" s="224" t="s">
        <v>311</v>
      </c>
      <c r="E195" s="44"/>
      <c r="F195" s="274" t="s">
        <v>3566</v>
      </c>
      <c r="G195" s="44"/>
      <c r="H195" s="44"/>
      <c r="I195" s="226"/>
      <c r="J195" s="44"/>
      <c r="K195" s="44"/>
      <c r="L195" s="48"/>
      <c r="M195" s="227"/>
      <c r="N195" s="228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311</v>
      </c>
      <c r="AU195" s="20" t="s">
        <v>82</v>
      </c>
    </row>
    <row r="196" s="12" customFormat="1">
      <c r="A196" s="12"/>
      <c r="B196" s="231"/>
      <c r="C196" s="232"/>
      <c r="D196" s="224" t="s">
        <v>187</v>
      </c>
      <c r="E196" s="233" t="s">
        <v>30</v>
      </c>
      <c r="F196" s="234" t="s">
        <v>4547</v>
      </c>
      <c r="G196" s="232"/>
      <c r="H196" s="233" t="s">
        <v>30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40" t="s">
        <v>187</v>
      </c>
      <c r="AU196" s="240" t="s">
        <v>82</v>
      </c>
      <c r="AV196" s="12" t="s">
        <v>80</v>
      </c>
      <c r="AW196" s="12" t="s">
        <v>36</v>
      </c>
      <c r="AX196" s="12" t="s">
        <v>73</v>
      </c>
      <c r="AY196" s="240" t="s">
        <v>175</v>
      </c>
    </row>
    <row r="197" s="13" customFormat="1">
      <c r="A197" s="13"/>
      <c r="B197" s="241"/>
      <c r="C197" s="242"/>
      <c r="D197" s="224" t="s">
        <v>187</v>
      </c>
      <c r="E197" s="243" t="s">
        <v>30</v>
      </c>
      <c r="F197" s="244" t="s">
        <v>3626</v>
      </c>
      <c r="G197" s="242"/>
      <c r="H197" s="245">
        <v>1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187</v>
      </c>
      <c r="AU197" s="251" t="s">
        <v>82</v>
      </c>
      <c r="AV197" s="13" t="s">
        <v>82</v>
      </c>
      <c r="AW197" s="13" t="s">
        <v>36</v>
      </c>
      <c r="AX197" s="13" t="s">
        <v>73</v>
      </c>
      <c r="AY197" s="251" t="s">
        <v>175</v>
      </c>
    </row>
    <row r="198" s="14" customFormat="1">
      <c r="A198" s="14"/>
      <c r="B198" s="252"/>
      <c r="C198" s="253"/>
      <c r="D198" s="224" t="s">
        <v>187</v>
      </c>
      <c r="E198" s="254" t="s">
        <v>30</v>
      </c>
      <c r="F198" s="255" t="s">
        <v>190</v>
      </c>
      <c r="G198" s="253"/>
      <c r="H198" s="256">
        <v>1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187</v>
      </c>
      <c r="AU198" s="262" t="s">
        <v>82</v>
      </c>
      <c r="AV198" s="14" t="s">
        <v>181</v>
      </c>
      <c r="AW198" s="14" t="s">
        <v>36</v>
      </c>
      <c r="AX198" s="14" t="s">
        <v>80</v>
      </c>
      <c r="AY198" s="262" t="s">
        <v>175</v>
      </c>
    </row>
    <row r="199" s="2" customFormat="1" ht="16.5" customHeight="1">
      <c r="A199" s="42"/>
      <c r="B199" s="43"/>
      <c r="C199" s="211" t="s">
        <v>314</v>
      </c>
      <c r="D199" s="211" t="s">
        <v>176</v>
      </c>
      <c r="E199" s="212" t="s">
        <v>3604</v>
      </c>
      <c r="F199" s="213" t="s">
        <v>3605</v>
      </c>
      <c r="G199" s="214" t="s">
        <v>567</v>
      </c>
      <c r="H199" s="215">
        <v>1</v>
      </c>
      <c r="I199" s="216"/>
      <c r="J199" s="217">
        <f>ROUND(I199*H199,2)</f>
        <v>0</v>
      </c>
      <c r="K199" s="213" t="s">
        <v>3562</v>
      </c>
      <c r="L199" s="48"/>
      <c r="M199" s="218" t="s">
        <v>30</v>
      </c>
      <c r="N199" s="219" t="s">
        <v>44</v>
      </c>
      <c r="O199" s="88"/>
      <c r="P199" s="220">
        <f>O199*H199</f>
        <v>0</v>
      </c>
      <c r="Q199" s="220">
        <v>0.00027</v>
      </c>
      <c r="R199" s="220">
        <f>Q199*H199</f>
        <v>0.00027</v>
      </c>
      <c r="S199" s="220">
        <v>0</v>
      </c>
      <c r="T199" s="221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2" t="s">
        <v>305</v>
      </c>
      <c r="AT199" s="222" t="s">
        <v>176</v>
      </c>
      <c r="AU199" s="222" t="s">
        <v>82</v>
      </c>
      <c r="AY199" s="20" t="s">
        <v>175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0" t="s">
        <v>80</v>
      </c>
      <c r="BK199" s="223">
        <f>ROUND(I199*H199,2)</f>
        <v>0</v>
      </c>
      <c r="BL199" s="20" t="s">
        <v>305</v>
      </c>
      <c r="BM199" s="222" t="s">
        <v>4548</v>
      </c>
    </row>
    <row r="200" s="2" customFormat="1">
      <c r="A200" s="42"/>
      <c r="B200" s="43"/>
      <c r="C200" s="44"/>
      <c r="D200" s="224" t="s">
        <v>183</v>
      </c>
      <c r="E200" s="44"/>
      <c r="F200" s="225" t="s">
        <v>3607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183</v>
      </c>
      <c r="AU200" s="20" t="s">
        <v>82</v>
      </c>
    </row>
    <row r="201" s="2" customFormat="1">
      <c r="A201" s="42"/>
      <c r="B201" s="43"/>
      <c r="C201" s="44"/>
      <c r="D201" s="229" t="s">
        <v>185</v>
      </c>
      <c r="E201" s="44"/>
      <c r="F201" s="230" t="s">
        <v>3608</v>
      </c>
      <c r="G201" s="44"/>
      <c r="H201" s="44"/>
      <c r="I201" s="226"/>
      <c r="J201" s="44"/>
      <c r="K201" s="44"/>
      <c r="L201" s="48"/>
      <c r="M201" s="227"/>
      <c r="N201" s="228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185</v>
      </c>
      <c r="AU201" s="20" t="s">
        <v>82</v>
      </c>
    </row>
    <row r="202" s="2" customFormat="1">
      <c r="A202" s="42"/>
      <c r="B202" s="43"/>
      <c r="C202" s="44"/>
      <c r="D202" s="224" t="s">
        <v>311</v>
      </c>
      <c r="E202" s="44"/>
      <c r="F202" s="274" t="s">
        <v>4549</v>
      </c>
      <c r="G202" s="44"/>
      <c r="H202" s="44"/>
      <c r="I202" s="226"/>
      <c r="J202" s="44"/>
      <c r="K202" s="44"/>
      <c r="L202" s="48"/>
      <c r="M202" s="227"/>
      <c r="N202" s="228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0" t="s">
        <v>311</v>
      </c>
      <c r="AU202" s="20" t="s">
        <v>82</v>
      </c>
    </row>
    <row r="203" s="12" customFormat="1">
      <c r="A203" s="12"/>
      <c r="B203" s="231"/>
      <c r="C203" s="232"/>
      <c r="D203" s="224" t="s">
        <v>187</v>
      </c>
      <c r="E203" s="233" t="s">
        <v>30</v>
      </c>
      <c r="F203" s="234" t="s">
        <v>4550</v>
      </c>
      <c r="G203" s="232"/>
      <c r="H203" s="233" t="s">
        <v>30</v>
      </c>
      <c r="I203" s="235"/>
      <c r="J203" s="232"/>
      <c r="K203" s="232"/>
      <c r="L203" s="236"/>
      <c r="M203" s="237"/>
      <c r="N203" s="238"/>
      <c r="O203" s="238"/>
      <c r="P203" s="238"/>
      <c r="Q203" s="238"/>
      <c r="R203" s="238"/>
      <c r="S203" s="238"/>
      <c r="T203" s="239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T203" s="240" t="s">
        <v>187</v>
      </c>
      <c r="AU203" s="240" t="s">
        <v>82</v>
      </c>
      <c r="AV203" s="12" t="s">
        <v>80</v>
      </c>
      <c r="AW203" s="12" t="s">
        <v>36</v>
      </c>
      <c r="AX203" s="12" t="s">
        <v>73</v>
      </c>
      <c r="AY203" s="240" t="s">
        <v>175</v>
      </c>
    </row>
    <row r="204" s="13" customFormat="1">
      <c r="A204" s="13"/>
      <c r="B204" s="241"/>
      <c r="C204" s="242"/>
      <c r="D204" s="224" t="s">
        <v>187</v>
      </c>
      <c r="E204" s="243" t="s">
        <v>30</v>
      </c>
      <c r="F204" s="244" t="s">
        <v>3626</v>
      </c>
      <c r="G204" s="242"/>
      <c r="H204" s="245">
        <v>1</v>
      </c>
      <c r="I204" s="246"/>
      <c r="J204" s="242"/>
      <c r="K204" s="242"/>
      <c r="L204" s="247"/>
      <c r="M204" s="248"/>
      <c r="N204" s="249"/>
      <c r="O204" s="249"/>
      <c r="P204" s="249"/>
      <c r="Q204" s="249"/>
      <c r="R204" s="249"/>
      <c r="S204" s="249"/>
      <c r="T204" s="250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1" t="s">
        <v>187</v>
      </c>
      <c r="AU204" s="251" t="s">
        <v>82</v>
      </c>
      <c r="AV204" s="13" t="s">
        <v>82</v>
      </c>
      <c r="AW204" s="13" t="s">
        <v>36</v>
      </c>
      <c r="AX204" s="13" t="s">
        <v>73</v>
      </c>
      <c r="AY204" s="251" t="s">
        <v>175</v>
      </c>
    </row>
    <row r="205" s="14" customFormat="1">
      <c r="A205" s="14"/>
      <c r="B205" s="252"/>
      <c r="C205" s="253"/>
      <c r="D205" s="224" t="s">
        <v>187</v>
      </c>
      <c r="E205" s="254" t="s">
        <v>30</v>
      </c>
      <c r="F205" s="255" t="s">
        <v>190</v>
      </c>
      <c r="G205" s="253"/>
      <c r="H205" s="256">
        <v>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2" t="s">
        <v>187</v>
      </c>
      <c r="AU205" s="262" t="s">
        <v>82</v>
      </c>
      <c r="AV205" s="14" t="s">
        <v>181</v>
      </c>
      <c r="AW205" s="14" t="s">
        <v>36</v>
      </c>
      <c r="AX205" s="14" t="s">
        <v>80</v>
      </c>
      <c r="AY205" s="262" t="s">
        <v>175</v>
      </c>
    </row>
    <row r="206" s="2" customFormat="1" ht="16.5" customHeight="1">
      <c r="A206" s="42"/>
      <c r="B206" s="43"/>
      <c r="C206" s="211" t="s">
        <v>326</v>
      </c>
      <c r="D206" s="211" t="s">
        <v>176</v>
      </c>
      <c r="E206" s="212" t="s">
        <v>3627</v>
      </c>
      <c r="F206" s="213" t="s">
        <v>3628</v>
      </c>
      <c r="G206" s="214" t="s">
        <v>247</v>
      </c>
      <c r="H206" s="215">
        <v>32</v>
      </c>
      <c r="I206" s="216"/>
      <c r="J206" s="217">
        <f>ROUND(I206*H206,2)</f>
        <v>0</v>
      </c>
      <c r="K206" s="213" t="s">
        <v>180</v>
      </c>
      <c r="L206" s="48"/>
      <c r="M206" s="218" t="s">
        <v>30</v>
      </c>
      <c r="N206" s="219" t="s">
        <v>44</v>
      </c>
      <c r="O206" s="88"/>
      <c r="P206" s="220">
        <f>O206*H206</f>
        <v>0</v>
      </c>
      <c r="Q206" s="220">
        <v>0.00019</v>
      </c>
      <c r="R206" s="220">
        <f>Q206*H206</f>
        <v>0.00608</v>
      </c>
      <c r="S206" s="220">
        <v>0</v>
      </c>
      <c r="T206" s="221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2" t="s">
        <v>305</v>
      </c>
      <c r="AT206" s="222" t="s">
        <v>176</v>
      </c>
      <c r="AU206" s="222" t="s">
        <v>82</v>
      </c>
      <c r="AY206" s="20" t="s">
        <v>175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0" t="s">
        <v>80</v>
      </c>
      <c r="BK206" s="223">
        <f>ROUND(I206*H206,2)</f>
        <v>0</v>
      </c>
      <c r="BL206" s="20" t="s">
        <v>305</v>
      </c>
      <c r="BM206" s="222" t="s">
        <v>4551</v>
      </c>
    </row>
    <row r="207" s="2" customFormat="1">
      <c r="A207" s="42"/>
      <c r="B207" s="43"/>
      <c r="C207" s="44"/>
      <c r="D207" s="224" t="s">
        <v>183</v>
      </c>
      <c r="E207" s="44"/>
      <c r="F207" s="225" t="s">
        <v>3630</v>
      </c>
      <c r="G207" s="44"/>
      <c r="H207" s="44"/>
      <c r="I207" s="226"/>
      <c r="J207" s="44"/>
      <c r="K207" s="44"/>
      <c r="L207" s="48"/>
      <c r="M207" s="227"/>
      <c r="N207" s="228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183</v>
      </c>
      <c r="AU207" s="20" t="s">
        <v>82</v>
      </c>
    </row>
    <row r="208" s="2" customFormat="1">
      <c r="A208" s="42"/>
      <c r="B208" s="43"/>
      <c r="C208" s="44"/>
      <c r="D208" s="229" t="s">
        <v>185</v>
      </c>
      <c r="E208" s="44"/>
      <c r="F208" s="230" t="s">
        <v>3631</v>
      </c>
      <c r="G208" s="44"/>
      <c r="H208" s="44"/>
      <c r="I208" s="226"/>
      <c r="J208" s="44"/>
      <c r="K208" s="44"/>
      <c r="L208" s="48"/>
      <c r="M208" s="227"/>
      <c r="N208" s="228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0" t="s">
        <v>185</v>
      </c>
      <c r="AU208" s="20" t="s">
        <v>82</v>
      </c>
    </row>
    <row r="209" s="2" customFormat="1">
      <c r="A209" s="42"/>
      <c r="B209" s="43"/>
      <c r="C209" s="44"/>
      <c r="D209" s="224" t="s">
        <v>311</v>
      </c>
      <c r="E209" s="44"/>
      <c r="F209" s="274" t="s">
        <v>3632</v>
      </c>
      <c r="G209" s="44"/>
      <c r="H209" s="44"/>
      <c r="I209" s="226"/>
      <c r="J209" s="44"/>
      <c r="K209" s="44"/>
      <c r="L209" s="48"/>
      <c r="M209" s="227"/>
      <c r="N209" s="228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311</v>
      </c>
      <c r="AU209" s="20" t="s">
        <v>82</v>
      </c>
    </row>
    <row r="210" s="12" customFormat="1">
      <c r="A210" s="12"/>
      <c r="B210" s="231"/>
      <c r="C210" s="232"/>
      <c r="D210" s="224" t="s">
        <v>187</v>
      </c>
      <c r="E210" s="233" t="s">
        <v>30</v>
      </c>
      <c r="F210" s="234" t="s">
        <v>4552</v>
      </c>
      <c r="G210" s="232"/>
      <c r="H210" s="233" t="s">
        <v>30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T210" s="240" t="s">
        <v>187</v>
      </c>
      <c r="AU210" s="240" t="s">
        <v>82</v>
      </c>
      <c r="AV210" s="12" t="s">
        <v>80</v>
      </c>
      <c r="AW210" s="12" t="s">
        <v>36</v>
      </c>
      <c r="AX210" s="12" t="s">
        <v>73</v>
      </c>
      <c r="AY210" s="240" t="s">
        <v>175</v>
      </c>
    </row>
    <row r="211" s="13" customFormat="1">
      <c r="A211" s="13"/>
      <c r="B211" s="241"/>
      <c r="C211" s="242"/>
      <c r="D211" s="224" t="s">
        <v>187</v>
      </c>
      <c r="E211" s="243" t="s">
        <v>30</v>
      </c>
      <c r="F211" s="244" t="s">
        <v>4553</v>
      </c>
      <c r="G211" s="242"/>
      <c r="H211" s="245">
        <v>32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1" t="s">
        <v>187</v>
      </c>
      <c r="AU211" s="251" t="s">
        <v>82</v>
      </c>
      <c r="AV211" s="13" t="s">
        <v>82</v>
      </c>
      <c r="AW211" s="13" t="s">
        <v>36</v>
      </c>
      <c r="AX211" s="13" t="s">
        <v>73</v>
      </c>
      <c r="AY211" s="251" t="s">
        <v>175</v>
      </c>
    </row>
    <row r="212" s="14" customFormat="1">
      <c r="A212" s="14"/>
      <c r="B212" s="252"/>
      <c r="C212" s="253"/>
      <c r="D212" s="224" t="s">
        <v>187</v>
      </c>
      <c r="E212" s="254" t="s">
        <v>30</v>
      </c>
      <c r="F212" s="255" t="s">
        <v>190</v>
      </c>
      <c r="G212" s="253"/>
      <c r="H212" s="256">
        <v>32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2" t="s">
        <v>187</v>
      </c>
      <c r="AU212" s="262" t="s">
        <v>82</v>
      </c>
      <c r="AV212" s="14" t="s">
        <v>181</v>
      </c>
      <c r="AW212" s="14" t="s">
        <v>36</v>
      </c>
      <c r="AX212" s="14" t="s">
        <v>80</v>
      </c>
      <c r="AY212" s="262" t="s">
        <v>175</v>
      </c>
    </row>
    <row r="213" s="2" customFormat="1" ht="16.5" customHeight="1">
      <c r="A213" s="42"/>
      <c r="B213" s="43"/>
      <c r="C213" s="211" t="s">
        <v>335</v>
      </c>
      <c r="D213" s="211" t="s">
        <v>176</v>
      </c>
      <c r="E213" s="212" t="s">
        <v>3634</v>
      </c>
      <c r="F213" s="213" t="s">
        <v>3635</v>
      </c>
      <c r="G213" s="214" t="s">
        <v>247</v>
      </c>
      <c r="H213" s="215">
        <v>32</v>
      </c>
      <c r="I213" s="216"/>
      <c r="J213" s="217">
        <f>ROUND(I213*H213,2)</f>
        <v>0</v>
      </c>
      <c r="K213" s="213" t="s">
        <v>180</v>
      </c>
      <c r="L213" s="48"/>
      <c r="M213" s="218" t="s">
        <v>30</v>
      </c>
      <c r="N213" s="219" t="s">
        <v>44</v>
      </c>
      <c r="O213" s="88"/>
      <c r="P213" s="220">
        <f>O213*H213</f>
        <v>0</v>
      </c>
      <c r="Q213" s="220">
        <v>1E-05</v>
      </c>
      <c r="R213" s="220">
        <f>Q213*H213</f>
        <v>0.00032</v>
      </c>
      <c r="S213" s="220">
        <v>0</v>
      </c>
      <c r="T213" s="221">
        <f>S213*H213</f>
        <v>0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R213" s="222" t="s">
        <v>305</v>
      </c>
      <c r="AT213" s="222" t="s">
        <v>176</v>
      </c>
      <c r="AU213" s="222" t="s">
        <v>82</v>
      </c>
      <c r="AY213" s="20" t="s">
        <v>175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20" t="s">
        <v>80</v>
      </c>
      <c r="BK213" s="223">
        <f>ROUND(I213*H213,2)</f>
        <v>0</v>
      </c>
      <c r="BL213" s="20" t="s">
        <v>305</v>
      </c>
      <c r="BM213" s="222" t="s">
        <v>4554</v>
      </c>
    </row>
    <row r="214" s="2" customFormat="1">
      <c r="A214" s="42"/>
      <c r="B214" s="43"/>
      <c r="C214" s="44"/>
      <c r="D214" s="224" t="s">
        <v>183</v>
      </c>
      <c r="E214" s="44"/>
      <c r="F214" s="225" t="s">
        <v>3637</v>
      </c>
      <c r="G214" s="44"/>
      <c r="H214" s="44"/>
      <c r="I214" s="226"/>
      <c r="J214" s="44"/>
      <c r="K214" s="44"/>
      <c r="L214" s="48"/>
      <c r="M214" s="227"/>
      <c r="N214" s="228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183</v>
      </c>
      <c r="AU214" s="20" t="s">
        <v>82</v>
      </c>
    </row>
    <row r="215" s="2" customFormat="1">
      <c r="A215" s="42"/>
      <c r="B215" s="43"/>
      <c r="C215" s="44"/>
      <c r="D215" s="229" t="s">
        <v>185</v>
      </c>
      <c r="E215" s="44"/>
      <c r="F215" s="230" t="s">
        <v>3638</v>
      </c>
      <c r="G215" s="44"/>
      <c r="H215" s="44"/>
      <c r="I215" s="226"/>
      <c r="J215" s="44"/>
      <c r="K215" s="44"/>
      <c r="L215" s="48"/>
      <c r="M215" s="227"/>
      <c r="N215" s="228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185</v>
      </c>
      <c r="AU215" s="20" t="s">
        <v>82</v>
      </c>
    </row>
    <row r="216" s="2" customFormat="1">
      <c r="A216" s="42"/>
      <c r="B216" s="43"/>
      <c r="C216" s="44"/>
      <c r="D216" s="224" t="s">
        <v>311</v>
      </c>
      <c r="E216" s="44"/>
      <c r="F216" s="274" t="s">
        <v>3639</v>
      </c>
      <c r="G216" s="44"/>
      <c r="H216" s="44"/>
      <c r="I216" s="226"/>
      <c r="J216" s="44"/>
      <c r="K216" s="44"/>
      <c r="L216" s="48"/>
      <c r="M216" s="227"/>
      <c r="N216" s="228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311</v>
      </c>
      <c r="AU216" s="20" t="s">
        <v>82</v>
      </c>
    </row>
    <row r="217" s="12" customFormat="1">
      <c r="A217" s="12"/>
      <c r="B217" s="231"/>
      <c r="C217" s="232"/>
      <c r="D217" s="224" t="s">
        <v>187</v>
      </c>
      <c r="E217" s="233" t="s">
        <v>30</v>
      </c>
      <c r="F217" s="234" t="s">
        <v>4555</v>
      </c>
      <c r="G217" s="232"/>
      <c r="H217" s="233" t="s">
        <v>30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0" t="s">
        <v>187</v>
      </c>
      <c r="AU217" s="240" t="s">
        <v>82</v>
      </c>
      <c r="AV217" s="12" t="s">
        <v>80</v>
      </c>
      <c r="AW217" s="12" t="s">
        <v>36</v>
      </c>
      <c r="AX217" s="12" t="s">
        <v>73</v>
      </c>
      <c r="AY217" s="240" t="s">
        <v>175</v>
      </c>
    </row>
    <row r="218" s="13" customFormat="1">
      <c r="A218" s="13"/>
      <c r="B218" s="241"/>
      <c r="C218" s="242"/>
      <c r="D218" s="224" t="s">
        <v>187</v>
      </c>
      <c r="E218" s="243" t="s">
        <v>30</v>
      </c>
      <c r="F218" s="244" t="s">
        <v>4553</v>
      </c>
      <c r="G218" s="242"/>
      <c r="H218" s="245">
        <v>32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187</v>
      </c>
      <c r="AU218" s="251" t="s">
        <v>82</v>
      </c>
      <c r="AV218" s="13" t="s">
        <v>82</v>
      </c>
      <c r="AW218" s="13" t="s">
        <v>36</v>
      </c>
      <c r="AX218" s="13" t="s">
        <v>73</v>
      </c>
      <c r="AY218" s="251" t="s">
        <v>175</v>
      </c>
    </row>
    <row r="219" s="14" customFormat="1">
      <c r="A219" s="14"/>
      <c r="B219" s="252"/>
      <c r="C219" s="253"/>
      <c r="D219" s="224" t="s">
        <v>187</v>
      </c>
      <c r="E219" s="254" t="s">
        <v>30</v>
      </c>
      <c r="F219" s="255" t="s">
        <v>190</v>
      </c>
      <c r="G219" s="253"/>
      <c r="H219" s="256">
        <v>32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187</v>
      </c>
      <c r="AU219" s="262" t="s">
        <v>82</v>
      </c>
      <c r="AV219" s="14" t="s">
        <v>181</v>
      </c>
      <c r="AW219" s="14" t="s">
        <v>36</v>
      </c>
      <c r="AX219" s="14" t="s">
        <v>80</v>
      </c>
      <c r="AY219" s="262" t="s">
        <v>175</v>
      </c>
    </row>
    <row r="220" s="2" customFormat="1" ht="16.5" customHeight="1">
      <c r="A220" s="42"/>
      <c r="B220" s="43"/>
      <c r="C220" s="287" t="s">
        <v>360</v>
      </c>
      <c r="D220" s="287" t="s">
        <v>770</v>
      </c>
      <c r="E220" s="288" t="s">
        <v>3641</v>
      </c>
      <c r="F220" s="289" t="s">
        <v>3642</v>
      </c>
      <c r="G220" s="290" t="s">
        <v>247</v>
      </c>
      <c r="H220" s="291">
        <v>10</v>
      </c>
      <c r="I220" s="292"/>
      <c r="J220" s="293">
        <f>ROUND(I220*H220,2)</f>
        <v>0</v>
      </c>
      <c r="K220" s="289" t="s">
        <v>180</v>
      </c>
      <c r="L220" s="294"/>
      <c r="M220" s="295" t="s">
        <v>30</v>
      </c>
      <c r="N220" s="296" t="s">
        <v>44</v>
      </c>
      <c r="O220" s="88"/>
      <c r="P220" s="220">
        <f>O220*H220</f>
        <v>0</v>
      </c>
      <c r="Q220" s="220">
        <v>1E-05</v>
      </c>
      <c r="R220" s="220">
        <f>Q220*H220</f>
        <v>0.0001</v>
      </c>
      <c r="S220" s="220">
        <v>0</v>
      </c>
      <c r="T220" s="221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2" t="s">
        <v>462</v>
      </c>
      <c r="AT220" s="222" t="s">
        <v>770</v>
      </c>
      <c r="AU220" s="222" t="s">
        <v>82</v>
      </c>
      <c r="AY220" s="20" t="s">
        <v>175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0" t="s">
        <v>80</v>
      </c>
      <c r="BK220" s="223">
        <f>ROUND(I220*H220,2)</f>
        <v>0</v>
      </c>
      <c r="BL220" s="20" t="s">
        <v>305</v>
      </c>
      <c r="BM220" s="222" t="s">
        <v>4556</v>
      </c>
    </row>
    <row r="221" s="2" customFormat="1">
      <c r="A221" s="42"/>
      <c r="B221" s="43"/>
      <c r="C221" s="44"/>
      <c r="D221" s="224" t="s">
        <v>183</v>
      </c>
      <c r="E221" s="44"/>
      <c r="F221" s="225" t="s">
        <v>3642</v>
      </c>
      <c r="G221" s="44"/>
      <c r="H221" s="44"/>
      <c r="I221" s="226"/>
      <c r="J221" s="44"/>
      <c r="K221" s="44"/>
      <c r="L221" s="48"/>
      <c r="M221" s="227"/>
      <c r="N221" s="228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183</v>
      </c>
      <c r="AU221" s="20" t="s">
        <v>82</v>
      </c>
    </row>
    <row r="222" s="2" customFormat="1">
      <c r="A222" s="42"/>
      <c r="B222" s="43"/>
      <c r="C222" s="44"/>
      <c r="D222" s="224" t="s">
        <v>311</v>
      </c>
      <c r="E222" s="44"/>
      <c r="F222" s="274" t="s">
        <v>3644</v>
      </c>
      <c r="G222" s="44"/>
      <c r="H222" s="44"/>
      <c r="I222" s="226"/>
      <c r="J222" s="44"/>
      <c r="K222" s="44"/>
      <c r="L222" s="48"/>
      <c r="M222" s="227"/>
      <c r="N222" s="228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311</v>
      </c>
      <c r="AU222" s="20" t="s">
        <v>82</v>
      </c>
    </row>
    <row r="223" s="12" customFormat="1">
      <c r="A223" s="12"/>
      <c r="B223" s="231"/>
      <c r="C223" s="232"/>
      <c r="D223" s="224" t="s">
        <v>187</v>
      </c>
      <c r="E223" s="233" t="s">
        <v>30</v>
      </c>
      <c r="F223" s="234" t="s">
        <v>4557</v>
      </c>
      <c r="G223" s="232"/>
      <c r="H223" s="233" t="s">
        <v>30</v>
      </c>
      <c r="I223" s="235"/>
      <c r="J223" s="232"/>
      <c r="K223" s="232"/>
      <c r="L223" s="236"/>
      <c r="M223" s="237"/>
      <c r="N223" s="238"/>
      <c r="O223" s="238"/>
      <c r="P223" s="238"/>
      <c r="Q223" s="238"/>
      <c r="R223" s="238"/>
      <c r="S223" s="238"/>
      <c r="T223" s="239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40" t="s">
        <v>187</v>
      </c>
      <c r="AU223" s="240" t="s">
        <v>82</v>
      </c>
      <c r="AV223" s="12" t="s">
        <v>80</v>
      </c>
      <c r="AW223" s="12" t="s">
        <v>36</v>
      </c>
      <c r="AX223" s="12" t="s">
        <v>73</v>
      </c>
      <c r="AY223" s="240" t="s">
        <v>175</v>
      </c>
    </row>
    <row r="224" s="13" customFormat="1">
      <c r="A224" s="13"/>
      <c r="B224" s="241"/>
      <c r="C224" s="242"/>
      <c r="D224" s="224" t="s">
        <v>187</v>
      </c>
      <c r="E224" s="243" t="s">
        <v>30</v>
      </c>
      <c r="F224" s="244" t="s">
        <v>3646</v>
      </c>
      <c r="G224" s="242"/>
      <c r="H224" s="245">
        <v>10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187</v>
      </c>
      <c r="AU224" s="251" t="s">
        <v>82</v>
      </c>
      <c r="AV224" s="13" t="s">
        <v>82</v>
      </c>
      <c r="AW224" s="13" t="s">
        <v>36</v>
      </c>
      <c r="AX224" s="13" t="s">
        <v>73</v>
      </c>
      <c r="AY224" s="251" t="s">
        <v>175</v>
      </c>
    </row>
    <row r="225" s="14" customFormat="1">
      <c r="A225" s="14"/>
      <c r="B225" s="252"/>
      <c r="C225" s="253"/>
      <c r="D225" s="224" t="s">
        <v>187</v>
      </c>
      <c r="E225" s="254" t="s">
        <v>30</v>
      </c>
      <c r="F225" s="255" t="s">
        <v>190</v>
      </c>
      <c r="G225" s="253"/>
      <c r="H225" s="256">
        <v>10</v>
      </c>
      <c r="I225" s="257"/>
      <c r="J225" s="253"/>
      <c r="K225" s="253"/>
      <c r="L225" s="258"/>
      <c r="M225" s="259"/>
      <c r="N225" s="260"/>
      <c r="O225" s="260"/>
      <c r="P225" s="260"/>
      <c r="Q225" s="260"/>
      <c r="R225" s="260"/>
      <c r="S225" s="260"/>
      <c r="T225" s="26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2" t="s">
        <v>187</v>
      </c>
      <c r="AU225" s="262" t="s">
        <v>82</v>
      </c>
      <c r="AV225" s="14" t="s">
        <v>181</v>
      </c>
      <c r="AW225" s="14" t="s">
        <v>36</v>
      </c>
      <c r="AX225" s="14" t="s">
        <v>80</v>
      </c>
      <c r="AY225" s="262" t="s">
        <v>175</v>
      </c>
    </row>
    <row r="226" s="2" customFormat="1" ht="16.5" customHeight="1">
      <c r="A226" s="42"/>
      <c r="B226" s="43"/>
      <c r="C226" s="287" t="s">
        <v>7</v>
      </c>
      <c r="D226" s="297" t="s">
        <v>770</v>
      </c>
      <c r="E226" s="288" t="s">
        <v>3647</v>
      </c>
      <c r="F226" s="289" t="s">
        <v>3648</v>
      </c>
      <c r="G226" s="290" t="s">
        <v>567</v>
      </c>
      <c r="H226" s="291">
        <v>1</v>
      </c>
      <c r="I226" s="292"/>
      <c r="J226" s="293">
        <f>ROUND(I226*H226,2)</f>
        <v>0</v>
      </c>
      <c r="K226" s="289" t="s">
        <v>30</v>
      </c>
      <c r="L226" s="294"/>
      <c r="M226" s="295" t="s">
        <v>30</v>
      </c>
      <c r="N226" s="296" t="s">
        <v>44</v>
      </c>
      <c r="O226" s="88"/>
      <c r="P226" s="220">
        <f>O226*H226</f>
        <v>0</v>
      </c>
      <c r="Q226" s="220">
        <v>0.02093</v>
      </c>
      <c r="R226" s="220">
        <f>Q226*H226</f>
        <v>0.02093</v>
      </c>
      <c r="S226" s="220">
        <v>0</v>
      </c>
      <c r="T226" s="221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2" t="s">
        <v>462</v>
      </c>
      <c r="AT226" s="222" t="s">
        <v>770</v>
      </c>
      <c r="AU226" s="222" t="s">
        <v>82</v>
      </c>
      <c r="AY226" s="20" t="s">
        <v>175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20" t="s">
        <v>80</v>
      </c>
      <c r="BK226" s="223">
        <f>ROUND(I226*H226,2)</f>
        <v>0</v>
      </c>
      <c r="BL226" s="20" t="s">
        <v>305</v>
      </c>
      <c r="BM226" s="222" t="s">
        <v>4558</v>
      </c>
    </row>
    <row r="227" s="2" customFormat="1">
      <c r="A227" s="42"/>
      <c r="B227" s="43"/>
      <c r="C227" s="44"/>
      <c r="D227" s="224" t="s">
        <v>183</v>
      </c>
      <c r="E227" s="44"/>
      <c r="F227" s="225" t="s">
        <v>3650</v>
      </c>
      <c r="G227" s="44"/>
      <c r="H227" s="44"/>
      <c r="I227" s="226"/>
      <c r="J227" s="44"/>
      <c r="K227" s="44"/>
      <c r="L227" s="48"/>
      <c r="M227" s="227"/>
      <c r="N227" s="228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183</v>
      </c>
      <c r="AU227" s="20" t="s">
        <v>82</v>
      </c>
    </row>
    <row r="228" s="2" customFormat="1">
      <c r="A228" s="42"/>
      <c r="B228" s="43"/>
      <c r="C228" s="44"/>
      <c r="D228" s="224" t="s">
        <v>311</v>
      </c>
      <c r="E228" s="44"/>
      <c r="F228" s="274" t="s">
        <v>3651</v>
      </c>
      <c r="G228" s="44"/>
      <c r="H228" s="44"/>
      <c r="I228" s="226"/>
      <c r="J228" s="44"/>
      <c r="K228" s="44"/>
      <c r="L228" s="48"/>
      <c r="M228" s="227"/>
      <c r="N228" s="228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311</v>
      </c>
      <c r="AU228" s="20" t="s">
        <v>82</v>
      </c>
    </row>
    <row r="229" s="12" customFormat="1">
      <c r="A229" s="12"/>
      <c r="B229" s="231"/>
      <c r="C229" s="232"/>
      <c r="D229" s="224" t="s">
        <v>187</v>
      </c>
      <c r="E229" s="233" t="s">
        <v>30</v>
      </c>
      <c r="F229" s="234" t="s">
        <v>4559</v>
      </c>
      <c r="G229" s="232"/>
      <c r="H229" s="233" t="s">
        <v>30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40" t="s">
        <v>187</v>
      </c>
      <c r="AU229" s="240" t="s">
        <v>82</v>
      </c>
      <c r="AV229" s="12" t="s">
        <v>80</v>
      </c>
      <c r="AW229" s="12" t="s">
        <v>36</v>
      </c>
      <c r="AX229" s="12" t="s">
        <v>73</v>
      </c>
      <c r="AY229" s="240" t="s">
        <v>175</v>
      </c>
    </row>
    <row r="230" s="13" customFormat="1">
      <c r="A230" s="13"/>
      <c r="B230" s="241"/>
      <c r="C230" s="242"/>
      <c r="D230" s="224" t="s">
        <v>187</v>
      </c>
      <c r="E230" s="243" t="s">
        <v>30</v>
      </c>
      <c r="F230" s="244" t="s">
        <v>2941</v>
      </c>
      <c r="G230" s="242"/>
      <c r="H230" s="245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187</v>
      </c>
      <c r="AU230" s="251" t="s">
        <v>82</v>
      </c>
      <c r="AV230" s="13" t="s">
        <v>82</v>
      </c>
      <c r="AW230" s="13" t="s">
        <v>36</v>
      </c>
      <c r="AX230" s="13" t="s">
        <v>73</v>
      </c>
      <c r="AY230" s="251" t="s">
        <v>175</v>
      </c>
    </row>
    <row r="231" s="14" customFormat="1">
      <c r="A231" s="14"/>
      <c r="B231" s="252"/>
      <c r="C231" s="253"/>
      <c r="D231" s="224" t="s">
        <v>187</v>
      </c>
      <c r="E231" s="254" t="s">
        <v>30</v>
      </c>
      <c r="F231" s="255" t="s">
        <v>190</v>
      </c>
      <c r="G231" s="253"/>
      <c r="H231" s="256">
        <v>1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187</v>
      </c>
      <c r="AU231" s="262" t="s">
        <v>82</v>
      </c>
      <c r="AV231" s="14" t="s">
        <v>181</v>
      </c>
      <c r="AW231" s="14" t="s">
        <v>36</v>
      </c>
      <c r="AX231" s="14" t="s">
        <v>80</v>
      </c>
      <c r="AY231" s="262" t="s">
        <v>175</v>
      </c>
    </row>
    <row r="232" s="2" customFormat="1" ht="16.5" customHeight="1">
      <c r="A232" s="42"/>
      <c r="B232" s="43"/>
      <c r="C232" s="211" t="s">
        <v>375</v>
      </c>
      <c r="D232" s="211" t="s">
        <v>176</v>
      </c>
      <c r="E232" s="212" t="s">
        <v>3653</v>
      </c>
      <c r="F232" s="213" t="s">
        <v>3654</v>
      </c>
      <c r="G232" s="214" t="s">
        <v>295</v>
      </c>
      <c r="H232" s="215">
        <v>0.078</v>
      </c>
      <c r="I232" s="216"/>
      <c r="J232" s="217">
        <f>ROUND(I232*H232,2)</f>
        <v>0</v>
      </c>
      <c r="K232" s="213" t="s">
        <v>180</v>
      </c>
      <c r="L232" s="48"/>
      <c r="M232" s="218" t="s">
        <v>30</v>
      </c>
      <c r="N232" s="219" t="s">
        <v>44</v>
      </c>
      <c r="O232" s="88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2" t="s">
        <v>305</v>
      </c>
      <c r="AT232" s="222" t="s">
        <v>176</v>
      </c>
      <c r="AU232" s="222" t="s">
        <v>82</v>
      </c>
      <c r="AY232" s="20" t="s">
        <v>175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0" t="s">
        <v>80</v>
      </c>
      <c r="BK232" s="223">
        <f>ROUND(I232*H232,2)</f>
        <v>0</v>
      </c>
      <c r="BL232" s="20" t="s">
        <v>305</v>
      </c>
      <c r="BM232" s="222" t="s">
        <v>4560</v>
      </c>
    </row>
    <row r="233" s="2" customFormat="1">
      <c r="A233" s="42"/>
      <c r="B233" s="43"/>
      <c r="C233" s="44"/>
      <c r="D233" s="224" t="s">
        <v>183</v>
      </c>
      <c r="E233" s="44"/>
      <c r="F233" s="225" t="s">
        <v>3656</v>
      </c>
      <c r="G233" s="44"/>
      <c r="H233" s="44"/>
      <c r="I233" s="226"/>
      <c r="J233" s="44"/>
      <c r="K233" s="44"/>
      <c r="L233" s="48"/>
      <c r="M233" s="227"/>
      <c r="N233" s="228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183</v>
      </c>
      <c r="AU233" s="20" t="s">
        <v>82</v>
      </c>
    </row>
    <row r="234" s="2" customFormat="1">
      <c r="A234" s="42"/>
      <c r="B234" s="43"/>
      <c r="C234" s="44"/>
      <c r="D234" s="229" t="s">
        <v>185</v>
      </c>
      <c r="E234" s="44"/>
      <c r="F234" s="230" t="s">
        <v>3657</v>
      </c>
      <c r="G234" s="44"/>
      <c r="H234" s="44"/>
      <c r="I234" s="226"/>
      <c r="J234" s="44"/>
      <c r="K234" s="44"/>
      <c r="L234" s="48"/>
      <c r="M234" s="227"/>
      <c r="N234" s="228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185</v>
      </c>
      <c r="AU234" s="20" t="s">
        <v>82</v>
      </c>
    </row>
    <row r="235" s="11" customFormat="1" ht="22.8" customHeight="1">
      <c r="A235" s="11"/>
      <c r="B235" s="197"/>
      <c r="C235" s="198"/>
      <c r="D235" s="199" t="s">
        <v>72</v>
      </c>
      <c r="E235" s="285" t="s">
        <v>3658</v>
      </c>
      <c r="F235" s="285" t="s">
        <v>3659</v>
      </c>
      <c r="G235" s="198"/>
      <c r="H235" s="198"/>
      <c r="I235" s="201"/>
      <c r="J235" s="286">
        <f>BK235</f>
        <v>0</v>
      </c>
      <c r="K235" s="198"/>
      <c r="L235" s="203"/>
      <c r="M235" s="204"/>
      <c r="N235" s="205"/>
      <c r="O235" s="205"/>
      <c r="P235" s="206">
        <f>SUM(P236:P242)</f>
        <v>0</v>
      </c>
      <c r="Q235" s="205"/>
      <c r="R235" s="206">
        <f>SUM(R236:R242)</f>
        <v>0</v>
      </c>
      <c r="S235" s="205"/>
      <c r="T235" s="207">
        <f>SUM(T236:T242)</f>
        <v>0</v>
      </c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R235" s="208" t="s">
        <v>82</v>
      </c>
      <c r="AT235" s="209" t="s">
        <v>72</v>
      </c>
      <c r="AU235" s="209" t="s">
        <v>80</v>
      </c>
      <c r="AY235" s="208" t="s">
        <v>175</v>
      </c>
      <c r="BK235" s="210">
        <f>SUM(BK236:BK242)</f>
        <v>0</v>
      </c>
    </row>
    <row r="236" s="2" customFormat="1" ht="16.5" customHeight="1">
      <c r="A236" s="42"/>
      <c r="B236" s="43"/>
      <c r="C236" s="211" t="s">
        <v>386</v>
      </c>
      <c r="D236" s="211" t="s">
        <v>176</v>
      </c>
      <c r="E236" s="212" t="s">
        <v>3660</v>
      </c>
      <c r="F236" s="213" t="s">
        <v>3661</v>
      </c>
      <c r="G236" s="214" t="s">
        <v>247</v>
      </c>
      <c r="H236" s="215">
        <v>32</v>
      </c>
      <c r="I236" s="216"/>
      <c r="J236" s="217">
        <f>ROUND(I236*H236,2)</f>
        <v>0</v>
      </c>
      <c r="K236" s="213" t="s">
        <v>180</v>
      </c>
      <c r="L236" s="48"/>
      <c r="M236" s="218" t="s">
        <v>30</v>
      </c>
      <c r="N236" s="219" t="s">
        <v>44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2" t="s">
        <v>305</v>
      </c>
      <c r="AT236" s="222" t="s">
        <v>176</v>
      </c>
      <c r="AU236" s="222" t="s">
        <v>82</v>
      </c>
      <c r="AY236" s="20" t="s">
        <v>175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0" t="s">
        <v>80</v>
      </c>
      <c r="BK236" s="223">
        <f>ROUND(I236*H236,2)</f>
        <v>0</v>
      </c>
      <c r="BL236" s="20" t="s">
        <v>305</v>
      </c>
      <c r="BM236" s="222" t="s">
        <v>4561</v>
      </c>
    </row>
    <row r="237" s="2" customFormat="1">
      <c r="A237" s="42"/>
      <c r="B237" s="43"/>
      <c r="C237" s="44"/>
      <c r="D237" s="224" t="s">
        <v>183</v>
      </c>
      <c r="E237" s="44"/>
      <c r="F237" s="225" t="s">
        <v>3663</v>
      </c>
      <c r="G237" s="44"/>
      <c r="H237" s="44"/>
      <c r="I237" s="226"/>
      <c r="J237" s="44"/>
      <c r="K237" s="44"/>
      <c r="L237" s="48"/>
      <c r="M237" s="227"/>
      <c r="N237" s="228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183</v>
      </c>
      <c r="AU237" s="20" t="s">
        <v>82</v>
      </c>
    </row>
    <row r="238" s="2" customFormat="1">
      <c r="A238" s="42"/>
      <c r="B238" s="43"/>
      <c r="C238" s="44"/>
      <c r="D238" s="229" t="s">
        <v>185</v>
      </c>
      <c r="E238" s="44"/>
      <c r="F238" s="230" t="s">
        <v>3664</v>
      </c>
      <c r="G238" s="44"/>
      <c r="H238" s="44"/>
      <c r="I238" s="226"/>
      <c r="J238" s="44"/>
      <c r="K238" s="44"/>
      <c r="L238" s="48"/>
      <c r="M238" s="227"/>
      <c r="N238" s="228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185</v>
      </c>
      <c r="AU238" s="20" t="s">
        <v>82</v>
      </c>
    </row>
    <row r="239" s="2" customFormat="1">
      <c r="A239" s="42"/>
      <c r="B239" s="43"/>
      <c r="C239" s="44"/>
      <c r="D239" s="224" t="s">
        <v>311</v>
      </c>
      <c r="E239" s="44"/>
      <c r="F239" s="274" t="s">
        <v>3665</v>
      </c>
      <c r="G239" s="44"/>
      <c r="H239" s="44"/>
      <c r="I239" s="226"/>
      <c r="J239" s="44"/>
      <c r="K239" s="44"/>
      <c r="L239" s="48"/>
      <c r="M239" s="227"/>
      <c r="N239" s="228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311</v>
      </c>
      <c r="AU239" s="20" t="s">
        <v>82</v>
      </c>
    </row>
    <row r="240" s="12" customFormat="1">
      <c r="A240" s="12"/>
      <c r="B240" s="231"/>
      <c r="C240" s="232"/>
      <c r="D240" s="224" t="s">
        <v>187</v>
      </c>
      <c r="E240" s="233" t="s">
        <v>30</v>
      </c>
      <c r="F240" s="234" t="s">
        <v>4562</v>
      </c>
      <c r="G240" s="232"/>
      <c r="H240" s="233" t="s">
        <v>30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40" t="s">
        <v>187</v>
      </c>
      <c r="AU240" s="240" t="s">
        <v>82</v>
      </c>
      <c r="AV240" s="12" t="s">
        <v>80</v>
      </c>
      <c r="AW240" s="12" t="s">
        <v>36</v>
      </c>
      <c r="AX240" s="12" t="s">
        <v>73</v>
      </c>
      <c r="AY240" s="240" t="s">
        <v>175</v>
      </c>
    </row>
    <row r="241" s="13" customFormat="1">
      <c r="A241" s="13"/>
      <c r="B241" s="241"/>
      <c r="C241" s="242"/>
      <c r="D241" s="224" t="s">
        <v>187</v>
      </c>
      <c r="E241" s="243" t="s">
        <v>30</v>
      </c>
      <c r="F241" s="244" t="s">
        <v>4553</v>
      </c>
      <c r="G241" s="242"/>
      <c r="H241" s="245">
        <v>32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1" t="s">
        <v>187</v>
      </c>
      <c r="AU241" s="251" t="s">
        <v>82</v>
      </c>
      <c r="AV241" s="13" t="s">
        <v>82</v>
      </c>
      <c r="AW241" s="13" t="s">
        <v>36</v>
      </c>
      <c r="AX241" s="13" t="s">
        <v>73</v>
      </c>
      <c r="AY241" s="251" t="s">
        <v>175</v>
      </c>
    </row>
    <row r="242" s="14" customFormat="1">
      <c r="A242" s="14"/>
      <c r="B242" s="252"/>
      <c r="C242" s="253"/>
      <c r="D242" s="224" t="s">
        <v>187</v>
      </c>
      <c r="E242" s="254" t="s">
        <v>30</v>
      </c>
      <c r="F242" s="255" t="s">
        <v>190</v>
      </c>
      <c r="G242" s="253"/>
      <c r="H242" s="256">
        <v>32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2" t="s">
        <v>187</v>
      </c>
      <c r="AU242" s="262" t="s">
        <v>82</v>
      </c>
      <c r="AV242" s="14" t="s">
        <v>181</v>
      </c>
      <c r="AW242" s="14" t="s">
        <v>36</v>
      </c>
      <c r="AX242" s="14" t="s">
        <v>80</v>
      </c>
      <c r="AY242" s="262" t="s">
        <v>175</v>
      </c>
    </row>
    <row r="243" s="11" customFormat="1" ht="22.8" customHeight="1">
      <c r="A243" s="11"/>
      <c r="B243" s="197"/>
      <c r="C243" s="198"/>
      <c r="D243" s="199" t="s">
        <v>72</v>
      </c>
      <c r="E243" s="285" t="s">
        <v>673</v>
      </c>
      <c r="F243" s="285" t="s">
        <v>674</v>
      </c>
      <c r="G243" s="198"/>
      <c r="H243" s="198"/>
      <c r="I243" s="201"/>
      <c r="J243" s="286">
        <f>BK243</f>
        <v>0</v>
      </c>
      <c r="K243" s="198"/>
      <c r="L243" s="203"/>
      <c r="M243" s="204"/>
      <c r="N243" s="205"/>
      <c r="O243" s="205"/>
      <c r="P243" s="206">
        <f>SUM(P244:P266)</f>
        <v>0</v>
      </c>
      <c r="Q243" s="205"/>
      <c r="R243" s="206">
        <f>SUM(R244:R266)</f>
        <v>0.0052595</v>
      </c>
      <c r="S243" s="205"/>
      <c r="T243" s="207">
        <f>SUM(T244:T266)</f>
        <v>0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R243" s="208" t="s">
        <v>82</v>
      </c>
      <c r="AT243" s="209" t="s">
        <v>72</v>
      </c>
      <c r="AU243" s="209" t="s">
        <v>80</v>
      </c>
      <c r="AY243" s="208" t="s">
        <v>175</v>
      </c>
      <c r="BK243" s="210">
        <f>SUM(BK244:BK266)</f>
        <v>0</v>
      </c>
    </row>
    <row r="244" s="2" customFormat="1" ht="16.5" customHeight="1">
      <c r="A244" s="42"/>
      <c r="B244" s="43"/>
      <c r="C244" s="211" t="s">
        <v>394</v>
      </c>
      <c r="D244" s="211" t="s">
        <v>176</v>
      </c>
      <c r="E244" s="212" t="s">
        <v>3698</v>
      </c>
      <c r="F244" s="213" t="s">
        <v>3699</v>
      </c>
      <c r="G244" s="214" t="s">
        <v>788</v>
      </c>
      <c r="H244" s="215">
        <v>16.850000000000002</v>
      </c>
      <c r="I244" s="216"/>
      <c r="J244" s="217">
        <f>ROUND(I244*H244,2)</f>
        <v>0</v>
      </c>
      <c r="K244" s="213" t="s">
        <v>3562</v>
      </c>
      <c r="L244" s="48"/>
      <c r="M244" s="218" t="s">
        <v>30</v>
      </c>
      <c r="N244" s="219" t="s">
        <v>44</v>
      </c>
      <c r="O244" s="88"/>
      <c r="P244" s="220">
        <f>O244*H244</f>
        <v>0</v>
      </c>
      <c r="Q244" s="220">
        <v>6.9999999999999992E-05</v>
      </c>
      <c r="R244" s="220">
        <f>Q244*H244</f>
        <v>0.0011795</v>
      </c>
      <c r="S244" s="220">
        <v>0</v>
      </c>
      <c r="T244" s="221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2" t="s">
        <v>305</v>
      </c>
      <c r="AT244" s="222" t="s">
        <v>176</v>
      </c>
      <c r="AU244" s="222" t="s">
        <v>82</v>
      </c>
      <c r="AY244" s="20" t="s">
        <v>175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0" t="s">
        <v>80</v>
      </c>
      <c r="BK244" s="223">
        <f>ROUND(I244*H244,2)</f>
        <v>0</v>
      </c>
      <c r="BL244" s="20" t="s">
        <v>305</v>
      </c>
      <c r="BM244" s="222" t="s">
        <v>4563</v>
      </c>
    </row>
    <row r="245" s="2" customFormat="1">
      <c r="A245" s="42"/>
      <c r="B245" s="43"/>
      <c r="C245" s="44"/>
      <c r="D245" s="224" t="s">
        <v>183</v>
      </c>
      <c r="E245" s="44"/>
      <c r="F245" s="225" t="s">
        <v>3701</v>
      </c>
      <c r="G245" s="44"/>
      <c r="H245" s="44"/>
      <c r="I245" s="226"/>
      <c r="J245" s="44"/>
      <c r="K245" s="44"/>
      <c r="L245" s="48"/>
      <c r="M245" s="227"/>
      <c r="N245" s="228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183</v>
      </c>
      <c r="AU245" s="20" t="s">
        <v>82</v>
      </c>
    </row>
    <row r="246" s="2" customFormat="1">
      <c r="A246" s="42"/>
      <c r="B246" s="43"/>
      <c r="C246" s="44"/>
      <c r="D246" s="229" t="s">
        <v>185</v>
      </c>
      <c r="E246" s="44"/>
      <c r="F246" s="230" t="s">
        <v>3702</v>
      </c>
      <c r="G246" s="44"/>
      <c r="H246" s="44"/>
      <c r="I246" s="226"/>
      <c r="J246" s="44"/>
      <c r="K246" s="44"/>
      <c r="L246" s="48"/>
      <c r="M246" s="227"/>
      <c r="N246" s="228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185</v>
      </c>
      <c r="AU246" s="20" t="s">
        <v>82</v>
      </c>
    </row>
    <row r="247" s="12" customFormat="1">
      <c r="A247" s="12"/>
      <c r="B247" s="231"/>
      <c r="C247" s="232"/>
      <c r="D247" s="224" t="s">
        <v>187</v>
      </c>
      <c r="E247" s="233" t="s">
        <v>30</v>
      </c>
      <c r="F247" s="234" t="s">
        <v>3703</v>
      </c>
      <c r="G247" s="232"/>
      <c r="H247" s="233" t="s">
        <v>30</v>
      </c>
      <c r="I247" s="235"/>
      <c r="J247" s="232"/>
      <c r="K247" s="232"/>
      <c r="L247" s="236"/>
      <c r="M247" s="237"/>
      <c r="N247" s="238"/>
      <c r="O247" s="238"/>
      <c r="P247" s="238"/>
      <c r="Q247" s="238"/>
      <c r="R247" s="238"/>
      <c r="S247" s="238"/>
      <c r="T247" s="239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40" t="s">
        <v>187</v>
      </c>
      <c r="AU247" s="240" t="s">
        <v>82</v>
      </c>
      <c r="AV247" s="12" t="s">
        <v>80</v>
      </c>
      <c r="AW247" s="12" t="s">
        <v>36</v>
      </c>
      <c r="AX247" s="12" t="s">
        <v>73</v>
      </c>
      <c r="AY247" s="240" t="s">
        <v>175</v>
      </c>
    </row>
    <row r="248" s="13" customFormat="1">
      <c r="A248" s="13"/>
      <c r="B248" s="241"/>
      <c r="C248" s="242"/>
      <c r="D248" s="224" t="s">
        <v>187</v>
      </c>
      <c r="E248" s="243" t="s">
        <v>30</v>
      </c>
      <c r="F248" s="244" t="s">
        <v>3704</v>
      </c>
      <c r="G248" s="242"/>
      <c r="H248" s="245">
        <v>8.1</v>
      </c>
      <c r="I248" s="246"/>
      <c r="J248" s="242"/>
      <c r="K248" s="242"/>
      <c r="L248" s="247"/>
      <c r="M248" s="248"/>
      <c r="N248" s="249"/>
      <c r="O248" s="249"/>
      <c r="P248" s="249"/>
      <c r="Q248" s="249"/>
      <c r="R248" s="249"/>
      <c r="S248" s="249"/>
      <c r="T248" s="25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1" t="s">
        <v>187</v>
      </c>
      <c r="AU248" s="251" t="s">
        <v>82</v>
      </c>
      <c r="AV248" s="13" t="s">
        <v>82</v>
      </c>
      <c r="AW248" s="13" t="s">
        <v>36</v>
      </c>
      <c r="AX248" s="13" t="s">
        <v>73</v>
      </c>
      <c r="AY248" s="251" t="s">
        <v>175</v>
      </c>
    </row>
    <row r="249" s="15" customFormat="1">
      <c r="A249" s="15"/>
      <c r="B249" s="263"/>
      <c r="C249" s="264"/>
      <c r="D249" s="224" t="s">
        <v>187</v>
      </c>
      <c r="E249" s="265" t="s">
        <v>30</v>
      </c>
      <c r="F249" s="266" t="s">
        <v>231</v>
      </c>
      <c r="G249" s="264"/>
      <c r="H249" s="267">
        <v>8.1</v>
      </c>
      <c r="I249" s="268"/>
      <c r="J249" s="264"/>
      <c r="K249" s="264"/>
      <c r="L249" s="269"/>
      <c r="M249" s="270"/>
      <c r="N249" s="271"/>
      <c r="O249" s="271"/>
      <c r="P249" s="271"/>
      <c r="Q249" s="271"/>
      <c r="R249" s="271"/>
      <c r="S249" s="271"/>
      <c r="T249" s="27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3" t="s">
        <v>187</v>
      </c>
      <c r="AU249" s="273" t="s">
        <v>82</v>
      </c>
      <c r="AV249" s="15" t="s">
        <v>196</v>
      </c>
      <c r="AW249" s="15" t="s">
        <v>36</v>
      </c>
      <c r="AX249" s="15" t="s">
        <v>73</v>
      </c>
      <c r="AY249" s="273" t="s">
        <v>175</v>
      </c>
    </row>
    <row r="250" s="12" customFormat="1">
      <c r="A250" s="12"/>
      <c r="B250" s="231"/>
      <c r="C250" s="232"/>
      <c r="D250" s="224" t="s">
        <v>187</v>
      </c>
      <c r="E250" s="233" t="s">
        <v>30</v>
      </c>
      <c r="F250" s="234" t="s">
        <v>3705</v>
      </c>
      <c r="G250" s="232"/>
      <c r="H250" s="233" t="s">
        <v>30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T250" s="240" t="s">
        <v>187</v>
      </c>
      <c r="AU250" s="240" t="s">
        <v>82</v>
      </c>
      <c r="AV250" s="12" t="s">
        <v>80</v>
      </c>
      <c r="AW250" s="12" t="s">
        <v>36</v>
      </c>
      <c r="AX250" s="12" t="s">
        <v>73</v>
      </c>
      <c r="AY250" s="240" t="s">
        <v>175</v>
      </c>
    </row>
    <row r="251" s="13" customFormat="1">
      <c r="A251" s="13"/>
      <c r="B251" s="241"/>
      <c r="C251" s="242"/>
      <c r="D251" s="224" t="s">
        <v>187</v>
      </c>
      <c r="E251" s="243" t="s">
        <v>30</v>
      </c>
      <c r="F251" s="244" t="s">
        <v>4564</v>
      </c>
      <c r="G251" s="242"/>
      <c r="H251" s="245">
        <v>8.75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187</v>
      </c>
      <c r="AU251" s="251" t="s">
        <v>82</v>
      </c>
      <c r="AV251" s="13" t="s">
        <v>82</v>
      </c>
      <c r="AW251" s="13" t="s">
        <v>36</v>
      </c>
      <c r="AX251" s="13" t="s">
        <v>73</v>
      </c>
      <c r="AY251" s="251" t="s">
        <v>175</v>
      </c>
    </row>
    <row r="252" s="15" customFormat="1">
      <c r="A252" s="15"/>
      <c r="B252" s="263"/>
      <c r="C252" s="264"/>
      <c r="D252" s="224" t="s">
        <v>187</v>
      </c>
      <c r="E252" s="265" t="s">
        <v>30</v>
      </c>
      <c r="F252" s="266" t="s">
        <v>231</v>
      </c>
      <c r="G252" s="264"/>
      <c r="H252" s="267">
        <v>8.75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3" t="s">
        <v>187</v>
      </c>
      <c r="AU252" s="273" t="s">
        <v>82</v>
      </c>
      <c r="AV252" s="15" t="s">
        <v>196</v>
      </c>
      <c r="AW252" s="15" t="s">
        <v>36</v>
      </c>
      <c r="AX252" s="15" t="s">
        <v>73</v>
      </c>
      <c r="AY252" s="273" t="s">
        <v>175</v>
      </c>
    </row>
    <row r="253" s="14" customFormat="1">
      <c r="A253" s="14"/>
      <c r="B253" s="252"/>
      <c r="C253" s="253"/>
      <c r="D253" s="224" t="s">
        <v>187</v>
      </c>
      <c r="E253" s="254" t="s">
        <v>30</v>
      </c>
      <c r="F253" s="255" t="s">
        <v>190</v>
      </c>
      <c r="G253" s="253"/>
      <c r="H253" s="256">
        <v>16.850000000000002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2" t="s">
        <v>187</v>
      </c>
      <c r="AU253" s="262" t="s">
        <v>82</v>
      </c>
      <c r="AV253" s="14" t="s">
        <v>181</v>
      </c>
      <c r="AW253" s="14" t="s">
        <v>36</v>
      </c>
      <c r="AX253" s="14" t="s">
        <v>80</v>
      </c>
      <c r="AY253" s="262" t="s">
        <v>175</v>
      </c>
    </row>
    <row r="254" s="2" customFormat="1" ht="16.5" customHeight="1">
      <c r="A254" s="42"/>
      <c r="B254" s="43"/>
      <c r="C254" s="287" t="s">
        <v>404</v>
      </c>
      <c r="D254" s="287" t="s">
        <v>770</v>
      </c>
      <c r="E254" s="288" t="s">
        <v>3707</v>
      </c>
      <c r="F254" s="289" t="s">
        <v>3708</v>
      </c>
      <c r="G254" s="290" t="s">
        <v>247</v>
      </c>
      <c r="H254" s="291">
        <v>4</v>
      </c>
      <c r="I254" s="292"/>
      <c r="J254" s="293">
        <f>ROUND(I254*H254,2)</f>
        <v>0</v>
      </c>
      <c r="K254" s="289" t="s">
        <v>180</v>
      </c>
      <c r="L254" s="294"/>
      <c r="M254" s="295" t="s">
        <v>30</v>
      </c>
      <c r="N254" s="296" t="s">
        <v>44</v>
      </c>
      <c r="O254" s="88"/>
      <c r="P254" s="220">
        <f>O254*H254</f>
        <v>0</v>
      </c>
      <c r="Q254" s="220">
        <v>0.00046000000000000008</v>
      </c>
      <c r="R254" s="220">
        <f>Q254*H254</f>
        <v>0.0018400000000000003</v>
      </c>
      <c r="S254" s="220">
        <v>0</v>
      </c>
      <c r="T254" s="221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2" t="s">
        <v>462</v>
      </c>
      <c r="AT254" s="222" t="s">
        <v>770</v>
      </c>
      <c r="AU254" s="222" t="s">
        <v>82</v>
      </c>
      <c r="AY254" s="20" t="s">
        <v>175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0" t="s">
        <v>80</v>
      </c>
      <c r="BK254" s="223">
        <f>ROUND(I254*H254,2)</f>
        <v>0</v>
      </c>
      <c r="BL254" s="20" t="s">
        <v>305</v>
      </c>
      <c r="BM254" s="222" t="s">
        <v>4565</v>
      </c>
    </row>
    <row r="255" s="2" customFormat="1">
      <c r="A255" s="42"/>
      <c r="B255" s="43"/>
      <c r="C255" s="44"/>
      <c r="D255" s="224" t="s">
        <v>183</v>
      </c>
      <c r="E255" s="44"/>
      <c r="F255" s="225" t="s">
        <v>3708</v>
      </c>
      <c r="G255" s="44"/>
      <c r="H255" s="44"/>
      <c r="I255" s="226"/>
      <c r="J255" s="44"/>
      <c r="K255" s="44"/>
      <c r="L255" s="48"/>
      <c r="M255" s="227"/>
      <c r="N255" s="228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183</v>
      </c>
      <c r="AU255" s="20" t="s">
        <v>82</v>
      </c>
    </row>
    <row r="256" s="13" customFormat="1">
      <c r="A256" s="13"/>
      <c r="B256" s="241"/>
      <c r="C256" s="242"/>
      <c r="D256" s="224" t="s">
        <v>187</v>
      </c>
      <c r="E256" s="243" t="s">
        <v>30</v>
      </c>
      <c r="F256" s="244" t="s">
        <v>4566</v>
      </c>
      <c r="G256" s="242"/>
      <c r="H256" s="245">
        <v>4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1" t="s">
        <v>187</v>
      </c>
      <c r="AU256" s="251" t="s">
        <v>82</v>
      </c>
      <c r="AV256" s="13" t="s">
        <v>82</v>
      </c>
      <c r="AW256" s="13" t="s">
        <v>36</v>
      </c>
      <c r="AX256" s="13" t="s">
        <v>73</v>
      </c>
      <c r="AY256" s="251" t="s">
        <v>175</v>
      </c>
    </row>
    <row r="257" s="12" customFormat="1">
      <c r="A257" s="12"/>
      <c r="B257" s="231"/>
      <c r="C257" s="232"/>
      <c r="D257" s="224" t="s">
        <v>187</v>
      </c>
      <c r="E257" s="233" t="s">
        <v>30</v>
      </c>
      <c r="F257" s="234" t="s">
        <v>4567</v>
      </c>
      <c r="G257" s="232"/>
      <c r="H257" s="233" t="s">
        <v>30</v>
      </c>
      <c r="I257" s="235"/>
      <c r="J257" s="232"/>
      <c r="K257" s="232"/>
      <c r="L257" s="236"/>
      <c r="M257" s="237"/>
      <c r="N257" s="238"/>
      <c r="O257" s="238"/>
      <c r="P257" s="238"/>
      <c r="Q257" s="238"/>
      <c r="R257" s="238"/>
      <c r="S257" s="238"/>
      <c r="T257" s="239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40" t="s">
        <v>187</v>
      </c>
      <c r="AU257" s="240" t="s">
        <v>82</v>
      </c>
      <c r="AV257" s="12" t="s">
        <v>80</v>
      </c>
      <c r="AW257" s="12" t="s">
        <v>36</v>
      </c>
      <c r="AX257" s="12" t="s">
        <v>73</v>
      </c>
      <c r="AY257" s="240" t="s">
        <v>175</v>
      </c>
    </row>
    <row r="258" s="14" customFormat="1">
      <c r="A258" s="14"/>
      <c r="B258" s="252"/>
      <c r="C258" s="253"/>
      <c r="D258" s="224" t="s">
        <v>187</v>
      </c>
      <c r="E258" s="254" t="s">
        <v>30</v>
      </c>
      <c r="F258" s="255" t="s">
        <v>190</v>
      </c>
      <c r="G258" s="253"/>
      <c r="H258" s="256">
        <v>4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2" t="s">
        <v>187</v>
      </c>
      <c r="AU258" s="262" t="s">
        <v>82</v>
      </c>
      <c r="AV258" s="14" t="s">
        <v>181</v>
      </c>
      <c r="AW258" s="14" t="s">
        <v>36</v>
      </c>
      <c r="AX258" s="14" t="s">
        <v>80</v>
      </c>
      <c r="AY258" s="262" t="s">
        <v>175</v>
      </c>
    </row>
    <row r="259" s="2" customFormat="1" ht="16.5" customHeight="1">
      <c r="A259" s="42"/>
      <c r="B259" s="43"/>
      <c r="C259" s="287" t="s">
        <v>418</v>
      </c>
      <c r="D259" s="287" t="s">
        <v>770</v>
      </c>
      <c r="E259" s="288" t="s">
        <v>4568</v>
      </c>
      <c r="F259" s="289" t="s">
        <v>4569</v>
      </c>
      <c r="G259" s="290" t="s">
        <v>567</v>
      </c>
      <c r="H259" s="291">
        <v>32</v>
      </c>
      <c r="I259" s="292"/>
      <c r="J259" s="293">
        <f>ROUND(I259*H259,2)</f>
        <v>0</v>
      </c>
      <c r="K259" s="289" t="s">
        <v>180</v>
      </c>
      <c r="L259" s="294"/>
      <c r="M259" s="295" t="s">
        <v>30</v>
      </c>
      <c r="N259" s="296" t="s">
        <v>44</v>
      </c>
      <c r="O259" s="88"/>
      <c r="P259" s="220">
        <f>O259*H259</f>
        <v>0</v>
      </c>
      <c r="Q259" s="220">
        <v>6.9999999999999992E-05</v>
      </c>
      <c r="R259" s="220">
        <f>Q259*H259</f>
        <v>0.0022399999999999996</v>
      </c>
      <c r="S259" s="220">
        <v>0</v>
      </c>
      <c r="T259" s="221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22" t="s">
        <v>462</v>
      </c>
      <c r="AT259" s="222" t="s">
        <v>770</v>
      </c>
      <c r="AU259" s="222" t="s">
        <v>82</v>
      </c>
      <c r="AY259" s="20" t="s">
        <v>175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20" t="s">
        <v>80</v>
      </c>
      <c r="BK259" s="223">
        <f>ROUND(I259*H259,2)</f>
        <v>0</v>
      </c>
      <c r="BL259" s="20" t="s">
        <v>305</v>
      </c>
      <c r="BM259" s="222" t="s">
        <v>4570</v>
      </c>
    </row>
    <row r="260" s="2" customFormat="1">
      <c r="A260" s="42"/>
      <c r="B260" s="43"/>
      <c r="C260" s="44"/>
      <c r="D260" s="224" t="s">
        <v>183</v>
      </c>
      <c r="E260" s="44"/>
      <c r="F260" s="225" t="s">
        <v>4569</v>
      </c>
      <c r="G260" s="44"/>
      <c r="H260" s="44"/>
      <c r="I260" s="226"/>
      <c r="J260" s="44"/>
      <c r="K260" s="44"/>
      <c r="L260" s="48"/>
      <c r="M260" s="227"/>
      <c r="N260" s="228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0" t="s">
        <v>183</v>
      </c>
      <c r="AU260" s="20" t="s">
        <v>82</v>
      </c>
    </row>
    <row r="261" s="12" customFormat="1">
      <c r="A261" s="12"/>
      <c r="B261" s="231"/>
      <c r="C261" s="232"/>
      <c r="D261" s="224" t="s">
        <v>187</v>
      </c>
      <c r="E261" s="233" t="s">
        <v>30</v>
      </c>
      <c r="F261" s="234" t="s">
        <v>4571</v>
      </c>
      <c r="G261" s="232"/>
      <c r="H261" s="233" t="s">
        <v>30</v>
      </c>
      <c r="I261" s="235"/>
      <c r="J261" s="232"/>
      <c r="K261" s="232"/>
      <c r="L261" s="236"/>
      <c r="M261" s="237"/>
      <c r="N261" s="238"/>
      <c r="O261" s="238"/>
      <c r="P261" s="238"/>
      <c r="Q261" s="238"/>
      <c r="R261" s="238"/>
      <c r="S261" s="238"/>
      <c r="T261" s="239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40" t="s">
        <v>187</v>
      </c>
      <c r="AU261" s="240" t="s">
        <v>82</v>
      </c>
      <c r="AV261" s="12" t="s">
        <v>80</v>
      </c>
      <c r="AW261" s="12" t="s">
        <v>36</v>
      </c>
      <c r="AX261" s="12" t="s">
        <v>73</v>
      </c>
      <c r="AY261" s="240" t="s">
        <v>175</v>
      </c>
    </row>
    <row r="262" s="13" customFormat="1">
      <c r="A262" s="13"/>
      <c r="B262" s="241"/>
      <c r="C262" s="242"/>
      <c r="D262" s="224" t="s">
        <v>187</v>
      </c>
      <c r="E262" s="243" t="s">
        <v>30</v>
      </c>
      <c r="F262" s="244" t="s">
        <v>4572</v>
      </c>
      <c r="G262" s="242"/>
      <c r="H262" s="245">
        <v>32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1" t="s">
        <v>187</v>
      </c>
      <c r="AU262" s="251" t="s">
        <v>82</v>
      </c>
      <c r="AV262" s="13" t="s">
        <v>82</v>
      </c>
      <c r="AW262" s="13" t="s">
        <v>36</v>
      </c>
      <c r="AX262" s="13" t="s">
        <v>73</v>
      </c>
      <c r="AY262" s="251" t="s">
        <v>175</v>
      </c>
    </row>
    <row r="263" s="14" customFormat="1">
      <c r="A263" s="14"/>
      <c r="B263" s="252"/>
      <c r="C263" s="253"/>
      <c r="D263" s="224" t="s">
        <v>187</v>
      </c>
      <c r="E263" s="254" t="s">
        <v>30</v>
      </c>
      <c r="F263" s="255" t="s">
        <v>190</v>
      </c>
      <c r="G263" s="253"/>
      <c r="H263" s="256">
        <v>32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2" t="s">
        <v>187</v>
      </c>
      <c r="AU263" s="262" t="s">
        <v>82</v>
      </c>
      <c r="AV263" s="14" t="s">
        <v>181</v>
      </c>
      <c r="AW263" s="14" t="s">
        <v>36</v>
      </c>
      <c r="AX263" s="14" t="s">
        <v>80</v>
      </c>
      <c r="AY263" s="262" t="s">
        <v>175</v>
      </c>
    </row>
    <row r="264" s="2" customFormat="1" ht="16.5" customHeight="1">
      <c r="A264" s="42"/>
      <c r="B264" s="43"/>
      <c r="C264" s="211" t="s">
        <v>427</v>
      </c>
      <c r="D264" s="211" t="s">
        <v>176</v>
      </c>
      <c r="E264" s="212" t="s">
        <v>2525</v>
      </c>
      <c r="F264" s="213" t="s">
        <v>2526</v>
      </c>
      <c r="G264" s="214" t="s">
        <v>295</v>
      </c>
      <c r="H264" s="215">
        <v>0.005</v>
      </c>
      <c r="I264" s="216"/>
      <c r="J264" s="217">
        <f>ROUND(I264*H264,2)</f>
        <v>0</v>
      </c>
      <c r="K264" s="213" t="s">
        <v>180</v>
      </c>
      <c r="L264" s="48"/>
      <c r="M264" s="218" t="s">
        <v>30</v>
      </c>
      <c r="N264" s="219" t="s">
        <v>44</v>
      </c>
      <c r="O264" s="88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2" t="s">
        <v>305</v>
      </c>
      <c r="AT264" s="222" t="s">
        <v>176</v>
      </c>
      <c r="AU264" s="222" t="s">
        <v>82</v>
      </c>
      <c r="AY264" s="20" t="s">
        <v>175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0" t="s">
        <v>80</v>
      </c>
      <c r="BK264" s="223">
        <f>ROUND(I264*H264,2)</f>
        <v>0</v>
      </c>
      <c r="BL264" s="20" t="s">
        <v>305</v>
      </c>
      <c r="BM264" s="222" t="s">
        <v>4573</v>
      </c>
    </row>
    <row r="265" s="2" customFormat="1">
      <c r="A265" s="42"/>
      <c r="B265" s="43"/>
      <c r="C265" s="44"/>
      <c r="D265" s="224" t="s">
        <v>183</v>
      </c>
      <c r="E265" s="44"/>
      <c r="F265" s="225" t="s">
        <v>2528</v>
      </c>
      <c r="G265" s="44"/>
      <c r="H265" s="44"/>
      <c r="I265" s="226"/>
      <c r="J265" s="44"/>
      <c r="K265" s="44"/>
      <c r="L265" s="48"/>
      <c r="M265" s="227"/>
      <c r="N265" s="228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183</v>
      </c>
      <c r="AU265" s="20" t="s">
        <v>82</v>
      </c>
    </row>
    <row r="266" s="2" customFormat="1">
      <c r="A266" s="42"/>
      <c r="B266" s="43"/>
      <c r="C266" s="44"/>
      <c r="D266" s="229" t="s">
        <v>185</v>
      </c>
      <c r="E266" s="44"/>
      <c r="F266" s="230" t="s">
        <v>2529</v>
      </c>
      <c r="G266" s="44"/>
      <c r="H266" s="44"/>
      <c r="I266" s="226"/>
      <c r="J266" s="44"/>
      <c r="K266" s="44"/>
      <c r="L266" s="48"/>
      <c r="M266" s="276"/>
      <c r="N266" s="277"/>
      <c r="O266" s="278"/>
      <c r="P266" s="278"/>
      <c r="Q266" s="278"/>
      <c r="R266" s="278"/>
      <c r="S266" s="278"/>
      <c r="T266" s="27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185</v>
      </c>
      <c r="AU266" s="20" t="s">
        <v>82</v>
      </c>
    </row>
    <row r="267" s="2" customFormat="1" ht="6.96" customHeight="1">
      <c r="A267" s="42"/>
      <c r="B267" s="63"/>
      <c r="C267" s="64"/>
      <c r="D267" s="64"/>
      <c r="E267" s="64"/>
      <c r="F267" s="64"/>
      <c r="G267" s="64"/>
      <c r="H267" s="64"/>
      <c r="I267" s="64"/>
      <c r="J267" s="64"/>
      <c r="K267" s="64"/>
      <c r="L267" s="48"/>
      <c r="M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</row>
  </sheetData>
  <sheetProtection sheet="1" autoFilter="0" formatColumns="0" formatRows="0" objects="1" scenarios="1" spinCount="100000" saltValue="gAT2rWyhZeCJOwNcw0GLBuwxrlNX4VRYYze2rf/15fMPpy/AbD3KavZ5wocdGnxjpq8wlFS/vv7aK6HTQrbEAw==" hashValue="n6USgHHFGc+i3Hb3nl8nAKD8ktEzeuH37WwoeiZToMDoDmXqLbiVoTd4ZSnvJN8YBZBqzfT0BjVzIwYYPQ4ZOQ==" algorithmName="SHA-512" password="CC35"/>
  <autoFilter ref="C93:K26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hyperlinks>
    <hyperlink ref="F99" r:id="rId1" display="https://podminky.urs.cz/item/CS_URS_2024_01/612325121"/>
    <hyperlink ref="F106" r:id="rId2" display="https://podminky.urs.cz/item/CS_URS_2024_01/974031154"/>
    <hyperlink ref="F112" r:id="rId3" display="https://podminky.urs.cz/item/CS_URS_2024_01/997013501"/>
    <hyperlink ref="F115" r:id="rId4" display="https://podminky.urs.cz/item/CS_URS_2024_01/997013509"/>
    <hyperlink ref="F120" r:id="rId5" display="https://podminky.urs.cz/item/CS_URS_2024_01/997013861"/>
    <hyperlink ref="F126" r:id="rId6" display="https://podminky.urs.cz/item/CS_URS_2024_01/713463131"/>
    <hyperlink ref="F152" r:id="rId7" display="https://podminky.urs.cz/item/CS_URS_2024_01/998713101"/>
    <hyperlink ref="F173" r:id="rId8" display="https://podminky.urs.cz/item/CS_URS_2024_01/722190901"/>
    <hyperlink ref="F180" r:id="rId9" display="https://podminky.urs.cz/item/CS_URS_2023_02/722232043"/>
    <hyperlink ref="F187" r:id="rId10" display="https://podminky.urs.cz/item/CS_URS_2023_02/722232045"/>
    <hyperlink ref="F194" r:id="rId11" display="https://podminky.urs.cz/item/CS_URS_2023_02/722224152"/>
    <hyperlink ref="F201" r:id="rId12" display="https://podminky.urs.cz/item/CS_URS_2023_02/722232061"/>
    <hyperlink ref="F208" r:id="rId13" display="https://podminky.urs.cz/item/CS_URS_2024_01/722290226"/>
    <hyperlink ref="F215" r:id="rId14" display="https://podminky.urs.cz/item/CS_URS_2024_01/722290234"/>
    <hyperlink ref="F234" r:id="rId15" display="https://podminky.urs.cz/item/CS_URS_2024_01/998722101"/>
    <hyperlink ref="F238" r:id="rId16" display="https://podminky.urs.cz/item/CS_URS_2024_01/723190907"/>
    <hyperlink ref="F246" r:id="rId17" display="https://podminky.urs.cz/item/CS_URS_2023_02/767995111"/>
    <hyperlink ref="F266" r:id="rId18" display="https://podminky.urs.cz/item/CS_URS_2024_01/998767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4574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3718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ROUND((SUM(BE90:BE162)),  2)</f>
        <v>0</v>
      </c>
      <c r="G35" s="42"/>
      <c r="H35" s="42"/>
      <c r="I35" s="163">
        <v>0.21</v>
      </c>
      <c r="J35" s="162">
        <f>ROUND(((SUM(BE90:BE162))*I35),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ROUND((SUM(BF90:BF162)),  2)</f>
        <v>0</v>
      </c>
      <c r="G36" s="42"/>
      <c r="H36" s="42"/>
      <c r="I36" s="163">
        <v>0.12</v>
      </c>
      <c r="J36" s="162">
        <f>ROUND(((SUM(BF90:BF162))*I36),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ROUND((SUM(BG90:BG162)),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ROUND((SUM(BH90:BH162)),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ROUND((SUM(BI90:BI162)),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13.02 - SO02 - STLAČENÝ VZDUCH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696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3824</v>
      </c>
      <c r="E65" s="282"/>
      <c r="F65" s="282"/>
      <c r="G65" s="282"/>
      <c r="H65" s="282"/>
      <c r="I65" s="282"/>
      <c r="J65" s="283">
        <f>J92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704</v>
      </c>
      <c r="E66" s="282"/>
      <c r="F66" s="282"/>
      <c r="G66" s="282"/>
      <c r="H66" s="282"/>
      <c r="I66" s="282"/>
      <c r="J66" s="283">
        <f>J130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9" customFormat="1" ht="24.96" customHeight="1">
      <c r="A67" s="9"/>
      <c r="B67" s="180"/>
      <c r="C67" s="181"/>
      <c r="D67" s="182" t="s">
        <v>3825</v>
      </c>
      <c r="E67" s="183"/>
      <c r="F67" s="183"/>
      <c r="G67" s="183"/>
      <c r="H67" s="183"/>
      <c r="I67" s="183"/>
      <c r="J67" s="184">
        <f>J155</f>
        <v>0</v>
      </c>
      <c r="K67" s="181"/>
      <c r="L67" s="185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6" customFormat="1" ht="19.92" customHeight="1">
      <c r="A68" s="16"/>
      <c r="B68" s="280"/>
      <c r="C68" s="129"/>
      <c r="D68" s="281" t="s">
        <v>3826</v>
      </c>
      <c r="E68" s="282"/>
      <c r="F68" s="282"/>
      <c r="G68" s="282"/>
      <c r="H68" s="282"/>
      <c r="I68" s="282"/>
      <c r="J68" s="283">
        <f>J156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161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5" t="str">
        <f>E7</f>
        <v>Ledeč n. S. škola přístavba dílny pro CNC</v>
      </c>
      <c r="F78" s="35"/>
      <c r="G78" s="35"/>
      <c r="H78" s="35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4"/>
      <c r="C79" s="35" t="s">
        <v>140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2"/>
      <c r="B80" s="43"/>
      <c r="C80" s="44"/>
      <c r="D80" s="44"/>
      <c r="E80" s="175" t="s">
        <v>141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142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13.02 - SO02 - STLAČENÝ VZDUCH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F14</f>
        <v xml:space="preserve"> </v>
      </c>
      <c r="G84" s="44"/>
      <c r="H84" s="44"/>
      <c r="I84" s="35" t="s">
        <v>24</v>
      </c>
      <c r="J84" s="76" t="str">
        <f>IF(J14="","",J14)</f>
        <v>6. 3. 2024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28</v>
      </c>
      <c r="D86" s="44"/>
      <c r="E86" s="44"/>
      <c r="F86" s="30" t="str">
        <f>E17</f>
        <v xml:space="preserve"> </v>
      </c>
      <c r="G86" s="44"/>
      <c r="H86" s="44"/>
      <c r="I86" s="35" t="s">
        <v>34</v>
      </c>
      <c r="J86" s="40" t="str">
        <f>E23</f>
        <v xml:space="preserve"> 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32</v>
      </c>
      <c r="D87" s="44"/>
      <c r="E87" s="44"/>
      <c r="F87" s="30" t="str">
        <f>IF(E20="","",E20)</f>
        <v>Vyplň údaj</v>
      </c>
      <c r="G87" s="44"/>
      <c r="H87" s="44"/>
      <c r="I87" s="35" t="s">
        <v>35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0" customFormat="1" ht="29.28" customHeight="1">
      <c r="A89" s="186"/>
      <c r="B89" s="187"/>
      <c r="C89" s="188" t="s">
        <v>162</v>
      </c>
      <c r="D89" s="189" t="s">
        <v>58</v>
      </c>
      <c r="E89" s="189" t="s">
        <v>54</v>
      </c>
      <c r="F89" s="189" t="s">
        <v>55</v>
      </c>
      <c r="G89" s="189" t="s">
        <v>163</v>
      </c>
      <c r="H89" s="189" t="s">
        <v>164</v>
      </c>
      <c r="I89" s="189" t="s">
        <v>165</v>
      </c>
      <c r="J89" s="189" t="s">
        <v>148</v>
      </c>
      <c r="K89" s="190" t="s">
        <v>166</v>
      </c>
      <c r="L89" s="191"/>
      <c r="M89" s="96" t="s">
        <v>30</v>
      </c>
      <c r="N89" s="97" t="s">
        <v>43</v>
      </c>
      <c r="O89" s="97" t="s">
        <v>167</v>
      </c>
      <c r="P89" s="97" t="s">
        <v>168</v>
      </c>
      <c r="Q89" s="97" t="s">
        <v>169</v>
      </c>
      <c r="R89" s="97" t="s">
        <v>170</v>
      </c>
      <c r="S89" s="97" t="s">
        <v>171</v>
      </c>
      <c r="T89" s="98" t="s">
        <v>172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42"/>
      <c r="B90" s="43"/>
      <c r="C90" s="103" t="s">
        <v>173</v>
      </c>
      <c r="D90" s="44"/>
      <c r="E90" s="44"/>
      <c r="F90" s="44"/>
      <c r="G90" s="44"/>
      <c r="H90" s="44"/>
      <c r="I90" s="44"/>
      <c r="J90" s="192">
        <f>BK90</f>
        <v>0</v>
      </c>
      <c r="K90" s="44"/>
      <c r="L90" s="48"/>
      <c r="M90" s="99"/>
      <c r="N90" s="193"/>
      <c r="O90" s="100"/>
      <c r="P90" s="194">
        <f>P91+P155</f>
        <v>0</v>
      </c>
      <c r="Q90" s="100"/>
      <c r="R90" s="194">
        <f>R91+R155</f>
        <v>0.098383500000000016</v>
      </c>
      <c r="S90" s="100"/>
      <c r="T90" s="195">
        <f>T91+T155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72</v>
      </c>
      <c r="AU90" s="20" t="s">
        <v>149</v>
      </c>
      <c r="BK90" s="196">
        <f>BK91+BK155</f>
        <v>0</v>
      </c>
    </row>
    <row r="91" s="11" customFormat="1" ht="25.92" customHeight="1">
      <c r="A91" s="11"/>
      <c r="B91" s="197"/>
      <c r="C91" s="198"/>
      <c r="D91" s="199" t="s">
        <v>72</v>
      </c>
      <c r="E91" s="200" t="s">
        <v>1886</v>
      </c>
      <c r="F91" s="200" t="s">
        <v>1887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P92+P130</f>
        <v>0</v>
      </c>
      <c r="Q91" s="205"/>
      <c r="R91" s="206">
        <f>R92+R130</f>
        <v>0.098383500000000016</v>
      </c>
      <c r="S91" s="205"/>
      <c r="T91" s="207">
        <f>T92+T130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8" t="s">
        <v>82</v>
      </c>
      <c r="AT91" s="209" t="s">
        <v>72</v>
      </c>
      <c r="AU91" s="209" t="s">
        <v>73</v>
      </c>
      <c r="AY91" s="208" t="s">
        <v>175</v>
      </c>
      <c r="BK91" s="210">
        <f>BK92+BK130</f>
        <v>0</v>
      </c>
    </row>
    <row r="92" s="11" customFormat="1" ht="22.8" customHeight="1">
      <c r="A92" s="11"/>
      <c r="B92" s="197"/>
      <c r="C92" s="198"/>
      <c r="D92" s="199" t="s">
        <v>72</v>
      </c>
      <c r="E92" s="285" t="s">
        <v>3506</v>
      </c>
      <c r="F92" s="285" t="s">
        <v>3507</v>
      </c>
      <c r="G92" s="198"/>
      <c r="H92" s="198"/>
      <c r="I92" s="201"/>
      <c r="J92" s="286">
        <f>BK92</f>
        <v>0</v>
      </c>
      <c r="K92" s="198"/>
      <c r="L92" s="203"/>
      <c r="M92" s="204"/>
      <c r="N92" s="205"/>
      <c r="O92" s="205"/>
      <c r="P92" s="206">
        <f>SUM(P93:P129)</f>
        <v>0</v>
      </c>
      <c r="Q92" s="205"/>
      <c r="R92" s="206">
        <f>SUM(R93:R129)</f>
        <v>0.096160000000000016</v>
      </c>
      <c r="S92" s="205"/>
      <c r="T92" s="207">
        <f>SUM(T93:T129)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8" t="s">
        <v>82</v>
      </c>
      <c r="AT92" s="209" t="s">
        <v>72</v>
      </c>
      <c r="AU92" s="209" t="s">
        <v>80</v>
      </c>
      <c r="AY92" s="208" t="s">
        <v>175</v>
      </c>
      <c r="BK92" s="210">
        <f>SUM(BK93:BK129)</f>
        <v>0</v>
      </c>
    </row>
    <row r="93" s="2" customFormat="1" ht="16.5" customHeight="1">
      <c r="A93" s="42"/>
      <c r="B93" s="43"/>
      <c r="C93" s="211" t="s">
        <v>80</v>
      </c>
      <c r="D93" s="275" t="s">
        <v>176</v>
      </c>
      <c r="E93" s="212" t="s">
        <v>3533</v>
      </c>
      <c r="F93" s="213" t="s">
        <v>3534</v>
      </c>
      <c r="G93" s="214" t="s">
        <v>247</v>
      </c>
      <c r="H93" s="215">
        <v>1.5</v>
      </c>
      <c r="I93" s="216"/>
      <c r="J93" s="217">
        <f>ROUND(I93*H93,2)</f>
        <v>0</v>
      </c>
      <c r="K93" s="213" t="s">
        <v>30</v>
      </c>
      <c r="L93" s="48"/>
      <c r="M93" s="218" t="s">
        <v>30</v>
      </c>
      <c r="N93" s="219" t="s">
        <v>44</v>
      </c>
      <c r="O93" s="88"/>
      <c r="P93" s="220">
        <f>O93*H93</f>
        <v>0</v>
      </c>
      <c r="Q93" s="220">
        <v>0.00126</v>
      </c>
      <c r="R93" s="220">
        <f>Q93*H93</f>
        <v>0.0018900000000000003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305</v>
      </c>
      <c r="AT93" s="222" t="s">
        <v>176</v>
      </c>
      <c r="AU93" s="222" t="s">
        <v>82</v>
      </c>
      <c r="AY93" s="20" t="s">
        <v>175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80</v>
      </c>
      <c r="BK93" s="223">
        <f>ROUND(I93*H93,2)</f>
        <v>0</v>
      </c>
      <c r="BL93" s="20" t="s">
        <v>305</v>
      </c>
      <c r="BM93" s="222" t="s">
        <v>4575</v>
      </c>
    </row>
    <row r="94" s="2" customFormat="1">
      <c r="A94" s="42"/>
      <c r="B94" s="43"/>
      <c r="C94" s="44"/>
      <c r="D94" s="224" t="s">
        <v>183</v>
      </c>
      <c r="E94" s="44"/>
      <c r="F94" s="225" t="s">
        <v>3534</v>
      </c>
      <c r="G94" s="44"/>
      <c r="H94" s="44"/>
      <c r="I94" s="226"/>
      <c r="J94" s="44"/>
      <c r="K94" s="44"/>
      <c r="L94" s="48"/>
      <c r="M94" s="227"/>
      <c r="N94" s="228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183</v>
      </c>
      <c r="AU94" s="20" t="s">
        <v>82</v>
      </c>
    </row>
    <row r="95" s="2" customFormat="1">
      <c r="A95" s="42"/>
      <c r="B95" s="43"/>
      <c r="C95" s="44"/>
      <c r="D95" s="224" t="s">
        <v>311</v>
      </c>
      <c r="E95" s="44"/>
      <c r="F95" s="274" t="s">
        <v>3536</v>
      </c>
      <c r="G95" s="44"/>
      <c r="H95" s="44"/>
      <c r="I95" s="226"/>
      <c r="J95" s="44"/>
      <c r="K95" s="44"/>
      <c r="L95" s="48"/>
      <c r="M95" s="227"/>
      <c r="N95" s="228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311</v>
      </c>
      <c r="AU95" s="20" t="s">
        <v>82</v>
      </c>
    </row>
    <row r="96" s="12" customFormat="1">
      <c r="A96" s="12"/>
      <c r="B96" s="231"/>
      <c r="C96" s="232"/>
      <c r="D96" s="224" t="s">
        <v>187</v>
      </c>
      <c r="E96" s="233" t="s">
        <v>30</v>
      </c>
      <c r="F96" s="234" t="s">
        <v>3829</v>
      </c>
      <c r="G96" s="232"/>
      <c r="H96" s="233" t="s">
        <v>30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40" t="s">
        <v>187</v>
      </c>
      <c r="AU96" s="240" t="s">
        <v>82</v>
      </c>
      <c r="AV96" s="12" t="s">
        <v>80</v>
      </c>
      <c r="AW96" s="12" t="s">
        <v>36</v>
      </c>
      <c r="AX96" s="12" t="s">
        <v>73</v>
      </c>
      <c r="AY96" s="240" t="s">
        <v>175</v>
      </c>
    </row>
    <row r="97" s="13" customFormat="1">
      <c r="A97" s="13"/>
      <c r="B97" s="241"/>
      <c r="C97" s="242"/>
      <c r="D97" s="224" t="s">
        <v>187</v>
      </c>
      <c r="E97" s="243" t="s">
        <v>30</v>
      </c>
      <c r="F97" s="244" t="s">
        <v>4576</v>
      </c>
      <c r="G97" s="242"/>
      <c r="H97" s="245">
        <v>1.5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51" t="s">
        <v>187</v>
      </c>
      <c r="AU97" s="251" t="s">
        <v>82</v>
      </c>
      <c r="AV97" s="13" t="s">
        <v>82</v>
      </c>
      <c r="AW97" s="13" t="s">
        <v>36</v>
      </c>
      <c r="AX97" s="13" t="s">
        <v>73</v>
      </c>
      <c r="AY97" s="251" t="s">
        <v>175</v>
      </c>
    </row>
    <row r="98" s="14" customFormat="1">
      <c r="A98" s="14"/>
      <c r="B98" s="252"/>
      <c r="C98" s="253"/>
      <c r="D98" s="224" t="s">
        <v>187</v>
      </c>
      <c r="E98" s="254" t="s">
        <v>30</v>
      </c>
      <c r="F98" s="255" t="s">
        <v>190</v>
      </c>
      <c r="G98" s="253"/>
      <c r="H98" s="256">
        <v>1.5</v>
      </c>
      <c r="I98" s="257"/>
      <c r="J98" s="253"/>
      <c r="K98" s="253"/>
      <c r="L98" s="258"/>
      <c r="M98" s="259"/>
      <c r="N98" s="260"/>
      <c r="O98" s="260"/>
      <c r="P98" s="260"/>
      <c r="Q98" s="260"/>
      <c r="R98" s="260"/>
      <c r="S98" s="260"/>
      <c r="T98" s="26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62" t="s">
        <v>187</v>
      </c>
      <c r="AU98" s="262" t="s">
        <v>82</v>
      </c>
      <c r="AV98" s="14" t="s">
        <v>181</v>
      </c>
      <c r="AW98" s="14" t="s">
        <v>36</v>
      </c>
      <c r="AX98" s="14" t="s">
        <v>80</v>
      </c>
      <c r="AY98" s="262" t="s">
        <v>175</v>
      </c>
    </row>
    <row r="99" s="2" customFormat="1" ht="16.5" customHeight="1">
      <c r="A99" s="42"/>
      <c r="B99" s="43"/>
      <c r="C99" s="211" t="s">
        <v>82</v>
      </c>
      <c r="D99" s="275" t="s">
        <v>176</v>
      </c>
      <c r="E99" s="212" t="s">
        <v>3831</v>
      </c>
      <c r="F99" s="213" t="s">
        <v>3832</v>
      </c>
      <c r="G99" s="214" t="s">
        <v>247</v>
      </c>
      <c r="H99" s="215">
        <v>32</v>
      </c>
      <c r="I99" s="216"/>
      <c r="J99" s="217">
        <f>ROUND(I99*H99,2)</f>
        <v>0</v>
      </c>
      <c r="K99" s="213" t="s">
        <v>30</v>
      </c>
      <c r="L99" s="48"/>
      <c r="M99" s="218" t="s">
        <v>30</v>
      </c>
      <c r="N99" s="219" t="s">
        <v>44</v>
      </c>
      <c r="O99" s="88"/>
      <c r="P99" s="220">
        <f>O99*H99</f>
        <v>0</v>
      </c>
      <c r="Q99" s="220">
        <v>0.00284</v>
      </c>
      <c r="R99" s="220">
        <f>Q99*H99</f>
        <v>0.090880000000000016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305</v>
      </c>
      <c r="AT99" s="222" t="s">
        <v>176</v>
      </c>
      <c r="AU99" s="222" t="s">
        <v>82</v>
      </c>
      <c r="AY99" s="20" t="s">
        <v>175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80</v>
      </c>
      <c r="BK99" s="223">
        <f>ROUND(I99*H99,2)</f>
        <v>0</v>
      </c>
      <c r="BL99" s="20" t="s">
        <v>305</v>
      </c>
      <c r="BM99" s="222" t="s">
        <v>4577</v>
      </c>
    </row>
    <row r="100" s="2" customFormat="1">
      <c r="A100" s="42"/>
      <c r="B100" s="43"/>
      <c r="C100" s="44"/>
      <c r="D100" s="224" t="s">
        <v>183</v>
      </c>
      <c r="E100" s="44"/>
      <c r="F100" s="225" t="s">
        <v>3834</v>
      </c>
      <c r="G100" s="44"/>
      <c r="H100" s="44"/>
      <c r="I100" s="226"/>
      <c r="J100" s="44"/>
      <c r="K100" s="44"/>
      <c r="L100" s="48"/>
      <c r="M100" s="227"/>
      <c r="N100" s="228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183</v>
      </c>
      <c r="AU100" s="20" t="s">
        <v>82</v>
      </c>
    </row>
    <row r="101" s="2" customFormat="1">
      <c r="A101" s="42"/>
      <c r="B101" s="43"/>
      <c r="C101" s="44"/>
      <c r="D101" s="224" t="s">
        <v>311</v>
      </c>
      <c r="E101" s="44"/>
      <c r="F101" s="274" t="s">
        <v>3835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311</v>
      </c>
      <c r="AU101" s="20" t="s">
        <v>82</v>
      </c>
    </row>
    <row r="102" s="12" customFormat="1">
      <c r="A102" s="12"/>
      <c r="B102" s="231"/>
      <c r="C102" s="232"/>
      <c r="D102" s="224" t="s">
        <v>187</v>
      </c>
      <c r="E102" s="233" t="s">
        <v>30</v>
      </c>
      <c r="F102" s="234" t="s">
        <v>3836</v>
      </c>
      <c r="G102" s="232"/>
      <c r="H102" s="233" t="s">
        <v>30</v>
      </c>
      <c r="I102" s="235"/>
      <c r="J102" s="232"/>
      <c r="K102" s="232"/>
      <c r="L102" s="236"/>
      <c r="M102" s="237"/>
      <c r="N102" s="238"/>
      <c r="O102" s="238"/>
      <c r="P102" s="238"/>
      <c r="Q102" s="238"/>
      <c r="R102" s="238"/>
      <c r="S102" s="238"/>
      <c r="T102" s="239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40" t="s">
        <v>187</v>
      </c>
      <c r="AU102" s="240" t="s">
        <v>82</v>
      </c>
      <c r="AV102" s="12" t="s">
        <v>80</v>
      </c>
      <c r="AW102" s="12" t="s">
        <v>36</v>
      </c>
      <c r="AX102" s="12" t="s">
        <v>73</v>
      </c>
      <c r="AY102" s="240" t="s">
        <v>175</v>
      </c>
    </row>
    <row r="103" s="13" customFormat="1">
      <c r="A103" s="13"/>
      <c r="B103" s="241"/>
      <c r="C103" s="242"/>
      <c r="D103" s="224" t="s">
        <v>187</v>
      </c>
      <c r="E103" s="243" t="s">
        <v>30</v>
      </c>
      <c r="F103" s="244" t="s">
        <v>4578</v>
      </c>
      <c r="G103" s="242"/>
      <c r="H103" s="245">
        <v>32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187</v>
      </c>
      <c r="AU103" s="251" t="s">
        <v>82</v>
      </c>
      <c r="AV103" s="13" t="s">
        <v>82</v>
      </c>
      <c r="AW103" s="13" t="s">
        <v>36</v>
      </c>
      <c r="AX103" s="13" t="s">
        <v>73</v>
      </c>
      <c r="AY103" s="251" t="s">
        <v>175</v>
      </c>
    </row>
    <row r="104" s="14" customFormat="1">
      <c r="A104" s="14"/>
      <c r="B104" s="252"/>
      <c r="C104" s="253"/>
      <c r="D104" s="224" t="s">
        <v>187</v>
      </c>
      <c r="E104" s="254" t="s">
        <v>30</v>
      </c>
      <c r="F104" s="255" t="s">
        <v>190</v>
      </c>
      <c r="G104" s="253"/>
      <c r="H104" s="256">
        <v>32</v>
      </c>
      <c r="I104" s="257"/>
      <c r="J104" s="253"/>
      <c r="K104" s="253"/>
      <c r="L104" s="258"/>
      <c r="M104" s="259"/>
      <c r="N104" s="260"/>
      <c r="O104" s="260"/>
      <c r="P104" s="260"/>
      <c r="Q104" s="260"/>
      <c r="R104" s="260"/>
      <c r="S104" s="260"/>
      <c r="T104" s="26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2" t="s">
        <v>187</v>
      </c>
      <c r="AU104" s="262" t="s">
        <v>82</v>
      </c>
      <c r="AV104" s="14" t="s">
        <v>181</v>
      </c>
      <c r="AW104" s="14" t="s">
        <v>36</v>
      </c>
      <c r="AX104" s="14" t="s">
        <v>80</v>
      </c>
      <c r="AY104" s="262" t="s">
        <v>175</v>
      </c>
    </row>
    <row r="105" s="2" customFormat="1" ht="16.5" customHeight="1">
      <c r="A105" s="42"/>
      <c r="B105" s="43"/>
      <c r="C105" s="211" t="s">
        <v>196</v>
      </c>
      <c r="D105" s="211" t="s">
        <v>176</v>
      </c>
      <c r="E105" s="212" t="s">
        <v>3854</v>
      </c>
      <c r="F105" s="213" t="s">
        <v>3855</v>
      </c>
      <c r="G105" s="214" t="s">
        <v>567</v>
      </c>
      <c r="H105" s="215">
        <v>3</v>
      </c>
      <c r="I105" s="216"/>
      <c r="J105" s="217">
        <f>ROUND(I105*H105,2)</f>
        <v>0</v>
      </c>
      <c r="K105" s="213" t="s">
        <v>180</v>
      </c>
      <c r="L105" s="48"/>
      <c r="M105" s="218" t="s">
        <v>30</v>
      </c>
      <c r="N105" s="219" t="s">
        <v>44</v>
      </c>
      <c r="O105" s="88"/>
      <c r="P105" s="220">
        <f>O105*H105</f>
        <v>0</v>
      </c>
      <c r="Q105" s="220">
        <v>0.00034000000000000004</v>
      </c>
      <c r="R105" s="220">
        <f>Q105*H105</f>
        <v>0.0010200000000000002</v>
      </c>
      <c r="S105" s="220">
        <v>0</v>
      </c>
      <c r="T105" s="221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22" t="s">
        <v>305</v>
      </c>
      <c r="AT105" s="222" t="s">
        <v>176</v>
      </c>
      <c r="AU105" s="222" t="s">
        <v>82</v>
      </c>
      <c r="AY105" s="20" t="s">
        <v>175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80</v>
      </c>
      <c r="BK105" s="223">
        <f>ROUND(I105*H105,2)</f>
        <v>0</v>
      </c>
      <c r="BL105" s="20" t="s">
        <v>305</v>
      </c>
      <c r="BM105" s="222" t="s">
        <v>4579</v>
      </c>
    </row>
    <row r="106" s="2" customFormat="1">
      <c r="A106" s="42"/>
      <c r="B106" s="43"/>
      <c r="C106" s="44"/>
      <c r="D106" s="224" t="s">
        <v>183</v>
      </c>
      <c r="E106" s="44"/>
      <c r="F106" s="225" t="s">
        <v>3857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183</v>
      </c>
      <c r="AU106" s="20" t="s">
        <v>82</v>
      </c>
    </row>
    <row r="107" s="2" customFormat="1">
      <c r="A107" s="42"/>
      <c r="B107" s="43"/>
      <c r="C107" s="44"/>
      <c r="D107" s="229" t="s">
        <v>185</v>
      </c>
      <c r="E107" s="44"/>
      <c r="F107" s="230" t="s">
        <v>3858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185</v>
      </c>
      <c r="AU107" s="20" t="s">
        <v>82</v>
      </c>
    </row>
    <row r="108" s="2" customFormat="1">
      <c r="A108" s="42"/>
      <c r="B108" s="43"/>
      <c r="C108" s="44"/>
      <c r="D108" s="224" t="s">
        <v>311</v>
      </c>
      <c r="E108" s="44"/>
      <c r="F108" s="274" t="s">
        <v>3859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311</v>
      </c>
      <c r="AU108" s="20" t="s">
        <v>82</v>
      </c>
    </row>
    <row r="109" s="12" customFormat="1">
      <c r="A109" s="12"/>
      <c r="B109" s="231"/>
      <c r="C109" s="232"/>
      <c r="D109" s="224" t="s">
        <v>187</v>
      </c>
      <c r="E109" s="233" t="s">
        <v>30</v>
      </c>
      <c r="F109" s="234" t="s">
        <v>3853</v>
      </c>
      <c r="G109" s="232"/>
      <c r="H109" s="233" t="s">
        <v>30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T109" s="240" t="s">
        <v>187</v>
      </c>
      <c r="AU109" s="240" t="s">
        <v>82</v>
      </c>
      <c r="AV109" s="12" t="s">
        <v>80</v>
      </c>
      <c r="AW109" s="12" t="s">
        <v>36</v>
      </c>
      <c r="AX109" s="12" t="s">
        <v>73</v>
      </c>
      <c r="AY109" s="240" t="s">
        <v>175</v>
      </c>
    </row>
    <row r="110" s="13" customFormat="1">
      <c r="A110" s="13"/>
      <c r="B110" s="241"/>
      <c r="C110" s="242"/>
      <c r="D110" s="224" t="s">
        <v>187</v>
      </c>
      <c r="E110" s="243" t="s">
        <v>30</v>
      </c>
      <c r="F110" s="244" t="s">
        <v>4580</v>
      </c>
      <c r="G110" s="242"/>
      <c r="H110" s="245">
        <v>3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187</v>
      </c>
      <c r="AU110" s="251" t="s">
        <v>82</v>
      </c>
      <c r="AV110" s="13" t="s">
        <v>82</v>
      </c>
      <c r="AW110" s="13" t="s">
        <v>36</v>
      </c>
      <c r="AX110" s="13" t="s">
        <v>73</v>
      </c>
      <c r="AY110" s="251" t="s">
        <v>175</v>
      </c>
    </row>
    <row r="111" s="14" customFormat="1">
      <c r="A111" s="14"/>
      <c r="B111" s="252"/>
      <c r="C111" s="253"/>
      <c r="D111" s="224" t="s">
        <v>187</v>
      </c>
      <c r="E111" s="254" t="s">
        <v>30</v>
      </c>
      <c r="F111" s="255" t="s">
        <v>190</v>
      </c>
      <c r="G111" s="253"/>
      <c r="H111" s="256">
        <v>3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2" t="s">
        <v>187</v>
      </c>
      <c r="AU111" s="262" t="s">
        <v>82</v>
      </c>
      <c r="AV111" s="14" t="s">
        <v>181</v>
      </c>
      <c r="AW111" s="14" t="s">
        <v>36</v>
      </c>
      <c r="AX111" s="14" t="s">
        <v>80</v>
      </c>
      <c r="AY111" s="262" t="s">
        <v>175</v>
      </c>
    </row>
    <row r="112" s="2" customFormat="1" ht="16.5" customHeight="1">
      <c r="A112" s="42"/>
      <c r="B112" s="43"/>
      <c r="C112" s="211" t="s">
        <v>181</v>
      </c>
      <c r="D112" s="211" t="s">
        <v>176</v>
      </c>
      <c r="E112" s="212" t="s">
        <v>3862</v>
      </c>
      <c r="F112" s="213" t="s">
        <v>3863</v>
      </c>
      <c r="G112" s="214" t="s">
        <v>567</v>
      </c>
      <c r="H112" s="215">
        <v>3</v>
      </c>
      <c r="I112" s="216"/>
      <c r="J112" s="217">
        <f>ROUND(I112*H112,2)</f>
        <v>0</v>
      </c>
      <c r="K112" s="213" t="s">
        <v>180</v>
      </c>
      <c r="L112" s="48"/>
      <c r="M112" s="218" t="s">
        <v>30</v>
      </c>
      <c r="N112" s="219" t="s">
        <v>44</v>
      </c>
      <c r="O112" s="88"/>
      <c r="P112" s="220">
        <f>O112*H112</f>
        <v>0</v>
      </c>
      <c r="Q112" s="220">
        <v>0.0007</v>
      </c>
      <c r="R112" s="220">
        <f>Q112*H112</f>
        <v>0.0021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305</v>
      </c>
      <c r="AT112" s="222" t="s">
        <v>176</v>
      </c>
      <c r="AU112" s="222" t="s">
        <v>82</v>
      </c>
      <c r="AY112" s="20" t="s">
        <v>175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80</v>
      </c>
      <c r="BK112" s="223">
        <f>ROUND(I112*H112,2)</f>
        <v>0</v>
      </c>
      <c r="BL112" s="20" t="s">
        <v>305</v>
      </c>
      <c r="BM112" s="222" t="s">
        <v>4581</v>
      </c>
    </row>
    <row r="113" s="2" customFormat="1">
      <c r="A113" s="42"/>
      <c r="B113" s="43"/>
      <c r="C113" s="44"/>
      <c r="D113" s="224" t="s">
        <v>183</v>
      </c>
      <c r="E113" s="44"/>
      <c r="F113" s="225" t="s">
        <v>3865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183</v>
      </c>
      <c r="AU113" s="20" t="s">
        <v>82</v>
      </c>
    </row>
    <row r="114" s="2" customFormat="1">
      <c r="A114" s="42"/>
      <c r="B114" s="43"/>
      <c r="C114" s="44"/>
      <c r="D114" s="229" t="s">
        <v>185</v>
      </c>
      <c r="E114" s="44"/>
      <c r="F114" s="230" t="s">
        <v>3866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185</v>
      </c>
      <c r="AU114" s="20" t="s">
        <v>82</v>
      </c>
    </row>
    <row r="115" s="2" customFormat="1">
      <c r="A115" s="42"/>
      <c r="B115" s="43"/>
      <c r="C115" s="44"/>
      <c r="D115" s="224" t="s">
        <v>311</v>
      </c>
      <c r="E115" s="44"/>
      <c r="F115" s="274" t="s">
        <v>3867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311</v>
      </c>
      <c r="AU115" s="20" t="s">
        <v>82</v>
      </c>
    </row>
    <row r="116" s="12" customFormat="1">
      <c r="A116" s="12"/>
      <c r="B116" s="231"/>
      <c r="C116" s="232"/>
      <c r="D116" s="224" t="s">
        <v>187</v>
      </c>
      <c r="E116" s="233" t="s">
        <v>30</v>
      </c>
      <c r="F116" s="234" t="s">
        <v>3860</v>
      </c>
      <c r="G116" s="232"/>
      <c r="H116" s="233" t="s">
        <v>30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40" t="s">
        <v>187</v>
      </c>
      <c r="AU116" s="240" t="s">
        <v>82</v>
      </c>
      <c r="AV116" s="12" t="s">
        <v>80</v>
      </c>
      <c r="AW116" s="12" t="s">
        <v>36</v>
      </c>
      <c r="AX116" s="12" t="s">
        <v>73</v>
      </c>
      <c r="AY116" s="240" t="s">
        <v>175</v>
      </c>
    </row>
    <row r="117" s="13" customFormat="1">
      <c r="A117" s="13"/>
      <c r="B117" s="241"/>
      <c r="C117" s="242"/>
      <c r="D117" s="224" t="s">
        <v>187</v>
      </c>
      <c r="E117" s="243" t="s">
        <v>30</v>
      </c>
      <c r="F117" s="244" t="s">
        <v>4580</v>
      </c>
      <c r="G117" s="242"/>
      <c r="H117" s="245">
        <v>3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187</v>
      </c>
      <c r="AU117" s="251" t="s">
        <v>82</v>
      </c>
      <c r="AV117" s="13" t="s">
        <v>82</v>
      </c>
      <c r="AW117" s="13" t="s">
        <v>36</v>
      </c>
      <c r="AX117" s="13" t="s">
        <v>73</v>
      </c>
      <c r="AY117" s="251" t="s">
        <v>175</v>
      </c>
    </row>
    <row r="118" s="14" customFormat="1">
      <c r="A118" s="14"/>
      <c r="B118" s="252"/>
      <c r="C118" s="253"/>
      <c r="D118" s="224" t="s">
        <v>187</v>
      </c>
      <c r="E118" s="254" t="s">
        <v>30</v>
      </c>
      <c r="F118" s="255" t="s">
        <v>190</v>
      </c>
      <c r="G118" s="253"/>
      <c r="H118" s="256">
        <v>3</v>
      </c>
      <c r="I118" s="257"/>
      <c r="J118" s="253"/>
      <c r="K118" s="253"/>
      <c r="L118" s="258"/>
      <c r="M118" s="259"/>
      <c r="N118" s="260"/>
      <c r="O118" s="260"/>
      <c r="P118" s="260"/>
      <c r="Q118" s="260"/>
      <c r="R118" s="260"/>
      <c r="S118" s="260"/>
      <c r="T118" s="26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2" t="s">
        <v>187</v>
      </c>
      <c r="AU118" s="262" t="s">
        <v>82</v>
      </c>
      <c r="AV118" s="14" t="s">
        <v>181</v>
      </c>
      <c r="AW118" s="14" t="s">
        <v>36</v>
      </c>
      <c r="AX118" s="14" t="s">
        <v>80</v>
      </c>
      <c r="AY118" s="262" t="s">
        <v>175</v>
      </c>
    </row>
    <row r="119" s="2" customFormat="1" ht="16.5" customHeight="1">
      <c r="A119" s="42"/>
      <c r="B119" s="43"/>
      <c r="C119" s="211" t="s">
        <v>214</v>
      </c>
      <c r="D119" s="211" t="s">
        <v>176</v>
      </c>
      <c r="E119" s="212" t="s">
        <v>3604</v>
      </c>
      <c r="F119" s="213" t="s">
        <v>3605</v>
      </c>
      <c r="G119" s="214" t="s">
        <v>567</v>
      </c>
      <c r="H119" s="215">
        <v>1</v>
      </c>
      <c r="I119" s="216"/>
      <c r="J119" s="217">
        <f>ROUND(I119*H119,2)</f>
        <v>0</v>
      </c>
      <c r="K119" s="213" t="s">
        <v>180</v>
      </c>
      <c r="L119" s="48"/>
      <c r="M119" s="218" t="s">
        <v>30</v>
      </c>
      <c r="N119" s="219" t="s">
        <v>44</v>
      </c>
      <c r="O119" s="88"/>
      <c r="P119" s="220">
        <f>O119*H119</f>
        <v>0</v>
      </c>
      <c r="Q119" s="220">
        <v>0.00027</v>
      </c>
      <c r="R119" s="220">
        <f>Q119*H119</f>
        <v>0.00027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305</v>
      </c>
      <c r="AT119" s="222" t="s">
        <v>176</v>
      </c>
      <c r="AU119" s="222" t="s">
        <v>82</v>
      </c>
      <c r="AY119" s="20" t="s">
        <v>175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80</v>
      </c>
      <c r="BK119" s="223">
        <f>ROUND(I119*H119,2)</f>
        <v>0</v>
      </c>
      <c r="BL119" s="20" t="s">
        <v>305</v>
      </c>
      <c r="BM119" s="222" t="s">
        <v>4582</v>
      </c>
    </row>
    <row r="120" s="2" customFormat="1">
      <c r="A120" s="42"/>
      <c r="B120" s="43"/>
      <c r="C120" s="44"/>
      <c r="D120" s="224" t="s">
        <v>183</v>
      </c>
      <c r="E120" s="44"/>
      <c r="F120" s="225" t="s">
        <v>3607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183</v>
      </c>
      <c r="AU120" s="20" t="s">
        <v>82</v>
      </c>
    </row>
    <row r="121" s="2" customFormat="1">
      <c r="A121" s="42"/>
      <c r="B121" s="43"/>
      <c r="C121" s="44"/>
      <c r="D121" s="229" t="s">
        <v>185</v>
      </c>
      <c r="E121" s="44"/>
      <c r="F121" s="230" t="s">
        <v>4583</v>
      </c>
      <c r="G121" s="44"/>
      <c r="H121" s="44"/>
      <c r="I121" s="226"/>
      <c r="J121" s="44"/>
      <c r="K121" s="44"/>
      <c r="L121" s="48"/>
      <c r="M121" s="227"/>
      <c r="N121" s="228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185</v>
      </c>
      <c r="AU121" s="20" t="s">
        <v>82</v>
      </c>
    </row>
    <row r="122" s="2" customFormat="1">
      <c r="A122" s="42"/>
      <c r="B122" s="43"/>
      <c r="C122" s="44"/>
      <c r="D122" s="224" t="s">
        <v>311</v>
      </c>
      <c r="E122" s="44"/>
      <c r="F122" s="274" t="s">
        <v>4584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311</v>
      </c>
      <c r="AU122" s="20" t="s">
        <v>82</v>
      </c>
    </row>
    <row r="123" s="12" customFormat="1">
      <c r="A123" s="12"/>
      <c r="B123" s="231"/>
      <c r="C123" s="232"/>
      <c r="D123" s="224" t="s">
        <v>187</v>
      </c>
      <c r="E123" s="233" t="s">
        <v>30</v>
      </c>
      <c r="F123" s="234" t="s">
        <v>3868</v>
      </c>
      <c r="G123" s="232"/>
      <c r="H123" s="233" t="s">
        <v>30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T123" s="240" t="s">
        <v>187</v>
      </c>
      <c r="AU123" s="240" t="s">
        <v>82</v>
      </c>
      <c r="AV123" s="12" t="s">
        <v>80</v>
      </c>
      <c r="AW123" s="12" t="s">
        <v>36</v>
      </c>
      <c r="AX123" s="12" t="s">
        <v>73</v>
      </c>
      <c r="AY123" s="240" t="s">
        <v>175</v>
      </c>
    </row>
    <row r="124" s="13" customFormat="1">
      <c r="A124" s="13"/>
      <c r="B124" s="241"/>
      <c r="C124" s="242"/>
      <c r="D124" s="224" t="s">
        <v>187</v>
      </c>
      <c r="E124" s="243" t="s">
        <v>30</v>
      </c>
      <c r="F124" s="244" t="s">
        <v>4585</v>
      </c>
      <c r="G124" s="242"/>
      <c r="H124" s="245">
        <v>1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187</v>
      </c>
      <c r="AU124" s="251" t="s">
        <v>82</v>
      </c>
      <c r="AV124" s="13" t="s">
        <v>82</v>
      </c>
      <c r="AW124" s="13" t="s">
        <v>36</v>
      </c>
      <c r="AX124" s="13" t="s">
        <v>73</v>
      </c>
      <c r="AY124" s="251" t="s">
        <v>175</v>
      </c>
    </row>
    <row r="125" s="14" customFormat="1">
      <c r="A125" s="14"/>
      <c r="B125" s="252"/>
      <c r="C125" s="253"/>
      <c r="D125" s="224" t="s">
        <v>187</v>
      </c>
      <c r="E125" s="254" t="s">
        <v>30</v>
      </c>
      <c r="F125" s="255" t="s">
        <v>190</v>
      </c>
      <c r="G125" s="253"/>
      <c r="H125" s="256">
        <v>1</v>
      </c>
      <c r="I125" s="257"/>
      <c r="J125" s="253"/>
      <c r="K125" s="253"/>
      <c r="L125" s="258"/>
      <c r="M125" s="259"/>
      <c r="N125" s="260"/>
      <c r="O125" s="260"/>
      <c r="P125" s="260"/>
      <c r="Q125" s="260"/>
      <c r="R125" s="260"/>
      <c r="S125" s="260"/>
      <c r="T125" s="26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2" t="s">
        <v>187</v>
      </c>
      <c r="AU125" s="262" t="s">
        <v>82</v>
      </c>
      <c r="AV125" s="14" t="s">
        <v>181</v>
      </c>
      <c r="AW125" s="14" t="s">
        <v>36</v>
      </c>
      <c r="AX125" s="14" t="s">
        <v>80</v>
      </c>
      <c r="AY125" s="262" t="s">
        <v>175</v>
      </c>
    </row>
    <row r="126" s="2" customFormat="1" ht="16.5" customHeight="1">
      <c r="A126" s="42"/>
      <c r="B126" s="43"/>
      <c r="C126" s="211" t="s">
        <v>223</v>
      </c>
      <c r="D126" s="211" t="s">
        <v>176</v>
      </c>
      <c r="E126" s="212" t="s">
        <v>3653</v>
      </c>
      <c r="F126" s="213" t="s">
        <v>3654</v>
      </c>
      <c r="G126" s="214" t="s">
        <v>295</v>
      </c>
      <c r="H126" s="215">
        <v>0.096</v>
      </c>
      <c r="I126" s="216"/>
      <c r="J126" s="217">
        <f>ROUND(I126*H126,2)</f>
        <v>0</v>
      </c>
      <c r="K126" s="213" t="s">
        <v>180</v>
      </c>
      <c r="L126" s="48"/>
      <c r="M126" s="218" t="s">
        <v>30</v>
      </c>
      <c r="N126" s="219" t="s">
        <v>44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305</v>
      </c>
      <c r="AT126" s="222" t="s">
        <v>176</v>
      </c>
      <c r="AU126" s="222" t="s">
        <v>82</v>
      </c>
      <c r="AY126" s="20" t="s">
        <v>175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80</v>
      </c>
      <c r="BK126" s="223">
        <f>ROUND(I126*H126,2)</f>
        <v>0</v>
      </c>
      <c r="BL126" s="20" t="s">
        <v>305</v>
      </c>
      <c r="BM126" s="222" t="s">
        <v>4586</v>
      </c>
    </row>
    <row r="127" s="2" customFormat="1">
      <c r="A127" s="42"/>
      <c r="B127" s="43"/>
      <c r="C127" s="44"/>
      <c r="D127" s="224" t="s">
        <v>183</v>
      </c>
      <c r="E127" s="44"/>
      <c r="F127" s="225" t="s">
        <v>3656</v>
      </c>
      <c r="G127" s="44"/>
      <c r="H127" s="44"/>
      <c r="I127" s="226"/>
      <c r="J127" s="44"/>
      <c r="K127" s="44"/>
      <c r="L127" s="48"/>
      <c r="M127" s="227"/>
      <c r="N127" s="228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183</v>
      </c>
      <c r="AU127" s="20" t="s">
        <v>82</v>
      </c>
    </row>
    <row r="128" s="2" customFormat="1">
      <c r="A128" s="42"/>
      <c r="B128" s="43"/>
      <c r="C128" s="44"/>
      <c r="D128" s="229" t="s">
        <v>185</v>
      </c>
      <c r="E128" s="44"/>
      <c r="F128" s="230" t="s">
        <v>3657</v>
      </c>
      <c r="G128" s="44"/>
      <c r="H128" s="44"/>
      <c r="I128" s="226"/>
      <c r="J128" s="44"/>
      <c r="K128" s="44"/>
      <c r="L128" s="48"/>
      <c r="M128" s="227"/>
      <c r="N128" s="228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185</v>
      </c>
      <c r="AU128" s="20" t="s">
        <v>82</v>
      </c>
    </row>
    <row r="129" s="2" customFormat="1">
      <c r="A129" s="42"/>
      <c r="B129" s="43"/>
      <c r="C129" s="44"/>
      <c r="D129" s="224" t="s">
        <v>311</v>
      </c>
      <c r="E129" s="44"/>
      <c r="F129" s="274" t="s">
        <v>4587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311</v>
      </c>
      <c r="AU129" s="20" t="s">
        <v>82</v>
      </c>
    </row>
    <row r="130" s="11" customFormat="1" ht="22.8" customHeight="1">
      <c r="A130" s="11"/>
      <c r="B130" s="197"/>
      <c r="C130" s="198"/>
      <c r="D130" s="199" t="s">
        <v>72</v>
      </c>
      <c r="E130" s="285" t="s">
        <v>673</v>
      </c>
      <c r="F130" s="285" t="s">
        <v>674</v>
      </c>
      <c r="G130" s="198"/>
      <c r="H130" s="198"/>
      <c r="I130" s="201"/>
      <c r="J130" s="286">
        <f>BK130</f>
        <v>0</v>
      </c>
      <c r="K130" s="198"/>
      <c r="L130" s="203"/>
      <c r="M130" s="204"/>
      <c r="N130" s="205"/>
      <c r="O130" s="205"/>
      <c r="P130" s="206">
        <f>SUM(P131:P154)</f>
        <v>0</v>
      </c>
      <c r="Q130" s="205"/>
      <c r="R130" s="206">
        <f>SUM(R131:R154)</f>
        <v>0.0022235</v>
      </c>
      <c r="S130" s="205"/>
      <c r="T130" s="207">
        <f>SUM(T131:T154)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08" t="s">
        <v>82</v>
      </c>
      <c r="AT130" s="209" t="s">
        <v>72</v>
      </c>
      <c r="AU130" s="209" t="s">
        <v>80</v>
      </c>
      <c r="AY130" s="208" t="s">
        <v>175</v>
      </c>
      <c r="BK130" s="210">
        <f>SUM(BK131:BK154)</f>
        <v>0</v>
      </c>
    </row>
    <row r="131" s="2" customFormat="1" ht="16.5" customHeight="1">
      <c r="A131" s="42"/>
      <c r="B131" s="43"/>
      <c r="C131" s="211" t="s">
        <v>237</v>
      </c>
      <c r="D131" s="211" t="s">
        <v>176</v>
      </c>
      <c r="E131" s="212" t="s">
        <v>3698</v>
      </c>
      <c r="F131" s="213" t="s">
        <v>3699</v>
      </c>
      <c r="G131" s="214" t="s">
        <v>788</v>
      </c>
      <c r="H131" s="215">
        <v>2.05</v>
      </c>
      <c r="I131" s="216"/>
      <c r="J131" s="217">
        <f>ROUND(I131*H131,2)</f>
        <v>0</v>
      </c>
      <c r="K131" s="213" t="s">
        <v>3562</v>
      </c>
      <c r="L131" s="48"/>
      <c r="M131" s="218" t="s">
        <v>30</v>
      </c>
      <c r="N131" s="219" t="s">
        <v>44</v>
      </c>
      <c r="O131" s="88"/>
      <c r="P131" s="220">
        <f>O131*H131</f>
        <v>0</v>
      </c>
      <c r="Q131" s="220">
        <v>6.9999999999999992E-05</v>
      </c>
      <c r="R131" s="220">
        <f>Q131*H131</f>
        <v>0.00014349999999999997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305</v>
      </c>
      <c r="AT131" s="222" t="s">
        <v>176</v>
      </c>
      <c r="AU131" s="222" t="s">
        <v>82</v>
      </c>
      <c r="AY131" s="20" t="s">
        <v>175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80</v>
      </c>
      <c r="BK131" s="223">
        <f>ROUND(I131*H131,2)</f>
        <v>0</v>
      </c>
      <c r="BL131" s="20" t="s">
        <v>305</v>
      </c>
      <c r="BM131" s="222" t="s">
        <v>4588</v>
      </c>
    </row>
    <row r="132" s="2" customFormat="1">
      <c r="A132" s="42"/>
      <c r="B132" s="43"/>
      <c r="C132" s="44"/>
      <c r="D132" s="224" t="s">
        <v>183</v>
      </c>
      <c r="E132" s="44"/>
      <c r="F132" s="225" t="s">
        <v>3701</v>
      </c>
      <c r="G132" s="44"/>
      <c r="H132" s="44"/>
      <c r="I132" s="226"/>
      <c r="J132" s="44"/>
      <c r="K132" s="44"/>
      <c r="L132" s="48"/>
      <c r="M132" s="227"/>
      <c r="N132" s="228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183</v>
      </c>
      <c r="AU132" s="20" t="s">
        <v>82</v>
      </c>
    </row>
    <row r="133" s="2" customFormat="1">
      <c r="A133" s="42"/>
      <c r="B133" s="43"/>
      <c r="C133" s="44"/>
      <c r="D133" s="229" t="s">
        <v>185</v>
      </c>
      <c r="E133" s="44"/>
      <c r="F133" s="230" t="s">
        <v>3702</v>
      </c>
      <c r="G133" s="44"/>
      <c r="H133" s="44"/>
      <c r="I133" s="226"/>
      <c r="J133" s="44"/>
      <c r="K133" s="44"/>
      <c r="L133" s="48"/>
      <c r="M133" s="227"/>
      <c r="N133" s="228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185</v>
      </c>
      <c r="AU133" s="20" t="s">
        <v>82</v>
      </c>
    </row>
    <row r="134" s="12" customFormat="1">
      <c r="A134" s="12"/>
      <c r="B134" s="231"/>
      <c r="C134" s="232"/>
      <c r="D134" s="224" t="s">
        <v>187</v>
      </c>
      <c r="E134" s="233" t="s">
        <v>30</v>
      </c>
      <c r="F134" s="234" t="s">
        <v>4589</v>
      </c>
      <c r="G134" s="232"/>
      <c r="H134" s="233" t="s">
        <v>30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40" t="s">
        <v>187</v>
      </c>
      <c r="AU134" s="240" t="s">
        <v>82</v>
      </c>
      <c r="AV134" s="12" t="s">
        <v>80</v>
      </c>
      <c r="AW134" s="12" t="s">
        <v>36</v>
      </c>
      <c r="AX134" s="12" t="s">
        <v>73</v>
      </c>
      <c r="AY134" s="240" t="s">
        <v>175</v>
      </c>
    </row>
    <row r="135" s="13" customFormat="1">
      <c r="A135" s="13"/>
      <c r="B135" s="241"/>
      <c r="C135" s="242"/>
      <c r="D135" s="224" t="s">
        <v>187</v>
      </c>
      <c r="E135" s="243" t="s">
        <v>30</v>
      </c>
      <c r="F135" s="244" t="s">
        <v>4590</v>
      </c>
      <c r="G135" s="242"/>
      <c r="H135" s="245">
        <v>1.35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187</v>
      </c>
      <c r="AU135" s="251" t="s">
        <v>82</v>
      </c>
      <c r="AV135" s="13" t="s">
        <v>82</v>
      </c>
      <c r="AW135" s="13" t="s">
        <v>36</v>
      </c>
      <c r="AX135" s="13" t="s">
        <v>73</v>
      </c>
      <c r="AY135" s="251" t="s">
        <v>175</v>
      </c>
    </row>
    <row r="136" s="15" customFormat="1">
      <c r="A136" s="15"/>
      <c r="B136" s="263"/>
      <c r="C136" s="264"/>
      <c r="D136" s="224" t="s">
        <v>187</v>
      </c>
      <c r="E136" s="265" t="s">
        <v>30</v>
      </c>
      <c r="F136" s="266" t="s">
        <v>231</v>
      </c>
      <c r="G136" s="264"/>
      <c r="H136" s="267">
        <v>1.35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187</v>
      </c>
      <c r="AU136" s="273" t="s">
        <v>82</v>
      </c>
      <c r="AV136" s="15" t="s">
        <v>196</v>
      </c>
      <c r="AW136" s="15" t="s">
        <v>36</v>
      </c>
      <c r="AX136" s="15" t="s">
        <v>73</v>
      </c>
      <c r="AY136" s="273" t="s">
        <v>175</v>
      </c>
    </row>
    <row r="137" s="12" customFormat="1">
      <c r="A137" s="12"/>
      <c r="B137" s="231"/>
      <c r="C137" s="232"/>
      <c r="D137" s="224" t="s">
        <v>187</v>
      </c>
      <c r="E137" s="233" t="s">
        <v>30</v>
      </c>
      <c r="F137" s="234" t="s">
        <v>4591</v>
      </c>
      <c r="G137" s="232"/>
      <c r="H137" s="233" t="s">
        <v>30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40" t="s">
        <v>187</v>
      </c>
      <c r="AU137" s="240" t="s">
        <v>82</v>
      </c>
      <c r="AV137" s="12" t="s">
        <v>80</v>
      </c>
      <c r="AW137" s="12" t="s">
        <v>36</v>
      </c>
      <c r="AX137" s="12" t="s">
        <v>73</v>
      </c>
      <c r="AY137" s="240" t="s">
        <v>175</v>
      </c>
    </row>
    <row r="138" s="13" customFormat="1">
      <c r="A138" s="13"/>
      <c r="B138" s="241"/>
      <c r="C138" s="242"/>
      <c r="D138" s="224" t="s">
        <v>187</v>
      </c>
      <c r="E138" s="243" t="s">
        <v>30</v>
      </c>
      <c r="F138" s="244" t="s">
        <v>4592</v>
      </c>
      <c r="G138" s="242"/>
      <c r="H138" s="245">
        <v>0.7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187</v>
      </c>
      <c r="AU138" s="251" t="s">
        <v>82</v>
      </c>
      <c r="AV138" s="13" t="s">
        <v>82</v>
      </c>
      <c r="AW138" s="13" t="s">
        <v>36</v>
      </c>
      <c r="AX138" s="13" t="s">
        <v>73</v>
      </c>
      <c r="AY138" s="251" t="s">
        <v>175</v>
      </c>
    </row>
    <row r="139" s="15" customFormat="1">
      <c r="A139" s="15"/>
      <c r="B139" s="263"/>
      <c r="C139" s="264"/>
      <c r="D139" s="224" t="s">
        <v>187</v>
      </c>
      <c r="E139" s="265" t="s">
        <v>30</v>
      </c>
      <c r="F139" s="266" t="s">
        <v>231</v>
      </c>
      <c r="G139" s="264"/>
      <c r="H139" s="267">
        <v>0.7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3" t="s">
        <v>187</v>
      </c>
      <c r="AU139" s="273" t="s">
        <v>82</v>
      </c>
      <c r="AV139" s="15" t="s">
        <v>196</v>
      </c>
      <c r="AW139" s="15" t="s">
        <v>36</v>
      </c>
      <c r="AX139" s="15" t="s">
        <v>73</v>
      </c>
      <c r="AY139" s="273" t="s">
        <v>175</v>
      </c>
    </row>
    <row r="140" s="14" customFormat="1">
      <c r="A140" s="14"/>
      <c r="B140" s="252"/>
      <c r="C140" s="253"/>
      <c r="D140" s="224" t="s">
        <v>187</v>
      </c>
      <c r="E140" s="254" t="s">
        <v>30</v>
      </c>
      <c r="F140" s="255" t="s">
        <v>190</v>
      </c>
      <c r="G140" s="253"/>
      <c r="H140" s="256">
        <v>2.05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187</v>
      </c>
      <c r="AU140" s="262" t="s">
        <v>82</v>
      </c>
      <c r="AV140" s="14" t="s">
        <v>181</v>
      </c>
      <c r="AW140" s="14" t="s">
        <v>36</v>
      </c>
      <c r="AX140" s="14" t="s">
        <v>80</v>
      </c>
      <c r="AY140" s="262" t="s">
        <v>175</v>
      </c>
    </row>
    <row r="141" s="2" customFormat="1" ht="16.5" customHeight="1">
      <c r="A141" s="42"/>
      <c r="B141" s="43"/>
      <c r="C141" s="287" t="s">
        <v>244</v>
      </c>
      <c r="D141" s="287" t="s">
        <v>770</v>
      </c>
      <c r="E141" s="288" t="s">
        <v>3707</v>
      </c>
      <c r="F141" s="289" t="s">
        <v>3708</v>
      </c>
      <c r="G141" s="290" t="s">
        <v>247</v>
      </c>
      <c r="H141" s="291">
        <v>3</v>
      </c>
      <c r="I141" s="292"/>
      <c r="J141" s="293">
        <f>ROUND(I141*H141,2)</f>
        <v>0</v>
      </c>
      <c r="K141" s="289" t="s">
        <v>180</v>
      </c>
      <c r="L141" s="294"/>
      <c r="M141" s="295" t="s">
        <v>30</v>
      </c>
      <c r="N141" s="296" t="s">
        <v>44</v>
      </c>
      <c r="O141" s="88"/>
      <c r="P141" s="220">
        <f>O141*H141</f>
        <v>0</v>
      </c>
      <c r="Q141" s="220">
        <v>0.00046000000000000008</v>
      </c>
      <c r="R141" s="220">
        <f>Q141*H141</f>
        <v>0.00138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462</v>
      </c>
      <c r="AT141" s="222" t="s">
        <v>770</v>
      </c>
      <c r="AU141" s="222" t="s">
        <v>82</v>
      </c>
      <c r="AY141" s="20" t="s">
        <v>175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80</v>
      </c>
      <c r="BK141" s="223">
        <f>ROUND(I141*H141,2)</f>
        <v>0</v>
      </c>
      <c r="BL141" s="20" t="s">
        <v>305</v>
      </c>
      <c r="BM141" s="222" t="s">
        <v>4593</v>
      </c>
    </row>
    <row r="142" s="2" customFormat="1">
      <c r="A142" s="42"/>
      <c r="B142" s="43"/>
      <c r="C142" s="44"/>
      <c r="D142" s="224" t="s">
        <v>183</v>
      </c>
      <c r="E142" s="44"/>
      <c r="F142" s="225" t="s">
        <v>3708</v>
      </c>
      <c r="G142" s="44"/>
      <c r="H142" s="44"/>
      <c r="I142" s="226"/>
      <c r="J142" s="44"/>
      <c r="K142" s="44"/>
      <c r="L142" s="48"/>
      <c r="M142" s="227"/>
      <c r="N142" s="228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183</v>
      </c>
      <c r="AU142" s="20" t="s">
        <v>82</v>
      </c>
    </row>
    <row r="143" s="13" customFormat="1">
      <c r="A143" s="13"/>
      <c r="B143" s="241"/>
      <c r="C143" s="242"/>
      <c r="D143" s="224" t="s">
        <v>187</v>
      </c>
      <c r="E143" s="243" t="s">
        <v>30</v>
      </c>
      <c r="F143" s="244" t="s">
        <v>4594</v>
      </c>
      <c r="G143" s="242"/>
      <c r="H143" s="245">
        <v>3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1" t="s">
        <v>187</v>
      </c>
      <c r="AU143" s="251" t="s">
        <v>82</v>
      </c>
      <c r="AV143" s="13" t="s">
        <v>82</v>
      </c>
      <c r="AW143" s="13" t="s">
        <v>36</v>
      </c>
      <c r="AX143" s="13" t="s">
        <v>73</v>
      </c>
      <c r="AY143" s="251" t="s">
        <v>175</v>
      </c>
    </row>
    <row r="144" s="12" customFormat="1">
      <c r="A144" s="12"/>
      <c r="B144" s="231"/>
      <c r="C144" s="232"/>
      <c r="D144" s="224" t="s">
        <v>187</v>
      </c>
      <c r="E144" s="233" t="s">
        <v>30</v>
      </c>
      <c r="F144" s="234" t="s">
        <v>4589</v>
      </c>
      <c r="G144" s="232"/>
      <c r="H144" s="233" t="s">
        <v>30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40" t="s">
        <v>187</v>
      </c>
      <c r="AU144" s="240" t="s">
        <v>82</v>
      </c>
      <c r="AV144" s="12" t="s">
        <v>80</v>
      </c>
      <c r="AW144" s="12" t="s">
        <v>36</v>
      </c>
      <c r="AX144" s="12" t="s">
        <v>73</v>
      </c>
      <c r="AY144" s="240" t="s">
        <v>175</v>
      </c>
    </row>
    <row r="145" s="14" customFormat="1">
      <c r="A145" s="14"/>
      <c r="B145" s="252"/>
      <c r="C145" s="253"/>
      <c r="D145" s="224" t="s">
        <v>187</v>
      </c>
      <c r="E145" s="254" t="s">
        <v>30</v>
      </c>
      <c r="F145" s="255" t="s">
        <v>190</v>
      </c>
      <c r="G145" s="253"/>
      <c r="H145" s="256">
        <v>3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2" t="s">
        <v>187</v>
      </c>
      <c r="AU145" s="262" t="s">
        <v>82</v>
      </c>
      <c r="AV145" s="14" t="s">
        <v>181</v>
      </c>
      <c r="AW145" s="14" t="s">
        <v>36</v>
      </c>
      <c r="AX145" s="14" t="s">
        <v>80</v>
      </c>
      <c r="AY145" s="262" t="s">
        <v>175</v>
      </c>
    </row>
    <row r="146" s="2" customFormat="1" ht="16.5" customHeight="1">
      <c r="A146" s="42"/>
      <c r="B146" s="43"/>
      <c r="C146" s="287" t="s">
        <v>212</v>
      </c>
      <c r="D146" s="287" t="s">
        <v>770</v>
      </c>
      <c r="E146" s="288" t="s">
        <v>4568</v>
      </c>
      <c r="F146" s="289" t="s">
        <v>4569</v>
      </c>
      <c r="G146" s="290" t="s">
        <v>567</v>
      </c>
      <c r="H146" s="291">
        <v>10</v>
      </c>
      <c r="I146" s="292"/>
      <c r="J146" s="293">
        <f>ROUND(I146*H146,2)</f>
        <v>0</v>
      </c>
      <c r="K146" s="289" t="s">
        <v>180</v>
      </c>
      <c r="L146" s="294"/>
      <c r="M146" s="295" t="s">
        <v>30</v>
      </c>
      <c r="N146" s="296" t="s">
        <v>44</v>
      </c>
      <c r="O146" s="88"/>
      <c r="P146" s="220">
        <f>O146*H146</f>
        <v>0</v>
      </c>
      <c r="Q146" s="220">
        <v>6.9999999999999992E-05</v>
      </c>
      <c r="R146" s="220">
        <f>Q146*H146</f>
        <v>0.00069999999999999992</v>
      </c>
      <c r="S146" s="220">
        <v>0</v>
      </c>
      <c r="T146" s="221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2" t="s">
        <v>244</v>
      </c>
      <c r="AT146" s="222" t="s">
        <v>770</v>
      </c>
      <c r="AU146" s="222" t="s">
        <v>82</v>
      </c>
      <c r="AY146" s="20" t="s">
        <v>175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0" t="s">
        <v>80</v>
      </c>
      <c r="BK146" s="223">
        <f>ROUND(I146*H146,2)</f>
        <v>0</v>
      </c>
      <c r="BL146" s="20" t="s">
        <v>181</v>
      </c>
      <c r="BM146" s="222" t="s">
        <v>4595</v>
      </c>
    </row>
    <row r="147" s="2" customFormat="1">
      <c r="A147" s="42"/>
      <c r="B147" s="43"/>
      <c r="C147" s="44"/>
      <c r="D147" s="224" t="s">
        <v>183</v>
      </c>
      <c r="E147" s="44"/>
      <c r="F147" s="225" t="s">
        <v>4569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183</v>
      </c>
      <c r="AU147" s="20" t="s">
        <v>82</v>
      </c>
    </row>
    <row r="148" s="12" customFormat="1">
      <c r="A148" s="12"/>
      <c r="B148" s="231"/>
      <c r="C148" s="232"/>
      <c r="D148" s="224" t="s">
        <v>187</v>
      </c>
      <c r="E148" s="233" t="s">
        <v>30</v>
      </c>
      <c r="F148" s="234" t="s">
        <v>4591</v>
      </c>
      <c r="G148" s="232"/>
      <c r="H148" s="233" t="s">
        <v>30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40" t="s">
        <v>187</v>
      </c>
      <c r="AU148" s="240" t="s">
        <v>82</v>
      </c>
      <c r="AV148" s="12" t="s">
        <v>80</v>
      </c>
      <c r="AW148" s="12" t="s">
        <v>36</v>
      </c>
      <c r="AX148" s="12" t="s">
        <v>73</v>
      </c>
      <c r="AY148" s="240" t="s">
        <v>175</v>
      </c>
    </row>
    <row r="149" s="13" customFormat="1">
      <c r="A149" s="13"/>
      <c r="B149" s="241"/>
      <c r="C149" s="242"/>
      <c r="D149" s="224" t="s">
        <v>187</v>
      </c>
      <c r="E149" s="243" t="s">
        <v>30</v>
      </c>
      <c r="F149" s="244" t="s">
        <v>4596</v>
      </c>
      <c r="G149" s="242"/>
      <c r="H149" s="245">
        <v>10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187</v>
      </c>
      <c r="AU149" s="251" t="s">
        <v>82</v>
      </c>
      <c r="AV149" s="13" t="s">
        <v>82</v>
      </c>
      <c r="AW149" s="13" t="s">
        <v>36</v>
      </c>
      <c r="AX149" s="13" t="s">
        <v>73</v>
      </c>
      <c r="AY149" s="251" t="s">
        <v>175</v>
      </c>
    </row>
    <row r="150" s="14" customFormat="1">
      <c r="A150" s="14"/>
      <c r="B150" s="252"/>
      <c r="C150" s="253"/>
      <c r="D150" s="224" t="s">
        <v>187</v>
      </c>
      <c r="E150" s="254" t="s">
        <v>30</v>
      </c>
      <c r="F150" s="255" t="s">
        <v>190</v>
      </c>
      <c r="G150" s="253"/>
      <c r="H150" s="256">
        <v>10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2" t="s">
        <v>187</v>
      </c>
      <c r="AU150" s="262" t="s">
        <v>82</v>
      </c>
      <c r="AV150" s="14" t="s">
        <v>181</v>
      </c>
      <c r="AW150" s="14" t="s">
        <v>36</v>
      </c>
      <c r="AX150" s="14" t="s">
        <v>80</v>
      </c>
      <c r="AY150" s="262" t="s">
        <v>175</v>
      </c>
    </row>
    <row r="151" s="2" customFormat="1" ht="16.5" customHeight="1">
      <c r="A151" s="42"/>
      <c r="B151" s="43"/>
      <c r="C151" s="211" t="s">
        <v>259</v>
      </c>
      <c r="D151" s="211" t="s">
        <v>176</v>
      </c>
      <c r="E151" s="212" t="s">
        <v>2525</v>
      </c>
      <c r="F151" s="213" t="s">
        <v>2526</v>
      </c>
      <c r="G151" s="214" t="s">
        <v>295</v>
      </c>
      <c r="H151" s="215">
        <v>0.002</v>
      </c>
      <c r="I151" s="216"/>
      <c r="J151" s="217">
        <f>ROUND(I151*H151,2)</f>
        <v>0</v>
      </c>
      <c r="K151" s="213" t="s">
        <v>180</v>
      </c>
      <c r="L151" s="48"/>
      <c r="M151" s="218" t="s">
        <v>30</v>
      </c>
      <c r="N151" s="219" t="s">
        <v>44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305</v>
      </c>
      <c r="AT151" s="222" t="s">
        <v>176</v>
      </c>
      <c r="AU151" s="222" t="s">
        <v>82</v>
      </c>
      <c r="AY151" s="20" t="s">
        <v>175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80</v>
      </c>
      <c r="BK151" s="223">
        <f>ROUND(I151*H151,2)</f>
        <v>0</v>
      </c>
      <c r="BL151" s="20" t="s">
        <v>305</v>
      </c>
      <c r="BM151" s="222" t="s">
        <v>4597</v>
      </c>
    </row>
    <row r="152" s="2" customFormat="1">
      <c r="A152" s="42"/>
      <c r="B152" s="43"/>
      <c r="C152" s="44"/>
      <c r="D152" s="224" t="s">
        <v>183</v>
      </c>
      <c r="E152" s="44"/>
      <c r="F152" s="225" t="s">
        <v>2528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183</v>
      </c>
      <c r="AU152" s="20" t="s">
        <v>82</v>
      </c>
    </row>
    <row r="153" s="2" customFormat="1">
      <c r="A153" s="42"/>
      <c r="B153" s="43"/>
      <c r="C153" s="44"/>
      <c r="D153" s="229" t="s">
        <v>185</v>
      </c>
      <c r="E153" s="44"/>
      <c r="F153" s="230" t="s">
        <v>2529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185</v>
      </c>
      <c r="AU153" s="20" t="s">
        <v>82</v>
      </c>
    </row>
    <row r="154" s="2" customFormat="1">
      <c r="A154" s="42"/>
      <c r="B154" s="43"/>
      <c r="C154" s="44"/>
      <c r="D154" s="224" t="s">
        <v>311</v>
      </c>
      <c r="E154" s="44"/>
      <c r="F154" s="274" t="s">
        <v>4587</v>
      </c>
      <c r="G154" s="44"/>
      <c r="H154" s="44"/>
      <c r="I154" s="226"/>
      <c r="J154" s="44"/>
      <c r="K154" s="44"/>
      <c r="L154" s="48"/>
      <c r="M154" s="227"/>
      <c r="N154" s="228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311</v>
      </c>
      <c r="AU154" s="20" t="s">
        <v>82</v>
      </c>
    </row>
    <row r="155" s="11" customFormat="1" ht="25.92" customHeight="1">
      <c r="A155" s="11"/>
      <c r="B155" s="197"/>
      <c r="C155" s="198"/>
      <c r="D155" s="199" t="s">
        <v>72</v>
      </c>
      <c r="E155" s="200" t="s">
        <v>770</v>
      </c>
      <c r="F155" s="200" t="s">
        <v>3888</v>
      </c>
      <c r="G155" s="198"/>
      <c r="H155" s="198"/>
      <c r="I155" s="201"/>
      <c r="J155" s="202">
        <f>BK155</f>
        <v>0</v>
      </c>
      <c r="K155" s="198"/>
      <c r="L155" s="203"/>
      <c r="M155" s="204"/>
      <c r="N155" s="205"/>
      <c r="O155" s="205"/>
      <c r="P155" s="206">
        <f>P156</f>
        <v>0</v>
      </c>
      <c r="Q155" s="205"/>
      <c r="R155" s="206">
        <f>R156</f>
        <v>0</v>
      </c>
      <c r="S155" s="205"/>
      <c r="T155" s="207">
        <f>T156</f>
        <v>0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R155" s="208" t="s">
        <v>196</v>
      </c>
      <c r="AT155" s="209" t="s">
        <v>72</v>
      </c>
      <c r="AU155" s="209" t="s">
        <v>73</v>
      </c>
      <c r="AY155" s="208" t="s">
        <v>175</v>
      </c>
      <c r="BK155" s="210">
        <f>BK156</f>
        <v>0</v>
      </c>
    </row>
    <row r="156" s="11" customFormat="1" ht="22.8" customHeight="1">
      <c r="A156" s="11"/>
      <c r="B156" s="197"/>
      <c r="C156" s="198"/>
      <c r="D156" s="199" t="s">
        <v>72</v>
      </c>
      <c r="E156" s="285" t="s">
        <v>3889</v>
      </c>
      <c r="F156" s="285" t="s">
        <v>3890</v>
      </c>
      <c r="G156" s="198"/>
      <c r="H156" s="198"/>
      <c r="I156" s="201"/>
      <c r="J156" s="286">
        <f>BK156</f>
        <v>0</v>
      </c>
      <c r="K156" s="198"/>
      <c r="L156" s="203"/>
      <c r="M156" s="204"/>
      <c r="N156" s="205"/>
      <c r="O156" s="205"/>
      <c r="P156" s="206">
        <f>SUM(P157:P162)</f>
        <v>0</v>
      </c>
      <c r="Q156" s="205"/>
      <c r="R156" s="206">
        <f>SUM(R157:R162)</f>
        <v>0</v>
      </c>
      <c r="S156" s="205"/>
      <c r="T156" s="207">
        <f>SUM(T157:T162)</f>
        <v>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08" t="s">
        <v>196</v>
      </c>
      <c r="AT156" s="209" t="s">
        <v>72</v>
      </c>
      <c r="AU156" s="209" t="s">
        <v>80</v>
      </c>
      <c r="AY156" s="208" t="s">
        <v>175</v>
      </c>
      <c r="BK156" s="210">
        <f>SUM(BK157:BK162)</f>
        <v>0</v>
      </c>
    </row>
    <row r="157" s="2" customFormat="1" ht="16.5" customHeight="1">
      <c r="A157" s="42"/>
      <c r="B157" s="43"/>
      <c r="C157" s="211" t="s">
        <v>266</v>
      </c>
      <c r="D157" s="211" t="s">
        <v>176</v>
      </c>
      <c r="E157" s="212" t="s">
        <v>3891</v>
      </c>
      <c r="F157" s="213" t="s">
        <v>3892</v>
      </c>
      <c r="G157" s="214" t="s">
        <v>247</v>
      </c>
      <c r="H157" s="215">
        <v>33.5</v>
      </c>
      <c r="I157" s="216"/>
      <c r="J157" s="217">
        <f>ROUND(I157*H157,2)</f>
        <v>0</v>
      </c>
      <c r="K157" s="213" t="s">
        <v>180</v>
      </c>
      <c r="L157" s="48"/>
      <c r="M157" s="218" t="s">
        <v>30</v>
      </c>
      <c r="N157" s="219" t="s">
        <v>44</v>
      </c>
      <c r="O157" s="88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2" t="s">
        <v>1274</v>
      </c>
      <c r="AT157" s="222" t="s">
        <v>176</v>
      </c>
      <c r="AU157" s="222" t="s">
        <v>82</v>
      </c>
      <c r="AY157" s="20" t="s">
        <v>175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0" t="s">
        <v>80</v>
      </c>
      <c r="BK157" s="223">
        <f>ROUND(I157*H157,2)</f>
        <v>0</v>
      </c>
      <c r="BL157" s="20" t="s">
        <v>1274</v>
      </c>
      <c r="BM157" s="222" t="s">
        <v>4598</v>
      </c>
    </row>
    <row r="158" s="2" customFormat="1">
      <c r="A158" s="42"/>
      <c r="B158" s="43"/>
      <c r="C158" s="44"/>
      <c r="D158" s="224" t="s">
        <v>183</v>
      </c>
      <c r="E158" s="44"/>
      <c r="F158" s="225" t="s">
        <v>3894</v>
      </c>
      <c r="G158" s="44"/>
      <c r="H158" s="44"/>
      <c r="I158" s="226"/>
      <c r="J158" s="44"/>
      <c r="K158" s="44"/>
      <c r="L158" s="48"/>
      <c r="M158" s="227"/>
      <c r="N158" s="228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183</v>
      </c>
      <c r="AU158" s="20" t="s">
        <v>82</v>
      </c>
    </row>
    <row r="159" s="2" customFormat="1">
      <c r="A159" s="42"/>
      <c r="B159" s="43"/>
      <c r="C159" s="44"/>
      <c r="D159" s="229" t="s">
        <v>185</v>
      </c>
      <c r="E159" s="44"/>
      <c r="F159" s="230" t="s">
        <v>3895</v>
      </c>
      <c r="G159" s="44"/>
      <c r="H159" s="44"/>
      <c r="I159" s="226"/>
      <c r="J159" s="44"/>
      <c r="K159" s="44"/>
      <c r="L159" s="48"/>
      <c r="M159" s="227"/>
      <c r="N159" s="228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185</v>
      </c>
      <c r="AU159" s="20" t="s">
        <v>82</v>
      </c>
    </row>
    <row r="160" s="2" customFormat="1">
      <c r="A160" s="42"/>
      <c r="B160" s="43"/>
      <c r="C160" s="44"/>
      <c r="D160" s="224" t="s">
        <v>311</v>
      </c>
      <c r="E160" s="44"/>
      <c r="F160" s="274" t="s">
        <v>3896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311</v>
      </c>
      <c r="AU160" s="20" t="s">
        <v>82</v>
      </c>
    </row>
    <row r="161" s="13" customFormat="1">
      <c r="A161" s="13"/>
      <c r="B161" s="241"/>
      <c r="C161" s="242"/>
      <c r="D161" s="224" t="s">
        <v>187</v>
      </c>
      <c r="E161" s="243" t="s">
        <v>30</v>
      </c>
      <c r="F161" s="244" t="s">
        <v>4599</v>
      </c>
      <c r="G161" s="242"/>
      <c r="H161" s="245">
        <v>33.5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187</v>
      </c>
      <c r="AU161" s="251" t="s">
        <v>82</v>
      </c>
      <c r="AV161" s="13" t="s">
        <v>82</v>
      </c>
      <c r="AW161" s="13" t="s">
        <v>36</v>
      </c>
      <c r="AX161" s="13" t="s">
        <v>73</v>
      </c>
      <c r="AY161" s="251" t="s">
        <v>175</v>
      </c>
    </row>
    <row r="162" s="14" customFormat="1">
      <c r="A162" s="14"/>
      <c r="B162" s="252"/>
      <c r="C162" s="253"/>
      <c r="D162" s="224" t="s">
        <v>187</v>
      </c>
      <c r="E162" s="254" t="s">
        <v>30</v>
      </c>
      <c r="F162" s="255" t="s">
        <v>190</v>
      </c>
      <c r="G162" s="253"/>
      <c r="H162" s="256">
        <v>33.5</v>
      </c>
      <c r="I162" s="257"/>
      <c r="J162" s="253"/>
      <c r="K162" s="253"/>
      <c r="L162" s="258"/>
      <c r="M162" s="298"/>
      <c r="N162" s="299"/>
      <c r="O162" s="299"/>
      <c r="P162" s="299"/>
      <c r="Q162" s="299"/>
      <c r="R162" s="299"/>
      <c r="S162" s="299"/>
      <c r="T162" s="3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2" t="s">
        <v>187</v>
      </c>
      <c r="AU162" s="262" t="s">
        <v>82</v>
      </c>
      <c r="AV162" s="14" t="s">
        <v>181</v>
      </c>
      <c r="AW162" s="14" t="s">
        <v>36</v>
      </c>
      <c r="AX162" s="14" t="s">
        <v>80</v>
      </c>
      <c r="AY162" s="262" t="s">
        <v>175</v>
      </c>
    </row>
    <row r="163" s="2" customFormat="1" ht="6.96" customHeight="1">
      <c r="A163" s="42"/>
      <c r="B163" s="63"/>
      <c r="C163" s="64"/>
      <c r="D163" s="64"/>
      <c r="E163" s="64"/>
      <c r="F163" s="64"/>
      <c r="G163" s="64"/>
      <c r="H163" s="64"/>
      <c r="I163" s="64"/>
      <c r="J163" s="64"/>
      <c r="K163" s="64"/>
      <c r="L163" s="48"/>
      <c r="M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</row>
  </sheetData>
  <sheetProtection sheet="1" autoFilter="0" formatColumns="0" formatRows="0" objects="1" scenarios="1" spinCount="100000" saltValue="srrRE4YtxWsa5KP3oLMUGbrUOMWq1mPI+rUJysFbKgWlgBi6snCImt0uAiRZdv1y2m+39cNmgjAxBw/gmLNOjA==" hashValue="mkZ8s90pq2t+0I9eJVuJX9UAvqNRO7BfohF0xF4Nyqkt2WXtnaH18TRsPn5ZzHn3rkfaYB9aMufqWOHBde9reQ==" algorithmName="SHA-512" password="CC35"/>
  <autoFilter ref="C89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07" r:id="rId1" display="https://podminky.urs.cz/item/CS_URS_2024_01/722232044"/>
    <hyperlink ref="F114" r:id="rId2" display="https://podminky.urs.cz/item/CS_URS_2024_01/722232046"/>
    <hyperlink ref="F121" r:id="rId3" display="https://podminky.urs.cz/item/CS_URS_2024_01/722232061"/>
    <hyperlink ref="F128" r:id="rId4" display="https://podminky.urs.cz/item/CS_URS_2024_01/998722101"/>
    <hyperlink ref="F133" r:id="rId5" display="https://podminky.urs.cz/item/CS_URS_2023_02/767995111"/>
    <hyperlink ref="F153" r:id="rId6" display="https://podminky.urs.cz/item/CS_URS_2024_01/998767101"/>
    <hyperlink ref="F159" r:id="rId7" display="https://podminky.urs.cz/item/CS_URS_2024_01/23017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4600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3899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ROUND(J100,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ROUND((SUM(BE100:BE771)),  2)</f>
        <v>0</v>
      </c>
      <c r="G35" s="42"/>
      <c r="H35" s="42"/>
      <c r="I35" s="163">
        <v>0.21</v>
      </c>
      <c r="J35" s="162">
        <f>ROUND(((SUM(BE100:BE771))*I35),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ROUND((SUM(BF100:BF771)),  2)</f>
        <v>0</v>
      </c>
      <c r="G36" s="42"/>
      <c r="H36" s="42"/>
      <c r="I36" s="163">
        <v>0.12</v>
      </c>
      <c r="J36" s="162">
        <f>ROUND(((SUM(BF100:BF771))*I36),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ROUND((SUM(BG100:BG771)),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ROUND((SUM(BH100:BH771)),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ROUND((SUM(BI100:BI771)),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14.03 - SO02 - VYTÁPĚNÍ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J100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J101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3900</v>
      </c>
      <c r="E65" s="282"/>
      <c r="F65" s="282"/>
      <c r="G65" s="282"/>
      <c r="H65" s="282"/>
      <c r="I65" s="282"/>
      <c r="J65" s="283">
        <f>J102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9" customFormat="1" ht="24.96" customHeight="1">
      <c r="A66" s="9"/>
      <c r="B66" s="180"/>
      <c r="C66" s="181"/>
      <c r="D66" s="182" t="s">
        <v>696</v>
      </c>
      <c r="E66" s="183"/>
      <c r="F66" s="183"/>
      <c r="G66" s="183"/>
      <c r="H66" s="183"/>
      <c r="I66" s="183"/>
      <c r="J66" s="184">
        <f>J115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6" customFormat="1" ht="19.92" customHeight="1">
      <c r="A67" s="16"/>
      <c r="B67" s="280"/>
      <c r="C67" s="129"/>
      <c r="D67" s="281" t="s">
        <v>699</v>
      </c>
      <c r="E67" s="282"/>
      <c r="F67" s="282"/>
      <c r="G67" s="282"/>
      <c r="H67" s="282"/>
      <c r="I67" s="282"/>
      <c r="J67" s="283">
        <f>J116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16" customFormat="1" ht="19.92" customHeight="1">
      <c r="A68" s="16"/>
      <c r="B68" s="280"/>
      <c r="C68" s="129"/>
      <c r="D68" s="281" t="s">
        <v>4601</v>
      </c>
      <c r="E68" s="282"/>
      <c r="F68" s="282"/>
      <c r="G68" s="282"/>
      <c r="H68" s="282"/>
      <c r="I68" s="282"/>
      <c r="J68" s="283">
        <f>J186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16" customFormat="1" ht="19.92" customHeight="1">
      <c r="A69" s="16"/>
      <c r="B69" s="280"/>
      <c r="C69" s="129"/>
      <c r="D69" s="281" t="s">
        <v>4602</v>
      </c>
      <c r="E69" s="282"/>
      <c r="F69" s="282"/>
      <c r="G69" s="282"/>
      <c r="H69" s="282"/>
      <c r="I69" s="282"/>
      <c r="J69" s="283">
        <f>J223</f>
        <v>0</v>
      </c>
      <c r="K69" s="129"/>
      <c r="L69" s="284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="16" customFormat="1" ht="19.92" customHeight="1">
      <c r="A70" s="16"/>
      <c r="B70" s="280"/>
      <c r="C70" s="129"/>
      <c r="D70" s="281" t="s">
        <v>3901</v>
      </c>
      <c r="E70" s="282"/>
      <c r="F70" s="282"/>
      <c r="G70" s="282"/>
      <c r="H70" s="282"/>
      <c r="I70" s="282"/>
      <c r="J70" s="283">
        <f>J318</f>
        <v>0</v>
      </c>
      <c r="K70" s="129"/>
      <c r="L70" s="284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="16" customFormat="1" ht="19.92" customHeight="1">
      <c r="A71" s="16"/>
      <c r="B71" s="280"/>
      <c r="C71" s="129"/>
      <c r="D71" s="281" t="s">
        <v>3902</v>
      </c>
      <c r="E71" s="282"/>
      <c r="F71" s="282"/>
      <c r="G71" s="282"/>
      <c r="H71" s="282"/>
      <c r="I71" s="282"/>
      <c r="J71" s="283">
        <f>J371</f>
        <v>0</v>
      </c>
      <c r="K71" s="129"/>
      <c r="L71" s="284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="16" customFormat="1" ht="19.92" customHeight="1">
      <c r="A72" s="16"/>
      <c r="B72" s="280"/>
      <c r="C72" s="129"/>
      <c r="D72" s="281" t="s">
        <v>704</v>
      </c>
      <c r="E72" s="282"/>
      <c r="F72" s="282"/>
      <c r="G72" s="282"/>
      <c r="H72" s="282"/>
      <c r="I72" s="282"/>
      <c r="J72" s="283">
        <f>J618</f>
        <v>0</v>
      </c>
      <c r="K72" s="129"/>
      <c r="L72" s="284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="9" customFormat="1" ht="24.96" customHeight="1">
      <c r="A73" s="9"/>
      <c r="B73" s="180"/>
      <c r="C73" s="181"/>
      <c r="D73" s="182" t="s">
        <v>3825</v>
      </c>
      <c r="E73" s="183"/>
      <c r="F73" s="183"/>
      <c r="G73" s="183"/>
      <c r="H73" s="183"/>
      <c r="I73" s="183"/>
      <c r="J73" s="184">
        <f>J651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6" customFormat="1" ht="19.92" customHeight="1">
      <c r="A74" s="16"/>
      <c r="B74" s="280"/>
      <c r="C74" s="129"/>
      <c r="D74" s="281" t="s">
        <v>3826</v>
      </c>
      <c r="E74" s="282"/>
      <c r="F74" s="282"/>
      <c r="G74" s="282"/>
      <c r="H74" s="282"/>
      <c r="I74" s="282"/>
      <c r="J74" s="283">
        <f>J652</f>
        <v>0</v>
      </c>
      <c r="K74" s="129"/>
      <c r="L74" s="284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="16" customFormat="1" ht="19.92" customHeight="1">
      <c r="A75" s="16"/>
      <c r="B75" s="280"/>
      <c r="C75" s="129"/>
      <c r="D75" s="281" t="s">
        <v>4603</v>
      </c>
      <c r="E75" s="282"/>
      <c r="F75" s="282"/>
      <c r="G75" s="282"/>
      <c r="H75" s="282"/>
      <c r="I75" s="282"/>
      <c r="J75" s="283">
        <f>J666</f>
        <v>0</v>
      </c>
      <c r="K75" s="129"/>
      <c r="L75" s="284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="9" customFormat="1" ht="24.96" customHeight="1">
      <c r="A76" s="9"/>
      <c r="B76" s="180"/>
      <c r="C76" s="181"/>
      <c r="D76" s="182" t="s">
        <v>4162</v>
      </c>
      <c r="E76" s="183"/>
      <c r="F76" s="183"/>
      <c r="G76" s="183"/>
      <c r="H76" s="183"/>
      <c r="I76" s="183"/>
      <c r="J76" s="184">
        <f>J753</f>
        <v>0</v>
      </c>
      <c r="K76" s="181"/>
      <c r="L76" s="185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80"/>
      <c r="C77" s="181"/>
      <c r="D77" s="182" t="s">
        <v>709</v>
      </c>
      <c r="E77" s="183"/>
      <c r="F77" s="183"/>
      <c r="G77" s="183"/>
      <c r="H77" s="183"/>
      <c r="I77" s="183"/>
      <c r="J77" s="184">
        <f>J757</f>
        <v>0</v>
      </c>
      <c r="K77" s="181"/>
      <c r="L77" s="185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6" customFormat="1" ht="19.92" customHeight="1">
      <c r="A78" s="16"/>
      <c r="B78" s="280"/>
      <c r="C78" s="129"/>
      <c r="D78" s="281" t="s">
        <v>710</v>
      </c>
      <c r="E78" s="282"/>
      <c r="F78" s="282"/>
      <c r="G78" s="282"/>
      <c r="H78" s="282"/>
      <c r="I78" s="282"/>
      <c r="J78" s="283">
        <f>J758</f>
        <v>0</v>
      </c>
      <c r="K78" s="129"/>
      <c r="L78" s="284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="2" customFormat="1" ht="21.84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4" s="2" customFormat="1" ht="6.96" customHeight="1">
      <c r="A84" s="42"/>
      <c r="B84" s="65"/>
      <c r="C84" s="66"/>
      <c r="D84" s="66"/>
      <c r="E84" s="66"/>
      <c r="F84" s="66"/>
      <c r="G84" s="66"/>
      <c r="H84" s="66"/>
      <c r="I84" s="66"/>
      <c r="J84" s="66"/>
      <c r="K84" s="66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24.96" customHeight="1">
      <c r="A85" s="42"/>
      <c r="B85" s="43"/>
      <c r="C85" s="26" t="s">
        <v>161</v>
      </c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2" customHeight="1">
      <c r="A87" s="42"/>
      <c r="B87" s="43"/>
      <c r="C87" s="35" t="s">
        <v>16</v>
      </c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6.5" customHeight="1">
      <c r="A88" s="42"/>
      <c r="B88" s="43"/>
      <c r="C88" s="44"/>
      <c r="D88" s="44"/>
      <c r="E88" s="175" t="str">
        <f>E7</f>
        <v>Ledeč n. S. škola přístavba dílny pro CNC</v>
      </c>
      <c r="F88" s="35"/>
      <c r="G88" s="35"/>
      <c r="H88" s="35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" customFormat="1" ht="12" customHeight="1">
      <c r="B89" s="24"/>
      <c r="C89" s="35" t="s">
        <v>140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2" customFormat="1" ht="16.5" customHeight="1">
      <c r="A90" s="42"/>
      <c r="B90" s="43"/>
      <c r="C90" s="44"/>
      <c r="D90" s="44"/>
      <c r="E90" s="175" t="s">
        <v>141</v>
      </c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142</v>
      </c>
      <c r="D91" s="44"/>
      <c r="E91" s="44"/>
      <c r="F91" s="44"/>
      <c r="G91" s="44"/>
      <c r="H91" s="44"/>
      <c r="I91" s="44"/>
      <c r="J91" s="44"/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E11</f>
        <v>14.03 - SO02 - VYTÁPĚNÍ</v>
      </c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5" t="s">
        <v>22</v>
      </c>
      <c r="D94" s="44"/>
      <c r="E94" s="44"/>
      <c r="F94" s="30" t="str">
        <f>F14</f>
        <v xml:space="preserve"> </v>
      </c>
      <c r="G94" s="44"/>
      <c r="H94" s="44"/>
      <c r="I94" s="35" t="s">
        <v>24</v>
      </c>
      <c r="J94" s="76" t="str">
        <f>IF(J14="","",J14)</f>
        <v>6. 3. 2024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15.15" customHeight="1">
      <c r="A96" s="42"/>
      <c r="B96" s="43"/>
      <c r="C96" s="35" t="s">
        <v>28</v>
      </c>
      <c r="D96" s="44"/>
      <c r="E96" s="44"/>
      <c r="F96" s="30" t="str">
        <f>E17</f>
        <v xml:space="preserve"> </v>
      </c>
      <c r="G96" s="44"/>
      <c r="H96" s="44"/>
      <c r="I96" s="35" t="s">
        <v>34</v>
      </c>
      <c r="J96" s="40" t="str">
        <f>E23</f>
        <v xml:space="preserve"> </v>
      </c>
      <c r="K96" s="44"/>
      <c r="L96" s="14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5" t="s">
        <v>32</v>
      </c>
      <c r="D97" s="44"/>
      <c r="E97" s="44"/>
      <c r="F97" s="30" t="str">
        <f>IF(E20="","",E20)</f>
        <v>Vyplň údaj</v>
      </c>
      <c r="G97" s="44"/>
      <c r="H97" s="44"/>
      <c r="I97" s="35" t="s">
        <v>35</v>
      </c>
      <c r="J97" s="40" t="str">
        <f>E26</f>
        <v xml:space="preserve"> </v>
      </c>
      <c r="K97" s="44"/>
      <c r="L97" s="14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4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0" customFormat="1" ht="29.28" customHeight="1">
      <c r="A99" s="186"/>
      <c r="B99" s="187"/>
      <c r="C99" s="188" t="s">
        <v>162</v>
      </c>
      <c r="D99" s="189" t="s">
        <v>58</v>
      </c>
      <c r="E99" s="189" t="s">
        <v>54</v>
      </c>
      <c r="F99" s="189" t="s">
        <v>55</v>
      </c>
      <c r="G99" s="189" t="s">
        <v>163</v>
      </c>
      <c r="H99" s="189" t="s">
        <v>164</v>
      </c>
      <c r="I99" s="189" t="s">
        <v>165</v>
      </c>
      <c r="J99" s="189" t="s">
        <v>148</v>
      </c>
      <c r="K99" s="190" t="s">
        <v>166</v>
      </c>
      <c r="L99" s="191"/>
      <c r="M99" s="96" t="s">
        <v>30</v>
      </c>
      <c r="N99" s="97" t="s">
        <v>43</v>
      </c>
      <c r="O99" s="97" t="s">
        <v>167</v>
      </c>
      <c r="P99" s="97" t="s">
        <v>168</v>
      </c>
      <c r="Q99" s="97" t="s">
        <v>169</v>
      </c>
      <c r="R99" s="97" t="s">
        <v>170</v>
      </c>
      <c r="S99" s="97" t="s">
        <v>171</v>
      </c>
      <c r="T99" s="98" t="s">
        <v>172</v>
      </c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</row>
    <row r="100" s="2" customFormat="1" ht="22.8" customHeight="1">
      <c r="A100" s="42"/>
      <c r="B100" s="43"/>
      <c r="C100" s="103" t="s">
        <v>173</v>
      </c>
      <c r="D100" s="44"/>
      <c r="E100" s="44"/>
      <c r="F100" s="44"/>
      <c r="G100" s="44"/>
      <c r="H100" s="44"/>
      <c r="I100" s="44"/>
      <c r="J100" s="192">
        <f>BK100</f>
        <v>0</v>
      </c>
      <c r="K100" s="44"/>
      <c r="L100" s="48"/>
      <c r="M100" s="99"/>
      <c r="N100" s="193"/>
      <c r="O100" s="100"/>
      <c r="P100" s="194">
        <f>P101+P115+P651+P753+P757</f>
        <v>0</v>
      </c>
      <c r="Q100" s="100"/>
      <c r="R100" s="194">
        <f>R101+R115+R651+R753+R757</f>
        <v>0.63602369999999992</v>
      </c>
      <c r="S100" s="100"/>
      <c r="T100" s="195">
        <f>T101+T115+T651+T753+T757</f>
        <v>1.83063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72</v>
      </c>
      <c r="AU100" s="20" t="s">
        <v>149</v>
      </c>
      <c r="BK100" s="196">
        <f>BK101+BK115+BK651+BK753+BK757</f>
        <v>0</v>
      </c>
    </row>
    <row r="101" s="11" customFormat="1" ht="25.92" customHeight="1">
      <c r="A101" s="11"/>
      <c r="B101" s="197"/>
      <c r="C101" s="198"/>
      <c r="D101" s="199" t="s">
        <v>72</v>
      </c>
      <c r="E101" s="200" t="s">
        <v>711</v>
      </c>
      <c r="F101" s="200" t="s">
        <v>712</v>
      </c>
      <c r="G101" s="198"/>
      <c r="H101" s="198"/>
      <c r="I101" s="201"/>
      <c r="J101" s="202">
        <f>BK101</f>
        <v>0</v>
      </c>
      <c r="K101" s="198"/>
      <c r="L101" s="203"/>
      <c r="M101" s="204"/>
      <c r="N101" s="205"/>
      <c r="O101" s="205"/>
      <c r="P101" s="206">
        <f>P102</f>
        <v>0</v>
      </c>
      <c r="Q101" s="205"/>
      <c r="R101" s="206">
        <f>R102</f>
        <v>0</v>
      </c>
      <c r="S101" s="205"/>
      <c r="T101" s="207">
        <f>T102</f>
        <v>0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208" t="s">
        <v>80</v>
      </c>
      <c r="AT101" s="209" t="s">
        <v>72</v>
      </c>
      <c r="AU101" s="209" t="s">
        <v>73</v>
      </c>
      <c r="AY101" s="208" t="s">
        <v>175</v>
      </c>
      <c r="BK101" s="210">
        <f>BK102</f>
        <v>0</v>
      </c>
    </row>
    <row r="102" s="11" customFormat="1" ht="22.8" customHeight="1">
      <c r="A102" s="11"/>
      <c r="B102" s="197"/>
      <c r="C102" s="198"/>
      <c r="D102" s="199" t="s">
        <v>72</v>
      </c>
      <c r="E102" s="285" t="s">
        <v>290</v>
      </c>
      <c r="F102" s="285" t="s">
        <v>291</v>
      </c>
      <c r="G102" s="198"/>
      <c r="H102" s="198"/>
      <c r="I102" s="201"/>
      <c r="J102" s="286">
        <f>BK102</f>
        <v>0</v>
      </c>
      <c r="K102" s="198"/>
      <c r="L102" s="203"/>
      <c r="M102" s="204"/>
      <c r="N102" s="205"/>
      <c r="O102" s="205"/>
      <c r="P102" s="206">
        <f>SUM(P103:P114)</f>
        <v>0</v>
      </c>
      <c r="Q102" s="205"/>
      <c r="R102" s="206">
        <f>SUM(R103:R114)</f>
        <v>0</v>
      </c>
      <c r="S102" s="205"/>
      <c r="T102" s="207">
        <f>SUM(T103:T114)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208" t="s">
        <v>80</v>
      </c>
      <c r="AT102" s="209" t="s">
        <v>72</v>
      </c>
      <c r="AU102" s="209" t="s">
        <v>80</v>
      </c>
      <c r="AY102" s="208" t="s">
        <v>175</v>
      </c>
      <c r="BK102" s="210">
        <f>SUM(BK103:BK114)</f>
        <v>0</v>
      </c>
    </row>
    <row r="103" s="2" customFormat="1" ht="16.5" customHeight="1">
      <c r="A103" s="42"/>
      <c r="B103" s="43"/>
      <c r="C103" s="211" t="s">
        <v>80</v>
      </c>
      <c r="D103" s="211" t="s">
        <v>176</v>
      </c>
      <c r="E103" s="212" t="s">
        <v>300</v>
      </c>
      <c r="F103" s="213" t="s">
        <v>301</v>
      </c>
      <c r="G103" s="214" t="s">
        <v>295</v>
      </c>
      <c r="H103" s="215">
        <v>1.831</v>
      </c>
      <c r="I103" s="216"/>
      <c r="J103" s="217">
        <f>ROUND(I103*H103,2)</f>
        <v>0</v>
      </c>
      <c r="K103" s="213" t="s">
        <v>180</v>
      </c>
      <c r="L103" s="48"/>
      <c r="M103" s="218" t="s">
        <v>30</v>
      </c>
      <c r="N103" s="219" t="s">
        <v>44</v>
      </c>
      <c r="O103" s="88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2" t="s">
        <v>181</v>
      </c>
      <c r="AT103" s="222" t="s">
        <v>176</v>
      </c>
      <c r="AU103" s="222" t="s">
        <v>82</v>
      </c>
      <c r="AY103" s="20" t="s">
        <v>175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0" t="s">
        <v>80</v>
      </c>
      <c r="BK103" s="223">
        <f>ROUND(I103*H103,2)</f>
        <v>0</v>
      </c>
      <c r="BL103" s="20" t="s">
        <v>181</v>
      </c>
      <c r="BM103" s="222" t="s">
        <v>4604</v>
      </c>
    </row>
    <row r="104" s="2" customFormat="1">
      <c r="A104" s="42"/>
      <c r="B104" s="43"/>
      <c r="C104" s="44"/>
      <c r="D104" s="224" t="s">
        <v>183</v>
      </c>
      <c r="E104" s="44"/>
      <c r="F104" s="225" t="s">
        <v>303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183</v>
      </c>
      <c r="AU104" s="20" t="s">
        <v>82</v>
      </c>
    </row>
    <row r="105" s="2" customFormat="1">
      <c r="A105" s="42"/>
      <c r="B105" s="43"/>
      <c r="C105" s="44"/>
      <c r="D105" s="229" t="s">
        <v>185</v>
      </c>
      <c r="E105" s="44"/>
      <c r="F105" s="230" t="s">
        <v>304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185</v>
      </c>
      <c r="AU105" s="20" t="s">
        <v>82</v>
      </c>
    </row>
    <row r="106" s="2" customFormat="1" ht="16.5" customHeight="1">
      <c r="A106" s="42"/>
      <c r="B106" s="43"/>
      <c r="C106" s="211" t="s">
        <v>82</v>
      </c>
      <c r="D106" s="211" t="s">
        <v>176</v>
      </c>
      <c r="E106" s="212" t="s">
        <v>306</v>
      </c>
      <c r="F106" s="213" t="s">
        <v>307</v>
      </c>
      <c r="G106" s="214" t="s">
        <v>295</v>
      </c>
      <c r="H106" s="215">
        <v>54.93</v>
      </c>
      <c r="I106" s="216"/>
      <c r="J106" s="217">
        <f>ROUND(I106*H106,2)</f>
        <v>0</v>
      </c>
      <c r="K106" s="213" t="s">
        <v>180</v>
      </c>
      <c r="L106" s="48"/>
      <c r="M106" s="218" t="s">
        <v>30</v>
      </c>
      <c r="N106" s="219" t="s">
        <v>44</v>
      </c>
      <c r="O106" s="88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2" t="s">
        <v>181</v>
      </c>
      <c r="AT106" s="222" t="s">
        <v>176</v>
      </c>
      <c r="AU106" s="222" t="s">
        <v>82</v>
      </c>
      <c r="AY106" s="20" t="s">
        <v>175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0" t="s">
        <v>80</v>
      </c>
      <c r="BK106" s="223">
        <f>ROUND(I106*H106,2)</f>
        <v>0</v>
      </c>
      <c r="BL106" s="20" t="s">
        <v>181</v>
      </c>
      <c r="BM106" s="222" t="s">
        <v>4605</v>
      </c>
    </row>
    <row r="107" s="2" customFormat="1">
      <c r="A107" s="42"/>
      <c r="B107" s="43"/>
      <c r="C107" s="44"/>
      <c r="D107" s="224" t="s">
        <v>183</v>
      </c>
      <c r="E107" s="44"/>
      <c r="F107" s="225" t="s">
        <v>309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183</v>
      </c>
      <c r="AU107" s="20" t="s">
        <v>82</v>
      </c>
    </row>
    <row r="108" s="2" customFormat="1">
      <c r="A108" s="42"/>
      <c r="B108" s="43"/>
      <c r="C108" s="44"/>
      <c r="D108" s="229" t="s">
        <v>185</v>
      </c>
      <c r="E108" s="44"/>
      <c r="F108" s="230" t="s">
        <v>310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185</v>
      </c>
      <c r="AU108" s="20" t="s">
        <v>82</v>
      </c>
    </row>
    <row r="109" s="2" customFormat="1">
      <c r="A109" s="42"/>
      <c r="B109" s="43"/>
      <c r="C109" s="44"/>
      <c r="D109" s="224" t="s">
        <v>311</v>
      </c>
      <c r="E109" s="44"/>
      <c r="F109" s="274" t="s">
        <v>312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311</v>
      </c>
      <c r="AU109" s="20" t="s">
        <v>82</v>
      </c>
    </row>
    <row r="110" s="13" customFormat="1">
      <c r="A110" s="13"/>
      <c r="B110" s="241"/>
      <c r="C110" s="242"/>
      <c r="D110" s="224" t="s">
        <v>187</v>
      </c>
      <c r="E110" s="242"/>
      <c r="F110" s="244" t="s">
        <v>4606</v>
      </c>
      <c r="G110" s="242"/>
      <c r="H110" s="245">
        <v>54.93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187</v>
      </c>
      <c r="AU110" s="251" t="s">
        <v>82</v>
      </c>
      <c r="AV110" s="13" t="s">
        <v>82</v>
      </c>
      <c r="AW110" s="13" t="s">
        <v>4</v>
      </c>
      <c r="AX110" s="13" t="s">
        <v>80</v>
      </c>
      <c r="AY110" s="251" t="s">
        <v>175</v>
      </c>
    </row>
    <row r="111" s="2" customFormat="1" ht="24.15" customHeight="1">
      <c r="A111" s="42"/>
      <c r="B111" s="43"/>
      <c r="C111" s="211" t="s">
        <v>196</v>
      </c>
      <c r="D111" s="211" t="s">
        <v>176</v>
      </c>
      <c r="E111" s="212" t="s">
        <v>405</v>
      </c>
      <c r="F111" s="213" t="s">
        <v>406</v>
      </c>
      <c r="G111" s="214" t="s">
        <v>295</v>
      </c>
      <c r="H111" s="215">
        <v>1.831</v>
      </c>
      <c r="I111" s="216"/>
      <c r="J111" s="217">
        <f>ROUND(I111*H111,2)</f>
        <v>0</v>
      </c>
      <c r="K111" s="213" t="s">
        <v>180</v>
      </c>
      <c r="L111" s="48"/>
      <c r="M111" s="218" t="s">
        <v>30</v>
      </c>
      <c r="N111" s="219" t="s">
        <v>44</v>
      </c>
      <c r="O111" s="88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181</v>
      </c>
      <c r="AT111" s="222" t="s">
        <v>176</v>
      </c>
      <c r="AU111" s="222" t="s">
        <v>82</v>
      </c>
      <c r="AY111" s="20" t="s">
        <v>175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80</v>
      </c>
      <c r="BK111" s="223">
        <f>ROUND(I111*H111,2)</f>
        <v>0</v>
      </c>
      <c r="BL111" s="20" t="s">
        <v>181</v>
      </c>
      <c r="BM111" s="222" t="s">
        <v>4607</v>
      </c>
    </row>
    <row r="112" s="2" customFormat="1">
      <c r="A112" s="42"/>
      <c r="B112" s="43"/>
      <c r="C112" s="44"/>
      <c r="D112" s="224" t="s">
        <v>183</v>
      </c>
      <c r="E112" s="44"/>
      <c r="F112" s="225" t="s">
        <v>408</v>
      </c>
      <c r="G112" s="44"/>
      <c r="H112" s="44"/>
      <c r="I112" s="226"/>
      <c r="J112" s="44"/>
      <c r="K112" s="44"/>
      <c r="L112" s="48"/>
      <c r="M112" s="227"/>
      <c r="N112" s="228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183</v>
      </c>
      <c r="AU112" s="20" t="s">
        <v>82</v>
      </c>
    </row>
    <row r="113" s="2" customFormat="1">
      <c r="A113" s="42"/>
      <c r="B113" s="43"/>
      <c r="C113" s="44"/>
      <c r="D113" s="229" t="s">
        <v>185</v>
      </c>
      <c r="E113" s="44"/>
      <c r="F113" s="230" t="s">
        <v>409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185</v>
      </c>
      <c r="AU113" s="20" t="s">
        <v>82</v>
      </c>
    </row>
    <row r="114" s="2" customFormat="1">
      <c r="A114" s="42"/>
      <c r="B114" s="43"/>
      <c r="C114" s="44"/>
      <c r="D114" s="224" t="s">
        <v>311</v>
      </c>
      <c r="E114" s="44"/>
      <c r="F114" s="274" t="s">
        <v>320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311</v>
      </c>
      <c r="AU114" s="20" t="s">
        <v>82</v>
      </c>
    </row>
    <row r="115" s="11" customFormat="1" ht="25.92" customHeight="1">
      <c r="A115" s="11"/>
      <c r="B115" s="197"/>
      <c r="C115" s="198"/>
      <c r="D115" s="199" t="s">
        <v>72</v>
      </c>
      <c r="E115" s="200" t="s">
        <v>1886</v>
      </c>
      <c r="F115" s="200" t="s">
        <v>1887</v>
      </c>
      <c r="G115" s="198"/>
      <c r="H115" s="198"/>
      <c r="I115" s="201"/>
      <c r="J115" s="202">
        <f>BK115</f>
        <v>0</v>
      </c>
      <c r="K115" s="198"/>
      <c r="L115" s="203"/>
      <c r="M115" s="204"/>
      <c r="N115" s="205"/>
      <c r="O115" s="205"/>
      <c r="P115" s="206">
        <f>P116+P186+P223+P318+P371+P618</f>
        <v>0</v>
      </c>
      <c r="Q115" s="205"/>
      <c r="R115" s="206">
        <f>R116+R186+R223+R318+R371+R618</f>
        <v>0.63602369999999992</v>
      </c>
      <c r="S115" s="205"/>
      <c r="T115" s="207">
        <f>T116+T186+T223+T318+T371+T618</f>
        <v>1.83063</v>
      </c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R115" s="208" t="s">
        <v>82</v>
      </c>
      <c r="AT115" s="209" t="s">
        <v>72</v>
      </c>
      <c r="AU115" s="209" t="s">
        <v>73</v>
      </c>
      <c r="AY115" s="208" t="s">
        <v>175</v>
      </c>
      <c r="BK115" s="210">
        <f>BK116+BK186+BK223+BK318+BK371+BK618</f>
        <v>0</v>
      </c>
    </row>
    <row r="116" s="11" customFormat="1" ht="22.8" customHeight="1">
      <c r="A116" s="11"/>
      <c r="B116" s="197"/>
      <c r="C116" s="198"/>
      <c r="D116" s="199" t="s">
        <v>72</v>
      </c>
      <c r="E116" s="285" t="s">
        <v>468</v>
      </c>
      <c r="F116" s="285" t="s">
        <v>469</v>
      </c>
      <c r="G116" s="198"/>
      <c r="H116" s="198"/>
      <c r="I116" s="201"/>
      <c r="J116" s="286">
        <f>BK116</f>
        <v>0</v>
      </c>
      <c r="K116" s="198"/>
      <c r="L116" s="203"/>
      <c r="M116" s="204"/>
      <c r="N116" s="205"/>
      <c r="O116" s="205"/>
      <c r="P116" s="206">
        <f>SUM(P117:P185)</f>
        <v>0</v>
      </c>
      <c r="Q116" s="205"/>
      <c r="R116" s="206">
        <f>SUM(R117:R185)</f>
        <v>0.01771</v>
      </c>
      <c r="S116" s="205"/>
      <c r="T116" s="207">
        <f>SUM(T117:T185)</f>
        <v>0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R116" s="208" t="s">
        <v>82</v>
      </c>
      <c r="AT116" s="209" t="s">
        <v>72</v>
      </c>
      <c r="AU116" s="209" t="s">
        <v>80</v>
      </c>
      <c r="AY116" s="208" t="s">
        <v>175</v>
      </c>
      <c r="BK116" s="210">
        <f>SUM(BK117:BK185)</f>
        <v>0</v>
      </c>
    </row>
    <row r="117" s="2" customFormat="1" ht="21.75" customHeight="1">
      <c r="A117" s="42"/>
      <c r="B117" s="43"/>
      <c r="C117" s="211" t="s">
        <v>181</v>
      </c>
      <c r="D117" s="211" t="s">
        <v>176</v>
      </c>
      <c r="E117" s="212" t="s">
        <v>3908</v>
      </c>
      <c r="F117" s="213" t="s">
        <v>3909</v>
      </c>
      <c r="G117" s="214" t="s">
        <v>247</v>
      </c>
      <c r="H117" s="215">
        <v>161</v>
      </c>
      <c r="I117" s="216"/>
      <c r="J117" s="217">
        <f>ROUND(I117*H117,2)</f>
        <v>0</v>
      </c>
      <c r="K117" s="213" t="s">
        <v>180</v>
      </c>
      <c r="L117" s="48"/>
      <c r="M117" s="218" t="s">
        <v>30</v>
      </c>
      <c r="N117" s="219" t="s">
        <v>44</v>
      </c>
      <c r="O117" s="88"/>
      <c r="P117" s="220">
        <f>O117*H117</f>
        <v>0</v>
      </c>
      <c r="Q117" s="220">
        <v>0.00011</v>
      </c>
      <c r="R117" s="220">
        <f>Q117*H117</f>
        <v>0.01771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305</v>
      </c>
      <c r="AT117" s="222" t="s">
        <v>176</v>
      </c>
      <c r="AU117" s="222" t="s">
        <v>82</v>
      </c>
      <c r="AY117" s="20" t="s">
        <v>175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80</v>
      </c>
      <c r="BK117" s="223">
        <f>ROUND(I117*H117,2)</f>
        <v>0</v>
      </c>
      <c r="BL117" s="20" t="s">
        <v>305</v>
      </c>
      <c r="BM117" s="222" t="s">
        <v>4608</v>
      </c>
    </row>
    <row r="118" s="2" customFormat="1">
      <c r="A118" s="42"/>
      <c r="B118" s="43"/>
      <c r="C118" s="44"/>
      <c r="D118" s="224" t="s">
        <v>183</v>
      </c>
      <c r="E118" s="44"/>
      <c r="F118" s="225" t="s">
        <v>3911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183</v>
      </c>
      <c r="AU118" s="20" t="s">
        <v>82</v>
      </c>
    </row>
    <row r="119" s="2" customFormat="1">
      <c r="A119" s="42"/>
      <c r="B119" s="43"/>
      <c r="C119" s="44"/>
      <c r="D119" s="229" t="s">
        <v>185</v>
      </c>
      <c r="E119" s="44"/>
      <c r="F119" s="230" t="s">
        <v>3912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185</v>
      </c>
      <c r="AU119" s="20" t="s">
        <v>82</v>
      </c>
    </row>
    <row r="120" s="2" customFormat="1">
      <c r="A120" s="42"/>
      <c r="B120" s="43"/>
      <c r="C120" s="44"/>
      <c r="D120" s="224" t="s">
        <v>311</v>
      </c>
      <c r="E120" s="44"/>
      <c r="F120" s="274" t="s">
        <v>3465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311</v>
      </c>
      <c r="AU120" s="20" t="s">
        <v>82</v>
      </c>
    </row>
    <row r="121" s="12" customFormat="1">
      <c r="A121" s="12"/>
      <c r="B121" s="231"/>
      <c r="C121" s="232"/>
      <c r="D121" s="224" t="s">
        <v>187</v>
      </c>
      <c r="E121" s="233" t="s">
        <v>30</v>
      </c>
      <c r="F121" s="234" t="s">
        <v>3917</v>
      </c>
      <c r="G121" s="232"/>
      <c r="H121" s="233" t="s">
        <v>30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T121" s="240" t="s">
        <v>187</v>
      </c>
      <c r="AU121" s="240" t="s">
        <v>82</v>
      </c>
      <c r="AV121" s="12" t="s">
        <v>80</v>
      </c>
      <c r="AW121" s="12" t="s">
        <v>36</v>
      </c>
      <c r="AX121" s="12" t="s">
        <v>73</v>
      </c>
      <c r="AY121" s="240" t="s">
        <v>175</v>
      </c>
    </row>
    <row r="122" s="12" customFormat="1">
      <c r="A122" s="12"/>
      <c r="B122" s="231"/>
      <c r="C122" s="232"/>
      <c r="D122" s="224" t="s">
        <v>187</v>
      </c>
      <c r="E122" s="233" t="s">
        <v>30</v>
      </c>
      <c r="F122" s="234" t="s">
        <v>4609</v>
      </c>
      <c r="G122" s="232"/>
      <c r="H122" s="233" t="s">
        <v>30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40" t="s">
        <v>187</v>
      </c>
      <c r="AU122" s="240" t="s">
        <v>82</v>
      </c>
      <c r="AV122" s="12" t="s">
        <v>80</v>
      </c>
      <c r="AW122" s="12" t="s">
        <v>36</v>
      </c>
      <c r="AX122" s="12" t="s">
        <v>73</v>
      </c>
      <c r="AY122" s="240" t="s">
        <v>175</v>
      </c>
    </row>
    <row r="123" s="13" customFormat="1">
      <c r="A123" s="13"/>
      <c r="B123" s="241"/>
      <c r="C123" s="242"/>
      <c r="D123" s="224" t="s">
        <v>187</v>
      </c>
      <c r="E123" s="243" t="s">
        <v>30</v>
      </c>
      <c r="F123" s="244" t="s">
        <v>4610</v>
      </c>
      <c r="G123" s="242"/>
      <c r="H123" s="245">
        <v>10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187</v>
      </c>
      <c r="AU123" s="251" t="s">
        <v>82</v>
      </c>
      <c r="AV123" s="13" t="s">
        <v>82</v>
      </c>
      <c r="AW123" s="13" t="s">
        <v>36</v>
      </c>
      <c r="AX123" s="13" t="s">
        <v>73</v>
      </c>
      <c r="AY123" s="251" t="s">
        <v>175</v>
      </c>
    </row>
    <row r="124" s="15" customFormat="1">
      <c r="A124" s="15"/>
      <c r="B124" s="263"/>
      <c r="C124" s="264"/>
      <c r="D124" s="224" t="s">
        <v>187</v>
      </c>
      <c r="E124" s="265" t="s">
        <v>30</v>
      </c>
      <c r="F124" s="266" t="s">
        <v>231</v>
      </c>
      <c r="G124" s="264"/>
      <c r="H124" s="267">
        <v>10</v>
      </c>
      <c r="I124" s="268"/>
      <c r="J124" s="264"/>
      <c r="K124" s="264"/>
      <c r="L124" s="269"/>
      <c r="M124" s="270"/>
      <c r="N124" s="271"/>
      <c r="O124" s="271"/>
      <c r="P124" s="271"/>
      <c r="Q124" s="271"/>
      <c r="R124" s="271"/>
      <c r="S124" s="271"/>
      <c r="T124" s="272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3" t="s">
        <v>187</v>
      </c>
      <c r="AU124" s="273" t="s">
        <v>82</v>
      </c>
      <c r="AV124" s="15" t="s">
        <v>196</v>
      </c>
      <c r="AW124" s="15" t="s">
        <v>36</v>
      </c>
      <c r="AX124" s="15" t="s">
        <v>73</v>
      </c>
      <c r="AY124" s="273" t="s">
        <v>175</v>
      </c>
    </row>
    <row r="125" s="12" customFormat="1">
      <c r="A125" s="12"/>
      <c r="B125" s="231"/>
      <c r="C125" s="232"/>
      <c r="D125" s="224" t="s">
        <v>187</v>
      </c>
      <c r="E125" s="233" t="s">
        <v>30</v>
      </c>
      <c r="F125" s="234" t="s">
        <v>3920</v>
      </c>
      <c r="G125" s="232"/>
      <c r="H125" s="233" t="s">
        <v>30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40" t="s">
        <v>187</v>
      </c>
      <c r="AU125" s="240" t="s">
        <v>82</v>
      </c>
      <c r="AV125" s="12" t="s">
        <v>80</v>
      </c>
      <c r="AW125" s="12" t="s">
        <v>36</v>
      </c>
      <c r="AX125" s="12" t="s">
        <v>73</v>
      </c>
      <c r="AY125" s="240" t="s">
        <v>175</v>
      </c>
    </row>
    <row r="126" s="12" customFormat="1">
      <c r="A126" s="12"/>
      <c r="B126" s="231"/>
      <c r="C126" s="232"/>
      <c r="D126" s="224" t="s">
        <v>187</v>
      </c>
      <c r="E126" s="233" t="s">
        <v>30</v>
      </c>
      <c r="F126" s="234" t="s">
        <v>4611</v>
      </c>
      <c r="G126" s="232"/>
      <c r="H126" s="233" t="s">
        <v>30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40" t="s">
        <v>187</v>
      </c>
      <c r="AU126" s="240" t="s">
        <v>82</v>
      </c>
      <c r="AV126" s="12" t="s">
        <v>80</v>
      </c>
      <c r="AW126" s="12" t="s">
        <v>36</v>
      </c>
      <c r="AX126" s="12" t="s">
        <v>73</v>
      </c>
      <c r="AY126" s="240" t="s">
        <v>175</v>
      </c>
    </row>
    <row r="127" s="13" customFormat="1">
      <c r="A127" s="13"/>
      <c r="B127" s="241"/>
      <c r="C127" s="242"/>
      <c r="D127" s="224" t="s">
        <v>187</v>
      </c>
      <c r="E127" s="243" t="s">
        <v>30</v>
      </c>
      <c r="F127" s="244" t="s">
        <v>4612</v>
      </c>
      <c r="G127" s="242"/>
      <c r="H127" s="245">
        <v>45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187</v>
      </c>
      <c r="AU127" s="251" t="s">
        <v>82</v>
      </c>
      <c r="AV127" s="13" t="s">
        <v>82</v>
      </c>
      <c r="AW127" s="13" t="s">
        <v>36</v>
      </c>
      <c r="AX127" s="13" t="s">
        <v>73</v>
      </c>
      <c r="AY127" s="251" t="s">
        <v>175</v>
      </c>
    </row>
    <row r="128" s="15" customFormat="1">
      <c r="A128" s="15"/>
      <c r="B128" s="263"/>
      <c r="C128" s="264"/>
      <c r="D128" s="224" t="s">
        <v>187</v>
      </c>
      <c r="E128" s="265" t="s">
        <v>30</v>
      </c>
      <c r="F128" s="266" t="s">
        <v>231</v>
      </c>
      <c r="G128" s="264"/>
      <c r="H128" s="267">
        <v>45</v>
      </c>
      <c r="I128" s="268"/>
      <c r="J128" s="264"/>
      <c r="K128" s="264"/>
      <c r="L128" s="269"/>
      <c r="M128" s="270"/>
      <c r="N128" s="271"/>
      <c r="O128" s="271"/>
      <c r="P128" s="271"/>
      <c r="Q128" s="271"/>
      <c r="R128" s="271"/>
      <c r="S128" s="271"/>
      <c r="T128" s="27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3" t="s">
        <v>187</v>
      </c>
      <c r="AU128" s="273" t="s">
        <v>82</v>
      </c>
      <c r="AV128" s="15" t="s">
        <v>196</v>
      </c>
      <c r="AW128" s="15" t="s">
        <v>36</v>
      </c>
      <c r="AX128" s="15" t="s">
        <v>73</v>
      </c>
      <c r="AY128" s="273" t="s">
        <v>175</v>
      </c>
    </row>
    <row r="129" s="12" customFormat="1">
      <c r="A129" s="12"/>
      <c r="B129" s="231"/>
      <c r="C129" s="232"/>
      <c r="D129" s="224" t="s">
        <v>187</v>
      </c>
      <c r="E129" s="233" t="s">
        <v>30</v>
      </c>
      <c r="F129" s="234" t="s">
        <v>4613</v>
      </c>
      <c r="G129" s="232"/>
      <c r="H129" s="233" t="s">
        <v>30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40" t="s">
        <v>187</v>
      </c>
      <c r="AU129" s="240" t="s">
        <v>82</v>
      </c>
      <c r="AV129" s="12" t="s">
        <v>80</v>
      </c>
      <c r="AW129" s="12" t="s">
        <v>36</v>
      </c>
      <c r="AX129" s="12" t="s">
        <v>73</v>
      </c>
      <c r="AY129" s="240" t="s">
        <v>175</v>
      </c>
    </row>
    <row r="130" s="12" customFormat="1">
      <c r="A130" s="12"/>
      <c r="B130" s="231"/>
      <c r="C130" s="232"/>
      <c r="D130" s="224" t="s">
        <v>187</v>
      </c>
      <c r="E130" s="233" t="s">
        <v>30</v>
      </c>
      <c r="F130" s="234" t="s">
        <v>3952</v>
      </c>
      <c r="G130" s="232"/>
      <c r="H130" s="233" t="s">
        <v>30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40" t="s">
        <v>187</v>
      </c>
      <c r="AU130" s="240" t="s">
        <v>82</v>
      </c>
      <c r="AV130" s="12" t="s">
        <v>80</v>
      </c>
      <c r="AW130" s="12" t="s">
        <v>36</v>
      </c>
      <c r="AX130" s="12" t="s">
        <v>73</v>
      </c>
      <c r="AY130" s="240" t="s">
        <v>175</v>
      </c>
    </row>
    <row r="131" s="13" customFormat="1">
      <c r="A131" s="13"/>
      <c r="B131" s="241"/>
      <c r="C131" s="242"/>
      <c r="D131" s="224" t="s">
        <v>187</v>
      </c>
      <c r="E131" s="243" t="s">
        <v>30</v>
      </c>
      <c r="F131" s="244" t="s">
        <v>4614</v>
      </c>
      <c r="G131" s="242"/>
      <c r="H131" s="245">
        <v>37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1" t="s">
        <v>187</v>
      </c>
      <c r="AU131" s="251" t="s">
        <v>82</v>
      </c>
      <c r="AV131" s="13" t="s">
        <v>82</v>
      </c>
      <c r="AW131" s="13" t="s">
        <v>36</v>
      </c>
      <c r="AX131" s="13" t="s">
        <v>73</v>
      </c>
      <c r="AY131" s="251" t="s">
        <v>175</v>
      </c>
    </row>
    <row r="132" s="15" customFormat="1">
      <c r="A132" s="15"/>
      <c r="B132" s="263"/>
      <c r="C132" s="264"/>
      <c r="D132" s="224" t="s">
        <v>187</v>
      </c>
      <c r="E132" s="265" t="s">
        <v>30</v>
      </c>
      <c r="F132" s="266" t="s">
        <v>231</v>
      </c>
      <c r="G132" s="264"/>
      <c r="H132" s="267">
        <v>37</v>
      </c>
      <c r="I132" s="268"/>
      <c r="J132" s="264"/>
      <c r="K132" s="264"/>
      <c r="L132" s="269"/>
      <c r="M132" s="270"/>
      <c r="N132" s="271"/>
      <c r="O132" s="271"/>
      <c r="P132" s="271"/>
      <c r="Q132" s="271"/>
      <c r="R132" s="271"/>
      <c r="S132" s="271"/>
      <c r="T132" s="272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3" t="s">
        <v>187</v>
      </c>
      <c r="AU132" s="273" t="s">
        <v>82</v>
      </c>
      <c r="AV132" s="15" t="s">
        <v>196</v>
      </c>
      <c r="AW132" s="15" t="s">
        <v>36</v>
      </c>
      <c r="AX132" s="15" t="s">
        <v>73</v>
      </c>
      <c r="AY132" s="273" t="s">
        <v>175</v>
      </c>
    </row>
    <row r="133" s="12" customFormat="1">
      <c r="A133" s="12"/>
      <c r="B133" s="231"/>
      <c r="C133" s="232"/>
      <c r="D133" s="224" t="s">
        <v>187</v>
      </c>
      <c r="E133" s="233" t="s">
        <v>30</v>
      </c>
      <c r="F133" s="234" t="s">
        <v>4615</v>
      </c>
      <c r="G133" s="232"/>
      <c r="H133" s="233" t="s">
        <v>30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40" t="s">
        <v>187</v>
      </c>
      <c r="AU133" s="240" t="s">
        <v>82</v>
      </c>
      <c r="AV133" s="12" t="s">
        <v>80</v>
      </c>
      <c r="AW133" s="12" t="s">
        <v>36</v>
      </c>
      <c r="AX133" s="12" t="s">
        <v>73</v>
      </c>
      <c r="AY133" s="240" t="s">
        <v>175</v>
      </c>
    </row>
    <row r="134" s="12" customFormat="1">
      <c r="A134" s="12"/>
      <c r="B134" s="231"/>
      <c r="C134" s="232"/>
      <c r="D134" s="224" t="s">
        <v>187</v>
      </c>
      <c r="E134" s="233" t="s">
        <v>30</v>
      </c>
      <c r="F134" s="234" t="s">
        <v>4616</v>
      </c>
      <c r="G134" s="232"/>
      <c r="H134" s="233" t="s">
        <v>30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40" t="s">
        <v>187</v>
      </c>
      <c r="AU134" s="240" t="s">
        <v>82</v>
      </c>
      <c r="AV134" s="12" t="s">
        <v>80</v>
      </c>
      <c r="AW134" s="12" t="s">
        <v>36</v>
      </c>
      <c r="AX134" s="12" t="s">
        <v>73</v>
      </c>
      <c r="AY134" s="240" t="s">
        <v>175</v>
      </c>
    </row>
    <row r="135" s="13" customFormat="1">
      <c r="A135" s="13"/>
      <c r="B135" s="241"/>
      <c r="C135" s="242"/>
      <c r="D135" s="224" t="s">
        <v>187</v>
      </c>
      <c r="E135" s="243" t="s">
        <v>30</v>
      </c>
      <c r="F135" s="244" t="s">
        <v>4617</v>
      </c>
      <c r="G135" s="242"/>
      <c r="H135" s="245">
        <v>55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1" t="s">
        <v>187</v>
      </c>
      <c r="AU135" s="251" t="s">
        <v>82</v>
      </c>
      <c r="AV135" s="13" t="s">
        <v>82</v>
      </c>
      <c r="AW135" s="13" t="s">
        <v>36</v>
      </c>
      <c r="AX135" s="13" t="s">
        <v>73</v>
      </c>
      <c r="AY135" s="251" t="s">
        <v>175</v>
      </c>
    </row>
    <row r="136" s="15" customFormat="1">
      <c r="A136" s="15"/>
      <c r="B136" s="263"/>
      <c r="C136" s="264"/>
      <c r="D136" s="224" t="s">
        <v>187</v>
      </c>
      <c r="E136" s="265" t="s">
        <v>30</v>
      </c>
      <c r="F136" s="266" t="s">
        <v>231</v>
      </c>
      <c r="G136" s="264"/>
      <c r="H136" s="267">
        <v>55</v>
      </c>
      <c r="I136" s="268"/>
      <c r="J136" s="264"/>
      <c r="K136" s="264"/>
      <c r="L136" s="269"/>
      <c r="M136" s="270"/>
      <c r="N136" s="271"/>
      <c r="O136" s="271"/>
      <c r="P136" s="271"/>
      <c r="Q136" s="271"/>
      <c r="R136" s="271"/>
      <c r="S136" s="271"/>
      <c r="T136" s="27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3" t="s">
        <v>187</v>
      </c>
      <c r="AU136" s="273" t="s">
        <v>82</v>
      </c>
      <c r="AV136" s="15" t="s">
        <v>196</v>
      </c>
      <c r="AW136" s="15" t="s">
        <v>36</v>
      </c>
      <c r="AX136" s="15" t="s">
        <v>73</v>
      </c>
      <c r="AY136" s="273" t="s">
        <v>175</v>
      </c>
    </row>
    <row r="137" s="12" customFormat="1">
      <c r="A137" s="12"/>
      <c r="B137" s="231"/>
      <c r="C137" s="232"/>
      <c r="D137" s="224" t="s">
        <v>187</v>
      </c>
      <c r="E137" s="233" t="s">
        <v>30</v>
      </c>
      <c r="F137" s="234" t="s">
        <v>4618</v>
      </c>
      <c r="G137" s="232"/>
      <c r="H137" s="233" t="s">
        <v>30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40" t="s">
        <v>187</v>
      </c>
      <c r="AU137" s="240" t="s">
        <v>82</v>
      </c>
      <c r="AV137" s="12" t="s">
        <v>80</v>
      </c>
      <c r="AW137" s="12" t="s">
        <v>36</v>
      </c>
      <c r="AX137" s="12" t="s">
        <v>73</v>
      </c>
      <c r="AY137" s="240" t="s">
        <v>175</v>
      </c>
    </row>
    <row r="138" s="12" customFormat="1">
      <c r="A138" s="12"/>
      <c r="B138" s="231"/>
      <c r="C138" s="232"/>
      <c r="D138" s="224" t="s">
        <v>187</v>
      </c>
      <c r="E138" s="233" t="s">
        <v>30</v>
      </c>
      <c r="F138" s="234" t="s">
        <v>4619</v>
      </c>
      <c r="G138" s="232"/>
      <c r="H138" s="233" t="s">
        <v>30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0" t="s">
        <v>187</v>
      </c>
      <c r="AU138" s="240" t="s">
        <v>82</v>
      </c>
      <c r="AV138" s="12" t="s">
        <v>80</v>
      </c>
      <c r="AW138" s="12" t="s">
        <v>36</v>
      </c>
      <c r="AX138" s="12" t="s">
        <v>73</v>
      </c>
      <c r="AY138" s="240" t="s">
        <v>175</v>
      </c>
    </row>
    <row r="139" s="13" customFormat="1">
      <c r="A139" s="13"/>
      <c r="B139" s="241"/>
      <c r="C139" s="242"/>
      <c r="D139" s="224" t="s">
        <v>187</v>
      </c>
      <c r="E139" s="243" t="s">
        <v>30</v>
      </c>
      <c r="F139" s="244" t="s">
        <v>4620</v>
      </c>
      <c r="G139" s="242"/>
      <c r="H139" s="245">
        <v>14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187</v>
      </c>
      <c r="AU139" s="251" t="s">
        <v>82</v>
      </c>
      <c r="AV139" s="13" t="s">
        <v>82</v>
      </c>
      <c r="AW139" s="13" t="s">
        <v>36</v>
      </c>
      <c r="AX139" s="13" t="s">
        <v>73</v>
      </c>
      <c r="AY139" s="251" t="s">
        <v>175</v>
      </c>
    </row>
    <row r="140" s="15" customFormat="1">
      <c r="A140" s="15"/>
      <c r="B140" s="263"/>
      <c r="C140" s="264"/>
      <c r="D140" s="224" t="s">
        <v>187</v>
      </c>
      <c r="E140" s="265" t="s">
        <v>30</v>
      </c>
      <c r="F140" s="266" t="s">
        <v>231</v>
      </c>
      <c r="G140" s="264"/>
      <c r="H140" s="267">
        <v>14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3" t="s">
        <v>187</v>
      </c>
      <c r="AU140" s="273" t="s">
        <v>82</v>
      </c>
      <c r="AV140" s="15" t="s">
        <v>196</v>
      </c>
      <c r="AW140" s="15" t="s">
        <v>36</v>
      </c>
      <c r="AX140" s="15" t="s">
        <v>73</v>
      </c>
      <c r="AY140" s="273" t="s">
        <v>175</v>
      </c>
    </row>
    <row r="141" s="14" customFormat="1">
      <c r="A141" s="14"/>
      <c r="B141" s="252"/>
      <c r="C141" s="253"/>
      <c r="D141" s="224" t="s">
        <v>187</v>
      </c>
      <c r="E141" s="254" t="s">
        <v>30</v>
      </c>
      <c r="F141" s="255" t="s">
        <v>190</v>
      </c>
      <c r="G141" s="253"/>
      <c r="H141" s="256">
        <v>161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2" t="s">
        <v>187</v>
      </c>
      <c r="AU141" s="262" t="s">
        <v>82</v>
      </c>
      <c r="AV141" s="14" t="s">
        <v>181</v>
      </c>
      <c r="AW141" s="14" t="s">
        <v>36</v>
      </c>
      <c r="AX141" s="14" t="s">
        <v>80</v>
      </c>
      <c r="AY141" s="262" t="s">
        <v>175</v>
      </c>
    </row>
    <row r="142" s="2" customFormat="1" ht="16.5" customHeight="1">
      <c r="A142" s="42"/>
      <c r="B142" s="43"/>
      <c r="C142" s="287" t="s">
        <v>214</v>
      </c>
      <c r="D142" s="297" t="s">
        <v>770</v>
      </c>
      <c r="E142" s="288" t="s">
        <v>4621</v>
      </c>
      <c r="F142" s="289" t="s">
        <v>4622</v>
      </c>
      <c r="G142" s="290" t="s">
        <v>247</v>
      </c>
      <c r="H142" s="291">
        <v>14</v>
      </c>
      <c r="I142" s="292"/>
      <c r="J142" s="293">
        <f>ROUND(I142*H142,2)</f>
        <v>0</v>
      </c>
      <c r="K142" s="289" t="s">
        <v>30</v>
      </c>
      <c r="L142" s="294"/>
      <c r="M142" s="295" t="s">
        <v>30</v>
      </c>
      <c r="N142" s="296" t="s">
        <v>44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2" t="s">
        <v>462</v>
      </c>
      <c r="AT142" s="222" t="s">
        <v>770</v>
      </c>
      <c r="AU142" s="222" t="s">
        <v>82</v>
      </c>
      <c r="AY142" s="20" t="s">
        <v>175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80</v>
      </c>
      <c r="BK142" s="223">
        <f>ROUND(I142*H142,2)</f>
        <v>0</v>
      </c>
      <c r="BL142" s="20" t="s">
        <v>305</v>
      </c>
      <c r="BM142" s="222" t="s">
        <v>4623</v>
      </c>
    </row>
    <row r="143" s="2" customFormat="1">
      <c r="A143" s="42"/>
      <c r="B143" s="43"/>
      <c r="C143" s="44"/>
      <c r="D143" s="224" t="s">
        <v>183</v>
      </c>
      <c r="E143" s="44"/>
      <c r="F143" s="225" t="s">
        <v>4622</v>
      </c>
      <c r="G143" s="44"/>
      <c r="H143" s="44"/>
      <c r="I143" s="226"/>
      <c r="J143" s="44"/>
      <c r="K143" s="44"/>
      <c r="L143" s="48"/>
      <c r="M143" s="227"/>
      <c r="N143" s="228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183</v>
      </c>
      <c r="AU143" s="20" t="s">
        <v>82</v>
      </c>
    </row>
    <row r="144" s="2" customFormat="1">
      <c r="A144" s="42"/>
      <c r="B144" s="43"/>
      <c r="C144" s="44"/>
      <c r="D144" s="224" t="s">
        <v>311</v>
      </c>
      <c r="E144" s="44"/>
      <c r="F144" s="274" t="s">
        <v>3465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311</v>
      </c>
      <c r="AU144" s="20" t="s">
        <v>82</v>
      </c>
    </row>
    <row r="145" s="12" customFormat="1">
      <c r="A145" s="12"/>
      <c r="B145" s="231"/>
      <c r="C145" s="232"/>
      <c r="D145" s="224" t="s">
        <v>187</v>
      </c>
      <c r="E145" s="233" t="s">
        <v>30</v>
      </c>
      <c r="F145" s="234" t="s">
        <v>4618</v>
      </c>
      <c r="G145" s="232"/>
      <c r="H145" s="233" t="s">
        <v>30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40" t="s">
        <v>187</v>
      </c>
      <c r="AU145" s="240" t="s">
        <v>82</v>
      </c>
      <c r="AV145" s="12" t="s">
        <v>80</v>
      </c>
      <c r="AW145" s="12" t="s">
        <v>36</v>
      </c>
      <c r="AX145" s="12" t="s">
        <v>73</v>
      </c>
      <c r="AY145" s="240" t="s">
        <v>175</v>
      </c>
    </row>
    <row r="146" s="12" customFormat="1">
      <c r="A146" s="12"/>
      <c r="B146" s="231"/>
      <c r="C146" s="232"/>
      <c r="D146" s="224" t="s">
        <v>187</v>
      </c>
      <c r="E146" s="233" t="s">
        <v>30</v>
      </c>
      <c r="F146" s="234" t="s">
        <v>4619</v>
      </c>
      <c r="G146" s="232"/>
      <c r="H146" s="233" t="s">
        <v>30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40" t="s">
        <v>187</v>
      </c>
      <c r="AU146" s="240" t="s">
        <v>82</v>
      </c>
      <c r="AV146" s="12" t="s">
        <v>80</v>
      </c>
      <c r="AW146" s="12" t="s">
        <v>36</v>
      </c>
      <c r="AX146" s="12" t="s">
        <v>73</v>
      </c>
      <c r="AY146" s="240" t="s">
        <v>175</v>
      </c>
    </row>
    <row r="147" s="13" customFormat="1">
      <c r="A147" s="13"/>
      <c r="B147" s="241"/>
      <c r="C147" s="242"/>
      <c r="D147" s="224" t="s">
        <v>187</v>
      </c>
      <c r="E147" s="243" t="s">
        <v>30</v>
      </c>
      <c r="F147" s="244" t="s">
        <v>4624</v>
      </c>
      <c r="G147" s="242"/>
      <c r="H147" s="245">
        <v>14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1" t="s">
        <v>187</v>
      </c>
      <c r="AU147" s="251" t="s">
        <v>82</v>
      </c>
      <c r="AV147" s="13" t="s">
        <v>82</v>
      </c>
      <c r="AW147" s="13" t="s">
        <v>36</v>
      </c>
      <c r="AX147" s="13" t="s">
        <v>73</v>
      </c>
      <c r="AY147" s="251" t="s">
        <v>175</v>
      </c>
    </row>
    <row r="148" s="15" customFormat="1">
      <c r="A148" s="15"/>
      <c r="B148" s="263"/>
      <c r="C148" s="264"/>
      <c r="D148" s="224" t="s">
        <v>187</v>
      </c>
      <c r="E148" s="265" t="s">
        <v>30</v>
      </c>
      <c r="F148" s="266" t="s">
        <v>231</v>
      </c>
      <c r="G148" s="264"/>
      <c r="H148" s="267">
        <v>14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3" t="s">
        <v>187</v>
      </c>
      <c r="AU148" s="273" t="s">
        <v>82</v>
      </c>
      <c r="AV148" s="15" t="s">
        <v>196</v>
      </c>
      <c r="AW148" s="15" t="s">
        <v>36</v>
      </c>
      <c r="AX148" s="15" t="s">
        <v>73</v>
      </c>
      <c r="AY148" s="273" t="s">
        <v>175</v>
      </c>
    </row>
    <row r="149" s="14" customFormat="1">
      <c r="A149" s="14"/>
      <c r="B149" s="252"/>
      <c r="C149" s="253"/>
      <c r="D149" s="224" t="s">
        <v>187</v>
      </c>
      <c r="E149" s="254" t="s">
        <v>30</v>
      </c>
      <c r="F149" s="255" t="s">
        <v>190</v>
      </c>
      <c r="G149" s="253"/>
      <c r="H149" s="256">
        <v>14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2" t="s">
        <v>187</v>
      </c>
      <c r="AU149" s="262" t="s">
        <v>82</v>
      </c>
      <c r="AV149" s="14" t="s">
        <v>181</v>
      </c>
      <c r="AW149" s="14" t="s">
        <v>36</v>
      </c>
      <c r="AX149" s="14" t="s">
        <v>80</v>
      </c>
      <c r="AY149" s="262" t="s">
        <v>175</v>
      </c>
    </row>
    <row r="150" s="2" customFormat="1" ht="16.5" customHeight="1">
      <c r="A150" s="42"/>
      <c r="B150" s="43"/>
      <c r="C150" s="287" t="s">
        <v>223</v>
      </c>
      <c r="D150" s="297" t="s">
        <v>770</v>
      </c>
      <c r="E150" s="288" t="s">
        <v>3933</v>
      </c>
      <c r="F150" s="289" t="s">
        <v>4625</v>
      </c>
      <c r="G150" s="290" t="s">
        <v>247</v>
      </c>
      <c r="H150" s="291">
        <v>10</v>
      </c>
      <c r="I150" s="292"/>
      <c r="J150" s="293">
        <f>ROUND(I150*H150,2)</f>
        <v>0</v>
      </c>
      <c r="K150" s="289" t="s">
        <v>30</v>
      </c>
      <c r="L150" s="294"/>
      <c r="M150" s="295" t="s">
        <v>30</v>
      </c>
      <c r="N150" s="296" t="s">
        <v>44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462</v>
      </c>
      <c r="AT150" s="222" t="s">
        <v>770</v>
      </c>
      <c r="AU150" s="222" t="s">
        <v>82</v>
      </c>
      <c r="AY150" s="20" t="s">
        <v>175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305</v>
      </c>
      <c r="BM150" s="222" t="s">
        <v>4626</v>
      </c>
    </row>
    <row r="151" s="2" customFormat="1">
      <c r="A151" s="42"/>
      <c r="B151" s="43"/>
      <c r="C151" s="44"/>
      <c r="D151" s="224" t="s">
        <v>183</v>
      </c>
      <c r="E151" s="44"/>
      <c r="F151" s="225" t="s">
        <v>3936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183</v>
      </c>
      <c r="AU151" s="20" t="s">
        <v>82</v>
      </c>
    </row>
    <row r="152" s="2" customFormat="1">
      <c r="A152" s="42"/>
      <c r="B152" s="43"/>
      <c r="C152" s="44"/>
      <c r="D152" s="224" t="s">
        <v>311</v>
      </c>
      <c r="E152" s="44"/>
      <c r="F152" s="274" t="s">
        <v>3465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311</v>
      </c>
      <c r="AU152" s="20" t="s">
        <v>82</v>
      </c>
    </row>
    <row r="153" s="12" customFormat="1">
      <c r="A153" s="12"/>
      <c r="B153" s="231"/>
      <c r="C153" s="232"/>
      <c r="D153" s="224" t="s">
        <v>187</v>
      </c>
      <c r="E153" s="233" t="s">
        <v>30</v>
      </c>
      <c r="F153" s="234" t="s">
        <v>3917</v>
      </c>
      <c r="G153" s="232"/>
      <c r="H153" s="233" t="s">
        <v>30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T153" s="240" t="s">
        <v>187</v>
      </c>
      <c r="AU153" s="240" t="s">
        <v>82</v>
      </c>
      <c r="AV153" s="12" t="s">
        <v>80</v>
      </c>
      <c r="AW153" s="12" t="s">
        <v>36</v>
      </c>
      <c r="AX153" s="12" t="s">
        <v>73</v>
      </c>
      <c r="AY153" s="240" t="s">
        <v>175</v>
      </c>
    </row>
    <row r="154" s="12" customFormat="1">
      <c r="A154" s="12"/>
      <c r="B154" s="231"/>
      <c r="C154" s="232"/>
      <c r="D154" s="224" t="s">
        <v>187</v>
      </c>
      <c r="E154" s="233" t="s">
        <v>30</v>
      </c>
      <c r="F154" s="234" t="s">
        <v>4609</v>
      </c>
      <c r="G154" s="232"/>
      <c r="H154" s="233" t="s">
        <v>30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40" t="s">
        <v>187</v>
      </c>
      <c r="AU154" s="240" t="s">
        <v>82</v>
      </c>
      <c r="AV154" s="12" t="s">
        <v>80</v>
      </c>
      <c r="AW154" s="12" t="s">
        <v>36</v>
      </c>
      <c r="AX154" s="12" t="s">
        <v>73</v>
      </c>
      <c r="AY154" s="240" t="s">
        <v>175</v>
      </c>
    </row>
    <row r="155" s="13" customFormat="1">
      <c r="A155" s="13"/>
      <c r="B155" s="241"/>
      <c r="C155" s="242"/>
      <c r="D155" s="224" t="s">
        <v>187</v>
      </c>
      <c r="E155" s="243" t="s">
        <v>30</v>
      </c>
      <c r="F155" s="244" t="s">
        <v>4627</v>
      </c>
      <c r="G155" s="242"/>
      <c r="H155" s="245">
        <v>10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187</v>
      </c>
      <c r="AU155" s="251" t="s">
        <v>82</v>
      </c>
      <c r="AV155" s="13" t="s">
        <v>82</v>
      </c>
      <c r="AW155" s="13" t="s">
        <v>36</v>
      </c>
      <c r="AX155" s="13" t="s">
        <v>73</v>
      </c>
      <c r="AY155" s="251" t="s">
        <v>175</v>
      </c>
    </row>
    <row r="156" s="15" customFormat="1">
      <c r="A156" s="15"/>
      <c r="B156" s="263"/>
      <c r="C156" s="264"/>
      <c r="D156" s="224" t="s">
        <v>187</v>
      </c>
      <c r="E156" s="265" t="s">
        <v>30</v>
      </c>
      <c r="F156" s="266" t="s">
        <v>231</v>
      </c>
      <c r="G156" s="264"/>
      <c r="H156" s="267">
        <v>10</v>
      </c>
      <c r="I156" s="268"/>
      <c r="J156" s="264"/>
      <c r="K156" s="264"/>
      <c r="L156" s="269"/>
      <c r="M156" s="270"/>
      <c r="N156" s="271"/>
      <c r="O156" s="271"/>
      <c r="P156" s="271"/>
      <c r="Q156" s="271"/>
      <c r="R156" s="271"/>
      <c r="S156" s="271"/>
      <c r="T156" s="272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3" t="s">
        <v>187</v>
      </c>
      <c r="AU156" s="273" t="s">
        <v>82</v>
      </c>
      <c r="AV156" s="15" t="s">
        <v>196</v>
      </c>
      <c r="AW156" s="15" t="s">
        <v>36</v>
      </c>
      <c r="AX156" s="15" t="s">
        <v>73</v>
      </c>
      <c r="AY156" s="273" t="s">
        <v>175</v>
      </c>
    </row>
    <row r="157" s="14" customFormat="1">
      <c r="A157" s="14"/>
      <c r="B157" s="252"/>
      <c r="C157" s="253"/>
      <c r="D157" s="224" t="s">
        <v>187</v>
      </c>
      <c r="E157" s="254" t="s">
        <v>30</v>
      </c>
      <c r="F157" s="255" t="s">
        <v>190</v>
      </c>
      <c r="G157" s="253"/>
      <c r="H157" s="256">
        <v>10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187</v>
      </c>
      <c r="AU157" s="262" t="s">
        <v>82</v>
      </c>
      <c r="AV157" s="14" t="s">
        <v>181</v>
      </c>
      <c r="AW157" s="14" t="s">
        <v>36</v>
      </c>
      <c r="AX157" s="14" t="s">
        <v>80</v>
      </c>
      <c r="AY157" s="262" t="s">
        <v>175</v>
      </c>
    </row>
    <row r="158" s="2" customFormat="1" ht="16.5" customHeight="1">
      <c r="A158" s="42"/>
      <c r="B158" s="43"/>
      <c r="C158" s="287" t="s">
        <v>237</v>
      </c>
      <c r="D158" s="297" t="s">
        <v>770</v>
      </c>
      <c r="E158" s="288" t="s">
        <v>3939</v>
      </c>
      <c r="F158" s="289" t="s">
        <v>4628</v>
      </c>
      <c r="G158" s="290" t="s">
        <v>247</v>
      </c>
      <c r="H158" s="291">
        <v>45</v>
      </c>
      <c r="I158" s="292"/>
      <c r="J158" s="293">
        <f>ROUND(I158*H158,2)</f>
        <v>0</v>
      </c>
      <c r="K158" s="289" t="s">
        <v>30</v>
      </c>
      <c r="L158" s="294"/>
      <c r="M158" s="295" t="s">
        <v>30</v>
      </c>
      <c r="N158" s="296" t="s">
        <v>44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2" t="s">
        <v>462</v>
      </c>
      <c r="AT158" s="222" t="s">
        <v>770</v>
      </c>
      <c r="AU158" s="222" t="s">
        <v>82</v>
      </c>
      <c r="AY158" s="20" t="s">
        <v>175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80</v>
      </c>
      <c r="BK158" s="223">
        <f>ROUND(I158*H158,2)</f>
        <v>0</v>
      </c>
      <c r="BL158" s="20" t="s">
        <v>305</v>
      </c>
      <c r="BM158" s="222" t="s">
        <v>4629</v>
      </c>
    </row>
    <row r="159" s="2" customFormat="1">
      <c r="A159" s="42"/>
      <c r="B159" s="43"/>
      <c r="C159" s="44"/>
      <c r="D159" s="224" t="s">
        <v>183</v>
      </c>
      <c r="E159" s="44"/>
      <c r="F159" s="225" t="s">
        <v>4628</v>
      </c>
      <c r="G159" s="44"/>
      <c r="H159" s="44"/>
      <c r="I159" s="226"/>
      <c r="J159" s="44"/>
      <c r="K159" s="44"/>
      <c r="L159" s="48"/>
      <c r="M159" s="227"/>
      <c r="N159" s="228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183</v>
      </c>
      <c r="AU159" s="20" t="s">
        <v>82</v>
      </c>
    </row>
    <row r="160" s="2" customFormat="1">
      <c r="A160" s="42"/>
      <c r="B160" s="43"/>
      <c r="C160" s="44"/>
      <c r="D160" s="224" t="s">
        <v>311</v>
      </c>
      <c r="E160" s="44"/>
      <c r="F160" s="274" t="s">
        <v>3465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311</v>
      </c>
      <c r="AU160" s="20" t="s">
        <v>82</v>
      </c>
    </row>
    <row r="161" s="12" customFormat="1">
      <c r="A161" s="12"/>
      <c r="B161" s="231"/>
      <c r="C161" s="232"/>
      <c r="D161" s="224" t="s">
        <v>187</v>
      </c>
      <c r="E161" s="233" t="s">
        <v>30</v>
      </c>
      <c r="F161" s="234" t="s">
        <v>3920</v>
      </c>
      <c r="G161" s="232"/>
      <c r="H161" s="233" t="s">
        <v>30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40" t="s">
        <v>187</v>
      </c>
      <c r="AU161" s="240" t="s">
        <v>82</v>
      </c>
      <c r="AV161" s="12" t="s">
        <v>80</v>
      </c>
      <c r="AW161" s="12" t="s">
        <v>36</v>
      </c>
      <c r="AX161" s="12" t="s">
        <v>73</v>
      </c>
      <c r="AY161" s="240" t="s">
        <v>175</v>
      </c>
    </row>
    <row r="162" s="12" customFormat="1">
      <c r="A162" s="12"/>
      <c r="B162" s="231"/>
      <c r="C162" s="232"/>
      <c r="D162" s="224" t="s">
        <v>187</v>
      </c>
      <c r="E162" s="233" t="s">
        <v>30</v>
      </c>
      <c r="F162" s="234" t="s">
        <v>4611</v>
      </c>
      <c r="G162" s="232"/>
      <c r="H162" s="233" t="s">
        <v>30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40" t="s">
        <v>187</v>
      </c>
      <c r="AU162" s="240" t="s">
        <v>82</v>
      </c>
      <c r="AV162" s="12" t="s">
        <v>80</v>
      </c>
      <c r="AW162" s="12" t="s">
        <v>36</v>
      </c>
      <c r="AX162" s="12" t="s">
        <v>73</v>
      </c>
      <c r="AY162" s="240" t="s">
        <v>175</v>
      </c>
    </row>
    <row r="163" s="13" customFormat="1">
      <c r="A163" s="13"/>
      <c r="B163" s="241"/>
      <c r="C163" s="242"/>
      <c r="D163" s="224" t="s">
        <v>187</v>
      </c>
      <c r="E163" s="243" t="s">
        <v>30</v>
      </c>
      <c r="F163" s="244" t="s">
        <v>4630</v>
      </c>
      <c r="G163" s="242"/>
      <c r="H163" s="245">
        <v>45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187</v>
      </c>
      <c r="AU163" s="251" t="s">
        <v>82</v>
      </c>
      <c r="AV163" s="13" t="s">
        <v>82</v>
      </c>
      <c r="AW163" s="13" t="s">
        <v>36</v>
      </c>
      <c r="AX163" s="13" t="s">
        <v>73</v>
      </c>
      <c r="AY163" s="251" t="s">
        <v>175</v>
      </c>
    </row>
    <row r="164" s="15" customFormat="1">
      <c r="A164" s="15"/>
      <c r="B164" s="263"/>
      <c r="C164" s="264"/>
      <c r="D164" s="224" t="s">
        <v>187</v>
      </c>
      <c r="E164" s="265" t="s">
        <v>30</v>
      </c>
      <c r="F164" s="266" t="s">
        <v>231</v>
      </c>
      <c r="G164" s="264"/>
      <c r="H164" s="267">
        <v>45</v>
      </c>
      <c r="I164" s="268"/>
      <c r="J164" s="264"/>
      <c r="K164" s="264"/>
      <c r="L164" s="269"/>
      <c r="M164" s="270"/>
      <c r="N164" s="271"/>
      <c r="O164" s="271"/>
      <c r="P164" s="271"/>
      <c r="Q164" s="271"/>
      <c r="R164" s="271"/>
      <c r="S164" s="271"/>
      <c r="T164" s="27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3" t="s">
        <v>187</v>
      </c>
      <c r="AU164" s="273" t="s">
        <v>82</v>
      </c>
      <c r="AV164" s="15" t="s">
        <v>196</v>
      </c>
      <c r="AW164" s="15" t="s">
        <v>36</v>
      </c>
      <c r="AX164" s="15" t="s">
        <v>73</v>
      </c>
      <c r="AY164" s="273" t="s">
        <v>175</v>
      </c>
    </row>
    <row r="165" s="14" customFormat="1">
      <c r="A165" s="14"/>
      <c r="B165" s="252"/>
      <c r="C165" s="253"/>
      <c r="D165" s="224" t="s">
        <v>187</v>
      </c>
      <c r="E165" s="254" t="s">
        <v>30</v>
      </c>
      <c r="F165" s="255" t="s">
        <v>190</v>
      </c>
      <c r="G165" s="253"/>
      <c r="H165" s="256">
        <v>45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2" t="s">
        <v>187</v>
      </c>
      <c r="AU165" s="262" t="s">
        <v>82</v>
      </c>
      <c r="AV165" s="14" t="s">
        <v>181</v>
      </c>
      <c r="AW165" s="14" t="s">
        <v>36</v>
      </c>
      <c r="AX165" s="14" t="s">
        <v>80</v>
      </c>
      <c r="AY165" s="262" t="s">
        <v>175</v>
      </c>
    </row>
    <row r="166" s="2" customFormat="1" ht="16.5" customHeight="1">
      <c r="A166" s="42"/>
      <c r="B166" s="43"/>
      <c r="C166" s="287" t="s">
        <v>244</v>
      </c>
      <c r="D166" s="297" t="s">
        <v>770</v>
      </c>
      <c r="E166" s="288" t="s">
        <v>4631</v>
      </c>
      <c r="F166" s="289" t="s">
        <v>4632</v>
      </c>
      <c r="G166" s="290" t="s">
        <v>247</v>
      </c>
      <c r="H166" s="291">
        <v>37</v>
      </c>
      <c r="I166" s="292"/>
      <c r="J166" s="293">
        <f>ROUND(I166*H166,2)</f>
        <v>0</v>
      </c>
      <c r="K166" s="289" t="s">
        <v>30</v>
      </c>
      <c r="L166" s="294"/>
      <c r="M166" s="295" t="s">
        <v>30</v>
      </c>
      <c r="N166" s="296" t="s">
        <v>44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2" t="s">
        <v>462</v>
      </c>
      <c r="AT166" s="222" t="s">
        <v>770</v>
      </c>
      <c r="AU166" s="222" t="s">
        <v>82</v>
      </c>
      <c r="AY166" s="20" t="s">
        <v>175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80</v>
      </c>
      <c r="BK166" s="223">
        <f>ROUND(I166*H166,2)</f>
        <v>0</v>
      </c>
      <c r="BL166" s="20" t="s">
        <v>305</v>
      </c>
      <c r="BM166" s="222" t="s">
        <v>4633</v>
      </c>
    </row>
    <row r="167" s="2" customFormat="1">
      <c r="A167" s="42"/>
      <c r="B167" s="43"/>
      <c r="C167" s="44"/>
      <c r="D167" s="224" t="s">
        <v>183</v>
      </c>
      <c r="E167" s="44"/>
      <c r="F167" s="225" t="s">
        <v>4634</v>
      </c>
      <c r="G167" s="44"/>
      <c r="H167" s="44"/>
      <c r="I167" s="226"/>
      <c r="J167" s="44"/>
      <c r="K167" s="44"/>
      <c r="L167" s="48"/>
      <c r="M167" s="227"/>
      <c r="N167" s="228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183</v>
      </c>
      <c r="AU167" s="20" t="s">
        <v>82</v>
      </c>
    </row>
    <row r="168" s="2" customFormat="1">
      <c r="A168" s="42"/>
      <c r="B168" s="43"/>
      <c r="C168" s="44"/>
      <c r="D168" s="224" t="s">
        <v>311</v>
      </c>
      <c r="E168" s="44"/>
      <c r="F168" s="274" t="s">
        <v>3465</v>
      </c>
      <c r="G168" s="44"/>
      <c r="H168" s="44"/>
      <c r="I168" s="226"/>
      <c r="J168" s="44"/>
      <c r="K168" s="44"/>
      <c r="L168" s="48"/>
      <c r="M168" s="227"/>
      <c r="N168" s="228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311</v>
      </c>
      <c r="AU168" s="20" t="s">
        <v>82</v>
      </c>
    </row>
    <row r="169" s="12" customFormat="1">
      <c r="A169" s="12"/>
      <c r="B169" s="231"/>
      <c r="C169" s="232"/>
      <c r="D169" s="224" t="s">
        <v>187</v>
      </c>
      <c r="E169" s="233" t="s">
        <v>30</v>
      </c>
      <c r="F169" s="234" t="s">
        <v>4613</v>
      </c>
      <c r="G169" s="232"/>
      <c r="H169" s="233" t="s">
        <v>30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40" t="s">
        <v>187</v>
      </c>
      <c r="AU169" s="240" t="s">
        <v>82</v>
      </c>
      <c r="AV169" s="12" t="s">
        <v>80</v>
      </c>
      <c r="AW169" s="12" t="s">
        <v>36</v>
      </c>
      <c r="AX169" s="12" t="s">
        <v>73</v>
      </c>
      <c r="AY169" s="240" t="s">
        <v>175</v>
      </c>
    </row>
    <row r="170" s="12" customFormat="1">
      <c r="A170" s="12"/>
      <c r="B170" s="231"/>
      <c r="C170" s="232"/>
      <c r="D170" s="224" t="s">
        <v>187</v>
      </c>
      <c r="E170" s="233" t="s">
        <v>30</v>
      </c>
      <c r="F170" s="234" t="s">
        <v>3952</v>
      </c>
      <c r="G170" s="232"/>
      <c r="H170" s="233" t="s">
        <v>30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40" t="s">
        <v>187</v>
      </c>
      <c r="AU170" s="240" t="s">
        <v>82</v>
      </c>
      <c r="AV170" s="12" t="s">
        <v>80</v>
      </c>
      <c r="AW170" s="12" t="s">
        <v>36</v>
      </c>
      <c r="AX170" s="12" t="s">
        <v>73</v>
      </c>
      <c r="AY170" s="240" t="s">
        <v>175</v>
      </c>
    </row>
    <row r="171" s="13" customFormat="1">
      <c r="A171" s="13"/>
      <c r="B171" s="241"/>
      <c r="C171" s="242"/>
      <c r="D171" s="224" t="s">
        <v>187</v>
      </c>
      <c r="E171" s="243" t="s">
        <v>30</v>
      </c>
      <c r="F171" s="244" t="s">
        <v>4635</v>
      </c>
      <c r="G171" s="242"/>
      <c r="H171" s="245">
        <v>37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187</v>
      </c>
      <c r="AU171" s="251" t="s">
        <v>82</v>
      </c>
      <c r="AV171" s="13" t="s">
        <v>82</v>
      </c>
      <c r="AW171" s="13" t="s">
        <v>36</v>
      </c>
      <c r="AX171" s="13" t="s">
        <v>73</v>
      </c>
      <c r="AY171" s="251" t="s">
        <v>175</v>
      </c>
    </row>
    <row r="172" s="15" customFormat="1">
      <c r="A172" s="15"/>
      <c r="B172" s="263"/>
      <c r="C172" s="264"/>
      <c r="D172" s="224" t="s">
        <v>187</v>
      </c>
      <c r="E172" s="265" t="s">
        <v>30</v>
      </c>
      <c r="F172" s="266" t="s">
        <v>231</v>
      </c>
      <c r="G172" s="264"/>
      <c r="H172" s="267">
        <v>37</v>
      </c>
      <c r="I172" s="268"/>
      <c r="J172" s="264"/>
      <c r="K172" s="264"/>
      <c r="L172" s="269"/>
      <c r="M172" s="270"/>
      <c r="N172" s="271"/>
      <c r="O172" s="271"/>
      <c r="P172" s="271"/>
      <c r="Q172" s="271"/>
      <c r="R172" s="271"/>
      <c r="S172" s="271"/>
      <c r="T172" s="27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3" t="s">
        <v>187</v>
      </c>
      <c r="AU172" s="273" t="s">
        <v>82</v>
      </c>
      <c r="AV172" s="15" t="s">
        <v>196</v>
      </c>
      <c r="AW172" s="15" t="s">
        <v>36</v>
      </c>
      <c r="AX172" s="15" t="s">
        <v>73</v>
      </c>
      <c r="AY172" s="273" t="s">
        <v>175</v>
      </c>
    </row>
    <row r="173" s="14" customFormat="1">
      <c r="A173" s="14"/>
      <c r="B173" s="252"/>
      <c r="C173" s="253"/>
      <c r="D173" s="224" t="s">
        <v>187</v>
      </c>
      <c r="E173" s="254" t="s">
        <v>30</v>
      </c>
      <c r="F173" s="255" t="s">
        <v>190</v>
      </c>
      <c r="G173" s="253"/>
      <c r="H173" s="256">
        <v>37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187</v>
      </c>
      <c r="AU173" s="262" t="s">
        <v>82</v>
      </c>
      <c r="AV173" s="14" t="s">
        <v>181</v>
      </c>
      <c r="AW173" s="14" t="s">
        <v>36</v>
      </c>
      <c r="AX173" s="14" t="s">
        <v>80</v>
      </c>
      <c r="AY173" s="262" t="s">
        <v>175</v>
      </c>
    </row>
    <row r="174" s="2" customFormat="1" ht="16.5" customHeight="1">
      <c r="A174" s="42"/>
      <c r="B174" s="43"/>
      <c r="C174" s="287" t="s">
        <v>212</v>
      </c>
      <c r="D174" s="297" t="s">
        <v>770</v>
      </c>
      <c r="E174" s="288" t="s">
        <v>3944</v>
      </c>
      <c r="F174" s="289" t="s">
        <v>3945</v>
      </c>
      <c r="G174" s="290" t="s">
        <v>247</v>
      </c>
      <c r="H174" s="291">
        <v>55</v>
      </c>
      <c r="I174" s="292"/>
      <c r="J174" s="293">
        <f>ROUND(I174*H174,2)</f>
        <v>0</v>
      </c>
      <c r="K174" s="289" t="s">
        <v>30</v>
      </c>
      <c r="L174" s="294"/>
      <c r="M174" s="295" t="s">
        <v>30</v>
      </c>
      <c r="N174" s="296" t="s">
        <v>44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2" t="s">
        <v>462</v>
      </c>
      <c r="AT174" s="222" t="s">
        <v>770</v>
      </c>
      <c r="AU174" s="222" t="s">
        <v>82</v>
      </c>
      <c r="AY174" s="20" t="s">
        <v>175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80</v>
      </c>
      <c r="BK174" s="223">
        <f>ROUND(I174*H174,2)</f>
        <v>0</v>
      </c>
      <c r="BL174" s="20" t="s">
        <v>305</v>
      </c>
      <c r="BM174" s="222" t="s">
        <v>4636</v>
      </c>
    </row>
    <row r="175" s="2" customFormat="1">
      <c r="A175" s="42"/>
      <c r="B175" s="43"/>
      <c r="C175" s="44"/>
      <c r="D175" s="224" t="s">
        <v>183</v>
      </c>
      <c r="E175" s="44"/>
      <c r="F175" s="225" t="s">
        <v>3945</v>
      </c>
      <c r="G175" s="44"/>
      <c r="H175" s="44"/>
      <c r="I175" s="226"/>
      <c r="J175" s="44"/>
      <c r="K175" s="44"/>
      <c r="L175" s="48"/>
      <c r="M175" s="227"/>
      <c r="N175" s="228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183</v>
      </c>
      <c r="AU175" s="20" t="s">
        <v>82</v>
      </c>
    </row>
    <row r="176" s="2" customFormat="1">
      <c r="A176" s="42"/>
      <c r="B176" s="43"/>
      <c r="C176" s="44"/>
      <c r="D176" s="224" t="s">
        <v>311</v>
      </c>
      <c r="E176" s="44"/>
      <c r="F176" s="274" t="s">
        <v>3465</v>
      </c>
      <c r="G176" s="44"/>
      <c r="H176" s="44"/>
      <c r="I176" s="226"/>
      <c r="J176" s="44"/>
      <c r="K176" s="44"/>
      <c r="L176" s="48"/>
      <c r="M176" s="227"/>
      <c r="N176" s="228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311</v>
      </c>
      <c r="AU176" s="20" t="s">
        <v>82</v>
      </c>
    </row>
    <row r="177" s="12" customFormat="1">
      <c r="A177" s="12"/>
      <c r="B177" s="231"/>
      <c r="C177" s="232"/>
      <c r="D177" s="224" t="s">
        <v>187</v>
      </c>
      <c r="E177" s="233" t="s">
        <v>30</v>
      </c>
      <c r="F177" s="234" t="s">
        <v>4615</v>
      </c>
      <c r="G177" s="232"/>
      <c r="H177" s="233" t="s">
        <v>30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40" t="s">
        <v>187</v>
      </c>
      <c r="AU177" s="240" t="s">
        <v>82</v>
      </c>
      <c r="AV177" s="12" t="s">
        <v>80</v>
      </c>
      <c r="AW177" s="12" t="s">
        <v>36</v>
      </c>
      <c r="AX177" s="12" t="s">
        <v>73</v>
      </c>
      <c r="AY177" s="240" t="s">
        <v>175</v>
      </c>
    </row>
    <row r="178" s="12" customFormat="1">
      <c r="A178" s="12"/>
      <c r="B178" s="231"/>
      <c r="C178" s="232"/>
      <c r="D178" s="224" t="s">
        <v>187</v>
      </c>
      <c r="E178" s="233" t="s">
        <v>30</v>
      </c>
      <c r="F178" s="234" t="s">
        <v>4616</v>
      </c>
      <c r="G178" s="232"/>
      <c r="H178" s="233" t="s">
        <v>30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0" t="s">
        <v>187</v>
      </c>
      <c r="AU178" s="240" t="s">
        <v>82</v>
      </c>
      <c r="AV178" s="12" t="s">
        <v>80</v>
      </c>
      <c r="AW178" s="12" t="s">
        <v>36</v>
      </c>
      <c r="AX178" s="12" t="s">
        <v>73</v>
      </c>
      <c r="AY178" s="240" t="s">
        <v>175</v>
      </c>
    </row>
    <row r="179" s="13" customFormat="1">
      <c r="A179" s="13"/>
      <c r="B179" s="241"/>
      <c r="C179" s="242"/>
      <c r="D179" s="224" t="s">
        <v>187</v>
      </c>
      <c r="E179" s="243" t="s">
        <v>30</v>
      </c>
      <c r="F179" s="244" t="s">
        <v>4637</v>
      </c>
      <c r="G179" s="242"/>
      <c r="H179" s="245">
        <v>55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187</v>
      </c>
      <c r="AU179" s="251" t="s">
        <v>82</v>
      </c>
      <c r="AV179" s="13" t="s">
        <v>82</v>
      </c>
      <c r="AW179" s="13" t="s">
        <v>36</v>
      </c>
      <c r="AX179" s="13" t="s">
        <v>73</v>
      </c>
      <c r="AY179" s="251" t="s">
        <v>175</v>
      </c>
    </row>
    <row r="180" s="15" customFormat="1">
      <c r="A180" s="15"/>
      <c r="B180" s="263"/>
      <c r="C180" s="264"/>
      <c r="D180" s="224" t="s">
        <v>187</v>
      </c>
      <c r="E180" s="265" t="s">
        <v>30</v>
      </c>
      <c r="F180" s="266" t="s">
        <v>231</v>
      </c>
      <c r="G180" s="264"/>
      <c r="H180" s="267">
        <v>55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3" t="s">
        <v>187</v>
      </c>
      <c r="AU180" s="273" t="s">
        <v>82</v>
      </c>
      <c r="AV180" s="15" t="s">
        <v>196</v>
      </c>
      <c r="AW180" s="15" t="s">
        <v>36</v>
      </c>
      <c r="AX180" s="15" t="s">
        <v>73</v>
      </c>
      <c r="AY180" s="273" t="s">
        <v>175</v>
      </c>
    </row>
    <row r="181" s="14" customFormat="1">
      <c r="A181" s="14"/>
      <c r="B181" s="252"/>
      <c r="C181" s="253"/>
      <c r="D181" s="224" t="s">
        <v>187</v>
      </c>
      <c r="E181" s="254" t="s">
        <v>30</v>
      </c>
      <c r="F181" s="255" t="s">
        <v>190</v>
      </c>
      <c r="G181" s="253"/>
      <c r="H181" s="256">
        <v>55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2" t="s">
        <v>187</v>
      </c>
      <c r="AU181" s="262" t="s">
        <v>82</v>
      </c>
      <c r="AV181" s="14" t="s">
        <v>181</v>
      </c>
      <c r="AW181" s="14" t="s">
        <v>36</v>
      </c>
      <c r="AX181" s="14" t="s">
        <v>80</v>
      </c>
      <c r="AY181" s="262" t="s">
        <v>175</v>
      </c>
    </row>
    <row r="182" s="2" customFormat="1" ht="16.5" customHeight="1">
      <c r="A182" s="42"/>
      <c r="B182" s="43"/>
      <c r="C182" s="211" t="s">
        <v>259</v>
      </c>
      <c r="D182" s="211" t="s">
        <v>176</v>
      </c>
      <c r="E182" s="212" t="s">
        <v>2173</v>
      </c>
      <c r="F182" s="213" t="s">
        <v>2174</v>
      </c>
      <c r="G182" s="214" t="s">
        <v>295</v>
      </c>
      <c r="H182" s="215">
        <v>0.017999999999999998</v>
      </c>
      <c r="I182" s="216"/>
      <c r="J182" s="217">
        <f>ROUND(I182*H182,2)</f>
        <v>0</v>
      </c>
      <c r="K182" s="213" t="s">
        <v>180</v>
      </c>
      <c r="L182" s="48"/>
      <c r="M182" s="218" t="s">
        <v>30</v>
      </c>
      <c r="N182" s="219" t="s">
        <v>44</v>
      </c>
      <c r="O182" s="88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2" t="s">
        <v>305</v>
      </c>
      <c r="AT182" s="222" t="s">
        <v>176</v>
      </c>
      <c r="AU182" s="222" t="s">
        <v>82</v>
      </c>
      <c r="AY182" s="20" t="s">
        <v>175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0" t="s">
        <v>80</v>
      </c>
      <c r="BK182" s="223">
        <f>ROUND(I182*H182,2)</f>
        <v>0</v>
      </c>
      <c r="BL182" s="20" t="s">
        <v>305</v>
      </c>
      <c r="BM182" s="222" t="s">
        <v>4638</v>
      </c>
    </row>
    <row r="183" s="2" customFormat="1">
      <c r="A183" s="42"/>
      <c r="B183" s="43"/>
      <c r="C183" s="44"/>
      <c r="D183" s="224" t="s">
        <v>183</v>
      </c>
      <c r="E183" s="44"/>
      <c r="F183" s="225" t="s">
        <v>2176</v>
      </c>
      <c r="G183" s="44"/>
      <c r="H183" s="44"/>
      <c r="I183" s="226"/>
      <c r="J183" s="44"/>
      <c r="K183" s="44"/>
      <c r="L183" s="48"/>
      <c r="M183" s="227"/>
      <c r="N183" s="228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183</v>
      </c>
      <c r="AU183" s="20" t="s">
        <v>82</v>
      </c>
    </row>
    <row r="184" s="2" customFormat="1">
      <c r="A184" s="42"/>
      <c r="B184" s="43"/>
      <c r="C184" s="44"/>
      <c r="D184" s="229" t="s">
        <v>185</v>
      </c>
      <c r="E184" s="44"/>
      <c r="F184" s="230" t="s">
        <v>2177</v>
      </c>
      <c r="G184" s="44"/>
      <c r="H184" s="44"/>
      <c r="I184" s="226"/>
      <c r="J184" s="44"/>
      <c r="K184" s="44"/>
      <c r="L184" s="48"/>
      <c r="M184" s="227"/>
      <c r="N184" s="228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0" t="s">
        <v>185</v>
      </c>
      <c r="AU184" s="20" t="s">
        <v>82</v>
      </c>
    </row>
    <row r="185" s="2" customFormat="1">
      <c r="A185" s="42"/>
      <c r="B185" s="43"/>
      <c r="C185" s="44"/>
      <c r="D185" s="224" t="s">
        <v>311</v>
      </c>
      <c r="E185" s="44"/>
      <c r="F185" s="274" t="s">
        <v>4639</v>
      </c>
      <c r="G185" s="44"/>
      <c r="H185" s="44"/>
      <c r="I185" s="226"/>
      <c r="J185" s="44"/>
      <c r="K185" s="44"/>
      <c r="L185" s="48"/>
      <c r="M185" s="227"/>
      <c r="N185" s="228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311</v>
      </c>
      <c r="AU185" s="20" t="s">
        <v>82</v>
      </c>
    </row>
    <row r="186" s="11" customFormat="1" ht="22.8" customHeight="1">
      <c r="A186" s="11"/>
      <c r="B186" s="197"/>
      <c r="C186" s="198"/>
      <c r="D186" s="199" t="s">
        <v>72</v>
      </c>
      <c r="E186" s="285" t="s">
        <v>4640</v>
      </c>
      <c r="F186" s="285" t="s">
        <v>4641</v>
      </c>
      <c r="G186" s="198"/>
      <c r="H186" s="198"/>
      <c r="I186" s="201"/>
      <c r="J186" s="286">
        <f>BK186</f>
        <v>0</v>
      </c>
      <c r="K186" s="198"/>
      <c r="L186" s="203"/>
      <c r="M186" s="204"/>
      <c r="N186" s="205"/>
      <c r="O186" s="205"/>
      <c r="P186" s="206">
        <f>SUM(P187:P222)</f>
        <v>0</v>
      </c>
      <c r="Q186" s="205"/>
      <c r="R186" s="206">
        <f>SUM(R187:R222)</f>
        <v>0.12315999999999998</v>
      </c>
      <c r="S186" s="205"/>
      <c r="T186" s="207">
        <f>SUM(T187:T222)</f>
        <v>0.7125</v>
      </c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R186" s="208" t="s">
        <v>82</v>
      </c>
      <c r="AT186" s="209" t="s">
        <v>72</v>
      </c>
      <c r="AU186" s="209" t="s">
        <v>80</v>
      </c>
      <c r="AY186" s="208" t="s">
        <v>175</v>
      </c>
      <c r="BK186" s="210">
        <f>SUM(BK187:BK222)</f>
        <v>0</v>
      </c>
    </row>
    <row r="187" s="2" customFormat="1" ht="16.5" customHeight="1">
      <c r="A187" s="42"/>
      <c r="B187" s="43"/>
      <c r="C187" s="211" t="s">
        <v>266</v>
      </c>
      <c r="D187" s="211" t="s">
        <v>176</v>
      </c>
      <c r="E187" s="212" t="s">
        <v>4642</v>
      </c>
      <c r="F187" s="213" t="s">
        <v>4643</v>
      </c>
      <c r="G187" s="214" t="s">
        <v>567</v>
      </c>
      <c r="H187" s="215">
        <v>2</v>
      </c>
      <c r="I187" s="216"/>
      <c r="J187" s="217">
        <f>ROUND(I187*H187,2)</f>
        <v>0</v>
      </c>
      <c r="K187" s="213" t="s">
        <v>30</v>
      </c>
      <c r="L187" s="48"/>
      <c r="M187" s="218" t="s">
        <v>30</v>
      </c>
      <c r="N187" s="219" t="s">
        <v>44</v>
      </c>
      <c r="O187" s="88"/>
      <c r="P187" s="220">
        <f>O187*H187</f>
        <v>0</v>
      </c>
      <c r="Q187" s="220">
        <v>0.00017</v>
      </c>
      <c r="R187" s="220">
        <f>Q187*H187</f>
        <v>0.00034000000000000004</v>
      </c>
      <c r="S187" s="220">
        <v>0.35625</v>
      </c>
      <c r="T187" s="221">
        <f>S187*H187</f>
        <v>0.7125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2" t="s">
        <v>305</v>
      </c>
      <c r="AT187" s="222" t="s">
        <v>176</v>
      </c>
      <c r="AU187" s="222" t="s">
        <v>82</v>
      </c>
      <c r="AY187" s="20" t="s">
        <v>175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0" t="s">
        <v>80</v>
      </c>
      <c r="BK187" s="223">
        <f>ROUND(I187*H187,2)</f>
        <v>0</v>
      </c>
      <c r="BL187" s="20" t="s">
        <v>305</v>
      </c>
      <c r="BM187" s="222" t="s">
        <v>4644</v>
      </c>
    </row>
    <row r="188" s="2" customFormat="1">
      <c r="A188" s="42"/>
      <c r="B188" s="43"/>
      <c r="C188" s="44"/>
      <c r="D188" s="224" t="s">
        <v>183</v>
      </c>
      <c r="E188" s="44"/>
      <c r="F188" s="225" t="s">
        <v>4643</v>
      </c>
      <c r="G188" s="44"/>
      <c r="H188" s="44"/>
      <c r="I188" s="226"/>
      <c r="J188" s="44"/>
      <c r="K188" s="44"/>
      <c r="L188" s="48"/>
      <c r="M188" s="227"/>
      <c r="N188" s="228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183</v>
      </c>
      <c r="AU188" s="20" t="s">
        <v>82</v>
      </c>
    </row>
    <row r="189" s="2" customFormat="1">
      <c r="A189" s="42"/>
      <c r="B189" s="43"/>
      <c r="C189" s="44"/>
      <c r="D189" s="224" t="s">
        <v>311</v>
      </c>
      <c r="E189" s="44"/>
      <c r="F189" s="274" t="s">
        <v>4645</v>
      </c>
      <c r="G189" s="44"/>
      <c r="H189" s="44"/>
      <c r="I189" s="226"/>
      <c r="J189" s="44"/>
      <c r="K189" s="44"/>
      <c r="L189" s="48"/>
      <c r="M189" s="227"/>
      <c r="N189" s="228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311</v>
      </c>
      <c r="AU189" s="20" t="s">
        <v>82</v>
      </c>
    </row>
    <row r="190" s="12" customFormat="1">
      <c r="A190" s="12"/>
      <c r="B190" s="231"/>
      <c r="C190" s="232"/>
      <c r="D190" s="224" t="s">
        <v>187</v>
      </c>
      <c r="E190" s="233" t="s">
        <v>30</v>
      </c>
      <c r="F190" s="234" t="s">
        <v>4646</v>
      </c>
      <c r="G190" s="232"/>
      <c r="H190" s="233" t="s">
        <v>30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40" t="s">
        <v>187</v>
      </c>
      <c r="AU190" s="240" t="s">
        <v>82</v>
      </c>
      <c r="AV190" s="12" t="s">
        <v>80</v>
      </c>
      <c r="AW190" s="12" t="s">
        <v>36</v>
      </c>
      <c r="AX190" s="12" t="s">
        <v>73</v>
      </c>
      <c r="AY190" s="240" t="s">
        <v>175</v>
      </c>
    </row>
    <row r="191" s="13" customFormat="1">
      <c r="A191" s="13"/>
      <c r="B191" s="241"/>
      <c r="C191" s="242"/>
      <c r="D191" s="224" t="s">
        <v>187</v>
      </c>
      <c r="E191" s="243" t="s">
        <v>30</v>
      </c>
      <c r="F191" s="244" t="s">
        <v>4647</v>
      </c>
      <c r="G191" s="242"/>
      <c r="H191" s="245">
        <v>2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1" t="s">
        <v>187</v>
      </c>
      <c r="AU191" s="251" t="s">
        <v>82</v>
      </c>
      <c r="AV191" s="13" t="s">
        <v>82</v>
      </c>
      <c r="AW191" s="13" t="s">
        <v>36</v>
      </c>
      <c r="AX191" s="13" t="s">
        <v>73</v>
      </c>
      <c r="AY191" s="251" t="s">
        <v>175</v>
      </c>
    </row>
    <row r="192" s="14" customFormat="1">
      <c r="A192" s="14"/>
      <c r="B192" s="252"/>
      <c r="C192" s="253"/>
      <c r="D192" s="224" t="s">
        <v>187</v>
      </c>
      <c r="E192" s="254" t="s">
        <v>30</v>
      </c>
      <c r="F192" s="255" t="s">
        <v>190</v>
      </c>
      <c r="G192" s="253"/>
      <c r="H192" s="256">
        <v>2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2" t="s">
        <v>187</v>
      </c>
      <c r="AU192" s="262" t="s">
        <v>82</v>
      </c>
      <c r="AV192" s="14" t="s">
        <v>181</v>
      </c>
      <c r="AW192" s="14" t="s">
        <v>36</v>
      </c>
      <c r="AX192" s="14" t="s">
        <v>80</v>
      </c>
      <c r="AY192" s="262" t="s">
        <v>175</v>
      </c>
    </row>
    <row r="193" s="2" customFormat="1" ht="16.5" customHeight="1">
      <c r="A193" s="42"/>
      <c r="B193" s="43"/>
      <c r="C193" s="211" t="s">
        <v>8</v>
      </c>
      <c r="D193" s="211" t="s">
        <v>176</v>
      </c>
      <c r="E193" s="212" t="s">
        <v>4648</v>
      </c>
      <c r="F193" s="213" t="s">
        <v>4649</v>
      </c>
      <c r="G193" s="214" t="s">
        <v>3621</v>
      </c>
      <c r="H193" s="215">
        <v>2</v>
      </c>
      <c r="I193" s="216"/>
      <c r="J193" s="217">
        <f>ROUND(I193*H193,2)</f>
        <v>0</v>
      </c>
      <c r="K193" s="213" t="s">
        <v>180</v>
      </c>
      <c r="L193" s="48"/>
      <c r="M193" s="218" t="s">
        <v>30</v>
      </c>
      <c r="N193" s="219" t="s">
        <v>44</v>
      </c>
      <c r="O193" s="88"/>
      <c r="P193" s="220">
        <f>O193*H193</f>
        <v>0</v>
      </c>
      <c r="Q193" s="220">
        <v>0.06141</v>
      </c>
      <c r="R193" s="220">
        <f>Q193*H193</f>
        <v>0.12282</v>
      </c>
      <c r="S193" s="220">
        <v>0</v>
      </c>
      <c r="T193" s="221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22" t="s">
        <v>305</v>
      </c>
      <c r="AT193" s="222" t="s">
        <v>176</v>
      </c>
      <c r="AU193" s="222" t="s">
        <v>82</v>
      </c>
      <c r="AY193" s="20" t="s">
        <v>175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20" t="s">
        <v>80</v>
      </c>
      <c r="BK193" s="223">
        <f>ROUND(I193*H193,2)</f>
        <v>0</v>
      </c>
      <c r="BL193" s="20" t="s">
        <v>305</v>
      </c>
      <c r="BM193" s="222" t="s">
        <v>4650</v>
      </c>
    </row>
    <row r="194" s="2" customFormat="1">
      <c r="A194" s="42"/>
      <c r="B194" s="43"/>
      <c r="C194" s="44"/>
      <c r="D194" s="224" t="s">
        <v>183</v>
      </c>
      <c r="E194" s="44"/>
      <c r="F194" s="225" t="s">
        <v>4651</v>
      </c>
      <c r="G194" s="44"/>
      <c r="H194" s="44"/>
      <c r="I194" s="226"/>
      <c r="J194" s="44"/>
      <c r="K194" s="44"/>
      <c r="L194" s="48"/>
      <c r="M194" s="227"/>
      <c r="N194" s="228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183</v>
      </c>
      <c r="AU194" s="20" t="s">
        <v>82</v>
      </c>
    </row>
    <row r="195" s="2" customFormat="1">
      <c r="A195" s="42"/>
      <c r="B195" s="43"/>
      <c r="C195" s="44"/>
      <c r="D195" s="229" t="s">
        <v>185</v>
      </c>
      <c r="E195" s="44"/>
      <c r="F195" s="230" t="s">
        <v>4652</v>
      </c>
      <c r="G195" s="44"/>
      <c r="H195" s="44"/>
      <c r="I195" s="226"/>
      <c r="J195" s="44"/>
      <c r="K195" s="44"/>
      <c r="L195" s="48"/>
      <c r="M195" s="227"/>
      <c r="N195" s="228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185</v>
      </c>
      <c r="AU195" s="20" t="s">
        <v>82</v>
      </c>
    </row>
    <row r="196" s="12" customFormat="1">
      <c r="A196" s="12"/>
      <c r="B196" s="231"/>
      <c r="C196" s="232"/>
      <c r="D196" s="224" t="s">
        <v>187</v>
      </c>
      <c r="E196" s="233" t="s">
        <v>30</v>
      </c>
      <c r="F196" s="234" t="s">
        <v>4653</v>
      </c>
      <c r="G196" s="232"/>
      <c r="H196" s="233" t="s">
        <v>30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40" t="s">
        <v>187</v>
      </c>
      <c r="AU196" s="240" t="s">
        <v>82</v>
      </c>
      <c r="AV196" s="12" t="s">
        <v>80</v>
      </c>
      <c r="AW196" s="12" t="s">
        <v>36</v>
      </c>
      <c r="AX196" s="12" t="s">
        <v>73</v>
      </c>
      <c r="AY196" s="240" t="s">
        <v>175</v>
      </c>
    </row>
    <row r="197" s="13" customFormat="1">
      <c r="A197" s="13"/>
      <c r="B197" s="241"/>
      <c r="C197" s="242"/>
      <c r="D197" s="224" t="s">
        <v>187</v>
      </c>
      <c r="E197" s="243" t="s">
        <v>30</v>
      </c>
      <c r="F197" s="244" t="s">
        <v>4654</v>
      </c>
      <c r="G197" s="242"/>
      <c r="H197" s="245">
        <v>2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1" t="s">
        <v>187</v>
      </c>
      <c r="AU197" s="251" t="s">
        <v>82</v>
      </c>
      <c r="AV197" s="13" t="s">
        <v>82</v>
      </c>
      <c r="AW197" s="13" t="s">
        <v>36</v>
      </c>
      <c r="AX197" s="13" t="s">
        <v>73</v>
      </c>
      <c r="AY197" s="251" t="s">
        <v>175</v>
      </c>
    </row>
    <row r="198" s="14" customFormat="1">
      <c r="A198" s="14"/>
      <c r="B198" s="252"/>
      <c r="C198" s="253"/>
      <c r="D198" s="224" t="s">
        <v>187</v>
      </c>
      <c r="E198" s="254" t="s">
        <v>30</v>
      </c>
      <c r="F198" s="255" t="s">
        <v>190</v>
      </c>
      <c r="G198" s="253"/>
      <c r="H198" s="256">
        <v>2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2" t="s">
        <v>187</v>
      </c>
      <c r="AU198" s="262" t="s">
        <v>82</v>
      </c>
      <c r="AV198" s="14" t="s">
        <v>181</v>
      </c>
      <c r="AW198" s="14" t="s">
        <v>36</v>
      </c>
      <c r="AX198" s="14" t="s">
        <v>80</v>
      </c>
      <c r="AY198" s="262" t="s">
        <v>175</v>
      </c>
    </row>
    <row r="199" s="2" customFormat="1" ht="16.5" customHeight="1">
      <c r="A199" s="42"/>
      <c r="B199" s="43"/>
      <c r="C199" s="211" t="s">
        <v>283</v>
      </c>
      <c r="D199" s="275" t="s">
        <v>176</v>
      </c>
      <c r="E199" s="212" t="s">
        <v>4655</v>
      </c>
      <c r="F199" s="213" t="s">
        <v>4656</v>
      </c>
      <c r="G199" s="214" t="s">
        <v>567</v>
      </c>
      <c r="H199" s="215">
        <v>1</v>
      </c>
      <c r="I199" s="216"/>
      <c r="J199" s="217">
        <f>ROUND(I199*H199,2)</f>
        <v>0</v>
      </c>
      <c r="K199" s="213" t="s">
        <v>30</v>
      </c>
      <c r="L199" s="48"/>
      <c r="M199" s="218" t="s">
        <v>30</v>
      </c>
      <c r="N199" s="219" t="s">
        <v>44</v>
      </c>
      <c r="O199" s="88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22" t="s">
        <v>305</v>
      </c>
      <c r="AT199" s="222" t="s">
        <v>176</v>
      </c>
      <c r="AU199" s="222" t="s">
        <v>82</v>
      </c>
      <c r="AY199" s="20" t="s">
        <v>175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20" t="s">
        <v>80</v>
      </c>
      <c r="BK199" s="223">
        <f>ROUND(I199*H199,2)</f>
        <v>0</v>
      </c>
      <c r="BL199" s="20" t="s">
        <v>305</v>
      </c>
      <c r="BM199" s="222" t="s">
        <v>4657</v>
      </c>
    </row>
    <row r="200" s="2" customFormat="1">
      <c r="A200" s="42"/>
      <c r="B200" s="43"/>
      <c r="C200" s="44"/>
      <c r="D200" s="224" t="s">
        <v>183</v>
      </c>
      <c r="E200" s="44"/>
      <c r="F200" s="225" t="s">
        <v>4656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183</v>
      </c>
      <c r="AU200" s="20" t="s">
        <v>82</v>
      </c>
    </row>
    <row r="201" s="2" customFormat="1">
      <c r="A201" s="42"/>
      <c r="B201" s="43"/>
      <c r="C201" s="44"/>
      <c r="D201" s="224" t="s">
        <v>311</v>
      </c>
      <c r="E201" s="44"/>
      <c r="F201" s="274" t="s">
        <v>4658</v>
      </c>
      <c r="G201" s="44"/>
      <c r="H201" s="44"/>
      <c r="I201" s="226"/>
      <c r="J201" s="44"/>
      <c r="K201" s="44"/>
      <c r="L201" s="48"/>
      <c r="M201" s="227"/>
      <c r="N201" s="228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311</v>
      </c>
      <c r="AU201" s="20" t="s">
        <v>82</v>
      </c>
    </row>
    <row r="202" s="12" customFormat="1">
      <c r="A202" s="12"/>
      <c r="B202" s="231"/>
      <c r="C202" s="232"/>
      <c r="D202" s="224" t="s">
        <v>187</v>
      </c>
      <c r="E202" s="233" t="s">
        <v>30</v>
      </c>
      <c r="F202" s="234" t="s">
        <v>4659</v>
      </c>
      <c r="G202" s="232"/>
      <c r="H202" s="233" t="s">
        <v>30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40" t="s">
        <v>187</v>
      </c>
      <c r="AU202" s="240" t="s">
        <v>82</v>
      </c>
      <c r="AV202" s="12" t="s">
        <v>80</v>
      </c>
      <c r="AW202" s="12" t="s">
        <v>36</v>
      </c>
      <c r="AX202" s="12" t="s">
        <v>73</v>
      </c>
      <c r="AY202" s="240" t="s">
        <v>175</v>
      </c>
    </row>
    <row r="203" s="13" customFormat="1">
      <c r="A203" s="13"/>
      <c r="B203" s="241"/>
      <c r="C203" s="242"/>
      <c r="D203" s="224" t="s">
        <v>187</v>
      </c>
      <c r="E203" s="243" t="s">
        <v>30</v>
      </c>
      <c r="F203" s="244" t="s">
        <v>4660</v>
      </c>
      <c r="G203" s="242"/>
      <c r="H203" s="245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1" t="s">
        <v>187</v>
      </c>
      <c r="AU203" s="251" t="s">
        <v>82</v>
      </c>
      <c r="AV203" s="13" t="s">
        <v>82</v>
      </c>
      <c r="AW203" s="13" t="s">
        <v>36</v>
      </c>
      <c r="AX203" s="13" t="s">
        <v>73</v>
      </c>
      <c r="AY203" s="251" t="s">
        <v>175</v>
      </c>
    </row>
    <row r="204" s="14" customFormat="1">
      <c r="A204" s="14"/>
      <c r="B204" s="252"/>
      <c r="C204" s="253"/>
      <c r="D204" s="224" t="s">
        <v>187</v>
      </c>
      <c r="E204" s="254" t="s">
        <v>30</v>
      </c>
      <c r="F204" s="255" t="s">
        <v>190</v>
      </c>
      <c r="G204" s="253"/>
      <c r="H204" s="256">
        <v>1</v>
      </c>
      <c r="I204" s="257"/>
      <c r="J204" s="253"/>
      <c r="K204" s="253"/>
      <c r="L204" s="258"/>
      <c r="M204" s="259"/>
      <c r="N204" s="260"/>
      <c r="O204" s="260"/>
      <c r="P204" s="260"/>
      <c r="Q204" s="260"/>
      <c r="R204" s="260"/>
      <c r="S204" s="260"/>
      <c r="T204" s="26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2" t="s">
        <v>187</v>
      </c>
      <c r="AU204" s="262" t="s">
        <v>82</v>
      </c>
      <c r="AV204" s="14" t="s">
        <v>181</v>
      </c>
      <c r="AW204" s="14" t="s">
        <v>36</v>
      </c>
      <c r="AX204" s="14" t="s">
        <v>80</v>
      </c>
      <c r="AY204" s="262" t="s">
        <v>175</v>
      </c>
    </row>
    <row r="205" s="2" customFormat="1" ht="16.5" customHeight="1">
      <c r="A205" s="42"/>
      <c r="B205" s="43"/>
      <c r="C205" s="211" t="s">
        <v>292</v>
      </c>
      <c r="D205" s="275" t="s">
        <v>176</v>
      </c>
      <c r="E205" s="212" t="s">
        <v>4661</v>
      </c>
      <c r="F205" s="213" t="s">
        <v>4662</v>
      </c>
      <c r="G205" s="214" t="s">
        <v>567</v>
      </c>
      <c r="H205" s="215">
        <v>4</v>
      </c>
      <c r="I205" s="216"/>
      <c r="J205" s="217">
        <f>ROUND(I205*H205,2)</f>
        <v>0</v>
      </c>
      <c r="K205" s="213" t="s">
        <v>30</v>
      </c>
      <c r="L205" s="48"/>
      <c r="M205" s="218" t="s">
        <v>30</v>
      </c>
      <c r="N205" s="219" t="s">
        <v>44</v>
      </c>
      <c r="O205" s="88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22" t="s">
        <v>305</v>
      </c>
      <c r="AT205" s="222" t="s">
        <v>176</v>
      </c>
      <c r="AU205" s="222" t="s">
        <v>82</v>
      </c>
      <c r="AY205" s="20" t="s">
        <v>175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20" t="s">
        <v>80</v>
      </c>
      <c r="BK205" s="223">
        <f>ROUND(I205*H205,2)</f>
        <v>0</v>
      </c>
      <c r="BL205" s="20" t="s">
        <v>305</v>
      </c>
      <c r="BM205" s="222" t="s">
        <v>4663</v>
      </c>
    </row>
    <row r="206" s="2" customFormat="1">
      <c r="A206" s="42"/>
      <c r="B206" s="43"/>
      <c r="C206" s="44"/>
      <c r="D206" s="224" t="s">
        <v>183</v>
      </c>
      <c r="E206" s="44"/>
      <c r="F206" s="225" t="s">
        <v>4662</v>
      </c>
      <c r="G206" s="44"/>
      <c r="H206" s="44"/>
      <c r="I206" s="226"/>
      <c r="J206" s="44"/>
      <c r="K206" s="44"/>
      <c r="L206" s="48"/>
      <c r="M206" s="227"/>
      <c r="N206" s="228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183</v>
      </c>
      <c r="AU206" s="20" t="s">
        <v>82</v>
      </c>
    </row>
    <row r="207" s="12" customFormat="1">
      <c r="A207" s="12"/>
      <c r="B207" s="231"/>
      <c r="C207" s="232"/>
      <c r="D207" s="224" t="s">
        <v>187</v>
      </c>
      <c r="E207" s="233" t="s">
        <v>30</v>
      </c>
      <c r="F207" s="234" t="s">
        <v>4664</v>
      </c>
      <c r="G207" s="232"/>
      <c r="H207" s="233" t="s">
        <v>30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40" t="s">
        <v>187</v>
      </c>
      <c r="AU207" s="240" t="s">
        <v>82</v>
      </c>
      <c r="AV207" s="12" t="s">
        <v>80</v>
      </c>
      <c r="AW207" s="12" t="s">
        <v>36</v>
      </c>
      <c r="AX207" s="12" t="s">
        <v>73</v>
      </c>
      <c r="AY207" s="240" t="s">
        <v>175</v>
      </c>
    </row>
    <row r="208" s="13" customFormat="1">
      <c r="A208" s="13"/>
      <c r="B208" s="241"/>
      <c r="C208" s="242"/>
      <c r="D208" s="224" t="s">
        <v>187</v>
      </c>
      <c r="E208" s="243" t="s">
        <v>30</v>
      </c>
      <c r="F208" s="244" t="s">
        <v>4665</v>
      </c>
      <c r="G208" s="242"/>
      <c r="H208" s="245">
        <v>4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1" t="s">
        <v>187</v>
      </c>
      <c r="AU208" s="251" t="s">
        <v>82</v>
      </c>
      <c r="AV208" s="13" t="s">
        <v>82</v>
      </c>
      <c r="AW208" s="13" t="s">
        <v>36</v>
      </c>
      <c r="AX208" s="13" t="s">
        <v>73</v>
      </c>
      <c r="AY208" s="251" t="s">
        <v>175</v>
      </c>
    </row>
    <row r="209" s="14" customFormat="1">
      <c r="A209" s="14"/>
      <c r="B209" s="252"/>
      <c r="C209" s="253"/>
      <c r="D209" s="224" t="s">
        <v>187</v>
      </c>
      <c r="E209" s="254" t="s">
        <v>30</v>
      </c>
      <c r="F209" s="255" t="s">
        <v>190</v>
      </c>
      <c r="G209" s="253"/>
      <c r="H209" s="256">
        <v>4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2" t="s">
        <v>187</v>
      </c>
      <c r="AU209" s="262" t="s">
        <v>82</v>
      </c>
      <c r="AV209" s="14" t="s">
        <v>181</v>
      </c>
      <c r="AW209" s="14" t="s">
        <v>36</v>
      </c>
      <c r="AX209" s="14" t="s">
        <v>80</v>
      </c>
      <c r="AY209" s="262" t="s">
        <v>175</v>
      </c>
    </row>
    <row r="210" s="2" customFormat="1" ht="16.5" customHeight="1">
      <c r="A210" s="42"/>
      <c r="B210" s="43"/>
      <c r="C210" s="211" t="s">
        <v>299</v>
      </c>
      <c r="D210" s="275" t="s">
        <v>176</v>
      </c>
      <c r="E210" s="212" t="s">
        <v>4666</v>
      </c>
      <c r="F210" s="213" t="s">
        <v>4667</v>
      </c>
      <c r="G210" s="214" t="s">
        <v>30</v>
      </c>
      <c r="H210" s="215">
        <v>1</v>
      </c>
      <c r="I210" s="216"/>
      <c r="J210" s="217">
        <f>ROUND(I210*H210,2)</f>
        <v>0</v>
      </c>
      <c r="K210" s="213" t="s">
        <v>30</v>
      </c>
      <c r="L210" s="48"/>
      <c r="M210" s="218" t="s">
        <v>30</v>
      </c>
      <c r="N210" s="219" t="s">
        <v>44</v>
      </c>
      <c r="O210" s="88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2" t="s">
        <v>305</v>
      </c>
      <c r="AT210" s="222" t="s">
        <v>176</v>
      </c>
      <c r="AU210" s="222" t="s">
        <v>82</v>
      </c>
      <c r="AY210" s="20" t="s">
        <v>175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0" t="s">
        <v>80</v>
      </c>
      <c r="BK210" s="223">
        <f>ROUND(I210*H210,2)</f>
        <v>0</v>
      </c>
      <c r="BL210" s="20" t="s">
        <v>305</v>
      </c>
      <c r="BM210" s="222" t="s">
        <v>4668</v>
      </c>
    </row>
    <row r="211" s="2" customFormat="1">
      <c r="A211" s="42"/>
      <c r="B211" s="43"/>
      <c r="C211" s="44"/>
      <c r="D211" s="224" t="s">
        <v>183</v>
      </c>
      <c r="E211" s="44"/>
      <c r="F211" s="225" t="s">
        <v>4667</v>
      </c>
      <c r="G211" s="44"/>
      <c r="H211" s="44"/>
      <c r="I211" s="226"/>
      <c r="J211" s="44"/>
      <c r="K211" s="44"/>
      <c r="L211" s="48"/>
      <c r="M211" s="227"/>
      <c r="N211" s="228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183</v>
      </c>
      <c r="AU211" s="20" t="s">
        <v>82</v>
      </c>
    </row>
    <row r="212" s="12" customFormat="1">
      <c r="A212" s="12"/>
      <c r="B212" s="231"/>
      <c r="C212" s="232"/>
      <c r="D212" s="224" t="s">
        <v>187</v>
      </c>
      <c r="E212" s="233" t="s">
        <v>30</v>
      </c>
      <c r="F212" s="234" t="s">
        <v>4669</v>
      </c>
      <c r="G212" s="232"/>
      <c r="H212" s="233" t="s">
        <v>30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40" t="s">
        <v>187</v>
      </c>
      <c r="AU212" s="240" t="s">
        <v>82</v>
      </c>
      <c r="AV212" s="12" t="s">
        <v>80</v>
      </c>
      <c r="AW212" s="12" t="s">
        <v>36</v>
      </c>
      <c r="AX212" s="12" t="s">
        <v>73</v>
      </c>
      <c r="AY212" s="240" t="s">
        <v>175</v>
      </c>
    </row>
    <row r="213" s="13" customFormat="1">
      <c r="A213" s="13"/>
      <c r="B213" s="241"/>
      <c r="C213" s="242"/>
      <c r="D213" s="224" t="s">
        <v>187</v>
      </c>
      <c r="E213" s="243" t="s">
        <v>30</v>
      </c>
      <c r="F213" s="244" t="s">
        <v>4660</v>
      </c>
      <c r="G213" s="242"/>
      <c r="H213" s="245">
        <v>1</v>
      </c>
      <c r="I213" s="246"/>
      <c r="J213" s="242"/>
      <c r="K213" s="242"/>
      <c r="L213" s="247"/>
      <c r="M213" s="248"/>
      <c r="N213" s="249"/>
      <c r="O213" s="249"/>
      <c r="P213" s="249"/>
      <c r="Q213" s="249"/>
      <c r="R213" s="249"/>
      <c r="S213" s="249"/>
      <c r="T213" s="25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1" t="s">
        <v>187</v>
      </c>
      <c r="AU213" s="251" t="s">
        <v>82</v>
      </c>
      <c r="AV213" s="13" t="s">
        <v>82</v>
      </c>
      <c r="AW213" s="13" t="s">
        <v>36</v>
      </c>
      <c r="AX213" s="13" t="s">
        <v>73</v>
      </c>
      <c r="AY213" s="251" t="s">
        <v>175</v>
      </c>
    </row>
    <row r="214" s="14" customFormat="1">
      <c r="A214" s="14"/>
      <c r="B214" s="252"/>
      <c r="C214" s="253"/>
      <c r="D214" s="224" t="s">
        <v>187</v>
      </c>
      <c r="E214" s="254" t="s">
        <v>30</v>
      </c>
      <c r="F214" s="255" t="s">
        <v>190</v>
      </c>
      <c r="G214" s="253"/>
      <c r="H214" s="256">
        <v>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2" t="s">
        <v>187</v>
      </c>
      <c r="AU214" s="262" t="s">
        <v>82</v>
      </c>
      <c r="AV214" s="14" t="s">
        <v>181</v>
      </c>
      <c r="AW214" s="14" t="s">
        <v>36</v>
      </c>
      <c r="AX214" s="14" t="s">
        <v>80</v>
      </c>
      <c r="AY214" s="262" t="s">
        <v>175</v>
      </c>
    </row>
    <row r="215" s="2" customFormat="1" ht="16.5" customHeight="1">
      <c r="A215" s="42"/>
      <c r="B215" s="43"/>
      <c r="C215" s="211" t="s">
        <v>305</v>
      </c>
      <c r="D215" s="275" t="s">
        <v>176</v>
      </c>
      <c r="E215" s="212" t="s">
        <v>4670</v>
      </c>
      <c r="F215" s="213" t="s">
        <v>4671</v>
      </c>
      <c r="G215" s="214" t="s">
        <v>567</v>
      </c>
      <c r="H215" s="215">
        <v>1</v>
      </c>
      <c r="I215" s="216"/>
      <c r="J215" s="217">
        <f>ROUND(I215*H215,2)</f>
        <v>0</v>
      </c>
      <c r="K215" s="213" t="s">
        <v>30</v>
      </c>
      <c r="L215" s="48"/>
      <c r="M215" s="218" t="s">
        <v>30</v>
      </c>
      <c r="N215" s="219" t="s">
        <v>44</v>
      </c>
      <c r="O215" s="88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22" t="s">
        <v>305</v>
      </c>
      <c r="AT215" s="222" t="s">
        <v>176</v>
      </c>
      <c r="AU215" s="222" t="s">
        <v>82</v>
      </c>
      <c r="AY215" s="20" t="s">
        <v>175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0" t="s">
        <v>80</v>
      </c>
      <c r="BK215" s="223">
        <f>ROUND(I215*H215,2)</f>
        <v>0</v>
      </c>
      <c r="BL215" s="20" t="s">
        <v>305</v>
      </c>
      <c r="BM215" s="222" t="s">
        <v>4672</v>
      </c>
    </row>
    <row r="216" s="2" customFormat="1">
      <c r="A216" s="42"/>
      <c r="B216" s="43"/>
      <c r="C216" s="44"/>
      <c r="D216" s="224" t="s">
        <v>183</v>
      </c>
      <c r="E216" s="44"/>
      <c r="F216" s="225" t="s">
        <v>4671</v>
      </c>
      <c r="G216" s="44"/>
      <c r="H216" s="44"/>
      <c r="I216" s="226"/>
      <c r="J216" s="44"/>
      <c r="K216" s="44"/>
      <c r="L216" s="48"/>
      <c r="M216" s="227"/>
      <c r="N216" s="228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0" t="s">
        <v>183</v>
      </c>
      <c r="AU216" s="20" t="s">
        <v>82</v>
      </c>
    </row>
    <row r="217" s="12" customFormat="1">
      <c r="A217" s="12"/>
      <c r="B217" s="231"/>
      <c r="C217" s="232"/>
      <c r="D217" s="224" t="s">
        <v>187</v>
      </c>
      <c r="E217" s="233" t="s">
        <v>30</v>
      </c>
      <c r="F217" s="234" t="s">
        <v>4673</v>
      </c>
      <c r="G217" s="232"/>
      <c r="H217" s="233" t="s">
        <v>30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T217" s="240" t="s">
        <v>187</v>
      </c>
      <c r="AU217" s="240" t="s">
        <v>82</v>
      </c>
      <c r="AV217" s="12" t="s">
        <v>80</v>
      </c>
      <c r="AW217" s="12" t="s">
        <v>36</v>
      </c>
      <c r="AX217" s="12" t="s">
        <v>73</v>
      </c>
      <c r="AY217" s="240" t="s">
        <v>175</v>
      </c>
    </row>
    <row r="218" s="13" customFormat="1">
      <c r="A218" s="13"/>
      <c r="B218" s="241"/>
      <c r="C218" s="242"/>
      <c r="D218" s="224" t="s">
        <v>187</v>
      </c>
      <c r="E218" s="243" t="s">
        <v>30</v>
      </c>
      <c r="F218" s="244" t="s">
        <v>4660</v>
      </c>
      <c r="G218" s="242"/>
      <c r="H218" s="245">
        <v>1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187</v>
      </c>
      <c r="AU218" s="251" t="s">
        <v>82</v>
      </c>
      <c r="AV218" s="13" t="s">
        <v>82</v>
      </c>
      <c r="AW218" s="13" t="s">
        <v>36</v>
      </c>
      <c r="AX218" s="13" t="s">
        <v>73</v>
      </c>
      <c r="AY218" s="251" t="s">
        <v>175</v>
      </c>
    </row>
    <row r="219" s="14" customFormat="1">
      <c r="A219" s="14"/>
      <c r="B219" s="252"/>
      <c r="C219" s="253"/>
      <c r="D219" s="224" t="s">
        <v>187</v>
      </c>
      <c r="E219" s="254" t="s">
        <v>30</v>
      </c>
      <c r="F219" s="255" t="s">
        <v>190</v>
      </c>
      <c r="G219" s="253"/>
      <c r="H219" s="256">
        <v>1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2" t="s">
        <v>187</v>
      </c>
      <c r="AU219" s="262" t="s">
        <v>82</v>
      </c>
      <c r="AV219" s="14" t="s">
        <v>181</v>
      </c>
      <c r="AW219" s="14" t="s">
        <v>36</v>
      </c>
      <c r="AX219" s="14" t="s">
        <v>80</v>
      </c>
      <c r="AY219" s="262" t="s">
        <v>175</v>
      </c>
    </row>
    <row r="220" s="2" customFormat="1" ht="16.5" customHeight="1">
      <c r="A220" s="42"/>
      <c r="B220" s="43"/>
      <c r="C220" s="211" t="s">
        <v>314</v>
      </c>
      <c r="D220" s="275" t="s">
        <v>176</v>
      </c>
      <c r="E220" s="212" t="s">
        <v>4674</v>
      </c>
      <c r="F220" s="213" t="s">
        <v>4675</v>
      </c>
      <c r="G220" s="214" t="s">
        <v>630</v>
      </c>
      <c r="H220" s="215">
        <v>1</v>
      </c>
      <c r="I220" s="216"/>
      <c r="J220" s="217">
        <f>ROUND(I220*H220,2)</f>
        <v>0</v>
      </c>
      <c r="K220" s="213" t="s">
        <v>30</v>
      </c>
      <c r="L220" s="48"/>
      <c r="M220" s="218" t="s">
        <v>30</v>
      </c>
      <c r="N220" s="219" t="s">
        <v>44</v>
      </c>
      <c r="O220" s="88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2" t="s">
        <v>305</v>
      </c>
      <c r="AT220" s="222" t="s">
        <v>176</v>
      </c>
      <c r="AU220" s="222" t="s">
        <v>82</v>
      </c>
      <c r="AY220" s="20" t="s">
        <v>175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0" t="s">
        <v>80</v>
      </c>
      <c r="BK220" s="223">
        <f>ROUND(I220*H220,2)</f>
        <v>0</v>
      </c>
      <c r="BL220" s="20" t="s">
        <v>305</v>
      </c>
      <c r="BM220" s="222" t="s">
        <v>4676</v>
      </c>
    </row>
    <row r="221" s="2" customFormat="1">
      <c r="A221" s="42"/>
      <c r="B221" s="43"/>
      <c r="C221" s="44"/>
      <c r="D221" s="224" t="s">
        <v>183</v>
      </c>
      <c r="E221" s="44"/>
      <c r="F221" s="225" t="s">
        <v>4675</v>
      </c>
      <c r="G221" s="44"/>
      <c r="H221" s="44"/>
      <c r="I221" s="226"/>
      <c r="J221" s="44"/>
      <c r="K221" s="44"/>
      <c r="L221" s="48"/>
      <c r="M221" s="227"/>
      <c r="N221" s="228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183</v>
      </c>
      <c r="AU221" s="20" t="s">
        <v>82</v>
      </c>
    </row>
    <row r="222" s="2" customFormat="1">
      <c r="A222" s="42"/>
      <c r="B222" s="43"/>
      <c r="C222" s="44"/>
      <c r="D222" s="224" t="s">
        <v>311</v>
      </c>
      <c r="E222" s="44"/>
      <c r="F222" s="274" t="s">
        <v>4677</v>
      </c>
      <c r="G222" s="44"/>
      <c r="H222" s="44"/>
      <c r="I222" s="226"/>
      <c r="J222" s="44"/>
      <c r="K222" s="44"/>
      <c r="L222" s="48"/>
      <c r="M222" s="227"/>
      <c r="N222" s="228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0" t="s">
        <v>311</v>
      </c>
      <c r="AU222" s="20" t="s">
        <v>82</v>
      </c>
    </row>
    <row r="223" s="11" customFormat="1" ht="22.8" customHeight="1">
      <c r="A223" s="11"/>
      <c r="B223" s="197"/>
      <c r="C223" s="198"/>
      <c r="D223" s="199" t="s">
        <v>72</v>
      </c>
      <c r="E223" s="285" t="s">
        <v>4678</v>
      </c>
      <c r="F223" s="285" t="s">
        <v>4679</v>
      </c>
      <c r="G223" s="198"/>
      <c r="H223" s="198"/>
      <c r="I223" s="201"/>
      <c r="J223" s="286">
        <f>BK223</f>
        <v>0</v>
      </c>
      <c r="K223" s="198"/>
      <c r="L223" s="203"/>
      <c r="M223" s="204"/>
      <c r="N223" s="205"/>
      <c r="O223" s="205"/>
      <c r="P223" s="206">
        <f>SUM(P224:P317)</f>
        <v>0</v>
      </c>
      <c r="Q223" s="205"/>
      <c r="R223" s="206">
        <f>SUM(R224:R317)</f>
        <v>0.12398999999999998</v>
      </c>
      <c r="S223" s="205"/>
      <c r="T223" s="207">
        <f>SUM(T224:T317)</f>
        <v>0.51229999999999992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8" t="s">
        <v>82</v>
      </c>
      <c r="AT223" s="209" t="s">
        <v>72</v>
      </c>
      <c r="AU223" s="209" t="s">
        <v>80</v>
      </c>
      <c r="AY223" s="208" t="s">
        <v>175</v>
      </c>
      <c r="BK223" s="210">
        <f>SUM(BK224:BK317)</f>
        <v>0</v>
      </c>
    </row>
    <row r="224" s="2" customFormat="1" ht="16.5" customHeight="1">
      <c r="A224" s="42"/>
      <c r="B224" s="43"/>
      <c r="C224" s="211" t="s">
        <v>326</v>
      </c>
      <c r="D224" s="211" t="s">
        <v>176</v>
      </c>
      <c r="E224" s="212" t="s">
        <v>4680</v>
      </c>
      <c r="F224" s="213" t="s">
        <v>4681</v>
      </c>
      <c r="G224" s="214" t="s">
        <v>247</v>
      </c>
      <c r="H224" s="215">
        <v>5</v>
      </c>
      <c r="I224" s="216"/>
      <c r="J224" s="217">
        <f>ROUND(I224*H224,2)</f>
        <v>0</v>
      </c>
      <c r="K224" s="213" t="s">
        <v>180</v>
      </c>
      <c r="L224" s="48"/>
      <c r="M224" s="218" t="s">
        <v>30</v>
      </c>
      <c r="N224" s="219" t="s">
        <v>44</v>
      </c>
      <c r="O224" s="88"/>
      <c r="P224" s="220">
        <f>O224*H224</f>
        <v>0</v>
      </c>
      <c r="Q224" s="220">
        <v>0</v>
      </c>
      <c r="R224" s="220">
        <f>Q224*H224</f>
        <v>0</v>
      </c>
      <c r="S224" s="220">
        <v>0.09358</v>
      </c>
      <c r="T224" s="221">
        <f>S224*H224</f>
        <v>0.4679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2" t="s">
        <v>305</v>
      </c>
      <c r="AT224" s="222" t="s">
        <v>176</v>
      </c>
      <c r="AU224" s="222" t="s">
        <v>82</v>
      </c>
      <c r="AY224" s="20" t="s">
        <v>175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0" t="s">
        <v>80</v>
      </c>
      <c r="BK224" s="223">
        <f>ROUND(I224*H224,2)</f>
        <v>0</v>
      </c>
      <c r="BL224" s="20" t="s">
        <v>305</v>
      </c>
      <c r="BM224" s="222" t="s">
        <v>4682</v>
      </c>
    </row>
    <row r="225" s="2" customFormat="1">
      <c r="A225" s="42"/>
      <c r="B225" s="43"/>
      <c r="C225" s="44"/>
      <c r="D225" s="224" t="s">
        <v>183</v>
      </c>
      <c r="E225" s="44"/>
      <c r="F225" s="225" t="s">
        <v>4683</v>
      </c>
      <c r="G225" s="44"/>
      <c r="H225" s="44"/>
      <c r="I225" s="226"/>
      <c r="J225" s="44"/>
      <c r="K225" s="44"/>
      <c r="L225" s="48"/>
      <c r="M225" s="227"/>
      <c r="N225" s="228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183</v>
      </c>
      <c r="AU225" s="20" t="s">
        <v>82</v>
      </c>
    </row>
    <row r="226" s="2" customFormat="1">
      <c r="A226" s="42"/>
      <c r="B226" s="43"/>
      <c r="C226" s="44"/>
      <c r="D226" s="229" t="s">
        <v>185</v>
      </c>
      <c r="E226" s="44"/>
      <c r="F226" s="230" t="s">
        <v>4684</v>
      </c>
      <c r="G226" s="44"/>
      <c r="H226" s="44"/>
      <c r="I226" s="226"/>
      <c r="J226" s="44"/>
      <c r="K226" s="44"/>
      <c r="L226" s="48"/>
      <c r="M226" s="227"/>
      <c r="N226" s="228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185</v>
      </c>
      <c r="AU226" s="20" t="s">
        <v>82</v>
      </c>
    </row>
    <row r="227" s="2" customFormat="1">
      <c r="A227" s="42"/>
      <c r="B227" s="43"/>
      <c r="C227" s="44"/>
      <c r="D227" s="224" t="s">
        <v>311</v>
      </c>
      <c r="E227" s="44"/>
      <c r="F227" s="274" t="s">
        <v>4685</v>
      </c>
      <c r="G227" s="44"/>
      <c r="H227" s="44"/>
      <c r="I227" s="226"/>
      <c r="J227" s="44"/>
      <c r="K227" s="44"/>
      <c r="L227" s="48"/>
      <c r="M227" s="227"/>
      <c r="N227" s="228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311</v>
      </c>
      <c r="AU227" s="20" t="s">
        <v>82</v>
      </c>
    </row>
    <row r="228" s="12" customFormat="1">
      <c r="A228" s="12"/>
      <c r="B228" s="231"/>
      <c r="C228" s="232"/>
      <c r="D228" s="224" t="s">
        <v>187</v>
      </c>
      <c r="E228" s="233" t="s">
        <v>30</v>
      </c>
      <c r="F228" s="234" t="s">
        <v>4686</v>
      </c>
      <c r="G228" s="232"/>
      <c r="H228" s="233" t="s">
        <v>30</v>
      </c>
      <c r="I228" s="235"/>
      <c r="J228" s="232"/>
      <c r="K228" s="232"/>
      <c r="L228" s="236"/>
      <c r="M228" s="237"/>
      <c r="N228" s="238"/>
      <c r="O228" s="238"/>
      <c r="P228" s="238"/>
      <c r="Q228" s="238"/>
      <c r="R228" s="238"/>
      <c r="S228" s="238"/>
      <c r="T228" s="239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40" t="s">
        <v>187</v>
      </c>
      <c r="AU228" s="240" t="s">
        <v>82</v>
      </c>
      <c r="AV228" s="12" t="s">
        <v>80</v>
      </c>
      <c r="AW228" s="12" t="s">
        <v>36</v>
      </c>
      <c r="AX228" s="12" t="s">
        <v>73</v>
      </c>
      <c r="AY228" s="240" t="s">
        <v>175</v>
      </c>
    </row>
    <row r="229" s="13" customFormat="1">
      <c r="A229" s="13"/>
      <c r="B229" s="241"/>
      <c r="C229" s="242"/>
      <c r="D229" s="224" t="s">
        <v>187</v>
      </c>
      <c r="E229" s="243" t="s">
        <v>30</v>
      </c>
      <c r="F229" s="244" t="s">
        <v>4687</v>
      </c>
      <c r="G229" s="242"/>
      <c r="H229" s="245">
        <v>5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187</v>
      </c>
      <c r="AU229" s="251" t="s">
        <v>82</v>
      </c>
      <c r="AV229" s="13" t="s">
        <v>82</v>
      </c>
      <c r="AW229" s="13" t="s">
        <v>36</v>
      </c>
      <c r="AX229" s="13" t="s">
        <v>73</v>
      </c>
      <c r="AY229" s="251" t="s">
        <v>175</v>
      </c>
    </row>
    <row r="230" s="14" customFormat="1">
      <c r="A230" s="14"/>
      <c r="B230" s="252"/>
      <c r="C230" s="253"/>
      <c r="D230" s="224" t="s">
        <v>187</v>
      </c>
      <c r="E230" s="254" t="s">
        <v>30</v>
      </c>
      <c r="F230" s="255" t="s">
        <v>190</v>
      </c>
      <c r="G230" s="253"/>
      <c r="H230" s="256">
        <v>5</v>
      </c>
      <c r="I230" s="257"/>
      <c r="J230" s="253"/>
      <c r="K230" s="253"/>
      <c r="L230" s="258"/>
      <c r="M230" s="259"/>
      <c r="N230" s="260"/>
      <c r="O230" s="260"/>
      <c r="P230" s="260"/>
      <c r="Q230" s="260"/>
      <c r="R230" s="260"/>
      <c r="S230" s="260"/>
      <c r="T230" s="26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2" t="s">
        <v>187</v>
      </c>
      <c r="AU230" s="262" t="s">
        <v>82</v>
      </c>
      <c r="AV230" s="14" t="s">
        <v>181</v>
      </c>
      <c r="AW230" s="14" t="s">
        <v>36</v>
      </c>
      <c r="AX230" s="14" t="s">
        <v>80</v>
      </c>
      <c r="AY230" s="262" t="s">
        <v>175</v>
      </c>
    </row>
    <row r="231" s="2" customFormat="1" ht="16.5" customHeight="1">
      <c r="A231" s="42"/>
      <c r="B231" s="43"/>
      <c r="C231" s="211" t="s">
        <v>335</v>
      </c>
      <c r="D231" s="211" t="s">
        <v>176</v>
      </c>
      <c r="E231" s="212" t="s">
        <v>4688</v>
      </c>
      <c r="F231" s="213" t="s">
        <v>4689</v>
      </c>
      <c r="G231" s="214" t="s">
        <v>567</v>
      </c>
      <c r="H231" s="215">
        <v>1</v>
      </c>
      <c r="I231" s="216"/>
      <c r="J231" s="217">
        <f>ROUND(I231*H231,2)</f>
        <v>0</v>
      </c>
      <c r="K231" s="213" t="s">
        <v>3562</v>
      </c>
      <c r="L231" s="48"/>
      <c r="M231" s="218" t="s">
        <v>30</v>
      </c>
      <c r="N231" s="219" t="s">
        <v>44</v>
      </c>
      <c r="O231" s="88"/>
      <c r="P231" s="220">
        <f>O231*H231</f>
        <v>0</v>
      </c>
      <c r="Q231" s="220">
        <v>0.03447</v>
      </c>
      <c r="R231" s="220">
        <f>Q231*H231</f>
        <v>0.03447</v>
      </c>
      <c r="S231" s="220">
        <v>0</v>
      </c>
      <c r="T231" s="221">
        <f>S231*H231</f>
        <v>0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R231" s="222" t="s">
        <v>305</v>
      </c>
      <c r="AT231" s="222" t="s">
        <v>176</v>
      </c>
      <c r="AU231" s="222" t="s">
        <v>82</v>
      </c>
      <c r="AY231" s="20" t="s">
        <v>175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20" t="s">
        <v>80</v>
      </c>
      <c r="BK231" s="223">
        <f>ROUND(I231*H231,2)</f>
        <v>0</v>
      </c>
      <c r="BL231" s="20" t="s">
        <v>305</v>
      </c>
      <c r="BM231" s="222" t="s">
        <v>4690</v>
      </c>
    </row>
    <row r="232" s="2" customFormat="1">
      <c r="A232" s="42"/>
      <c r="B232" s="43"/>
      <c r="C232" s="44"/>
      <c r="D232" s="224" t="s">
        <v>183</v>
      </c>
      <c r="E232" s="44"/>
      <c r="F232" s="225" t="s">
        <v>4691</v>
      </c>
      <c r="G232" s="44"/>
      <c r="H232" s="44"/>
      <c r="I232" s="226"/>
      <c r="J232" s="44"/>
      <c r="K232" s="44"/>
      <c r="L232" s="48"/>
      <c r="M232" s="227"/>
      <c r="N232" s="228"/>
      <c r="O232" s="88"/>
      <c r="P232" s="88"/>
      <c r="Q232" s="88"/>
      <c r="R232" s="88"/>
      <c r="S232" s="88"/>
      <c r="T232" s="89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T232" s="20" t="s">
        <v>183</v>
      </c>
      <c r="AU232" s="20" t="s">
        <v>82</v>
      </c>
    </row>
    <row r="233" s="2" customFormat="1">
      <c r="A233" s="42"/>
      <c r="B233" s="43"/>
      <c r="C233" s="44"/>
      <c r="D233" s="229" t="s">
        <v>185</v>
      </c>
      <c r="E233" s="44"/>
      <c r="F233" s="230" t="s">
        <v>4692</v>
      </c>
      <c r="G233" s="44"/>
      <c r="H233" s="44"/>
      <c r="I233" s="226"/>
      <c r="J233" s="44"/>
      <c r="K233" s="44"/>
      <c r="L233" s="48"/>
      <c r="M233" s="227"/>
      <c r="N233" s="228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185</v>
      </c>
      <c r="AU233" s="20" t="s">
        <v>82</v>
      </c>
    </row>
    <row r="234" s="2" customFormat="1">
      <c r="A234" s="42"/>
      <c r="B234" s="43"/>
      <c r="C234" s="44"/>
      <c r="D234" s="224" t="s">
        <v>311</v>
      </c>
      <c r="E234" s="44"/>
      <c r="F234" s="274" t="s">
        <v>4693</v>
      </c>
      <c r="G234" s="44"/>
      <c r="H234" s="44"/>
      <c r="I234" s="226"/>
      <c r="J234" s="44"/>
      <c r="K234" s="44"/>
      <c r="L234" s="48"/>
      <c r="M234" s="227"/>
      <c r="N234" s="228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311</v>
      </c>
      <c r="AU234" s="20" t="s">
        <v>82</v>
      </c>
    </row>
    <row r="235" s="12" customFormat="1">
      <c r="A235" s="12"/>
      <c r="B235" s="231"/>
      <c r="C235" s="232"/>
      <c r="D235" s="224" t="s">
        <v>187</v>
      </c>
      <c r="E235" s="233" t="s">
        <v>30</v>
      </c>
      <c r="F235" s="234" t="s">
        <v>4694</v>
      </c>
      <c r="G235" s="232"/>
      <c r="H235" s="233" t="s">
        <v>30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T235" s="240" t="s">
        <v>187</v>
      </c>
      <c r="AU235" s="240" t="s">
        <v>82</v>
      </c>
      <c r="AV235" s="12" t="s">
        <v>80</v>
      </c>
      <c r="AW235" s="12" t="s">
        <v>36</v>
      </c>
      <c r="AX235" s="12" t="s">
        <v>73</v>
      </c>
      <c r="AY235" s="240" t="s">
        <v>175</v>
      </c>
    </row>
    <row r="236" s="13" customFormat="1">
      <c r="A236" s="13"/>
      <c r="B236" s="241"/>
      <c r="C236" s="242"/>
      <c r="D236" s="224" t="s">
        <v>187</v>
      </c>
      <c r="E236" s="243" t="s">
        <v>30</v>
      </c>
      <c r="F236" s="244" t="s">
        <v>4660</v>
      </c>
      <c r="G236" s="242"/>
      <c r="H236" s="245">
        <v>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1" t="s">
        <v>187</v>
      </c>
      <c r="AU236" s="251" t="s">
        <v>82</v>
      </c>
      <c r="AV236" s="13" t="s">
        <v>82</v>
      </c>
      <c r="AW236" s="13" t="s">
        <v>36</v>
      </c>
      <c r="AX236" s="13" t="s">
        <v>73</v>
      </c>
      <c r="AY236" s="251" t="s">
        <v>175</v>
      </c>
    </row>
    <row r="237" s="14" customFormat="1">
      <c r="A237" s="14"/>
      <c r="B237" s="252"/>
      <c r="C237" s="253"/>
      <c r="D237" s="224" t="s">
        <v>187</v>
      </c>
      <c r="E237" s="254" t="s">
        <v>30</v>
      </c>
      <c r="F237" s="255" t="s">
        <v>190</v>
      </c>
      <c r="G237" s="253"/>
      <c r="H237" s="256">
        <v>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2" t="s">
        <v>187</v>
      </c>
      <c r="AU237" s="262" t="s">
        <v>82</v>
      </c>
      <c r="AV237" s="14" t="s">
        <v>181</v>
      </c>
      <c r="AW237" s="14" t="s">
        <v>36</v>
      </c>
      <c r="AX237" s="14" t="s">
        <v>80</v>
      </c>
      <c r="AY237" s="262" t="s">
        <v>175</v>
      </c>
    </row>
    <row r="238" s="2" customFormat="1" ht="16.5" customHeight="1">
      <c r="A238" s="42"/>
      <c r="B238" s="43"/>
      <c r="C238" s="211" t="s">
        <v>360</v>
      </c>
      <c r="D238" s="211" t="s">
        <v>176</v>
      </c>
      <c r="E238" s="212" t="s">
        <v>4695</v>
      </c>
      <c r="F238" s="213" t="s">
        <v>4696</v>
      </c>
      <c r="G238" s="214" t="s">
        <v>567</v>
      </c>
      <c r="H238" s="215">
        <v>1</v>
      </c>
      <c r="I238" s="216"/>
      <c r="J238" s="217">
        <f>ROUND(I238*H238,2)</f>
        <v>0</v>
      </c>
      <c r="K238" s="213" t="s">
        <v>3562</v>
      </c>
      <c r="L238" s="48"/>
      <c r="M238" s="218" t="s">
        <v>30</v>
      </c>
      <c r="N238" s="219" t="s">
        <v>44</v>
      </c>
      <c r="O238" s="88"/>
      <c r="P238" s="220">
        <f>O238*H238</f>
        <v>0</v>
      </c>
      <c r="Q238" s="220">
        <v>0.03751</v>
      </c>
      <c r="R238" s="220">
        <f>Q238*H238</f>
        <v>0.03751</v>
      </c>
      <c r="S238" s="220">
        <v>0</v>
      </c>
      <c r="T238" s="221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2" t="s">
        <v>305</v>
      </c>
      <c r="AT238" s="222" t="s">
        <v>176</v>
      </c>
      <c r="AU238" s="222" t="s">
        <v>82</v>
      </c>
      <c r="AY238" s="20" t="s">
        <v>175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20" t="s">
        <v>80</v>
      </c>
      <c r="BK238" s="223">
        <f>ROUND(I238*H238,2)</f>
        <v>0</v>
      </c>
      <c r="BL238" s="20" t="s">
        <v>305</v>
      </c>
      <c r="BM238" s="222" t="s">
        <v>4697</v>
      </c>
    </row>
    <row r="239" s="2" customFormat="1">
      <c r="A239" s="42"/>
      <c r="B239" s="43"/>
      <c r="C239" s="44"/>
      <c r="D239" s="224" t="s">
        <v>183</v>
      </c>
      <c r="E239" s="44"/>
      <c r="F239" s="225" t="s">
        <v>4698</v>
      </c>
      <c r="G239" s="44"/>
      <c r="H239" s="44"/>
      <c r="I239" s="226"/>
      <c r="J239" s="44"/>
      <c r="K239" s="44"/>
      <c r="L239" s="48"/>
      <c r="M239" s="227"/>
      <c r="N239" s="228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183</v>
      </c>
      <c r="AU239" s="20" t="s">
        <v>82</v>
      </c>
    </row>
    <row r="240" s="2" customFormat="1">
      <c r="A240" s="42"/>
      <c r="B240" s="43"/>
      <c r="C240" s="44"/>
      <c r="D240" s="229" t="s">
        <v>185</v>
      </c>
      <c r="E240" s="44"/>
      <c r="F240" s="230" t="s">
        <v>4699</v>
      </c>
      <c r="G240" s="44"/>
      <c r="H240" s="44"/>
      <c r="I240" s="226"/>
      <c r="J240" s="44"/>
      <c r="K240" s="44"/>
      <c r="L240" s="48"/>
      <c r="M240" s="227"/>
      <c r="N240" s="228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0" t="s">
        <v>185</v>
      </c>
      <c r="AU240" s="20" t="s">
        <v>82</v>
      </c>
    </row>
    <row r="241" s="2" customFormat="1">
      <c r="A241" s="42"/>
      <c r="B241" s="43"/>
      <c r="C241" s="44"/>
      <c r="D241" s="224" t="s">
        <v>311</v>
      </c>
      <c r="E241" s="44"/>
      <c r="F241" s="274" t="s">
        <v>4700</v>
      </c>
      <c r="G241" s="44"/>
      <c r="H241" s="44"/>
      <c r="I241" s="226"/>
      <c r="J241" s="44"/>
      <c r="K241" s="44"/>
      <c r="L241" s="48"/>
      <c r="M241" s="227"/>
      <c r="N241" s="228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311</v>
      </c>
      <c r="AU241" s="20" t="s">
        <v>82</v>
      </c>
    </row>
    <row r="242" s="12" customFormat="1">
      <c r="A242" s="12"/>
      <c r="B242" s="231"/>
      <c r="C242" s="232"/>
      <c r="D242" s="224" t="s">
        <v>187</v>
      </c>
      <c r="E242" s="233" t="s">
        <v>30</v>
      </c>
      <c r="F242" s="234" t="s">
        <v>4701</v>
      </c>
      <c r="G242" s="232"/>
      <c r="H242" s="233" t="s">
        <v>30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40" t="s">
        <v>187</v>
      </c>
      <c r="AU242" s="240" t="s">
        <v>82</v>
      </c>
      <c r="AV242" s="12" t="s">
        <v>80</v>
      </c>
      <c r="AW242" s="12" t="s">
        <v>36</v>
      </c>
      <c r="AX242" s="12" t="s">
        <v>73</v>
      </c>
      <c r="AY242" s="240" t="s">
        <v>175</v>
      </c>
    </row>
    <row r="243" s="13" customFormat="1">
      <c r="A243" s="13"/>
      <c r="B243" s="241"/>
      <c r="C243" s="242"/>
      <c r="D243" s="224" t="s">
        <v>187</v>
      </c>
      <c r="E243" s="243" t="s">
        <v>30</v>
      </c>
      <c r="F243" s="244" t="s">
        <v>4660</v>
      </c>
      <c r="G243" s="242"/>
      <c r="H243" s="245">
        <v>1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1" t="s">
        <v>187</v>
      </c>
      <c r="AU243" s="251" t="s">
        <v>82</v>
      </c>
      <c r="AV243" s="13" t="s">
        <v>82</v>
      </c>
      <c r="AW243" s="13" t="s">
        <v>36</v>
      </c>
      <c r="AX243" s="13" t="s">
        <v>73</v>
      </c>
      <c r="AY243" s="251" t="s">
        <v>175</v>
      </c>
    </row>
    <row r="244" s="14" customFormat="1">
      <c r="A244" s="14"/>
      <c r="B244" s="252"/>
      <c r="C244" s="253"/>
      <c r="D244" s="224" t="s">
        <v>187</v>
      </c>
      <c r="E244" s="254" t="s">
        <v>30</v>
      </c>
      <c r="F244" s="255" t="s">
        <v>190</v>
      </c>
      <c r="G244" s="253"/>
      <c r="H244" s="256">
        <v>1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2" t="s">
        <v>187</v>
      </c>
      <c r="AU244" s="262" t="s">
        <v>82</v>
      </c>
      <c r="AV244" s="14" t="s">
        <v>181</v>
      </c>
      <c r="AW244" s="14" t="s">
        <v>36</v>
      </c>
      <c r="AX244" s="14" t="s">
        <v>80</v>
      </c>
      <c r="AY244" s="262" t="s">
        <v>175</v>
      </c>
    </row>
    <row r="245" s="2" customFormat="1" ht="16.5" customHeight="1">
      <c r="A245" s="42"/>
      <c r="B245" s="43"/>
      <c r="C245" s="211" t="s">
        <v>7</v>
      </c>
      <c r="D245" s="211" t="s">
        <v>176</v>
      </c>
      <c r="E245" s="212" t="s">
        <v>4702</v>
      </c>
      <c r="F245" s="213" t="s">
        <v>4703</v>
      </c>
      <c r="G245" s="214" t="s">
        <v>567</v>
      </c>
      <c r="H245" s="215">
        <v>1</v>
      </c>
      <c r="I245" s="216"/>
      <c r="J245" s="217">
        <f>ROUND(I245*H245,2)</f>
        <v>0</v>
      </c>
      <c r="K245" s="213" t="s">
        <v>180</v>
      </c>
      <c r="L245" s="48"/>
      <c r="M245" s="218" t="s">
        <v>30</v>
      </c>
      <c r="N245" s="219" t="s">
        <v>44</v>
      </c>
      <c r="O245" s="88"/>
      <c r="P245" s="220">
        <f>O245*H245</f>
        <v>0</v>
      </c>
      <c r="Q245" s="220">
        <v>0</v>
      </c>
      <c r="R245" s="220">
        <f>Q245*H245</f>
        <v>0</v>
      </c>
      <c r="S245" s="220">
        <v>0.0222</v>
      </c>
      <c r="T245" s="221">
        <f>S245*H245</f>
        <v>0.0222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22" t="s">
        <v>305</v>
      </c>
      <c r="AT245" s="222" t="s">
        <v>176</v>
      </c>
      <c r="AU245" s="222" t="s">
        <v>82</v>
      </c>
      <c r="AY245" s="20" t="s">
        <v>175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20" t="s">
        <v>80</v>
      </c>
      <c r="BK245" s="223">
        <f>ROUND(I245*H245,2)</f>
        <v>0</v>
      </c>
      <c r="BL245" s="20" t="s">
        <v>305</v>
      </c>
      <c r="BM245" s="222" t="s">
        <v>4704</v>
      </c>
    </row>
    <row r="246" s="2" customFormat="1">
      <c r="A246" s="42"/>
      <c r="B246" s="43"/>
      <c r="C246" s="44"/>
      <c r="D246" s="224" t="s">
        <v>183</v>
      </c>
      <c r="E246" s="44"/>
      <c r="F246" s="225" t="s">
        <v>4705</v>
      </c>
      <c r="G246" s="44"/>
      <c r="H246" s="44"/>
      <c r="I246" s="226"/>
      <c r="J246" s="44"/>
      <c r="K246" s="44"/>
      <c r="L246" s="48"/>
      <c r="M246" s="227"/>
      <c r="N246" s="228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183</v>
      </c>
      <c r="AU246" s="20" t="s">
        <v>82</v>
      </c>
    </row>
    <row r="247" s="2" customFormat="1">
      <c r="A247" s="42"/>
      <c r="B247" s="43"/>
      <c r="C247" s="44"/>
      <c r="D247" s="229" t="s">
        <v>185</v>
      </c>
      <c r="E247" s="44"/>
      <c r="F247" s="230" t="s">
        <v>4706</v>
      </c>
      <c r="G247" s="44"/>
      <c r="H247" s="44"/>
      <c r="I247" s="226"/>
      <c r="J247" s="44"/>
      <c r="K247" s="44"/>
      <c r="L247" s="48"/>
      <c r="M247" s="227"/>
      <c r="N247" s="228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185</v>
      </c>
      <c r="AU247" s="20" t="s">
        <v>82</v>
      </c>
    </row>
    <row r="248" s="2" customFormat="1">
      <c r="A248" s="42"/>
      <c r="B248" s="43"/>
      <c r="C248" s="44"/>
      <c r="D248" s="224" t="s">
        <v>311</v>
      </c>
      <c r="E248" s="44"/>
      <c r="F248" s="274" t="s">
        <v>4707</v>
      </c>
      <c r="G248" s="44"/>
      <c r="H248" s="44"/>
      <c r="I248" s="226"/>
      <c r="J248" s="44"/>
      <c r="K248" s="44"/>
      <c r="L248" s="48"/>
      <c r="M248" s="227"/>
      <c r="N248" s="228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311</v>
      </c>
      <c r="AU248" s="20" t="s">
        <v>82</v>
      </c>
    </row>
    <row r="249" s="12" customFormat="1">
      <c r="A249" s="12"/>
      <c r="B249" s="231"/>
      <c r="C249" s="232"/>
      <c r="D249" s="224" t="s">
        <v>187</v>
      </c>
      <c r="E249" s="233" t="s">
        <v>30</v>
      </c>
      <c r="F249" s="234" t="s">
        <v>4708</v>
      </c>
      <c r="G249" s="232"/>
      <c r="H249" s="233" t="s">
        <v>30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40" t="s">
        <v>187</v>
      </c>
      <c r="AU249" s="240" t="s">
        <v>82</v>
      </c>
      <c r="AV249" s="12" t="s">
        <v>80</v>
      </c>
      <c r="AW249" s="12" t="s">
        <v>36</v>
      </c>
      <c r="AX249" s="12" t="s">
        <v>73</v>
      </c>
      <c r="AY249" s="240" t="s">
        <v>175</v>
      </c>
    </row>
    <row r="250" s="13" customFormat="1">
      <c r="A250" s="13"/>
      <c r="B250" s="241"/>
      <c r="C250" s="242"/>
      <c r="D250" s="224" t="s">
        <v>187</v>
      </c>
      <c r="E250" s="243" t="s">
        <v>30</v>
      </c>
      <c r="F250" s="244" t="s">
        <v>4709</v>
      </c>
      <c r="G250" s="242"/>
      <c r="H250" s="245">
        <v>1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187</v>
      </c>
      <c r="AU250" s="251" t="s">
        <v>82</v>
      </c>
      <c r="AV250" s="13" t="s">
        <v>82</v>
      </c>
      <c r="AW250" s="13" t="s">
        <v>36</v>
      </c>
      <c r="AX250" s="13" t="s">
        <v>73</v>
      </c>
      <c r="AY250" s="251" t="s">
        <v>175</v>
      </c>
    </row>
    <row r="251" s="14" customFormat="1">
      <c r="A251" s="14"/>
      <c r="B251" s="252"/>
      <c r="C251" s="253"/>
      <c r="D251" s="224" t="s">
        <v>187</v>
      </c>
      <c r="E251" s="254" t="s">
        <v>30</v>
      </c>
      <c r="F251" s="255" t="s">
        <v>190</v>
      </c>
      <c r="G251" s="253"/>
      <c r="H251" s="256">
        <v>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2" t="s">
        <v>187</v>
      </c>
      <c r="AU251" s="262" t="s">
        <v>82</v>
      </c>
      <c r="AV251" s="14" t="s">
        <v>181</v>
      </c>
      <c r="AW251" s="14" t="s">
        <v>36</v>
      </c>
      <c r="AX251" s="14" t="s">
        <v>80</v>
      </c>
      <c r="AY251" s="262" t="s">
        <v>175</v>
      </c>
    </row>
    <row r="252" s="2" customFormat="1" ht="16.5" customHeight="1">
      <c r="A252" s="42"/>
      <c r="B252" s="43"/>
      <c r="C252" s="211" t="s">
        <v>375</v>
      </c>
      <c r="D252" s="211" t="s">
        <v>176</v>
      </c>
      <c r="E252" s="212" t="s">
        <v>4710</v>
      </c>
      <c r="F252" s="213" t="s">
        <v>4711</v>
      </c>
      <c r="G252" s="214" t="s">
        <v>567</v>
      </c>
      <c r="H252" s="215">
        <v>1</v>
      </c>
      <c r="I252" s="216"/>
      <c r="J252" s="217">
        <f>ROUND(I252*H252,2)</f>
        <v>0</v>
      </c>
      <c r="K252" s="213" t="s">
        <v>180</v>
      </c>
      <c r="L252" s="48"/>
      <c r="M252" s="218" t="s">
        <v>30</v>
      </c>
      <c r="N252" s="219" t="s">
        <v>44</v>
      </c>
      <c r="O252" s="88"/>
      <c r="P252" s="220">
        <f>O252*H252</f>
        <v>0</v>
      </c>
      <c r="Q252" s="220">
        <v>0</v>
      </c>
      <c r="R252" s="220">
        <f>Q252*H252</f>
        <v>0</v>
      </c>
      <c r="S252" s="220">
        <v>0.0222</v>
      </c>
      <c r="T252" s="221">
        <f>S252*H252</f>
        <v>0.0222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2" t="s">
        <v>305</v>
      </c>
      <c r="AT252" s="222" t="s">
        <v>176</v>
      </c>
      <c r="AU252" s="222" t="s">
        <v>82</v>
      </c>
      <c r="AY252" s="20" t="s">
        <v>175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0" t="s">
        <v>80</v>
      </c>
      <c r="BK252" s="223">
        <f>ROUND(I252*H252,2)</f>
        <v>0</v>
      </c>
      <c r="BL252" s="20" t="s">
        <v>305</v>
      </c>
      <c r="BM252" s="222" t="s">
        <v>4712</v>
      </c>
    </row>
    <row r="253" s="2" customFormat="1">
      <c r="A253" s="42"/>
      <c r="B253" s="43"/>
      <c r="C253" s="44"/>
      <c r="D253" s="224" t="s">
        <v>183</v>
      </c>
      <c r="E253" s="44"/>
      <c r="F253" s="225" t="s">
        <v>4713</v>
      </c>
      <c r="G253" s="44"/>
      <c r="H253" s="44"/>
      <c r="I253" s="226"/>
      <c r="J253" s="44"/>
      <c r="K253" s="44"/>
      <c r="L253" s="48"/>
      <c r="M253" s="227"/>
      <c r="N253" s="228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183</v>
      </c>
      <c r="AU253" s="20" t="s">
        <v>82</v>
      </c>
    </row>
    <row r="254" s="2" customFormat="1">
      <c r="A254" s="42"/>
      <c r="B254" s="43"/>
      <c r="C254" s="44"/>
      <c r="D254" s="229" t="s">
        <v>185</v>
      </c>
      <c r="E254" s="44"/>
      <c r="F254" s="230" t="s">
        <v>4714</v>
      </c>
      <c r="G254" s="44"/>
      <c r="H254" s="44"/>
      <c r="I254" s="226"/>
      <c r="J254" s="44"/>
      <c r="K254" s="44"/>
      <c r="L254" s="48"/>
      <c r="M254" s="227"/>
      <c r="N254" s="228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185</v>
      </c>
      <c r="AU254" s="20" t="s">
        <v>82</v>
      </c>
    </row>
    <row r="255" s="2" customFormat="1">
      <c r="A255" s="42"/>
      <c r="B255" s="43"/>
      <c r="C255" s="44"/>
      <c r="D255" s="224" t="s">
        <v>311</v>
      </c>
      <c r="E255" s="44"/>
      <c r="F255" s="274" t="s">
        <v>4715</v>
      </c>
      <c r="G255" s="44"/>
      <c r="H255" s="44"/>
      <c r="I255" s="226"/>
      <c r="J255" s="44"/>
      <c r="K255" s="44"/>
      <c r="L255" s="48"/>
      <c r="M255" s="227"/>
      <c r="N255" s="228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311</v>
      </c>
      <c r="AU255" s="20" t="s">
        <v>82</v>
      </c>
    </row>
    <row r="256" s="2" customFormat="1" ht="24.15" customHeight="1">
      <c r="A256" s="42"/>
      <c r="B256" s="43"/>
      <c r="C256" s="211" t="s">
        <v>386</v>
      </c>
      <c r="D256" s="211" t="s">
        <v>176</v>
      </c>
      <c r="E256" s="212" t="s">
        <v>4716</v>
      </c>
      <c r="F256" s="213" t="s">
        <v>4717</v>
      </c>
      <c r="G256" s="214" t="s">
        <v>3621</v>
      </c>
      <c r="H256" s="215">
        <v>1</v>
      </c>
      <c r="I256" s="216"/>
      <c r="J256" s="217">
        <f>ROUND(I256*H256,2)</f>
        <v>0</v>
      </c>
      <c r="K256" s="213" t="s">
        <v>180</v>
      </c>
      <c r="L256" s="48"/>
      <c r="M256" s="218" t="s">
        <v>30</v>
      </c>
      <c r="N256" s="219" t="s">
        <v>44</v>
      </c>
      <c r="O256" s="88"/>
      <c r="P256" s="220">
        <f>O256*H256</f>
        <v>0</v>
      </c>
      <c r="Q256" s="220">
        <v>0.03007</v>
      </c>
      <c r="R256" s="220">
        <f>Q256*H256</f>
        <v>0.03007</v>
      </c>
      <c r="S256" s="220">
        <v>0</v>
      </c>
      <c r="T256" s="221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2" t="s">
        <v>305</v>
      </c>
      <c r="AT256" s="222" t="s">
        <v>176</v>
      </c>
      <c r="AU256" s="222" t="s">
        <v>82</v>
      </c>
      <c r="AY256" s="20" t="s">
        <v>175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0" t="s">
        <v>80</v>
      </c>
      <c r="BK256" s="223">
        <f>ROUND(I256*H256,2)</f>
        <v>0</v>
      </c>
      <c r="BL256" s="20" t="s">
        <v>305</v>
      </c>
      <c r="BM256" s="222" t="s">
        <v>4718</v>
      </c>
    </row>
    <row r="257" s="2" customFormat="1">
      <c r="A257" s="42"/>
      <c r="B257" s="43"/>
      <c r="C257" s="44"/>
      <c r="D257" s="224" t="s">
        <v>183</v>
      </c>
      <c r="E257" s="44"/>
      <c r="F257" s="225" t="s">
        <v>4719</v>
      </c>
      <c r="G257" s="44"/>
      <c r="H257" s="44"/>
      <c r="I257" s="226"/>
      <c r="J257" s="44"/>
      <c r="K257" s="44"/>
      <c r="L257" s="48"/>
      <c r="M257" s="227"/>
      <c r="N257" s="228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183</v>
      </c>
      <c r="AU257" s="20" t="s">
        <v>82</v>
      </c>
    </row>
    <row r="258" s="2" customFormat="1">
      <c r="A258" s="42"/>
      <c r="B258" s="43"/>
      <c r="C258" s="44"/>
      <c r="D258" s="229" t="s">
        <v>185</v>
      </c>
      <c r="E258" s="44"/>
      <c r="F258" s="230" t="s">
        <v>4720</v>
      </c>
      <c r="G258" s="44"/>
      <c r="H258" s="44"/>
      <c r="I258" s="226"/>
      <c r="J258" s="44"/>
      <c r="K258" s="44"/>
      <c r="L258" s="48"/>
      <c r="M258" s="227"/>
      <c r="N258" s="228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185</v>
      </c>
      <c r="AU258" s="20" t="s">
        <v>82</v>
      </c>
    </row>
    <row r="259" s="2" customFormat="1">
      <c r="A259" s="42"/>
      <c r="B259" s="43"/>
      <c r="C259" s="44"/>
      <c r="D259" s="224" t="s">
        <v>311</v>
      </c>
      <c r="E259" s="44"/>
      <c r="F259" s="274" t="s">
        <v>4721</v>
      </c>
      <c r="G259" s="44"/>
      <c r="H259" s="44"/>
      <c r="I259" s="226"/>
      <c r="J259" s="44"/>
      <c r="K259" s="44"/>
      <c r="L259" s="48"/>
      <c r="M259" s="227"/>
      <c r="N259" s="228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311</v>
      </c>
      <c r="AU259" s="20" t="s">
        <v>82</v>
      </c>
    </row>
    <row r="260" s="12" customFormat="1">
      <c r="A260" s="12"/>
      <c r="B260" s="231"/>
      <c r="C260" s="232"/>
      <c r="D260" s="224" t="s">
        <v>187</v>
      </c>
      <c r="E260" s="233" t="s">
        <v>30</v>
      </c>
      <c r="F260" s="234" t="s">
        <v>4722</v>
      </c>
      <c r="G260" s="232"/>
      <c r="H260" s="233" t="s">
        <v>30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40" t="s">
        <v>187</v>
      </c>
      <c r="AU260" s="240" t="s">
        <v>82</v>
      </c>
      <c r="AV260" s="12" t="s">
        <v>80</v>
      </c>
      <c r="AW260" s="12" t="s">
        <v>36</v>
      </c>
      <c r="AX260" s="12" t="s">
        <v>73</v>
      </c>
      <c r="AY260" s="240" t="s">
        <v>175</v>
      </c>
    </row>
    <row r="261" s="13" customFormat="1">
      <c r="A261" s="13"/>
      <c r="B261" s="241"/>
      <c r="C261" s="242"/>
      <c r="D261" s="224" t="s">
        <v>187</v>
      </c>
      <c r="E261" s="243" t="s">
        <v>30</v>
      </c>
      <c r="F261" s="244" t="s">
        <v>4660</v>
      </c>
      <c r="G261" s="242"/>
      <c r="H261" s="245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187</v>
      </c>
      <c r="AU261" s="251" t="s">
        <v>82</v>
      </c>
      <c r="AV261" s="13" t="s">
        <v>82</v>
      </c>
      <c r="AW261" s="13" t="s">
        <v>36</v>
      </c>
      <c r="AX261" s="13" t="s">
        <v>73</v>
      </c>
      <c r="AY261" s="251" t="s">
        <v>175</v>
      </c>
    </row>
    <row r="262" s="14" customFormat="1">
      <c r="A262" s="14"/>
      <c r="B262" s="252"/>
      <c r="C262" s="253"/>
      <c r="D262" s="224" t="s">
        <v>187</v>
      </c>
      <c r="E262" s="254" t="s">
        <v>30</v>
      </c>
      <c r="F262" s="255" t="s">
        <v>190</v>
      </c>
      <c r="G262" s="253"/>
      <c r="H262" s="256">
        <v>1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187</v>
      </c>
      <c r="AU262" s="262" t="s">
        <v>82</v>
      </c>
      <c r="AV262" s="14" t="s">
        <v>181</v>
      </c>
      <c r="AW262" s="14" t="s">
        <v>36</v>
      </c>
      <c r="AX262" s="14" t="s">
        <v>80</v>
      </c>
      <c r="AY262" s="262" t="s">
        <v>175</v>
      </c>
    </row>
    <row r="263" s="2" customFormat="1" ht="16.5" customHeight="1">
      <c r="A263" s="42"/>
      <c r="B263" s="43"/>
      <c r="C263" s="211" t="s">
        <v>394</v>
      </c>
      <c r="D263" s="211" t="s">
        <v>176</v>
      </c>
      <c r="E263" s="212" t="s">
        <v>4723</v>
      </c>
      <c r="F263" s="213" t="s">
        <v>4724</v>
      </c>
      <c r="G263" s="214" t="s">
        <v>3621</v>
      </c>
      <c r="H263" s="215">
        <v>4</v>
      </c>
      <c r="I263" s="216"/>
      <c r="J263" s="217">
        <f>ROUND(I263*H263,2)</f>
        <v>0</v>
      </c>
      <c r="K263" s="213" t="s">
        <v>180</v>
      </c>
      <c r="L263" s="48"/>
      <c r="M263" s="218" t="s">
        <v>30</v>
      </c>
      <c r="N263" s="219" t="s">
        <v>44</v>
      </c>
      <c r="O263" s="88"/>
      <c r="P263" s="220">
        <f>O263*H263</f>
        <v>0</v>
      </c>
      <c r="Q263" s="220">
        <v>0.00068000000000000008</v>
      </c>
      <c r="R263" s="220">
        <f>Q263*H263</f>
        <v>0.00272</v>
      </c>
      <c r="S263" s="220">
        <v>0</v>
      </c>
      <c r="T263" s="221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2" t="s">
        <v>305</v>
      </c>
      <c r="AT263" s="222" t="s">
        <v>176</v>
      </c>
      <c r="AU263" s="222" t="s">
        <v>82</v>
      </c>
      <c r="AY263" s="20" t="s">
        <v>175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20" t="s">
        <v>80</v>
      </c>
      <c r="BK263" s="223">
        <f>ROUND(I263*H263,2)</f>
        <v>0</v>
      </c>
      <c r="BL263" s="20" t="s">
        <v>305</v>
      </c>
      <c r="BM263" s="222" t="s">
        <v>4725</v>
      </c>
    </row>
    <row r="264" s="2" customFormat="1">
      <c r="A264" s="42"/>
      <c r="B264" s="43"/>
      <c r="C264" s="44"/>
      <c r="D264" s="224" t="s">
        <v>183</v>
      </c>
      <c r="E264" s="44"/>
      <c r="F264" s="225" t="s">
        <v>4726</v>
      </c>
      <c r="G264" s="44"/>
      <c r="H264" s="44"/>
      <c r="I264" s="226"/>
      <c r="J264" s="44"/>
      <c r="K264" s="44"/>
      <c r="L264" s="48"/>
      <c r="M264" s="227"/>
      <c r="N264" s="228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183</v>
      </c>
      <c r="AU264" s="20" t="s">
        <v>82</v>
      </c>
    </row>
    <row r="265" s="2" customFormat="1">
      <c r="A265" s="42"/>
      <c r="B265" s="43"/>
      <c r="C265" s="44"/>
      <c r="D265" s="229" t="s">
        <v>185</v>
      </c>
      <c r="E265" s="44"/>
      <c r="F265" s="230" t="s">
        <v>4727</v>
      </c>
      <c r="G265" s="44"/>
      <c r="H265" s="44"/>
      <c r="I265" s="226"/>
      <c r="J265" s="44"/>
      <c r="K265" s="44"/>
      <c r="L265" s="48"/>
      <c r="M265" s="227"/>
      <c r="N265" s="228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185</v>
      </c>
      <c r="AU265" s="20" t="s">
        <v>82</v>
      </c>
    </row>
    <row r="266" s="12" customFormat="1">
      <c r="A266" s="12"/>
      <c r="B266" s="231"/>
      <c r="C266" s="232"/>
      <c r="D266" s="224" t="s">
        <v>187</v>
      </c>
      <c r="E266" s="233" t="s">
        <v>30</v>
      </c>
      <c r="F266" s="234" t="s">
        <v>4728</v>
      </c>
      <c r="G266" s="232"/>
      <c r="H266" s="233" t="s">
        <v>30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40" t="s">
        <v>187</v>
      </c>
      <c r="AU266" s="240" t="s">
        <v>82</v>
      </c>
      <c r="AV266" s="12" t="s">
        <v>80</v>
      </c>
      <c r="AW266" s="12" t="s">
        <v>36</v>
      </c>
      <c r="AX266" s="12" t="s">
        <v>73</v>
      </c>
      <c r="AY266" s="240" t="s">
        <v>175</v>
      </c>
    </row>
    <row r="267" s="12" customFormat="1">
      <c r="A267" s="12"/>
      <c r="B267" s="231"/>
      <c r="C267" s="232"/>
      <c r="D267" s="224" t="s">
        <v>187</v>
      </c>
      <c r="E267" s="233" t="s">
        <v>30</v>
      </c>
      <c r="F267" s="234" t="s">
        <v>4729</v>
      </c>
      <c r="G267" s="232"/>
      <c r="H267" s="233" t="s">
        <v>30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40" t="s">
        <v>187</v>
      </c>
      <c r="AU267" s="240" t="s">
        <v>82</v>
      </c>
      <c r="AV267" s="12" t="s">
        <v>80</v>
      </c>
      <c r="AW267" s="12" t="s">
        <v>36</v>
      </c>
      <c r="AX267" s="12" t="s">
        <v>73</v>
      </c>
      <c r="AY267" s="240" t="s">
        <v>175</v>
      </c>
    </row>
    <row r="268" s="13" customFormat="1">
      <c r="A268" s="13"/>
      <c r="B268" s="241"/>
      <c r="C268" s="242"/>
      <c r="D268" s="224" t="s">
        <v>187</v>
      </c>
      <c r="E268" s="243" t="s">
        <v>30</v>
      </c>
      <c r="F268" s="244" t="s">
        <v>4730</v>
      </c>
      <c r="G268" s="242"/>
      <c r="H268" s="245">
        <v>1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1" t="s">
        <v>187</v>
      </c>
      <c r="AU268" s="251" t="s">
        <v>82</v>
      </c>
      <c r="AV268" s="13" t="s">
        <v>82</v>
      </c>
      <c r="AW268" s="13" t="s">
        <v>36</v>
      </c>
      <c r="AX268" s="13" t="s">
        <v>73</v>
      </c>
      <c r="AY268" s="251" t="s">
        <v>175</v>
      </c>
    </row>
    <row r="269" s="15" customFormat="1">
      <c r="A269" s="15"/>
      <c r="B269" s="263"/>
      <c r="C269" s="264"/>
      <c r="D269" s="224" t="s">
        <v>187</v>
      </c>
      <c r="E269" s="265" t="s">
        <v>30</v>
      </c>
      <c r="F269" s="266" t="s">
        <v>231</v>
      </c>
      <c r="G269" s="264"/>
      <c r="H269" s="267">
        <v>1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3" t="s">
        <v>187</v>
      </c>
      <c r="AU269" s="273" t="s">
        <v>82</v>
      </c>
      <c r="AV269" s="15" t="s">
        <v>196</v>
      </c>
      <c r="AW269" s="15" t="s">
        <v>36</v>
      </c>
      <c r="AX269" s="15" t="s">
        <v>73</v>
      </c>
      <c r="AY269" s="273" t="s">
        <v>175</v>
      </c>
    </row>
    <row r="270" s="12" customFormat="1">
      <c r="A270" s="12"/>
      <c r="B270" s="231"/>
      <c r="C270" s="232"/>
      <c r="D270" s="224" t="s">
        <v>187</v>
      </c>
      <c r="E270" s="233" t="s">
        <v>30</v>
      </c>
      <c r="F270" s="234" t="s">
        <v>4731</v>
      </c>
      <c r="G270" s="232"/>
      <c r="H270" s="233" t="s">
        <v>30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40" t="s">
        <v>187</v>
      </c>
      <c r="AU270" s="240" t="s">
        <v>82</v>
      </c>
      <c r="AV270" s="12" t="s">
        <v>80</v>
      </c>
      <c r="AW270" s="12" t="s">
        <v>36</v>
      </c>
      <c r="AX270" s="12" t="s">
        <v>73</v>
      </c>
      <c r="AY270" s="240" t="s">
        <v>175</v>
      </c>
    </row>
    <row r="271" s="12" customFormat="1">
      <c r="A271" s="12"/>
      <c r="B271" s="231"/>
      <c r="C271" s="232"/>
      <c r="D271" s="224" t="s">
        <v>187</v>
      </c>
      <c r="E271" s="233" t="s">
        <v>30</v>
      </c>
      <c r="F271" s="234" t="s">
        <v>4732</v>
      </c>
      <c r="G271" s="232"/>
      <c r="H271" s="233" t="s">
        <v>30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T271" s="240" t="s">
        <v>187</v>
      </c>
      <c r="AU271" s="240" t="s">
        <v>82</v>
      </c>
      <c r="AV271" s="12" t="s">
        <v>80</v>
      </c>
      <c r="AW271" s="12" t="s">
        <v>36</v>
      </c>
      <c r="AX271" s="12" t="s">
        <v>73</v>
      </c>
      <c r="AY271" s="240" t="s">
        <v>175</v>
      </c>
    </row>
    <row r="272" s="13" customFormat="1">
      <c r="A272" s="13"/>
      <c r="B272" s="241"/>
      <c r="C272" s="242"/>
      <c r="D272" s="224" t="s">
        <v>187</v>
      </c>
      <c r="E272" s="243" t="s">
        <v>30</v>
      </c>
      <c r="F272" s="244" t="s">
        <v>4730</v>
      </c>
      <c r="G272" s="242"/>
      <c r="H272" s="245">
        <v>1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1" t="s">
        <v>187</v>
      </c>
      <c r="AU272" s="251" t="s">
        <v>82</v>
      </c>
      <c r="AV272" s="13" t="s">
        <v>82</v>
      </c>
      <c r="AW272" s="13" t="s">
        <v>36</v>
      </c>
      <c r="AX272" s="13" t="s">
        <v>73</v>
      </c>
      <c r="AY272" s="251" t="s">
        <v>175</v>
      </c>
    </row>
    <row r="273" s="15" customFormat="1">
      <c r="A273" s="15"/>
      <c r="B273" s="263"/>
      <c r="C273" s="264"/>
      <c r="D273" s="224" t="s">
        <v>187</v>
      </c>
      <c r="E273" s="265" t="s">
        <v>30</v>
      </c>
      <c r="F273" s="266" t="s">
        <v>231</v>
      </c>
      <c r="G273" s="264"/>
      <c r="H273" s="267">
        <v>1</v>
      </c>
      <c r="I273" s="268"/>
      <c r="J273" s="264"/>
      <c r="K273" s="264"/>
      <c r="L273" s="269"/>
      <c r="M273" s="270"/>
      <c r="N273" s="271"/>
      <c r="O273" s="271"/>
      <c r="P273" s="271"/>
      <c r="Q273" s="271"/>
      <c r="R273" s="271"/>
      <c r="S273" s="271"/>
      <c r="T273" s="27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3" t="s">
        <v>187</v>
      </c>
      <c r="AU273" s="273" t="s">
        <v>82</v>
      </c>
      <c r="AV273" s="15" t="s">
        <v>196</v>
      </c>
      <c r="AW273" s="15" t="s">
        <v>36</v>
      </c>
      <c r="AX273" s="15" t="s">
        <v>73</v>
      </c>
      <c r="AY273" s="273" t="s">
        <v>175</v>
      </c>
    </row>
    <row r="274" s="12" customFormat="1">
      <c r="A274" s="12"/>
      <c r="B274" s="231"/>
      <c r="C274" s="232"/>
      <c r="D274" s="224" t="s">
        <v>187</v>
      </c>
      <c r="E274" s="233" t="s">
        <v>30</v>
      </c>
      <c r="F274" s="234" t="s">
        <v>4733</v>
      </c>
      <c r="G274" s="232"/>
      <c r="H274" s="233" t="s">
        <v>30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40" t="s">
        <v>187</v>
      </c>
      <c r="AU274" s="240" t="s">
        <v>82</v>
      </c>
      <c r="AV274" s="12" t="s">
        <v>80</v>
      </c>
      <c r="AW274" s="12" t="s">
        <v>36</v>
      </c>
      <c r="AX274" s="12" t="s">
        <v>73</v>
      </c>
      <c r="AY274" s="240" t="s">
        <v>175</v>
      </c>
    </row>
    <row r="275" s="12" customFormat="1">
      <c r="A275" s="12"/>
      <c r="B275" s="231"/>
      <c r="C275" s="232"/>
      <c r="D275" s="224" t="s">
        <v>187</v>
      </c>
      <c r="E275" s="233" t="s">
        <v>30</v>
      </c>
      <c r="F275" s="234" t="s">
        <v>4734</v>
      </c>
      <c r="G275" s="232"/>
      <c r="H275" s="233" t="s">
        <v>30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T275" s="240" t="s">
        <v>187</v>
      </c>
      <c r="AU275" s="240" t="s">
        <v>82</v>
      </c>
      <c r="AV275" s="12" t="s">
        <v>80</v>
      </c>
      <c r="AW275" s="12" t="s">
        <v>36</v>
      </c>
      <c r="AX275" s="12" t="s">
        <v>73</v>
      </c>
      <c r="AY275" s="240" t="s">
        <v>175</v>
      </c>
    </row>
    <row r="276" s="13" customFormat="1">
      <c r="A276" s="13"/>
      <c r="B276" s="241"/>
      <c r="C276" s="242"/>
      <c r="D276" s="224" t="s">
        <v>187</v>
      </c>
      <c r="E276" s="243" t="s">
        <v>30</v>
      </c>
      <c r="F276" s="244" t="s">
        <v>4735</v>
      </c>
      <c r="G276" s="242"/>
      <c r="H276" s="245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1" t="s">
        <v>187</v>
      </c>
      <c r="AU276" s="251" t="s">
        <v>82</v>
      </c>
      <c r="AV276" s="13" t="s">
        <v>82</v>
      </c>
      <c r="AW276" s="13" t="s">
        <v>36</v>
      </c>
      <c r="AX276" s="13" t="s">
        <v>73</v>
      </c>
      <c r="AY276" s="251" t="s">
        <v>175</v>
      </c>
    </row>
    <row r="277" s="15" customFormat="1">
      <c r="A277" s="15"/>
      <c r="B277" s="263"/>
      <c r="C277" s="264"/>
      <c r="D277" s="224" t="s">
        <v>187</v>
      </c>
      <c r="E277" s="265" t="s">
        <v>30</v>
      </c>
      <c r="F277" s="266" t="s">
        <v>231</v>
      </c>
      <c r="G277" s="264"/>
      <c r="H277" s="267">
        <v>1</v>
      </c>
      <c r="I277" s="268"/>
      <c r="J277" s="264"/>
      <c r="K277" s="264"/>
      <c r="L277" s="269"/>
      <c r="M277" s="270"/>
      <c r="N277" s="271"/>
      <c r="O277" s="271"/>
      <c r="P277" s="271"/>
      <c r="Q277" s="271"/>
      <c r="R277" s="271"/>
      <c r="S277" s="271"/>
      <c r="T277" s="272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3" t="s">
        <v>187</v>
      </c>
      <c r="AU277" s="273" t="s">
        <v>82</v>
      </c>
      <c r="AV277" s="15" t="s">
        <v>196</v>
      </c>
      <c r="AW277" s="15" t="s">
        <v>36</v>
      </c>
      <c r="AX277" s="15" t="s">
        <v>73</v>
      </c>
      <c r="AY277" s="273" t="s">
        <v>175</v>
      </c>
    </row>
    <row r="278" s="12" customFormat="1">
      <c r="A278" s="12"/>
      <c r="B278" s="231"/>
      <c r="C278" s="232"/>
      <c r="D278" s="224" t="s">
        <v>187</v>
      </c>
      <c r="E278" s="233" t="s">
        <v>30</v>
      </c>
      <c r="F278" s="234" t="s">
        <v>4736</v>
      </c>
      <c r="G278" s="232"/>
      <c r="H278" s="233" t="s">
        <v>30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40" t="s">
        <v>187</v>
      </c>
      <c r="AU278" s="240" t="s">
        <v>82</v>
      </c>
      <c r="AV278" s="12" t="s">
        <v>80</v>
      </c>
      <c r="AW278" s="12" t="s">
        <v>36</v>
      </c>
      <c r="AX278" s="12" t="s">
        <v>73</v>
      </c>
      <c r="AY278" s="240" t="s">
        <v>175</v>
      </c>
    </row>
    <row r="279" s="12" customFormat="1">
      <c r="A279" s="12"/>
      <c r="B279" s="231"/>
      <c r="C279" s="232"/>
      <c r="D279" s="224" t="s">
        <v>187</v>
      </c>
      <c r="E279" s="233" t="s">
        <v>30</v>
      </c>
      <c r="F279" s="234" t="s">
        <v>4737</v>
      </c>
      <c r="G279" s="232"/>
      <c r="H279" s="233" t="s">
        <v>30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40" t="s">
        <v>187</v>
      </c>
      <c r="AU279" s="240" t="s">
        <v>82</v>
      </c>
      <c r="AV279" s="12" t="s">
        <v>80</v>
      </c>
      <c r="AW279" s="12" t="s">
        <v>36</v>
      </c>
      <c r="AX279" s="12" t="s">
        <v>73</v>
      </c>
      <c r="AY279" s="240" t="s">
        <v>175</v>
      </c>
    </row>
    <row r="280" s="13" customFormat="1">
      <c r="A280" s="13"/>
      <c r="B280" s="241"/>
      <c r="C280" s="242"/>
      <c r="D280" s="224" t="s">
        <v>187</v>
      </c>
      <c r="E280" s="243" t="s">
        <v>30</v>
      </c>
      <c r="F280" s="244" t="s">
        <v>4738</v>
      </c>
      <c r="G280" s="242"/>
      <c r="H280" s="245">
        <v>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1" t="s">
        <v>187</v>
      </c>
      <c r="AU280" s="251" t="s">
        <v>82</v>
      </c>
      <c r="AV280" s="13" t="s">
        <v>82</v>
      </c>
      <c r="AW280" s="13" t="s">
        <v>36</v>
      </c>
      <c r="AX280" s="13" t="s">
        <v>73</v>
      </c>
      <c r="AY280" s="251" t="s">
        <v>175</v>
      </c>
    </row>
    <row r="281" s="15" customFormat="1">
      <c r="A281" s="15"/>
      <c r="B281" s="263"/>
      <c r="C281" s="264"/>
      <c r="D281" s="224" t="s">
        <v>187</v>
      </c>
      <c r="E281" s="265" t="s">
        <v>30</v>
      </c>
      <c r="F281" s="266" t="s">
        <v>231</v>
      </c>
      <c r="G281" s="264"/>
      <c r="H281" s="267">
        <v>1</v>
      </c>
      <c r="I281" s="268"/>
      <c r="J281" s="264"/>
      <c r="K281" s="264"/>
      <c r="L281" s="269"/>
      <c r="M281" s="270"/>
      <c r="N281" s="271"/>
      <c r="O281" s="271"/>
      <c r="P281" s="271"/>
      <c r="Q281" s="271"/>
      <c r="R281" s="271"/>
      <c r="S281" s="271"/>
      <c r="T281" s="27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3" t="s">
        <v>187</v>
      </c>
      <c r="AU281" s="273" t="s">
        <v>82</v>
      </c>
      <c r="AV281" s="15" t="s">
        <v>196</v>
      </c>
      <c r="AW281" s="15" t="s">
        <v>36</v>
      </c>
      <c r="AX281" s="15" t="s">
        <v>73</v>
      </c>
      <c r="AY281" s="273" t="s">
        <v>175</v>
      </c>
    </row>
    <row r="282" s="14" customFormat="1">
      <c r="A282" s="14"/>
      <c r="B282" s="252"/>
      <c r="C282" s="253"/>
      <c r="D282" s="224" t="s">
        <v>187</v>
      </c>
      <c r="E282" s="254" t="s">
        <v>30</v>
      </c>
      <c r="F282" s="255" t="s">
        <v>190</v>
      </c>
      <c r="G282" s="253"/>
      <c r="H282" s="256">
        <v>4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2" t="s">
        <v>187</v>
      </c>
      <c r="AU282" s="262" t="s">
        <v>82</v>
      </c>
      <c r="AV282" s="14" t="s">
        <v>181</v>
      </c>
      <c r="AW282" s="14" t="s">
        <v>36</v>
      </c>
      <c r="AX282" s="14" t="s">
        <v>80</v>
      </c>
      <c r="AY282" s="262" t="s">
        <v>175</v>
      </c>
    </row>
    <row r="283" s="2" customFormat="1" ht="21.75" customHeight="1">
      <c r="A283" s="42"/>
      <c r="B283" s="43"/>
      <c r="C283" s="287" t="s">
        <v>404</v>
      </c>
      <c r="D283" s="287" t="s">
        <v>770</v>
      </c>
      <c r="E283" s="288" t="s">
        <v>4739</v>
      </c>
      <c r="F283" s="289" t="s">
        <v>4740</v>
      </c>
      <c r="G283" s="290" t="s">
        <v>567</v>
      </c>
      <c r="H283" s="291">
        <v>2</v>
      </c>
      <c r="I283" s="292"/>
      <c r="J283" s="293">
        <f>ROUND(I283*H283,2)</f>
        <v>0</v>
      </c>
      <c r="K283" s="289" t="s">
        <v>180</v>
      </c>
      <c r="L283" s="294"/>
      <c r="M283" s="295" t="s">
        <v>30</v>
      </c>
      <c r="N283" s="296" t="s">
        <v>44</v>
      </c>
      <c r="O283" s="88"/>
      <c r="P283" s="220">
        <f>O283*H283</f>
        <v>0</v>
      </c>
      <c r="Q283" s="220">
        <v>0.0026</v>
      </c>
      <c r="R283" s="220">
        <f>Q283*H283</f>
        <v>0.0052</v>
      </c>
      <c r="S283" s="220">
        <v>0</v>
      </c>
      <c r="T283" s="221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22" t="s">
        <v>244</v>
      </c>
      <c r="AT283" s="222" t="s">
        <v>770</v>
      </c>
      <c r="AU283" s="222" t="s">
        <v>82</v>
      </c>
      <c r="AY283" s="20" t="s">
        <v>175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20" t="s">
        <v>80</v>
      </c>
      <c r="BK283" s="223">
        <f>ROUND(I283*H283,2)</f>
        <v>0</v>
      </c>
      <c r="BL283" s="20" t="s">
        <v>181</v>
      </c>
      <c r="BM283" s="222" t="s">
        <v>4741</v>
      </c>
    </row>
    <row r="284" s="2" customFormat="1">
      <c r="A284" s="42"/>
      <c r="B284" s="43"/>
      <c r="C284" s="44"/>
      <c r="D284" s="224" t="s">
        <v>183</v>
      </c>
      <c r="E284" s="44"/>
      <c r="F284" s="225" t="s">
        <v>4740</v>
      </c>
      <c r="G284" s="44"/>
      <c r="H284" s="44"/>
      <c r="I284" s="226"/>
      <c r="J284" s="44"/>
      <c r="K284" s="44"/>
      <c r="L284" s="48"/>
      <c r="M284" s="227"/>
      <c r="N284" s="228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0" t="s">
        <v>183</v>
      </c>
      <c r="AU284" s="20" t="s">
        <v>82</v>
      </c>
    </row>
    <row r="285" s="12" customFormat="1">
      <c r="A285" s="12"/>
      <c r="B285" s="231"/>
      <c r="C285" s="232"/>
      <c r="D285" s="224" t="s">
        <v>187</v>
      </c>
      <c r="E285" s="233" t="s">
        <v>30</v>
      </c>
      <c r="F285" s="234" t="s">
        <v>4728</v>
      </c>
      <c r="G285" s="232"/>
      <c r="H285" s="233" t="s">
        <v>30</v>
      </c>
      <c r="I285" s="235"/>
      <c r="J285" s="232"/>
      <c r="K285" s="232"/>
      <c r="L285" s="236"/>
      <c r="M285" s="237"/>
      <c r="N285" s="238"/>
      <c r="O285" s="238"/>
      <c r="P285" s="238"/>
      <c r="Q285" s="238"/>
      <c r="R285" s="238"/>
      <c r="S285" s="238"/>
      <c r="T285" s="239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40" t="s">
        <v>187</v>
      </c>
      <c r="AU285" s="240" t="s">
        <v>82</v>
      </c>
      <c r="AV285" s="12" t="s">
        <v>80</v>
      </c>
      <c r="AW285" s="12" t="s">
        <v>36</v>
      </c>
      <c r="AX285" s="12" t="s">
        <v>73</v>
      </c>
      <c r="AY285" s="240" t="s">
        <v>175</v>
      </c>
    </row>
    <row r="286" s="12" customFormat="1">
      <c r="A286" s="12"/>
      <c r="B286" s="231"/>
      <c r="C286" s="232"/>
      <c r="D286" s="224" t="s">
        <v>187</v>
      </c>
      <c r="E286" s="233" t="s">
        <v>30</v>
      </c>
      <c r="F286" s="234" t="s">
        <v>4729</v>
      </c>
      <c r="G286" s="232"/>
      <c r="H286" s="233" t="s">
        <v>30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40" t="s">
        <v>187</v>
      </c>
      <c r="AU286" s="240" t="s">
        <v>82</v>
      </c>
      <c r="AV286" s="12" t="s">
        <v>80</v>
      </c>
      <c r="AW286" s="12" t="s">
        <v>36</v>
      </c>
      <c r="AX286" s="12" t="s">
        <v>73</v>
      </c>
      <c r="AY286" s="240" t="s">
        <v>175</v>
      </c>
    </row>
    <row r="287" s="13" customFormat="1">
      <c r="A287" s="13"/>
      <c r="B287" s="241"/>
      <c r="C287" s="242"/>
      <c r="D287" s="224" t="s">
        <v>187</v>
      </c>
      <c r="E287" s="243" t="s">
        <v>30</v>
      </c>
      <c r="F287" s="244" t="s">
        <v>4742</v>
      </c>
      <c r="G287" s="242"/>
      <c r="H287" s="245">
        <v>1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187</v>
      </c>
      <c r="AU287" s="251" t="s">
        <v>82</v>
      </c>
      <c r="AV287" s="13" t="s">
        <v>82</v>
      </c>
      <c r="AW287" s="13" t="s">
        <v>36</v>
      </c>
      <c r="AX287" s="13" t="s">
        <v>73</v>
      </c>
      <c r="AY287" s="251" t="s">
        <v>175</v>
      </c>
    </row>
    <row r="288" s="15" customFormat="1">
      <c r="A288" s="15"/>
      <c r="B288" s="263"/>
      <c r="C288" s="264"/>
      <c r="D288" s="224" t="s">
        <v>187</v>
      </c>
      <c r="E288" s="265" t="s">
        <v>30</v>
      </c>
      <c r="F288" s="266" t="s">
        <v>231</v>
      </c>
      <c r="G288" s="264"/>
      <c r="H288" s="267">
        <v>1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3" t="s">
        <v>187</v>
      </c>
      <c r="AU288" s="273" t="s">
        <v>82</v>
      </c>
      <c r="AV288" s="15" t="s">
        <v>196</v>
      </c>
      <c r="AW288" s="15" t="s">
        <v>36</v>
      </c>
      <c r="AX288" s="15" t="s">
        <v>73</v>
      </c>
      <c r="AY288" s="273" t="s">
        <v>175</v>
      </c>
    </row>
    <row r="289" s="12" customFormat="1">
      <c r="A289" s="12"/>
      <c r="B289" s="231"/>
      <c r="C289" s="232"/>
      <c r="D289" s="224" t="s">
        <v>187</v>
      </c>
      <c r="E289" s="233" t="s">
        <v>30</v>
      </c>
      <c r="F289" s="234" t="s">
        <v>4731</v>
      </c>
      <c r="G289" s="232"/>
      <c r="H289" s="233" t="s">
        <v>30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40" t="s">
        <v>187</v>
      </c>
      <c r="AU289" s="240" t="s">
        <v>82</v>
      </c>
      <c r="AV289" s="12" t="s">
        <v>80</v>
      </c>
      <c r="AW289" s="12" t="s">
        <v>36</v>
      </c>
      <c r="AX289" s="12" t="s">
        <v>73</v>
      </c>
      <c r="AY289" s="240" t="s">
        <v>175</v>
      </c>
    </row>
    <row r="290" s="12" customFormat="1">
      <c r="A290" s="12"/>
      <c r="B290" s="231"/>
      <c r="C290" s="232"/>
      <c r="D290" s="224" t="s">
        <v>187</v>
      </c>
      <c r="E290" s="233" t="s">
        <v>30</v>
      </c>
      <c r="F290" s="234" t="s">
        <v>4732</v>
      </c>
      <c r="G290" s="232"/>
      <c r="H290" s="233" t="s">
        <v>30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40" t="s">
        <v>187</v>
      </c>
      <c r="AU290" s="240" t="s">
        <v>82</v>
      </c>
      <c r="AV290" s="12" t="s">
        <v>80</v>
      </c>
      <c r="AW290" s="12" t="s">
        <v>36</v>
      </c>
      <c r="AX290" s="12" t="s">
        <v>73</v>
      </c>
      <c r="AY290" s="240" t="s">
        <v>175</v>
      </c>
    </row>
    <row r="291" s="13" customFormat="1">
      <c r="A291" s="13"/>
      <c r="B291" s="241"/>
      <c r="C291" s="242"/>
      <c r="D291" s="224" t="s">
        <v>187</v>
      </c>
      <c r="E291" s="243" t="s">
        <v>30</v>
      </c>
      <c r="F291" s="244" t="s">
        <v>4742</v>
      </c>
      <c r="G291" s="242"/>
      <c r="H291" s="245">
        <v>1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1" t="s">
        <v>187</v>
      </c>
      <c r="AU291" s="251" t="s">
        <v>82</v>
      </c>
      <c r="AV291" s="13" t="s">
        <v>82</v>
      </c>
      <c r="AW291" s="13" t="s">
        <v>36</v>
      </c>
      <c r="AX291" s="13" t="s">
        <v>73</v>
      </c>
      <c r="AY291" s="251" t="s">
        <v>175</v>
      </c>
    </row>
    <row r="292" s="15" customFormat="1">
      <c r="A292" s="15"/>
      <c r="B292" s="263"/>
      <c r="C292" s="264"/>
      <c r="D292" s="224" t="s">
        <v>187</v>
      </c>
      <c r="E292" s="265" t="s">
        <v>30</v>
      </c>
      <c r="F292" s="266" t="s">
        <v>231</v>
      </c>
      <c r="G292" s="264"/>
      <c r="H292" s="267">
        <v>1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3" t="s">
        <v>187</v>
      </c>
      <c r="AU292" s="273" t="s">
        <v>82</v>
      </c>
      <c r="AV292" s="15" t="s">
        <v>196</v>
      </c>
      <c r="AW292" s="15" t="s">
        <v>36</v>
      </c>
      <c r="AX292" s="15" t="s">
        <v>73</v>
      </c>
      <c r="AY292" s="273" t="s">
        <v>175</v>
      </c>
    </row>
    <row r="293" s="14" customFormat="1">
      <c r="A293" s="14"/>
      <c r="B293" s="252"/>
      <c r="C293" s="253"/>
      <c r="D293" s="224" t="s">
        <v>187</v>
      </c>
      <c r="E293" s="254" t="s">
        <v>30</v>
      </c>
      <c r="F293" s="255" t="s">
        <v>190</v>
      </c>
      <c r="G293" s="253"/>
      <c r="H293" s="256">
        <v>2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2" t="s">
        <v>187</v>
      </c>
      <c r="AU293" s="262" t="s">
        <v>82</v>
      </c>
      <c r="AV293" s="14" t="s">
        <v>181</v>
      </c>
      <c r="AW293" s="14" t="s">
        <v>36</v>
      </c>
      <c r="AX293" s="14" t="s">
        <v>80</v>
      </c>
      <c r="AY293" s="262" t="s">
        <v>175</v>
      </c>
    </row>
    <row r="294" s="2" customFormat="1" ht="16.5" customHeight="1">
      <c r="A294" s="42"/>
      <c r="B294" s="43"/>
      <c r="C294" s="287" t="s">
        <v>418</v>
      </c>
      <c r="D294" s="297" t="s">
        <v>770</v>
      </c>
      <c r="E294" s="288" t="s">
        <v>4743</v>
      </c>
      <c r="F294" s="289" t="s">
        <v>4733</v>
      </c>
      <c r="G294" s="290" t="s">
        <v>567</v>
      </c>
      <c r="H294" s="291">
        <v>1</v>
      </c>
      <c r="I294" s="292"/>
      <c r="J294" s="293">
        <f>ROUND(I294*H294,2)</f>
        <v>0</v>
      </c>
      <c r="K294" s="289" t="s">
        <v>30</v>
      </c>
      <c r="L294" s="294"/>
      <c r="M294" s="295" t="s">
        <v>30</v>
      </c>
      <c r="N294" s="296" t="s">
        <v>44</v>
      </c>
      <c r="O294" s="88"/>
      <c r="P294" s="220">
        <f>O294*H294</f>
        <v>0</v>
      </c>
      <c r="Q294" s="220">
        <v>0.00215</v>
      </c>
      <c r="R294" s="220">
        <f>Q294*H294</f>
        <v>0.00215</v>
      </c>
      <c r="S294" s="220">
        <v>0</v>
      </c>
      <c r="T294" s="221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22" t="s">
        <v>244</v>
      </c>
      <c r="AT294" s="222" t="s">
        <v>770</v>
      </c>
      <c r="AU294" s="222" t="s">
        <v>82</v>
      </c>
      <c r="AY294" s="20" t="s">
        <v>175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20" t="s">
        <v>80</v>
      </c>
      <c r="BK294" s="223">
        <f>ROUND(I294*H294,2)</f>
        <v>0</v>
      </c>
      <c r="BL294" s="20" t="s">
        <v>181</v>
      </c>
      <c r="BM294" s="222" t="s">
        <v>4744</v>
      </c>
    </row>
    <row r="295" s="2" customFormat="1">
      <c r="A295" s="42"/>
      <c r="B295" s="43"/>
      <c r="C295" s="44"/>
      <c r="D295" s="224" t="s">
        <v>183</v>
      </c>
      <c r="E295" s="44"/>
      <c r="F295" s="225" t="s">
        <v>4733</v>
      </c>
      <c r="G295" s="44"/>
      <c r="H295" s="44"/>
      <c r="I295" s="226"/>
      <c r="J295" s="44"/>
      <c r="K295" s="44"/>
      <c r="L295" s="48"/>
      <c r="M295" s="227"/>
      <c r="N295" s="228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0" t="s">
        <v>183</v>
      </c>
      <c r="AU295" s="20" t="s">
        <v>82</v>
      </c>
    </row>
    <row r="296" s="12" customFormat="1">
      <c r="A296" s="12"/>
      <c r="B296" s="231"/>
      <c r="C296" s="232"/>
      <c r="D296" s="224" t="s">
        <v>187</v>
      </c>
      <c r="E296" s="233" t="s">
        <v>30</v>
      </c>
      <c r="F296" s="234" t="s">
        <v>4733</v>
      </c>
      <c r="G296" s="232"/>
      <c r="H296" s="233" t="s">
        <v>30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40" t="s">
        <v>187</v>
      </c>
      <c r="AU296" s="240" t="s">
        <v>82</v>
      </c>
      <c r="AV296" s="12" t="s">
        <v>80</v>
      </c>
      <c r="AW296" s="12" t="s">
        <v>36</v>
      </c>
      <c r="AX296" s="12" t="s">
        <v>73</v>
      </c>
      <c r="AY296" s="240" t="s">
        <v>175</v>
      </c>
    </row>
    <row r="297" s="12" customFormat="1">
      <c r="A297" s="12"/>
      <c r="B297" s="231"/>
      <c r="C297" s="232"/>
      <c r="D297" s="224" t="s">
        <v>187</v>
      </c>
      <c r="E297" s="233" t="s">
        <v>30</v>
      </c>
      <c r="F297" s="234" t="s">
        <v>4734</v>
      </c>
      <c r="G297" s="232"/>
      <c r="H297" s="233" t="s">
        <v>30</v>
      </c>
      <c r="I297" s="235"/>
      <c r="J297" s="232"/>
      <c r="K297" s="232"/>
      <c r="L297" s="236"/>
      <c r="M297" s="237"/>
      <c r="N297" s="238"/>
      <c r="O297" s="238"/>
      <c r="P297" s="238"/>
      <c r="Q297" s="238"/>
      <c r="R297" s="238"/>
      <c r="S297" s="238"/>
      <c r="T297" s="239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40" t="s">
        <v>187</v>
      </c>
      <c r="AU297" s="240" t="s">
        <v>82</v>
      </c>
      <c r="AV297" s="12" t="s">
        <v>80</v>
      </c>
      <c r="AW297" s="12" t="s">
        <v>36</v>
      </c>
      <c r="AX297" s="12" t="s">
        <v>73</v>
      </c>
      <c r="AY297" s="240" t="s">
        <v>175</v>
      </c>
    </row>
    <row r="298" s="13" customFormat="1">
      <c r="A298" s="13"/>
      <c r="B298" s="241"/>
      <c r="C298" s="242"/>
      <c r="D298" s="224" t="s">
        <v>187</v>
      </c>
      <c r="E298" s="243" t="s">
        <v>30</v>
      </c>
      <c r="F298" s="244" t="s">
        <v>4742</v>
      </c>
      <c r="G298" s="242"/>
      <c r="H298" s="245">
        <v>1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187</v>
      </c>
      <c r="AU298" s="251" t="s">
        <v>82</v>
      </c>
      <c r="AV298" s="13" t="s">
        <v>82</v>
      </c>
      <c r="AW298" s="13" t="s">
        <v>36</v>
      </c>
      <c r="AX298" s="13" t="s">
        <v>73</v>
      </c>
      <c r="AY298" s="251" t="s">
        <v>175</v>
      </c>
    </row>
    <row r="299" s="14" customFormat="1">
      <c r="A299" s="14"/>
      <c r="B299" s="252"/>
      <c r="C299" s="253"/>
      <c r="D299" s="224" t="s">
        <v>187</v>
      </c>
      <c r="E299" s="254" t="s">
        <v>30</v>
      </c>
      <c r="F299" s="255" t="s">
        <v>190</v>
      </c>
      <c r="G299" s="253"/>
      <c r="H299" s="256">
        <v>1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187</v>
      </c>
      <c r="AU299" s="262" t="s">
        <v>82</v>
      </c>
      <c r="AV299" s="14" t="s">
        <v>181</v>
      </c>
      <c r="AW299" s="14" t="s">
        <v>36</v>
      </c>
      <c r="AX299" s="14" t="s">
        <v>80</v>
      </c>
      <c r="AY299" s="262" t="s">
        <v>175</v>
      </c>
    </row>
    <row r="300" s="2" customFormat="1" ht="16.5" customHeight="1">
      <c r="A300" s="42"/>
      <c r="B300" s="43"/>
      <c r="C300" s="287" t="s">
        <v>427</v>
      </c>
      <c r="D300" s="297" t="s">
        <v>770</v>
      </c>
      <c r="E300" s="288" t="s">
        <v>4745</v>
      </c>
      <c r="F300" s="289" t="s">
        <v>4736</v>
      </c>
      <c r="G300" s="290" t="s">
        <v>567</v>
      </c>
      <c r="H300" s="291">
        <v>1</v>
      </c>
      <c r="I300" s="292"/>
      <c r="J300" s="293">
        <f>ROUND(I300*H300,2)</f>
        <v>0</v>
      </c>
      <c r="K300" s="289" t="s">
        <v>30</v>
      </c>
      <c r="L300" s="294"/>
      <c r="M300" s="295" t="s">
        <v>30</v>
      </c>
      <c r="N300" s="296" t="s">
        <v>44</v>
      </c>
      <c r="O300" s="88"/>
      <c r="P300" s="220">
        <f>O300*H300</f>
        <v>0</v>
      </c>
      <c r="Q300" s="220">
        <v>0.0052700000000000008</v>
      </c>
      <c r="R300" s="220">
        <f>Q300*H300</f>
        <v>0.0052700000000000008</v>
      </c>
      <c r="S300" s="220">
        <v>0</v>
      </c>
      <c r="T300" s="221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2" t="s">
        <v>244</v>
      </c>
      <c r="AT300" s="222" t="s">
        <v>770</v>
      </c>
      <c r="AU300" s="222" t="s">
        <v>82</v>
      </c>
      <c r="AY300" s="20" t="s">
        <v>175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20" t="s">
        <v>80</v>
      </c>
      <c r="BK300" s="223">
        <f>ROUND(I300*H300,2)</f>
        <v>0</v>
      </c>
      <c r="BL300" s="20" t="s">
        <v>181</v>
      </c>
      <c r="BM300" s="222" t="s">
        <v>4746</v>
      </c>
    </row>
    <row r="301" s="2" customFormat="1">
      <c r="A301" s="42"/>
      <c r="B301" s="43"/>
      <c r="C301" s="44"/>
      <c r="D301" s="224" t="s">
        <v>183</v>
      </c>
      <c r="E301" s="44"/>
      <c r="F301" s="225" t="s">
        <v>4736</v>
      </c>
      <c r="G301" s="44"/>
      <c r="H301" s="44"/>
      <c r="I301" s="226"/>
      <c r="J301" s="44"/>
      <c r="K301" s="44"/>
      <c r="L301" s="48"/>
      <c r="M301" s="227"/>
      <c r="N301" s="228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183</v>
      </c>
      <c r="AU301" s="20" t="s">
        <v>82</v>
      </c>
    </row>
    <row r="302" s="2" customFormat="1">
      <c r="A302" s="42"/>
      <c r="B302" s="43"/>
      <c r="C302" s="44"/>
      <c r="D302" s="224" t="s">
        <v>311</v>
      </c>
      <c r="E302" s="44"/>
      <c r="F302" s="274" t="s">
        <v>4747</v>
      </c>
      <c r="G302" s="44"/>
      <c r="H302" s="44"/>
      <c r="I302" s="226"/>
      <c r="J302" s="44"/>
      <c r="K302" s="44"/>
      <c r="L302" s="48"/>
      <c r="M302" s="227"/>
      <c r="N302" s="228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311</v>
      </c>
      <c r="AU302" s="20" t="s">
        <v>82</v>
      </c>
    </row>
    <row r="303" s="12" customFormat="1">
      <c r="A303" s="12"/>
      <c r="B303" s="231"/>
      <c r="C303" s="232"/>
      <c r="D303" s="224" t="s">
        <v>187</v>
      </c>
      <c r="E303" s="233" t="s">
        <v>30</v>
      </c>
      <c r="F303" s="234" t="s">
        <v>4736</v>
      </c>
      <c r="G303" s="232"/>
      <c r="H303" s="233" t="s">
        <v>30</v>
      </c>
      <c r="I303" s="235"/>
      <c r="J303" s="232"/>
      <c r="K303" s="232"/>
      <c r="L303" s="236"/>
      <c r="M303" s="237"/>
      <c r="N303" s="238"/>
      <c r="O303" s="238"/>
      <c r="P303" s="238"/>
      <c r="Q303" s="238"/>
      <c r="R303" s="238"/>
      <c r="S303" s="238"/>
      <c r="T303" s="239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40" t="s">
        <v>187</v>
      </c>
      <c r="AU303" s="240" t="s">
        <v>82</v>
      </c>
      <c r="AV303" s="12" t="s">
        <v>80</v>
      </c>
      <c r="AW303" s="12" t="s">
        <v>36</v>
      </c>
      <c r="AX303" s="12" t="s">
        <v>73</v>
      </c>
      <c r="AY303" s="240" t="s">
        <v>175</v>
      </c>
    </row>
    <row r="304" s="12" customFormat="1">
      <c r="A304" s="12"/>
      <c r="B304" s="231"/>
      <c r="C304" s="232"/>
      <c r="D304" s="224" t="s">
        <v>187</v>
      </c>
      <c r="E304" s="233" t="s">
        <v>30</v>
      </c>
      <c r="F304" s="234" t="s">
        <v>4737</v>
      </c>
      <c r="G304" s="232"/>
      <c r="H304" s="233" t="s">
        <v>30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T304" s="240" t="s">
        <v>187</v>
      </c>
      <c r="AU304" s="240" t="s">
        <v>82</v>
      </c>
      <c r="AV304" s="12" t="s">
        <v>80</v>
      </c>
      <c r="AW304" s="12" t="s">
        <v>36</v>
      </c>
      <c r="AX304" s="12" t="s">
        <v>73</v>
      </c>
      <c r="AY304" s="240" t="s">
        <v>175</v>
      </c>
    </row>
    <row r="305" s="13" customFormat="1">
      <c r="A305" s="13"/>
      <c r="B305" s="241"/>
      <c r="C305" s="242"/>
      <c r="D305" s="224" t="s">
        <v>187</v>
      </c>
      <c r="E305" s="243" t="s">
        <v>30</v>
      </c>
      <c r="F305" s="244" t="s">
        <v>4742</v>
      </c>
      <c r="G305" s="242"/>
      <c r="H305" s="245">
        <v>1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1" t="s">
        <v>187</v>
      </c>
      <c r="AU305" s="251" t="s">
        <v>82</v>
      </c>
      <c r="AV305" s="13" t="s">
        <v>82</v>
      </c>
      <c r="AW305" s="13" t="s">
        <v>36</v>
      </c>
      <c r="AX305" s="13" t="s">
        <v>73</v>
      </c>
      <c r="AY305" s="251" t="s">
        <v>175</v>
      </c>
    </row>
    <row r="306" s="14" customFormat="1">
      <c r="A306" s="14"/>
      <c r="B306" s="252"/>
      <c r="C306" s="253"/>
      <c r="D306" s="224" t="s">
        <v>187</v>
      </c>
      <c r="E306" s="254" t="s">
        <v>30</v>
      </c>
      <c r="F306" s="255" t="s">
        <v>190</v>
      </c>
      <c r="G306" s="253"/>
      <c r="H306" s="256">
        <v>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2" t="s">
        <v>187</v>
      </c>
      <c r="AU306" s="262" t="s">
        <v>82</v>
      </c>
      <c r="AV306" s="14" t="s">
        <v>181</v>
      </c>
      <c r="AW306" s="14" t="s">
        <v>36</v>
      </c>
      <c r="AX306" s="14" t="s">
        <v>80</v>
      </c>
      <c r="AY306" s="262" t="s">
        <v>175</v>
      </c>
    </row>
    <row r="307" s="2" customFormat="1" ht="16.5" customHeight="1">
      <c r="A307" s="42"/>
      <c r="B307" s="43"/>
      <c r="C307" s="211" t="s">
        <v>435</v>
      </c>
      <c r="D307" s="211" t="s">
        <v>176</v>
      </c>
      <c r="E307" s="212" t="s">
        <v>4748</v>
      </c>
      <c r="F307" s="213" t="s">
        <v>4749</v>
      </c>
      <c r="G307" s="214" t="s">
        <v>3621</v>
      </c>
      <c r="H307" s="215">
        <v>10</v>
      </c>
      <c r="I307" s="216"/>
      <c r="J307" s="217">
        <f>ROUND(I307*H307,2)</f>
        <v>0</v>
      </c>
      <c r="K307" s="213" t="s">
        <v>180</v>
      </c>
      <c r="L307" s="48"/>
      <c r="M307" s="218" t="s">
        <v>30</v>
      </c>
      <c r="N307" s="219" t="s">
        <v>44</v>
      </c>
      <c r="O307" s="88"/>
      <c r="P307" s="220">
        <f>O307*H307</f>
        <v>0</v>
      </c>
      <c r="Q307" s="220">
        <v>0.00066</v>
      </c>
      <c r="R307" s="220">
        <f>Q307*H307</f>
        <v>0.0066</v>
      </c>
      <c r="S307" s="220">
        <v>0</v>
      </c>
      <c r="T307" s="221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2" t="s">
        <v>305</v>
      </c>
      <c r="AT307" s="222" t="s">
        <v>176</v>
      </c>
      <c r="AU307" s="222" t="s">
        <v>82</v>
      </c>
      <c r="AY307" s="20" t="s">
        <v>175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0" t="s">
        <v>80</v>
      </c>
      <c r="BK307" s="223">
        <f>ROUND(I307*H307,2)</f>
        <v>0</v>
      </c>
      <c r="BL307" s="20" t="s">
        <v>305</v>
      </c>
      <c r="BM307" s="222" t="s">
        <v>4750</v>
      </c>
    </row>
    <row r="308" s="2" customFormat="1">
      <c r="A308" s="42"/>
      <c r="B308" s="43"/>
      <c r="C308" s="44"/>
      <c r="D308" s="224" t="s">
        <v>183</v>
      </c>
      <c r="E308" s="44"/>
      <c r="F308" s="225" t="s">
        <v>4751</v>
      </c>
      <c r="G308" s="44"/>
      <c r="H308" s="44"/>
      <c r="I308" s="226"/>
      <c r="J308" s="44"/>
      <c r="K308" s="44"/>
      <c r="L308" s="48"/>
      <c r="M308" s="227"/>
      <c r="N308" s="228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183</v>
      </c>
      <c r="AU308" s="20" t="s">
        <v>82</v>
      </c>
    </row>
    <row r="309" s="2" customFormat="1">
      <c r="A309" s="42"/>
      <c r="B309" s="43"/>
      <c r="C309" s="44"/>
      <c r="D309" s="229" t="s">
        <v>185</v>
      </c>
      <c r="E309" s="44"/>
      <c r="F309" s="230" t="s">
        <v>4752</v>
      </c>
      <c r="G309" s="44"/>
      <c r="H309" s="44"/>
      <c r="I309" s="226"/>
      <c r="J309" s="44"/>
      <c r="K309" s="44"/>
      <c r="L309" s="48"/>
      <c r="M309" s="227"/>
      <c r="N309" s="228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0" t="s">
        <v>185</v>
      </c>
      <c r="AU309" s="20" t="s">
        <v>82</v>
      </c>
    </row>
    <row r="310" s="2" customFormat="1">
      <c r="A310" s="42"/>
      <c r="B310" s="43"/>
      <c r="C310" s="44"/>
      <c r="D310" s="224" t="s">
        <v>311</v>
      </c>
      <c r="E310" s="44"/>
      <c r="F310" s="274" t="s">
        <v>4753</v>
      </c>
      <c r="G310" s="44"/>
      <c r="H310" s="44"/>
      <c r="I310" s="226"/>
      <c r="J310" s="44"/>
      <c r="K310" s="44"/>
      <c r="L310" s="48"/>
      <c r="M310" s="227"/>
      <c r="N310" s="228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311</v>
      </c>
      <c r="AU310" s="20" t="s">
        <v>82</v>
      </c>
    </row>
    <row r="311" s="12" customFormat="1">
      <c r="A311" s="12"/>
      <c r="B311" s="231"/>
      <c r="C311" s="232"/>
      <c r="D311" s="224" t="s">
        <v>187</v>
      </c>
      <c r="E311" s="233" t="s">
        <v>30</v>
      </c>
      <c r="F311" s="234" t="s">
        <v>4754</v>
      </c>
      <c r="G311" s="232"/>
      <c r="H311" s="233" t="s">
        <v>30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T311" s="240" t="s">
        <v>187</v>
      </c>
      <c r="AU311" s="240" t="s">
        <v>82</v>
      </c>
      <c r="AV311" s="12" t="s">
        <v>80</v>
      </c>
      <c r="AW311" s="12" t="s">
        <v>36</v>
      </c>
      <c r="AX311" s="12" t="s">
        <v>73</v>
      </c>
      <c r="AY311" s="240" t="s">
        <v>175</v>
      </c>
    </row>
    <row r="312" s="13" customFormat="1">
      <c r="A312" s="13"/>
      <c r="B312" s="241"/>
      <c r="C312" s="242"/>
      <c r="D312" s="224" t="s">
        <v>187</v>
      </c>
      <c r="E312" s="243" t="s">
        <v>30</v>
      </c>
      <c r="F312" s="244" t="s">
        <v>4755</v>
      </c>
      <c r="G312" s="242"/>
      <c r="H312" s="245">
        <v>10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187</v>
      </c>
      <c r="AU312" s="251" t="s">
        <v>82</v>
      </c>
      <c r="AV312" s="13" t="s">
        <v>82</v>
      </c>
      <c r="AW312" s="13" t="s">
        <v>36</v>
      </c>
      <c r="AX312" s="13" t="s">
        <v>73</v>
      </c>
      <c r="AY312" s="251" t="s">
        <v>175</v>
      </c>
    </row>
    <row r="313" s="14" customFormat="1">
      <c r="A313" s="14"/>
      <c r="B313" s="252"/>
      <c r="C313" s="253"/>
      <c r="D313" s="224" t="s">
        <v>187</v>
      </c>
      <c r="E313" s="254" t="s">
        <v>30</v>
      </c>
      <c r="F313" s="255" t="s">
        <v>190</v>
      </c>
      <c r="G313" s="253"/>
      <c r="H313" s="256">
        <v>10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187</v>
      </c>
      <c r="AU313" s="262" t="s">
        <v>82</v>
      </c>
      <c r="AV313" s="14" t="s">
        <v>181</v>
      </c>
      <c r="AW313" s="14" t="s">
        <v>36</v>
      </c>
      <c r="AX313" s="14" t="s">
        <v>80</v>
      </c>
      <c r="AY313" s="262" t="s">
        <v>175</v>
      </c>
    </row>
    <row r="314" s="2" customFormat="1" ht="16.5" customHeight="1">
      <c r="A314" s="42"/>
      <c r="B314" s="43"/>
      <c r="C314" s="211" t="s">
        <v>443</v>
      </c>
      <c r="D314" s="211" t="s">
        <v>176</v>
      </c>
      <c r="E314" s="212" t="s">
        <v>4756</v>
      </c>
      <c r="F314" s="213" t="s">
        <v>4757</v>
      </c>
      <c r="G314" s="214" t="s">
        <v>295</v>
      </c>
      <c r="H314" s="215">
        <v>0.111</v>
      </c>
      <c r="I314" s="216"/>
      <c r="J314" s="217">
        <f>ROUND(I314*H314,2)</f>
        <v>0</v>
      </c>
      <c r="K314" s="213" t="s">
        <v>180</v>
      </c>
      <c r="L314" s="48"/>
      <c r="M314" s="218" t="s">
        <v>30</v>
      </c>
      <c r="N314" s="219" t="s">
        <v>44</v>
      </c>
      <c r="O314" s="88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2" t="s">
        <v>305</v>
      </c>
      <c r="AT314" s="222" t="s">
        <v>176</v>
      </c>
      <c r="AU314" s="222" t="s">
        <v>82</v>
      </c>
      <c r="AY314" s="20" t="s">
        <v>175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20" t="s">
        <v>80</v>
      </c>
      <c r="BK314" s="223">
        <f>ROUND(I314*H314,2)</f>
        <v>0</v>
      </c>
      <c r="BL314" s="20" t="s">
        <v>305</v>
      </c>
      <c r="BM314" s="222" t="s">
        <v>4758</v>
      </c>
    </row>
    <row r="315" s="2" customFormat="1">
      <c r="A315" s="42"/>
      <c r="B315" s="43"/>
      <c r="C315" s="44"/>
      <c r="D315" s="224" t="s">
        <v>183</v>
      </c>
      <c r="E315" s="44"/>
      <c r="F315" s="225" t="s">
        <v>4759</v>
      </c>
      <c r="G315" s="44"/>
      <c r="H315" s="44"/>
      <c r="I315" s="226"/>
      <c r="J315" s="44"/>
      <c r="K315" s="44"/>
      <c r="L315" s="48"/>
      <c r="M315" s="227"/>
      <c r="N315" s="228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183</v>
      </c>
      <c r="AU315" s="20" t="s">
        <v>82</v>
      </c>
    </row>
    <row r="316" s="2" customFormat="1">
      <c r="A316" s="42"/>
      <c r="B316" s="43"/>
      <c r="C316" s="44"/>
      <c r="D316" s="229" t="s">
        <v>185</v>
      </c>
      <c r="E316" s="44"/>
      <c r="F316" s="230" t="s">
        <v>4760</v>
      </c>
      <c r="G316" s="44"/>
      <c r="H316" s="44"/>
      <c r="I316" s="226"/>
      <c r="J316" s="44"/>
      <c r="K316" s="44"/>
      <c r="L316" s="48"/>
      <c r="M316" s="227"/>
      <c r="N316" s="228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185</v>
      </c>
      <c r="AU316" s="20" t="s">
        <v>82</v>
      </c>
    </row>
    <row r="317" s="2" customFormat="1">
      <c r="A317" s="42"/>
      <c r="B317" s="43"/>
      <c r="C317" s="44"/>
      <c r="D317" s="224" t="s">
        <v>311</v>
      </c>
      <c r="E317" s="44"/>
      <c r="F317" s="274" t="s">
        <v>4639</v>
      </c>
      <c r="G317" s="44"/>
      <c r="H317" s="44"/>
      <c r="I317" s="226"/>
      <c r="J317" s="44"/>
      <c r="K317" s="44"/>
      <c r="L317" s="48"/>
      <c r="M317" s="227"/>
      <c r="N317" s="228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311</v>
      </c>
      <c r="AU317" s="20" t="s">
        <v>82</v>
      </c>
    </row>
    <row r="318" s="11" customFormat="1" ht="22.8" customHeight="1">
      <c r="A318" s="11"/>
      <c r="B318" s="197"/>
      <c r="C318" s="198"/>
      <c r="D318" s="199" t="s">
        <v>72</v>
      </c>
      <c r="E318" s="285" t="s">
        <v>3967</v>
      </c>
      <c r="F318" s="285" t="s">
        <v>3968</v>
      </c>
      <c r="G318" s="198"/>
      <c r="H318" s="198"/>
      <c r="I318" s="201"/>
      <c r="J318" s="286">
        <f>BK318</f>
        <v>0</v>
      </c>
      <c r="K318" s="198"/>
      <c r="L318" s="203"/>
      <c r="M318" s="204"/>
      <c r="N318" s="205"/>
      <c r="O318" s="205"/>
      <c r="P318" s="206">
        <f>SUM(P319:P370)</f>
        <v>0</v>
      </c>
      <c r="Q318" s="205"/>
      <c r="R318" s="206">
        <f>SUM(R319:R370)</f>
        <v>0.2864</v>
      </c>
      <c r="S318" s="205"/>
      <c r="T318" s="207">
        <f>SUM(T319:T370)</f>
        <v>0.49383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R318" s="208" t="s">
        <v>82</v>
      </c>
      <c r="AT318" s="209" t="s">
        <v>72</v>
      </c>
      <c r="AU318" s="209" t="s">
        <v>80</v>
      </c>
      <c r="AY318" s="208" t="s">
        <v>175</v>
      </c>
      <c r="BK318" s="210">
        <f>SUM(BK319:BK370)</f>
        <v>0</v>
      </c>
    </row>
    <row r="319" s="2" customFormat="1" ht="16.5" customHeight="1">
      <c r="A319" s="42"/>
      <c r="B319" s="43"/>
      <c r="C319" s="211" t="s">
        <v>449</v>
      </c>
      <c r="D319" s="211" t="s">
        <v>176</v>
      </c>
      <c r="E319" s="212" t="s">
        <v>3969</v>
      </c>
      <c r="F319" s="213" t="s">
        <v>3970</v>
      </c>
      <c r="G319" s="214" t="s">
        <v>247</v>
      </c>
      <c r="H319" s="215">
        <v>92</v>
      </c>
      <c r="I319" s="216"/>
      <c r="J319" s="217">
        <f>ROUND(I319*H319,2)</f>
        <v>0</v>
      </c>
      <c r="K319" s="213" t="s">
        <v>180</v>
      </c>
      <c r="L319" s="48"/>
      <c r="M319" s="218" t="s">
        <v>30</v>
      </c>
      <c r="N319" s="219" t="s">
        <v>44</v>
      </c>
      <c r="O319" s="88"/>
      <c r="P319" s="220">
        <f>O319*H319</f>
        <v>0</v>
      </c>
      <c r="Q319" s="220">
        <v>4E-05</v>
      </c>
      <c r="R319" s="220">
        <f>Q319*H319</f>
        <v>0.00368</v>
      </c>
      <c r="S319" s="220">
        <v>0.00254</v>
      </c>
      <c r="T319" s="221">
        <f>S319*H319</f>
        <v>0.23368000000000003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22" t="s">
        <v>305</v>
      </c>
      <c r="AT319" s="222" t="s">
        <v>176</v>
      </c>
      <c r="AU319" s="222" t="s">
        <v>82</v>
      </c>
      <c r="AY319" s="20" t="s">
        <v>175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20" t="s">
        <v>80</v>
      </c>
      <c r="BK319" s="223">
        <f>ROUND(I319*H319,2)</f>
        <v>0</v>
      </c>
      <c r="BL319" s="20" t="s">
        <v>305</v>
      </c>
      <c r="BM319" s="222" t="s">
        <v>4761</v>
      </c>
    </row>
    <row r="320" s="2" customFormat="1">
      <c r="A320" s="42"/>
      <c r="B320" s="43"/>
      <c r="C320" s="44"/>
      <c r="D320" s="224" t="s">
        <v>183</v>
      </c>
      <c r="E320" s="44"/>
      <c r="F320" s="225" t="s">
        <v>3972</v>
      </c>
      <c r="G320" s="44"/>
      <c r="H320" s="44"/>
      <c r="I320" s="226"/>
      <c r="J320" s="44"/>
      <c r="K320" s="44"/>
      <c r="L320" s="48"/>
      <c r="M320" s="227"/>
      <c r="N320" s="228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183</v>
      </c>
      <c r="AU320" s="20" t="s">
        <v>82</v>
      </c>
    </row>
    <row r="321" s="2" customFormat="1">
      <c r="A321" s="42"/>
      <c r="B321" s="43"/>
      <c r="C321" s="44"/>
      <c r="D321" s="229" t="s">
        <v>185</v>
      </c>
      <c r="E321" s="44"/>
      <c r="F321" s="230" t="s">
        <v>3973</v>
      </c>
      <c r="G321" s="44"/>
      <c r="H321" s="44"/>
      <c r="I321" s="226"/>
      <c r="J321" s="44"/>
      <c r="K321" s="44"/>
      <c r="L321" s="48"/>
      <c r="M321" s="227"/>
      <c r="N321" s="228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185</v>
      </c>
      <c r="AU321" s="20" t="s">
        <v>82</v>
      </c>
    </row>
    <row r="322" s="2" customFormat="1">
      <c r="A322" s="42"/>
      <c r="B322" s="43"/>
      <c r="C322" s="44"/>
      <c r="D322" s="224" t="s">
        <v>311</v>
      </c>
      <c r="E322" s="44"/>
      <c r="F322" s="274" t="s">
        <v>3974</v>
      </c>
      <c r="G322" s="44"/>
      <c r="H322" s="44"/>
      <c r="I322" s="226"/>
      <c r="J322" s="44"/>
      <c r="K322" s="44"/>
      <c r="L322" s="48"/>
      <c r="M322" s="227"/>
      <c r="N322" s="228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0" t="s">
        <v>311</v>
      </c>
      <c r="AU322" s="20" t="s">
        <v>82</v>
      </c>
    </row>
    <row r="323" s="12" customFormat="1">
      <c r="A323" s="12"/>
      <c r="B323" s="231"/>
      <c r="C323" s="232"/>
      <c r="D323" s="224" t="s">
        <v>187</v>
      </c>
      <c r="E323" s="233" t="s">
        <v>30</v>
      </c>
      <c r="F323" s="234" t="s">
        <v>3975</v>
      </c>
      <c r="G323" s="232"/>
      <c r="H323" s="233" t="s">
        <v>30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40" t="s">
        <v>187</v>
      </c>
      <c r="AU323" s="240" t="s">
        <v>82</v>
      </c>
      <c r="AV323" s="12" t="s">
        <v>80</v>
      </c>
      <c r="AW323" s="12" t="s">
        <v>36</v>
      </c>
      <c r="AX323" s="12" t="s">
        <v>73</v>
      </c>
      <c r="AY323" s="240" t="s">
        <v>175</v>
      </c>
    </row>
    <row r="324" s="13" customFormat="1">
      <c r="A324" s="13"/>
      <c r="B324" s="241"/>
      <c r="C324" s="242"/>
      <c r="D324" s="224" t="s">
        <v>187</v>
      </c>
      <c r="E324" s="243" t="s">
        <v>30</v>
      </c>
      <c r="F324" s="244" t="s">
        <v>4762</v>
      </c>
      <c r="G324" s="242"/>
      <c r="H324" s="245">
        <v>92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1" t="s">
        <v>187</v>
      </c>
      <c r="AU324" s="251" t="s">
        <v>82</v>
      </c>
      <c r="AV324" s="13" t="s">
        <v>82</v>
      </c>
      <c r="AW324" s="13" t="s">
        <v>36</v>
      </c>
      <c r="AX324" s="13" t="s">
        <v>73</v>
      </c>
      <c r="AY324" s="251" t="s">
        <v>175</v>
      </c>
    </row>
    <row r="325" s="14" customFormat="1">
      <c r="A325" s="14"/>
      <c r="B325" s="252"/>
      <c r="C325" s="253"/>
      <c r="D325" s="224" t="s">
        <v>187</v>
      </c>
      <c r="E325" s="254" t="s">
        <v>30</v>
      </c>
      <c r="F325" s="255" t="s">
        <v>190</v>
      </c>
      <c r="G325" s="253"/>
      <c r="H325" s="256">
        <v>92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2" t="s">
        <v>187</v>
      </c>
      <c r="AU325" s="262" t="s">
        <v>82</v>
      </c>
      <c r="AV325" s="14" t="s">
        <v>181</v>
      </c>
      <c r="AW325" s="14" t="s">
        <v>36</v>
      </c>
      <c r="AX325" s="14" t="s">
        <v>80</v>
      </c>
      <c r="AY325" s="262" t="s">
        <v>175</v>
      </c>
    </row>
    <row r="326" s="2" customFormat="1" ht="16.5" customHeight="1">
      <c r="A326" s="42"/>
      <c r="B326" s="43"/>
      <c r="C326" s="211" t="s">
        <v>455</v>
      </c>
      <c r="D326" s="211" t="s">
        <v>176</v>
      </c>
      <c r="E326" s="212" t="s">
        <v>3977</v>
      </c>
      <c r="F326" s="213" t="s">
        <v>3978</v>
      </c>
      <c r="G326" s="214" t="s">
        <v>247</v>
      </c>
      <c r="H326" s="215">
        <v>55</v>
      </c>
      <c r="I326" s="216"/>
      <c r="J326" s="217">
        <f>ROUND(I326*H326,2)</f>
        <v>0</v>
      </c>
      <c r="K326" s="213" t="s">
        <v>180</v>
      </c>
      <c r="L326" s="48"/>
      <c r="M326" s="218" t="s">
        <v>30</v>
      </c>
      <c r="N326" s="219" t="s">
        <v>44</v>
      </c>
      <c r="O326" s="88"/>
      <c r="P326" s="220">
        <f>O326*H326</f>
        <v>0</v>
      </c>
      <c r="Q326" s="220">
        <v>5E-05</v>
      </c>
      <c r="R326" s="220">
        <f>Q326*H326</f>
        <v>0.0027500000000000004</v>
      </c>
      <c r="S326" s="220">
        <v>0.0047299999999999992</v>
      </c>
      <c r="T326" s="221">
        <f>S326*H326</f>
        <v>0.26014999999999996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22" t="s">
        <v>305</v>
      </c>
      <c r="AT326" s="222" t="s">
        <v>176</v>
      </c>
      <c r="AU326" s="222" t="s">
        <v>82</v>
      </c>
      <c r="AY326" s="20" t="s">
        <v>175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20" t="s">
        <v>80</v>
      </c>
      <c r="BK326" s="223">
        <f>ROUND(I326*H326,2)</f>
        <v>0</v>
      </c>
      <c r="BL326" s="20" t="s">
        <v>305</v>
      </c>
      <c r="BM326" s="222" t="s">
        <v>4763</v>
      </c>
    </row>
    <row r="327" s="2" customFormat="1">
      <c r="A327" s="42"/>
      <c r="B327" s="43"/>
      <c r="C327" s="44"/>
      <c r="D327" s="224" t="s">
        <v>183</v>
      </c>
      <c r="E327" s="44"/>
      <c r="F327" s="225" t="s">
        <v>3980</v>
      </c>
      <c r="G327" s="44"/>
      <c r="H327" s="44"/>
      <c r="I327" s="226"/>
      <c r="J327" s="44"/>
      <c r="K327" s="44"/>
      <c r="L327" s="48"/>
      <c r="M327" s="227"/>
      <c r="N327" s="228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0" t="s">
        <v>183</v>
      </c>
      <c r="AU327" s="20" t="s">
        <v>82</v>
      </c>
    </row>
    <row r="328" s="2" customFormat="1">
      <c r="A328" s="42"/>
      <c r="B328" s="43"/>
      <c r="C328" s="44"/>
      <c r="D328" s="229" t="s">
        <v>185</v>
      </c>
      <c r="E328" s="44"/>
      <c r="F328" s="230" t="s">
        <v>3981</v>
      </c>
      <c r="G328" s="44"/>
      <c r="H328" s="44"/>
      <c r="I328" s="226"/>
      <c r="J328" s="44"/>
      <c r="K328" s="44"/>
      <c r="L328" s="48"/>
      <c r="M328" s="227"/>
      <c r="N328" s="228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185</v>
      </c>
      <c r="AU328" s="20" t="s">
        <v>82</v>
      </c>
    </row>
    <row r="329" s="2" customFormat="1">
      <c r="A329" s="42"/>
      <c r="B329" s="43"/>
      <c r="C329" s="44"/>
      <c r="D329" s="224" t="s">
        <v>311</v>
      </c>
      <c r="E329" s="44"/>
      <c r="F329" s="274" t="s">
        <v>3982</v>
      </c>
      <c r="G329" s="44"/>
      <c r="H329" s="44"/>
      <c r="I329" s="226"/>
      <c r="J329" s="44"/>
      <c r="K329" s="44"/>
      <c r="L329" s="48"/>
      <c r="M329" s="227"/>
      <c r="N329" s="228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0" t="s">
        <v>311</v>
      </c>
      <c r="AU329" s="20" t="s">
        <v>82</v>
      </c>
    </row>
    <row r="330" s="12" customFormat="1">
      <c r="A330" s="12"/>
      <c r="B330" s="231"/>
      <c r="C330" s="232"/>
      <c r="D330" s="224" t="s">
        <v>187</v>
      </c>
      <c r="E330" s="233" t="s">
        <v>30</v>
      </c>
      <c r="F330" s="234" t="s">
        <v>3983</v>
      </c>
      <c r="G330" s="232"/>
      <c r="H330" s="233" t="s">
        <v>30</v>
      </c>
      <c r="I330" s="235"/>
      <c r="J330" s="232"/>
      <c r="K330" s="232"/>
      <c r="L330" s="236"/>
      <c r="M330" s="237"/>
      <c r="N330" s="238"/>
      <c r="O330" s="238"/>
      <c r="P330" s="238"/>
      <c r="Q330" s="238"/>
      <c r="R330" s="238"/>
      <c r="S330" s="238"/>
      <c r="T330" s="239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T330" s="240" t="s">
        <v>187</v>
      </c>
      <c r="AU330" s="240" t="s">
        <v>82</v>
      </c>
      <c r="AV330" s="12" t="s">
        <v>80</v>
      </c>
      <c r="AW330" s="12" t="s">
        <v>36</v>
      </c>
      <c r="AX330" s="12" t="s">
        <v>73</v>
      </c>
      <c r="AY330" s="240" t="s">
        <v>175</v>
      </c>
    </row>
    <row r="331" s="13" customFormat="1">
      <c r="A331" s="13"/>
      <c r="B331" s="241"/>
      <c r="C331" s="242"/>
      <c r="D331" s="224" t="s">
        <v>187</v>
      </c>
      <c r="E331" s="243" t="s">
        <v>30</v>
      </c>
      <c r="F331" s="244" t="s">
        <v>4764</v>
      </c>
      <c r="G331" s="242"/>
      <c r="H331" s="245">
        <v>55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1" t="s">
        <v>187</v>
      </c>
      <c r="AU331" s="251" t="s">
        <v>82</v>
      </c>
      <c r="AV331" s="13" t="s">
        <v>82</v>
      </c>
      <c r="AW331" s="13" t="s">
        <v>36</v>
      </c>
      <c r="AX331" s="13" t="s">
        <v>73</v>
      </c>
      <c r="AY331" s="251" t="s">
        <v>175</v>
      </c>
    </row>
    <row r="332" s="14" customFormat="1">
      <c r="A332" s="14"/>
      <c r="B332" s="252"/>
      <c r="C332" s="253"/>
      <c r="D332" s="224" t="s">
        <v>187</v>
      </c>
      <c r="E332" s="254" t="s">
        <v>30</v>
      </c>
      <c r="F332" s="255" t="s">
        <v>190</v>
      </c>
      <c r="G332" s="253"/>
      <c r="H332" s="256">
        <v>55</v>
      </c>
      <c r="I332" s="257"/>
      <c r="J332" s="253"/>
      <c r="K332" s="253"/>
      <c r="L332" s="258"/>
      <c r="M332" s="259"/>
      <c r="N332" s="260"/>
      <c r="O332" s="260"/>
      <c r="P332" s="260"/>
      <c r="Q332" s="260"/>
      <c r="R332" s="260"/>
      <c r="S332" s="260"/>
      <c r="T332" s="26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2" t="s">
        <v>187</v>
      </c>
      <c r="AU332" s="262" t="s">
        <v>82</v>
      </c>
      <c r="AV332" s="14" t="s">
        <v>181</v>
      </c>
      <c r="AW332" s="14" t="s">
        <v>36</v>
      </c>
      <c r="AX332" s="14" t="s">
        <v>80</v>
      </c>
      <c r="AY332" s="262" t="s">
        <v>175</v>
      </c>
    </row>
    <row r="333" s="2" customFormat="1" ht="16.5" customHeight="1">
      <c r="A333" s="42"/>
      <c r="B333" s="43"/>
      <c r="C333" s="211" t="s">
        <v>462</v>
      </c>
      <c r="D333" s="211" t="s">
        <v>176</v>
      </c>
      <c r="E333" s="212" t="s">
        <v>3998</v>
      </c>
      <c r="F333" s="213" t="s">
        <v>3999</v>
      </c>
      <c r="G333" s="214" t="s">
        <v>247</v>
      </c>
      <c r="H333" s="215">
        <v>10</v>
      </c>
      <c r="I333" s="216"/>
      <c r="J333" s="217">
        <f>ROUND(I333*H333,2)</f>
        <v>0</v>
      </c>
      <c r="K333" s="213" t="s">
        <v>180</v>
      </c>
      <c r="L333" s="48"/>
      <c r="M333" s="218" t="s">
        <v>30</v>
      </c>
      <c r="N333" s="219" t="s">
        <v>44</v>
      </c>
      <c r="O333" s="88"/>
      <c r="P333" s="220">
        <f>O333*H333</f>
        <v>0</v>
      </c>
      <c r="Q333" s="220">
        <v>0.00075</v>
      </c>
      <c r="R333" s="220">
        <f>Q333*H333</f>
        <v>0.0075</v>
      </c>
      <c r="S333" s="220">
        <v>0</v>
      </c>
      <c r="T333" s="221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2" t="s">
        <v>305</v>
      </c>
      <c r="AT333" s="222" t="s">
        <v>176</v>
      </c>
      <c r="AU333" s="222" t="s">
        <v>82</v>
      </c>
      <c r="AY333" s="20" t="s">
        <v>175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20" t="s">
        <v>80</v>
      </c>
      <c r="BK333" s="223">
        <f>ROUND(I333*H333,2)</f>
        <v>0</v>
      </c>
      <c r="BL333" s="20" t="s">
        <v>305</v>
      </c>
      <c r="BM333" s="222" t="s">
        <v>4765</v>
      </c>
    </row>
    <row r="334" s="2" customFormat="1">
      <c r="A334" s="42"/>
      <c r="B334" s="43"/>
      <c r="C334" s="44"/>
      <c r="D334" s="224" t="s">
        <v>183</v>
      </c>
      <c r="E334" s="44"/>
      <c r="F334" s="225" t="s">
        <v>4001</v>
      </c>
      <c r="G334" s="44"/>
      <c r="H334" s="44"/>
      <c r="I334" s="226"/>
      <c r="J334" s="44"/>
      <c r="K334" s="44"/>
      <c r="L334" s="48"/>
      <c r="M334" s="227"/>
      <c r="N334" s="228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183</v>
      </c>
      <c r="AU334" s="20" t="s">
        <v>82</v>
      </c>
    </row>
    <row r="335" s="2" customFormat="1">
      <c r="A335" s="42"/>
      <c r="B335" s="43"/>
      <c r="C335" s="44"/>
      <c r="D335" s="229" t="s">
        <v>185</v>
      </c>
      <c r="E335" s="44"/>
      <c r="F335" s="230" t="s">
        <v>4002</v>
      </c>
      <c r="G335" s="44"/>
      <c r="H335" s="44"/>
      <c r="I335" s="226"/>
      <c r="J335" s="44"/>
      <c r="K335" s="44"/>
      <c r="L335" s="48"/>
      <c r="M335" s="227"/>
      <c r="N335" s="228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185</v>
      </c>
      <c r="AU335" s="20" t="s">
        <v>82</v>
      </c>
    </row>
    <row r="336" s="2" customFormat="1">
      <c r="A336" s="42"/>
      <c r="B336" s="43"/>
      <c r="C336" s="44"/>
      <c r="D336" s="224" t="s">
        <v>311</v>
      </c>
      <c r="E336" s="44"/>
      <c r="F336" s="274" t="s">
        <v>4003</v>
      </c>
      <c r="G336" s="44"/>
      <c r="H336" s="44"/>
      <c r="I336" s="226"/>
      <c r="J336" s="44"/>
      <c r="K336" s="44"/>
      <c r="L336" s="48"/>
      <c r="M336" s="227"/>
      <c r="N336" s="228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311</v>
      </c>
      <c r="AU336" s="20" t="s">
        <v>82</v>
      </c>
    </row>
    <row r="337" s="12" customFormat="1">
      <c r="A337" s="12"/>
      <c r="B337" s="231"/>
      <c r="C337" s="232"/>
      <c r="D337" s="224" t="s">
        <v>187</v>
      </c>
      <c r="E337" s="233" t="s">
        <v>30</v>
      </c>
      <c r="F337" s="234" t="s">
        <v>4766</v>
      </c>
      <c r="G337" s="232"/>
      <c r="H337" s="233" t="s">
        <v>30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40" t="s">
        <v>187</v>
      </c>
      <c r="AU337" s="240" t="s">
        <v>82</v>
      </c>
      <c r="AV337" s="12" t="s">
        <v>80</v>
      </c>
      <c r="AW337" s="12" t="s">
        <v>36</v>
      </c>
      <c r="AX337" s="12" t="s">
        <v>73</v>
      </c>
      <c r="AY337" s="240" t="s">
        <v>175</v>
      </c>
    </row>
    <row r="338" s="13" customFormat="1">
      <c r="A338" s="13"/>
      <c r="B338" s="241"/>
      <c r="C338" s="242"/>
      <c r="D338" s="224" t="s">
        <v>187</v>
      </c>
      <c r="E338" s="243" t="s">
        <v>30</v>
      </c>
      <c r="F338" s="244" t="s">
        <v>4627</v>
      </c>
      <c r="G338" s="242"/>
      <c r="H338" s="245">
        <v>10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1" t="s">
        <v>187</v>
      </c>
      <c r="AU338" s="251" t="s">
        <v>82</v>
      </c>
      <c r="AV338" s="13" t="s">
        <v>82</v>
      </c>
      <c r="AW338" s="13" t="s">
        <v>36</v>
      </c>
      <c r="AX338" s="13" t="s">
        <v>73</v>
      </c>
      <c r="AY338" s="251" t="s">
        <v>175</v>
      </c>
    </row>
    <row r="339" s="14" customFormat="1">
      <c r="A339" s="14"/>
      <c r="B339" s="252"/>
      <c r="C339" s="253"/>
      <c r="D339" s="224" t="s">
        <v>187</v>
      </c>
      <c r="E339" s="254" t="s">
        <v>30</v>
      </c>
      <c r="F339" s="255" t="s">
        <v>190</v>
      </c>
      <c r="G339" s="253"/>
      <c r="H339" s="256">
        <v>10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2" t="s">
        <v>187</v>
      </c>
      <c r="AU339" s="262" t="s">
        <v>82</v>
      </c>
      <c r="AV339" s="14" t="s">
        <v>181</v>
      </c>
      <c r="AW339" s="14" t="s">
        <v>36</v>
      </c>
      <c r="AX339" s="14" t="s">
        <v>80</v>
      </c>
      <c r="AY339" s="262" t="s">
        <v>175</v>
      </c>
    </row>
    <row r="340" s="2" customFormat="1" ht="16.5" customHeight="1">
      <c r="A340" s="42"/>
      <c r="B340" s="43"/>
      <c r="C340" s="211" t="s">
        <v>470</v>
      </c>
      <c r="D340" s="211" t="s">
        <v>176</v>
      </c>
      <c r="E340" s="212" t="s">
        <v>4004</v>
      </c>
      <c r="F340" s="213" t="s">
        <v>4005</v>
      </c>
      <c r="G340" s="214" t="s">
        <v>247</v>
      </c>
      <c r="H340" s="215">
        <v>45</v>
      </c>
      <c r="I340" s="216"/>
      <c r="J340" s="217">
        <f>ROUND(I340*H340,2)</f>
        <v>0</v>
      </c>
      <c r="K340" s="213" t="s">
        <v>180</v>
      </c>
      <c r="L340" s="48"/>
      <c r="M340" s="218" t="s">
        <v>30</v>
      </c>
      <c r="N340" s="219" t="s">
        <v>44</v>
      </c>
      <c r="O340" s="88"/>
      <c r="P340" s="220">
        <f>O340*H340</f>
        <v>0</v>
      </c>
      <c r="Q340" s="220">
        <v>0.0012700000000000002</v>
      </c>
      <c r="R340" s="220">
        <f>Q340*H340</f>
        <v>0.057150000000000008</v>
      </c>
      <c r="S340" s="220">
        <v>0</v>
      </c>
      <c r="T340" s="221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22" t="s">
        <v>305</v>
      </c>
      <c r="AT340" s="222" t="s">
        <v>176</v>
      </c>
      <c r="AU340" s="222" t="s">
        <v>82</v>
      </c>
      <c r="AY340" s="20" t="s">
        <v>175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20" t="s">
        <v>80</v>
      </c>
      <c r="BK340" s="223">
        <f>ROUND(I340*H340,2)</f>
        <v>0</v>
      </c>
      <c r="BL340" s="20" t="s">
        <v>305</v>
      </c>
      <c r="BM340" s="222" t="s">
        <v>4767</v>
      </c>
    </row>
    <row r="341" s="2" customFormat="1">
      <c r="A341" s="42"/>
      <c r="B341" s="43"/>
      <c r="C341" s="44"/>
      <c r="D341" s="224" t="s">
        <v>183</v>
      </c>
      <c r="E341" s="44"/>
      <c r="F341" s="225" t="s">
        <v>4007</v>
      </c>
      <c r="G341" s="44"/>
      <c r="H341" s="44"/>
      <c r="I341" s="226"/>
      <c r="J341" s="44"/>
      <c r="K341" s="44"/>
      <c r="L341" s="48"/>
      <c r="M341" s="227"/>
      <c r="N341" s="228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0" t="s">
        <v>183</v>
      </c>
      <c r="AU341" s="20" t="s">
        <v>82</v>
      </c>
    </row>
    <row r="342" s="2" customFormat="1">
      <c r="A342" s="42"/>
      <c r="B342" s="43"/>
      <c r="C342" s="44"/>
      <c r="D342" s="229" t="s">
        <v>185</v>
      </c>
      <c r="E342" s="44"/>
      <c r="F342" s="230" t="s">
        <v>4008</v>
      </c>
      <c r="G342" s="44"/>
      <c r="H342" s="44"/>
      <c r="I342" s="226"/>
      <c r="J342" s="44"/>
      <c r="K342" s="44"/>
      <c r="L342" s="48"/>
      <c r="M342" s="227"/>
      <c r="N342" s="228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0" t="s">
        <v>185</v>
      </c>
      <c r="AU342" s="20" t="s">
        <v>82</v>
      </c>
    </row>
    <row r="343" s="2" customFormat="1">
      <c r="A343" s="42"/>
      <c r="B343" s="43"/>
      <c r="C343" s="44"/>
      <c r="D343" s="224" t="s">
        <v>311</v>
      </c>
      <c r="E343" s="44"/>
      <c r="F343" s="274" t="s">
        <v>4009</v>
      </c>
      <c r="G343" s="44"/>
      <c r="H343" s="44"/>
      <c r="I343" s="226"/>
      <c r="J343" s="44"/>
      <c r="K343" s="44"/>
      <c r="L343" s="48"/>
      <c r="M343" s="227"/>
      <c r="N343" s="228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311</v>
      </c>
      <c r="AU343" s="20" t="s">
        <v>82</v>
      </c>
    </row>
    <row r="344" s="12" customFormat="1">
      <c r="A344" s="12"/>
      <c r="B344" s="231"/>
      <c r="C344" s="232"/>
      <c r="D344" s="224" t="s">
        <v>187</v>
      </c>
      <c r="E344" s="233" t="s">
        <v>30</v>
      </c>
      <c r="F344" s="234" t="s">
        <v>4768</v>
      </c>
      <c r="G344" s="232"/>
      <c r="H344" s="233" t="s">
        <v>30</v>
      </c>
      <c r="I344" s="235"/>
      <c r="J344" s="232"/>
      <c r="K344" s="232"/>
      <c r="L344" s="236"/>
      <c r="M344" s="237"/>
      <c r="N344" s="238"/>
      <c r="O344" s="238"/>
      <c r="P344" s="238"/>
      <c r="Q344" s="238"/>
      <c r="R344" s="238"/>
      <c r="S344" s="238"/>
      <c r="T344" s="239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40" t="s">
        <v>187</v>
      </c>
      <c r="AU344" s="240" t="s">
        <v>82</v>
      </c>
      <c r="AV344" s="12" t="s">
        <v>80</v>
      </c>
      <c r="AW344" s="12" t="s">
        <v>36</v>
      </c>
      <c r="AX344" s="12" t="s">
        <v>73</v>
      </c>
      <c r="AY344" s="240" t="s">
        <v>175</v>
      </c>
    </row>
    <row r="345" s="13" customFormat="1">
      <c r="A345" s="13"/>
      <c r="B345" s="241"/>
      <c r="C345" s="242"/>
      <c r="D345" s="224" t="s">
        <v>187</v>
      </c>
      <c r="E345" s="243" t="s">
        <v>30</v>
      </c>
      <c r="F345" s="244" t="s">
        <v>4630</v>
      </c>
      <c r="G345" s="242"/>
      <c r="H345" s="245">
        <v>45</v>
      </c>
      <c r="I345" s="246"/>
      <c r="J345" s="242"/>
      <c r="K345" s="242"/>
      <c r="L345" s="247"/>
      <c r="M345" s="248"/>
      <c r="N345" s="249"/>
      <c r="O345" s="249"/>
      <c r="P345" s="249"/>
      <c r="Q345" s="249"/>
      <c r="R345" s="249"/>
      <c r="S345" s="249"/>
      <c r="T345" s="25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1" t="s">
        <v>187</v>
      </c>
      <c r="AU345" s="251" t="s">
        <v>82</v>
      </c>
      <c r="AV345" s="13" t="s">
        <v>82</v>
      </c>
      <c r="AW345" s="13" t="s">
        <v>36</v>
      </c>
      <c r="AX345" s="13" t="s">
        <v>73</v>
      </c>
      <c r="AY345" s="251" t="s">
        <v>175</v>
      </c>
    </row>
    <row r="346" s="14" customFormat="1">
      <c r="A346" s="14"/>
      <c r="B346" s="252"/>
      <c r="C346" s="253"/>
      <c r="D346" s="224" t="s">
        <v>187</v>
      </c>
      <c r="E346" s="254" t="s">
        <v>30</v>
      </c>
      <c r="F346" s="255" t="s">
        <v>190</v>
      </c>
      <c r="G346" s="253"/>
      <c r="H346" s="256">
        <v>45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2" t="s">
        <v>187</v>
      </c>
      <c r="AU346" s="262" t="s">
        <v>82</v>
      </c>
      <c r="AV346" s="14" t="s">
        <v>181</v>
      </c>
      <c r="AW346" s="14" t="s">
        <v>36</v>
      </c>
      <c r="AX346" s="14" t="s">
        <v>80</v>
      </c>
      <c r="AY346" s="262" t="s">
        <v>175</v>
      </c>
    </row>
    <row r="347" s="2" customFormat="1" ht="16.5" customHeight="1">
      <c r="A347" s="42"/>
      <c r="B347" s="43"/>
      <c r="C347" s="211" t="s">
        <v>479</v>
      </c>
      <c r="D347" s="211" t="s">
        <v>176</v>
      </c>
      <c r="E347" s="212" t="s">
        <v>4769</v>
      </c>
      <c r="F347" s="213" t="s">
        <v>4770</v>
      </c>
      <c r="G347" s="214" t="s">
        <v>247</v>
      </c>
      <c r="H347" s="215">
        <v>37</v>
      </c>
      <c r="I347" s="216"/>
      <c r="J347" s="217">
        <f>ROUND(I347*H347,2)</f>
        <v>0</v>
      </c>
      <c r="K347" s="213" t="s">
        <v>180</v>
      </c>
      <c r="L347" s="48"/>
      <c r="M347" s="218" t="s">
        <v>30</v>
      </c>
      <c r="N347" s="219" t="s">
        <v>44</v>
      </c>
      <c r="O347" s="88"/>
      <c r="P347" s="220">
        <f>O347*H347</f>
        <v>0</v>
      </c>
      <c r="Q347" s="220">
        <v>0.00159</v>
      </c>
      <c r="R347" s="220">
        <f>Q347*H347</f>
        <v>0.05883</v>
      </c>
      <c r="S347" s="220">
        <v>0</v>
      </c>
      <c r="T347" s="221">
        <f>S347*H347</f>
        <v>0</v>
      </c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R347" s="222" t="s">
        <v>305</v>
      </c>
      <c r="AT347" s="222" t="s">
        <v>176</v>
      </c>
      <c r="AU347" s="222" t="s">
        <v>82</v>
      </c>
      <c r="AY347" s="20" t="s">
        <v>175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20" t="s">
        <v>80</v>
      </c>
      <c r="BK347" s="223">
        <f>ROUND(I347*H347,2)</f>
        <v>0</v>
      </c>
      <c r="BL347" s="20" t="s">
        <v>305</v>
      </c>
      <c r="BM347" s="222" t="s">
        <v>4771</v>
      </c>
    </row>
    <row r="348" s="2" customFormat="1">
      <c r="A348" s="42"/>
      <c r="B348" s="43"/>
      <c r="C348" s="44"/>
      <c r="D348" s="224" t="s">
        <v>183</v>
      </c>
      <c r="E348" s="44"/>
      <c r="F348" s="225" t="s">
        <v>4772</v>
      </c>
      <c r="G348" s="44"/>
      <c r="H348" s="44"/>
      <c r="I348" s="226"/>
      <c r="J348" s="44"/>
      <c r="K348" s="44"/>
      <c r="L348" s="48"/>
      <c r="M348" s="227"/>
      <c r="N348" s="228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183</v>
      </c>
      <c r="AU348" s="20" t="s">
        <v>82</v>
      </c>
    </row>
    <row r="349" s="2" customFormat="1">
      <c r="A349" s="42"/>
      <c r="B349" s="43"/>
      <c r="C349" s="44"/>
      <c r="D349" s="229" t="s">
        <v>185</v>
      </c>
      <c r="E349" s="44"/>
      <c r="F349" s="230" t="s">
        <v>4773</v>
      </c>
      <c r="G349" s="44"/>
      <c r="H349" s="44"/>
      <c r="I349" s="226"/>
      <c r="J349" s="44"/>
      <c r="K349" s="44"/>
      <c r="L349" s="48"/>
      <c r="M349" s="227"/>
      <c r="N349" s="228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185</v>
      </c>
      <c r="AU349" s="20" t="s">
        <v>82</v>
      </c>
    </row>
    <row r="350" s="2" customFormat="1">
      <c r="A350" s="42"/>
      <c r="B350" s="43"/>
      <c r="C350" s="44"/>
      <c r="D350" s="224" t="s">
        <v>311</v>
      </c>
      <c r="E350" s="44"/>
      <c r="F350" s="274" t="s">
        <v>4774</v>
      </c>
      <c r="G350" s="44"/>
      <c r="H350" s="44"/>
      <c r="I350" s="226"/>
      <c r="J350" s="44"/>
      <c r="K350" s="44"/>
      <c r="L350" s="48"/>
      <c r="M350" s="227"/>
      <c r="N350" s="228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0" t="s">
        <v>311</v>
      </c>
      <c r="AU350" s="20" t="s">
        <v>82</v>
      </c>
    </row>
    <row r="351" s="12" customFormat="1">
      <c r="A351" s="12"/>
      <c r="B351" s="231"/>
      <c r="C351" s="232"/>
      <c r="D351" s="224" t="s">
        <v>187</v>
      </c>
      <c r="E351" s="233" t="s">
        <v>30</v>
      </c>
      <c r="F351" s="234" t="s">
        <v>4775</v>
      </c>
      <c r="G351" s="232"/>
      <c r="H351" s="233" t="s">
        <v>30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T351" s="240" t="s">
        <v>187</v>
      </c>
      <c r="AU351" s="240" t="s">
        <v>82</v>
      </c>
      <c r="AV351" s="12" t="s">
        <v>80</v>
      </c>
      <c r="AW351" s="12" t="s">
        <v>36</v>
      </c>
      <c r="AX351" s="12" t="s">
        <v>73</v>
      </c>
      <c r="AY351" s="240" t="s">
        <v>175</v>
      </c>
    </row>
    <row r="352" s="13" customFormat="1">
      <c r="A352" s="13"/>
      <c r="B352" s="241"/>
      <c r="C352" s="242"/>
      <c r="D352" s="224" t="s">
        <v>187</v>
      </c>
      <c r="E352" s="243" t="s">
        <v>30</v>
      </c>
      <c r="F352" s="244" t="s">
        <v>4635</v>
      </c>
      <c r="G352" s="242"/>
      <c r="H352" s="245">
        <v>37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1" t="s">
        <v>187</v>
      </c>
      <c r="AU352" s="251" t="s">
        <v>82</v>
      </c>
      <c r="AV352" s="13" t="s">
        <v>82</v>
      </c>
      <c r="AW352" s="13" t="s">
        <v>36</v>
      </c>
      <c r="AX352" s="13" t="s">
        <v>73</v>
      </c>
      <c r="AY352" s="251" t="s">
        <v>175</v>
      </c>
    </row>
    <row r="353" s="14" customFormat="1">
      <c r="A353" s="14"/>
      <c r="B353" s="252"/>
      <c r="C353" s="253"/>
      <c r="D353" s="224" t="s">
        <v>187</v>
      </c>
      <c r="E353" s="254" t="s">
        <v>30</v>
      </c>
      <c r="F353" s="255" t="s">
        <v>190</v>
      </c>
      <c r="G353" s="253"/>
      <c r="H353" s="256">
        <v>37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2" t="s">
        <v>187</v>
      </c>
      <c r="AU353" s="262" t="s">
        <v>82</v>
      </c>
      <c r="AV353" s="14" t="s">
        <v>181</v>
      </c>
      <c r="AW353" s="14" t="s">
        <v>36</v>
      </c>
      <c r="AX353" s="14" t="s">
        <v>80</v>
      </c>
      <c r="AY353" s="262" t="s">
        <v>175</v>
      </c>
    </row>
    <row r="354" s="2" customFormat="1" ht="16.5" customHeight="1">
      <c r="A354" s="42"/>
      <c r="B354" s="43"/>
      <c r="C354" s="211" t="s">
        <v>486</v>
      </c>
      <c r="D354" s="211" t="s">
        <v>176</v>
      </c>
      <c r="E354" s="212" t="s">
        <v>4012</v>
      </c>
      <c r="F354" s="213" t="s">
        <v>4013</v>
      </c>
      <c r="G354" s="214" t="s">
        <v>247</v>
      </c>
      <c r="H354" s="215">
        <v>55</v>
      </c>
      <c r="I354" s="216"/>
      <c r="J354" s="217">
        <f>ROUND(I354*H354,2)</f>
        <v>0</v>
      </c>
      <c r="K354" s="213" t="s">
        <v>180</v>
      </c>
      <c r="L354" s="48"/>
      <c r="M354" s="218" t="s">
        <v>30</v>
      </c>
      <c r="N354" s="219" t="s">
        <v>44</v>
      </c>
      <c r="O354" s="88"/>
      <c r="P354" s="220">
        <f>O354*H354</f>
        <v>0</v>
      </c>
      <c r="Q354" s="220">
        <v>0.00199</v>
      </c>
      <c r="R354" s="220">
        <f>Q354*H354</f>
        <v>0.10945</v>
      </c>
      <c r="S354" s="220">
        <v>0</v>
      </c>
      <c r="T354" s="221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2" t="s">
        <v>305</v>
      </c>
      <c r="AT354" s="222" t="s">
        <v>176</v>
      </c>
      <c r="AU354" s="222" t="s">
        <v>82</v>
      </c>
      <c r="AY354" s="20" t="s">
        <v>175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20" t="s">
        <v>80</v>
      </c>
      <c r="BK354" s="223">
        <f>ROUND(I354*H354,2)</f>
        <v>0</v>
      </c>
      <c r="BL354" s="20" t="s">
        <v>305</v>
      </c>
      <c r="BM354" s="222" t="s">
        <v>4776</v>
      </c>
    </row>
    <row r="355" s="2" customFormat="1">
      <c r="A355" s="42"/>
      <c r="B355" s="43"/>
      <c r="C355" s="44"/>
      <c r="D355" s="224" t="s">
        <v>183</v>
      </c>
      <c r="E355" s="44"/>
      <c r="F355" s="225" t="s">
        <v>4015</v>
      </c>
      <c r="G355" s="44"/>
      <c r="H355" s="44"/>
      <c r="I355" s="226"/>
      <c r="J355" s="44"/>
      <c r="K355" s="44"/>
      <c r="L355" s="48"/>
      <c r="M355" s="227"/>
      <c r="N355" s="228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183</v>
      </c>
      <c r="AU355" s="20" t="s">
        <v>82</v>
      </c>
    </row>
    <row r="356" s="2" customFormat="1">
      <c r="A356" s="42"/>
      <c r="B356" s="43"/>
      <c r="C356" s="44"/>
      <c r="D356" s="229" t="s">
        <v>185</v>
      </c>
      <c r="E356" s="44"/>
      <c r="F356" s="230" t="s">
        <v>4016</v>
      </c>
      <c r="G356" s="44"/>
      <c r="H356" s="44"/>
      <c r="I356" s="226"/>
      <c r="J356" s="44"/>
      <c r="K356" s="44"/>
      <c r="L356" s="48"/>
      <c r="M356" s="227"/>
      <c r="N356" s="228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185</v>
      </c>
      <c r="AU356" s="20" t="s">
        <v>82</v>
      </c>
    </row>
    <row r="357" s="2" customFormat="1">
      <c r="A357" s="42"/>
      <c r="B357" s="43"/>
      <c r="C357" s="44"/>
      <c r="D357" s="224" t="s">
        <v>311</v>
      </c>
      <c r="E357" s="44"/>
      <c r="F357" s="274" t="s">
        <v>4017</v>
      </c>
      <c r="G357" s="44"/>
      <c r="H357" s="44"/>
      <c r="I357" s="226"/>
      <c r="J357" s="44"/>
      <c r="K357" s="44"/>
      <c r="L357" s="48"/>
      <c r="M357" s="227"/>
      <c r="N357" s="228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311</v>
      </c>
      <c r="AU357" s="20" t="s">
        <v>82</v>
      </c>
    </row>
    <row r="358" s="12" customFormat="1">
      <c r="A358" s="12"/>
      <c r="B358" s="231"/>
      <c r="C358" s="232"/>
      <c r="D358" s="224" t="s">
        <v>187</v>
      </c>
      <c r="E358" s="233" t="s">
        <v>30</v>
      </c>
      <c r="F358" s="234" t="s">
        <v>4777</v>
      </c>
      <c r="G358" s="232"/>
      <c r="H358" s="233" t="s">
        <v>30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40" t="s">
        <v>187</v>
      </c>
      <c r="AU358" s="240" t="s">
        <v>82</v>
      </c>
      <c r="AV358" s="12" t="s">
        <v>80</v>
      </c>
      <c r="AW358" s="12" t="s">
        <v>36</v>
      </c>
      <c r="AX358" s="12" t="s">
        <v>73</v>
      </c>
      <c r="AY358" s="240" t="s">
        <v>175</v>
      </c>
    </row>
    <row r="359" s="13" customFormat="1">
      <c r="A359" s="13"/>
      <c r="B359" s="241"/>
      <c r="C359" s="242"/>
      <c r="D359" s="224" t="s">
        <v>187</v>
      </c>
      <c r="E359" s="243" t="s">
        <v>30</v>
      </c>
      <c r="F359" s="244" t="s">
        <v>4637</v>
      </c>
      <c r="G359" s="242"/>
      <c r="H359" s="245">
        <v>55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187</v>
      </c>
      <c r="AU359" s="251" t="s">
        <v>82</v>
      </c>
      <c r="AV359" s="13" t="s">
        <v>82</v>
      </c>
      <c r="AW359" s="13" t="s">
        <v>36</v>
      </c>
      <c r="AX359" s="13" t="s">
        <v>73</v>
      </c>
      <c r="AY359" s="251" t="s">
        <v>175</v>
      </c>
    </row>
    <row r="360" s="14" customFormat="1">
      <c r="A360" s="14"/>
      <c r="B360" s="252"/>
      <c r="C360" s="253"/>
      <c r="D360" s="224" t="s">
        <v>187</v>
      </c>
      <c r="E360" s="254" t="s">
        <v>30</v>
      </c>
      <c r="F360" s="255" t="s">
        <v>190</v>
      </c>
      <c r="G360" s="253"/>
      <c r="H360" s="256">
        <v>55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2" t="s">
        <v>187</v>
      </c>
      <c r="AU360" s="262" t="s">
        <v>82</v>
      </c>
      <c r="AV360" s="14" t="s">
        <v>181</v>
      </c>
      <c r="AW360" s="14" t="s">
        <v>36</v>
      </c>
      <c r="AX360" s="14" t="s">
        <v>80</v>
      </c>
      <c r="AY360" s="262" t="s">
        <v>175</v>
      </c>
    </row>
    <row r="361" s="2" customFormat="1" ht="16.5" customHeight="1">
      <c r="A361" s="42"/>
      <c r="B361" s="43"/>
      <c r="C361" s="211" t="s">
        <v>497</v>
      </c>
      <c r="D361" s="275" t="s">
        <v>176</v>
      </c>
      <c r="E361" s="212" t="s">
        <v>4778</v>
      </c>
      <c r="F361" s="213" t="s">
        <v>4779</v>
      </c>
      <c r="G361" s="214" t="s">
        <v>247</v>
      </c>
      <c r="H361" s="215">
        <v>14</v>
      </c>
      <c r="I361" s="216"/>
      <c r="J361" s="217">
        <f>ROUND(I361*H361,2)</f>
        <v>0</v>
      </c>
      <c r="K361" s="213" t="s">
        <v>30</v>
      </c>
      <c r="L361" s="48"/>
      <c r="M361" s="218" t="s">
        <v>30</v>
      </c>
      <c r="N361" s="219" t="s">
        <v>44</v>
      </c>
      <c r="O361" s="88"/>
      <c r="P361" s="220">
        <f>O361*H361</f>
        <v>0</v>
      </c>
      <c r="Q361" s="220">
        <v>0.0033600000000000004</v>
      </c>
      <c r="R361" s="220">
        <f>Q361*H361</f>
        <v>0.04704</v>
      </c>
      <c r="S361" s="220">
        <v>0</v>
      </c>
      <c r="T361" s="221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22" t="s">
        <v>305</v>
      </c>
      <c r="AT361" s="222" t="s">
        <v>176</v>
      </c>
      <c r="AU361" s="222" t="s">
        <v>82</v>
      </c>
      <c r="AY361" s="20" t="s">
        <v>175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20" t="s">
        <v>80</v>
      </c>
      <c r="BK361" s="223">
        <f>ROUND(I361*H361,2)</f>
        <v>0</v>
      </c>
      <c r="BL361" s="20" t="s">
        <v>305</v>
      </c>
      <c r="BM361" s="222" t="s">
        <v>4780</v>
      </c>
    </row>
    <row r="362" s="2" customFormat="1">
      <c r="A362" s="42"/>
      <c r="B362" s="43"/>
      <c r="C362" s="44"/>
      <c r="D362" s="224" t="s">
        <v>183</v>
      </c>
      <c r="E362" s="44"/>
      <c r="F362" s="225" t="s">
        <v>4781</v>
      </c>
      <c r="G362" s="44"/>
      <c r="H362" s="44"/>
      <c r="I362" s="226"/>
      <c r="J362" s="44"/>
      <c r="K362" s="44"/>
      <c r="L362" s="48"/>
      <c r="M362" s="227"/>
      <c r="N362" s="228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0" t="s">
        <v>183</v>
      </c>
      <c r="AU362" s="20" t="s">
        <v>82</v>
      </c>
    </row>
    <row r="363" s="2" customFormat="1">
      <c r="A363" s="42"/>
      <c r="B363" s="43"/>
      <c r="C363" s="44"/>
      <c r="D363" s="224" t="s">
        <v>311</v>
      </c>
      <c r="E363" s="44"/>
      <c r="F363" s="274" t="s">
        <v>4782</v>
      </c>
      <c r="G363" s="44"/>
      <c r="H363" s="44"/>
      <c r="I363" s="226"/>
      <c r="J363" s="44"/>
      <c r="K363" s="44"/>
      <c r="L363" s="48"/>
      <c r="M363" s="227"/>
      <c r="N363" s="228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0" t="s">
        <v>311</v>
      </c>
      <c r="AU363" s="20" t="s">
        <v>82</v>
      </c>
    </row>
    <row r="364" s="12" customFormat="1">
      <c r="A364" s="12"/>
      <c r="B364" s="231"/>
      <c r="C364" s="232"/>
      <c r="D364" s="224" t="s">
        <v>187</v>
      </c>
      <c r="E364" s="233" t="s">
        <v>30</v>
      </c>
      <c r="F364" s="234" t="s">
        <v>4783</v>
      </c>
      <c r="G364" s="232"/>
      <c r="H364" s="233" t="s">
        <v>30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T364" s="240" t="s">
        <v>187</v>
      </c>
      <c r="AU364" s="240" t="s">
        <v>82</v>
      </c>
      <c r="AV364" s="12" t="s">
        <v>80</v>
      </c>
      <c r="AW364" s="12" t="s">
        <v>36</v>
      </c>
      <c r="AX364" s="12" t="s">
        <v>73</v>
      </c>
      <c r="AY364" s="240" t="s">
        <v>175</v>
      </c>
    </row>
    <row r="365" s="13" customFormat="1">
      <c r="A365" s="13"/>
      <c r="B365" s="241"/>
      <c r="C365" s="242"/>
      <c r="D365" s="224" t="s">
        <v>187</v>
      </c>
      <c r="E365" s="243" t="s">
        <v>30</v>
      </c>
      <c r="F365" s="244" t="s">
        <v>4624</v>
      </c>
      <c r="G365" s="242"/>
      <c r="H365" s="245">
        <v>14</v>
      </c>
      <c r="I365" s="246"/>
      <c r="J365" s="242"/>
      <c r="K365" s="242"/>
      <c r="L365" s="247"/>
      <c r="M365" s="248"/>
      <c r="N365" s="249"/>
      <c r="O365" s="249"/>
      <c r="P365" s="249"/>
      <c r="Q365" s="249"/>
      <c r="R365" s="249"/>
      <c r="S365" s="249"/>
      <c r="T365" s="25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1" t="s">
        <v>187</v>
      </c>
      <c r="AU365" s="251" t="s">
        <v>82</v>
      </c>
      <c r="AV365" s="13" t="s">
        <v>82</v>
      </c>
      <c r="AW365" s="13" t="s">
        <v>36</v>
      </c>
      <c r="AX365" s="13" t="s">
        <v>73</v>
      </c>
      <c r="AY365" s="251" t="s">
        <v>175</v>
      </c>
    </row>
    <row r="366" s="14" customFormat="1">
      <c r="A366" s="14"/>
      <c r="B366" s="252"/>
      <c r="C366" s="253"/>
      <c r="D366" s="224" t="s">
        <v>187</v>
      </c>
      <c r="E366" s="254" t="s">
        <v>30</v>
      </c>
      <c r="F366" s="255" t="s">
        <v>190</v>
      </c>
      <c r="G366" s="253"/>
      <c r="H366" s="256">
        <v>14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2" t="s">
        <v>187</v>
      </c>
      <c r="AU366" s="262" t="s">
        <v>82</v>
      </c>
      <c r="AV366" s="14" t="s">
        <v>181</v>
      </c>
      <c r="AW366" s="14" t="s">
        <v>36</v>
      </c>
      <c r="AX366" s="14" t="s">
        <v>80</v>
      </c>
      <c r="AY366" s="262" t="s">
        <v>175</v>
      </c>
    </row>
    <row r="367" s="2" customFormat="1" ht="16.5" customHeight="1">
      <c r="A367" s="42"/>
      <c r="B367" s="43"/>
      <c r="C367" s="211" t="s">
        <v>505</v>
      </c>
      <c r="D367" s="211" t="s">
        <v>176</v>
      </c>
      <c r="E367" s="212" t="s">
        <v>4020</v>
      </c>
      <c r="F367" s="213" t="s">
        <v>4021</v>
      </c>
      <c r="G367" s="214" t="s">
        <v>295</v>
      </c>
      <c r="H367" s="215">
        <v>0.286</v>
      </c>
      <c r="I367" s="216"/>
      <c r="J367" s="217">
        <f>ROUND(I367*H367,2)</f>
        <v>0</v>
      </c>
      <c r="K367" s="213" t="s">
        <v>180</v>
      </c>
      <c r="L367" s="48"/>
      <c r="M367" s="218" t="s">
        <v>30</v>
      </c>
      <c r="N367" s="219" t="s">
        <v>44</v>
      </c>
      <c r="O367" s="88"/>
      <c r="P367" s="220">
        <f>O367*H367</f>
        <v>0</v>
      </c>
      <c r="Q367" s="220">
        <v>0</v>
      </c>
      <c r="R367" s="220">
        <f>Q367*H367</f>
        <v>0</v>
      </c>
      <c r="S367" s="220">
        <v>0</v>
      </c>
      <c r="T367" s="221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2" t="s">
        <v>305</v>
      </c>
      <c r="AT367" s="222" t="s">
        <v>176</v>
      </c>
      <c r="AU367" s="222" t="s">
        <v>82</v>
      </c>
      <c r="AY367" s="20" t="s">
        <v>175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20" t="s">
        <v>80</v>
      </c>
      <c r="BK367" s="223">
        <f>ROUND(I367*H367,2)</f>
        <v>0</v>
      </c>
      <c r="BL367" s="20" t="s">
        <v>305</v>
      </c>
      <c r="BM367" s="222" t="s">
        <v>4784</v>
      </c>
    </row>
    <row r="368" s="2" customFormat="1">
      <c r="A368" s="42"/>
      <c r="B368" s="43"/>
      <c r="C368" s="44"/>
      <c r="D368" s="224" t="s">
        <v>183</v>
      </c>
      <c r="E368" s="44"/>
      <c r="F368" s="225" t="s">
        <v>4023</v>
      </c>
      <c r="G368" s="44"/>
      <c r="H368" s="44"/>
      <c r="I368" s="226"/>
      <c r="J368" s="44"/>
      <c r="K368" s="44"/>
      <c r="L368" s="48"/>
      <c r="M368" s="227"/>
      <c r="N368" s="228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183</v>
      </c>
      <c r="AU368" s="20" t="s">
        <v>82</v>
      </c>
    </row>
    <row r="369" s="2" customFormat="1">
      <c r="A369" s="42"/>
      <c r="B369" s="43"/>
      <c r="C369" s="44"/>
      <c r="D369" s="229" t="s">
        <v>185</v>
      </c>
      <c r="E369" s="44"/>
      <c r="F369" s="230" t="s">
        <v>4024</v>
      </c>
      <c r="G369" s="44"/>
      <c r="H369" s="44"/>
      <c r="I369" s="226"/>
      <c r="J369" s="44"/>
      <c r="K369" s="44"/>
      <c r="L369" s="48"/>
      <c r="M369" s="227"/>
      <c r="N369" s="228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185</v>
      </c>
      <c r="AU369" s="20" t="s">
        <v>82</v>
      </c>
    </row>
    <row r="370" s="2" customFormat="1">
      <c r="A370" s="42"/>
      <c r="B370" s="43"/>
      <c r="C370" s="44"/>
      <c r="D370" s="224" t="s">
        <v>311</v>
      </c>
      <c r="E370" s="44"/>
      <c r="F370" s="274" t="s">
        <v>4639</v>
      </c>
      <c r="G370" s="44"/>
      <c r="H370" s="44"/>
      <c r="I370" s="226"/>
      <c r="J370" s="44"/>
      <c r="K370" s="44"/>
      <c r="L370" s="48"/>
      <c r="M370" s="227"/>
      <c r="N370" s="228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311</v>
      </c>
      <c r="AU370" s="20" t="s">
        <v>82</v>
      </c>
    </row>
    <row r="371" s="11" customFormat="1" ht="22.8" customHeight="1">
      <c r="A371" s="11"/>
      <c r="B371" s="197"/>
      <c r="C371" s="198"/>
      <c r="D371" s="199" t="s">
        <v>72</v>
      </c>
      <c r="E371" s="285" t="s">
        <v>3685</v>
      </c>
      <c r="F371" s="285" t="s">
        <v>3686</v>
      </c>
      <c r="G371" s="198"/>
      <c r="H371" s="198"/>
      <c r="I371" s="201"/>
      <c r="J371" s="286">
        <f>BK371</f>
        <v>0</v>
      </c>
      <c r="K371" s="198"/>
      <c r="L371" s="203"/>
      <c r="M371" s="204"/>
      <c r="N371" s="205"/>
      <c r="O371" s="205"/>
      <c r="P371" s="206">
        <f>SUM(P372:P617)</f>
        <v>0</v>
      </c>
      <c r="Q371" s="205"/>
      <c r="R371" s="206">
        <f>SUM(R372:R617)</f>
        <v>0.07837</v>
      </c>
      <c r="S371" s="205"/>
      <c r="T371" s="207">
        <f>SUM(T372:T617)</f>
        <v>0.11200000000000002</v>
      </c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R371" s="208" t="s">
        <v>82</v>
      </c>
      <c r="AT371" s="209" t="s">
        <v>72</v>
      </c>
      <c r="AU371" s="209" t="s">
        <v>80</v>
      </c>
      <c r="AY371" s="208" t="s">
        <v>175</v>
      </c>
      <c r="BK371" s="210">
        <f>SUM(BK372:BK617)</f>
        <v>0</v>
      </c>
    </row>
    <row r="372" s="2" customFormat="1" ht="16.5" customHeight="1">
      <c r="A372" s="42"/>
      <c r="B372" s="43"/>
      <c r="C372" s="211" t="s">
        <v>512</v>
      </c>
      <c r="D372" s="275" t="s">
        <v>176</v>
      </c>
      <c r="E372" s="212" t="s">
        <v>4785</v>
      </c>
      <c r="F372" s="213" t="s">
        <v>4786</v>
      </c>
      <c r="G372" s="214" t="s">
        <v>567</v>
      </c>
      <c r="H372" s="215">
        <v>10</v>
      </c>
      <c r="I372" s="216"/>
      <c r="J372" s="217">
        <f>ROUND(I372*H372,2)</f>
        <v>0</v>
      </c>
      <c r="K372" s="213" t="s">
        <v>30</v>
      </c>
      <c r="L372" s="48"/>
      <c r="M372" s="218" t="s">
        <v>30</v>
      </c>
      <c r="N372" s="219" t="s">
        <v>44</v>
      </c>
      <c r="O372" s="88"/>
      <c r="P372" s="220">
        <f>O372*H372</f>
        <v>0</v>
      </c>
      <c r="Q372" s="220">
        <v>0</v>
      </c>
      <c r="R372" s="220">
        <f>Q372*H372</f>
        <v>0</v>
      </c>
      <c r="S372" s="220">
        <v>0</v>
      </c>
      <c r="T372" s="221">
        <f>S372*H372</f>
        <v>0</v>
      </c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R372" s="222" t="s">
        <v>305</v>
      </c>
      <c r="AT372" s="222" t="s">
        <v>176</v>
      </c>
      <c r="AU372" s="222" t="s">
        <v>82</v>
      </c>
      <c r="AY372" s="20" t="s">
        <v>175</v>
      </c>
      <c r="BE372" s="223">
        <f>IF(N372="základní",J372,0)</f>
        <v>0</v>
      </c>
      <c r="BF372" s="223">
        <f>IF(N372="snížená",J372,0)</f>
        <v>0</v>
      </c>
      <c r="BG372" s="223">
        <f>IF(N372="zákl. přenesená",J372,0)</f>
        <v>0</v>
      </c>
      <c r="BH372" s="223">
        <f>IF(N372="sníž. přenesená",J372,0)</f>
        <v>0</v>
      </c>
      <c r="BI372" s="223">
        <f>IF(N372="nulová",J372,0)</f>
        <v>0</v>
      </c>
      <c r="BJ372" s="20" t="s">
        <v>80</v>
      </c>
      <c r="BK372" s="223">
        <f>ROUND(I372*H372,2)</f>
        <v>0</v>
      </c>
      <c r="BL372" s="20" t="s">
        <v>305</v>
      </c>
      <c r="BM372" s="222" t="s">
        <v>4787</v>
      </c>
    </row>
    <row r="373" s="2" customFormat="1">
      <c r="A373" s="42"/>
      <c r="B373" s="43"/>
      <c r="C373" s="44"/>
      <c r="D373" s="224" t="s">
        <v>183</v>
      </c>
      <c r="E373" s="44"/>
      <c r="F373" s="225" t="s">
        <v>4786</v>
      </c>
      <c r="G373" s="44"/>
      <c r="H373" s="44"/>
      <c r="I373" s="226"/>
      <c r="J373" s="44"/>
      <c r="K373" s="44"/>
      <c r="L373" s="48"/>
      <c r="M373" s="227"/>
      <c r="N373" s="228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183</v>
      </c>
      <c r="AU373" s="20" t="s">
        <v>82</v>
      </c>
    </row>
    <row r="374" s="2" customFormat="1">
      <c r="A374" s="42"/>
      <c r="B374" s="43"/>
      <c r="C374" s="44"/>
      <c r="D374" s="224" t="s">
        <v>311</v>
      </c>
      <c r="E374" s="44"/>
      <c r="F374" s="274" t="s">
        <v>4788</v>
      </c>
      <c r="G374" s="44"/>
      <c r="H374" s="44"/>
      <c r="I374" s="226"/>
      <c r="J374" s="44"/>
      <c r="K374" s="44"/>
      <c r="L374" s="48"/>
      <c r="M374" s="227"/>
      <c r="N374" s="228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311</v>
      </c>
      <c r="AU374" s="20" t="s">
        <v>82</v>
      </c>
    </row>
    <row r="375" s="12" customFormat="1">
      <c r="A375" s="12"/>
      <c r="B375" s="231"/>
      <c r="C375" s="232"/>
      <c r="D375" s="224" t="s">
        <v>187</v>
      </c>
      <c r="E375" s="233" t="s">
        <v>30</v>
      </c>
      <c r="F375" s="234" t="s">
        <v>4789</v>
      </c>
      <c r="G375" s="232"/>
      <c r="H375" s="233" t="s">
        <v>30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40" t="s">
        <v>187</v>
      </c>
      <c r="AU375" s="240" t="s">
        <v>82</v>
      </c>
      <c r="AV375" s="12" t="s">
        <v>80</v>
      </c>
      <c r="AW375" s="12" t="s">
        <v>36</v>
      </c>
      <c r="AX375" s="12" t="s">
        <v>73</v>
      </c>
      <c r="AY375" s="240" t="s">
        <v>175</v>
      </c>
    </row>
    <row r="376" s="13" customFormat="1">
      <c r="A376" s="13"/>
      <c r="B376" s="241"/>
      <c r="C376" s="242"/>
      <c r="D376" s="224" t="s">
        <v>187</v>
      </c>
      <c r="E376" s="243" t="s">
        <v>30</v>
      </c>
      <c r="F376" s="244" t="s">
        <v>4755</v>
      </c>
      <c r="G376" s="242"/>
      <c r="H376" s="245">
        <v>10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1" t="s">
        <v>187</v>
      </c>
      <c r="AU376" s="251" t="s">
        <v>82</v>
      </c>
      <c r="AV376" s="13" t="s">
        <v>82</v>
      </c>
      <c r="AW376" s="13" t="s">
        <v>36</v>
      </c>
      <c r="AX376" s="13" t="s">
        <v>73</v>
      </c>
      <c r="AY376" s="251" t="s">
        <v>175</v>
      </c>
    </row>
    <row r="377" s="14" customFormat="1">
      <c r="A377" s="14"/>
      <c r="B377" s="252"/>
      <c r="C377" s="253"/>
      <c r="D377" s="224" t="s">
        <v>187</v>
      </c>
      <c r="E377" s="254" t="s">
        <v>30</v>
      </c>
      <c r="F377" s="255" t="s">
        <v>190</v>
      </c>
      <c r="G377" s="253"/>
      <c r="H377" s="256">
        <v>10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2" t="s">
        <v>187</v>
      </c>
      <c r="AU377" s="262" t="s">
        <v>82</v>
      </c>
      <c r="AV377" s="14" t="s">
        <v>181</v>
      </c>
      <c r="AW377" s="14" t="s">
        <v>36</v>
      </c>
      <c r="AX377" s="14" t="s">
        <v>80</v>
      </c>
      <c r="AY377" s="262" t="s">
        <v>175</v>
      </c>
    </row>
    <row r="378" s="2" customFormat="1" ht="16.5" customHeight="1">
      <c r="A378" s="42"/>
      <c r="B378" s="43"/>
      <c r="C378" s="211" t="s">
        <v>521</v>
      </c>
      <c r="D378" s="211" t="s">
        <v>176</v>
      </c>
      <c r="E378" s="212" t="s">
        <v>4790</v>
      </c>
      <c r="F378" s="213" t="s">
        <v>4791</v>
      </c>
      <c r="G378" s="214" t="s">
        <v>567</v>
      </c>
      <c r="H378" s="215">
        <v>32</v>
      </c>
      <c r="I378" s="216"/>
      <c r="J378" s="217">
        <f>ROUND(I378*H378,2)</f>
        <v>0</v>
      </c>
      <c r="K378" s="213" t="s">
        <v>180</v>
      </c>
      <c r="L378" s="48"/>
      <c r="M378" s="218" t="s">
        <v>30</v>
      </c>
      <c r="N378" s="219" t="s">
        <v>44</v>
      </c>
      <c r="O378" s="88"/>
      <c r="P378" s="220">
        <f>O378*H378</f>
        <v>0</v>
      </c>
      <c r="Q378" s="220">
        <v>0.00021</v>
      </c>
      <c r="R378" s="220">
        <f>Q378*H378</f>
        <v>0.0067200000000000008</v>
      </c>
      <c r="S378" s="220">
        <v>0.0035</v>
      </c>
      <c r="T378" s="221">
        <f>S378*H378</f>
        <v>0.11200000000000002</v>
      </c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R378" s="222" t="s">
        <v>305</v>
      </c>
      <c r="AT378" s="222" t="s">
        <v>176</v>
      </c>
      <c r="AU378" s="222" t="s">
        <v>82</v>
      </c>
      <c r="AY378" s="20" t="s">
        <v>175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20" t="s">
        <v>80</v>
      </c>
      <c r="BK378" s="223">
        <f>ROUND(I378*H378,2)</f>
        <v>0</v>
      </c>
      <c r="BL378" s="20" t="s">
        <v>305</v>
      </c>
      <c r="BM378" s="222" t="s">
        <v>4792</v>
      </c>
    </row>
    <row r="379" s="2" customFormat="1">
      <c r="A379" s="42"/>
      <c r="B379" s="43"/>
      <c r="C379" s="44"/>
      <c r="D379" s="224" t="s">
        <v>183</v>
      </c>
      <c r="E379" s="44"/>
      <c r="F379" s="225" t="s">
        <v>4793</v>
      </c>
      <c r="G379" s="44"/>
      <c r="H379" s="44"/>
      <c r="I379" s="226"/>
      <c r="J379" s="44"/>
      <c r="K379" s="44"/>
      <c r="L379" s="48"/>
      <c r="M379" s="227"/>
      <c r="N379" s="228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183</v>
      </c>
      <c r="AU379" s="20" t="s">
        <v>82</v>
      </c>
    </row>
    <row r="380" s="2" customFormat="1">
      <c r="A380" s="42"/>
      <c r="B380" s="43"/>
      <c r="C380" s="44"/>
      <c r="D380" s="229" t="s">
        <v>185</v>
      </c>
      <c r="E380" s="44"/>
      <c r="F380" s="230" t="s">
        <v>4794</v>
      </c>
      <c r="G380" s="44"/>
      <c r="H380" s="44"/>
      <c r="I380" s="226"/>
      <c r="J380" s="44"/>
      <c r="K380" s="44"/>
      <c r="L380" s="48"/>
      <c r="M380" s="227"/>
      <c r="N380" s="228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185</v>
      </c>
      <c r="AU380" s="20" t="s">
        <v>82</v>
      </c>
    </row>
    <row r="381" s="2" customFormat="1">
      <c r="A381" s="42"/>
      <c r="B381" s="43"/>
      <c r="C381" s="44"/>
      <c r="D381" s="224" t="s">
        <v>311</v>
      </c>
      <c r="E381" s="44"/>
      <c r="F381" s="274" t="s">
        <v>4795</v>
      </c>
      <c r="G381" s="44"/>
      <c r="H381" s="44"/>
      <c r="I381" s="226"/>
      <c r="J381" s="44"/>
      <c r="K381" s="44"/>
      <c r="L381" s="48"/>
      <c r="M381" s="227"/>
      <c r="N381" s="228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0" t="s">
        <v>311</v>
      </c>
      <c r="AU381" s="20" t="s">
        <v>82</v>
      </c>
    </row>
    <row r="382" s="12" customFormat="1">
      <c r="A382" s="12"/>
      <c r="B382" s="231"/>
      <c r="C382" s="232"/>
      <c r="D382" s="224" t="s">
        <v>187</v>
      </c>
      <c r="E382" s="233" t="s">
        <v>30</v>
      </c>
      <c r="F382" s="234" t="s">
        <v>4796</v>
      </c>
      <c r="G382" s="232"/>
      <c r="H382" s="233" t="s">
        <v>30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40" t="s">
        <v>187</v>
      </c>
      <c r="AU382" s="240" t="s">
        <v>82</v>
      </c>
      <c r="AV382" s="12" t="s">
        <v>80</v>
      </c>
      <c r="AW382" s="12" t="s">
        <v>36</v>
      </c>
      <c r="AX382" s="12" t="s">
        <v>73</v>
      </c>
      <c r="AY382" s="240" t="s">
        <v>175</v>
      </c>
    </row>
    <row r="383" s="13" customFormat="1">
      <c r="A383" s="13"/>
      <c r="B383" s="241"/>
      <c r="C383" s="242"/>
      <c r="D383" s="224" t="s">
        <v>187</v>
      </c>
      <c r="E383" s="243" t="s">
        <v>30</v>
      </c>
      <c r="F383" s="244" t="s">
        <v>4797</v>
      </c>
      <c r="G383" s="242"/>
      <c r="H383" s="245">
        <v>32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1" t="s">
        <v>187</v>
      </c>
      <c r="AU383" s="251" t="s">
        <v>82</v>
      </c>
      <c r="AV383" s="13" t="s">
        <v>82</v>
      </c>
      <c r="AW383" s="13" t="s">
        <v>36</v>
      </c>
      <c r="AX383" s="13" t="s">
        <v>73</v>
      </c>
      <c r="AY383" s="251" t="s">
        <v>175</v>
      </c>
    </row>
    <row r="384" s="14" customFormat="1">
      <c r="A384" s="14"/>
      <c r="B384" s="252"/>
      <c r="C384" s="253"/>
      <c r="D384" s="224" t="s">
        <v>187</v>
      </c>
      <c r="E384" s="254" t="s">
        <v>30</v>
      </c>
      <c r="F384" s="255" t="s">
        <v>190</v>
      </c>
      <c r="G384" s="253"/>
      <c r="H384" s="256">
        <v>32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2" t="s">
        <v>187</v>
      </c>
      <c r="AU384" s="262" t="s">
        <v>82</v>
      </c>
      <c r="AV384" s="14" t="s">
        <v>181</v>
      </c>
      <c r="AW384" s="14" t="s">
        <v>36</v>
      </c>
      <c r="AX384" s="14" t="s">
        <v>80</v>
      </c>
      <c r="AY384" s="262" t="s">
        <v>175</v>
      </c>
    </row>
    <row r="385" s="2" customFormat="1" ht="16.5" customHeight="1">
      <c r="A385" s="42"/>
      <c r="B385" s="43"/>
      <c r="C385" s="211" t="s">
        <v>528</v>
      </c>
      <c r="D385" s="211" t="s">
        <v>176</v>
      </c>
      <c r="E385" s="212" t="s">
        <v>4798</v>
      </c>
      <c r="F385" s="213" t="s">
        <v>4799</v>
      </c>
      <c r="G385" s="214" t="s">
        <v>567</v>
      </c>
      <c r="H385" s="215">
        <v>1</v>
      </c>
      <c r="I385" s="216"/>
      <c r="J385" s="217">
        <f>ROUND(I385*H385,2)</f>
        <v>0</v>
      </c>
      <c r="K385" s="213" t="s">
        <v>180</v>
      </c>
      <c r="L385" s="48"/>
      <c r="M385" s="218" t="s">
        <v>30</v>
      </c>
      <c r="N385" s="219" t="s">
        <v>44</v>
      </c>
      <c r="O385" s="88"/>
      <c r="P385" s="220">
        <f>O385*H385</f>
        <v>0</v>
      </c>
      <c r="Q385" s="220">
        <v>8E-05</v>
      </c>
      <c r="R385" s="220">
        <f>Q385*H385</f>
        <v>8E-05</v>
      </c>
      <c r="S385" s="220">
        <v>0</v>
      </c>
      <c r="T385" s="221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22" t="s">
        <v>305</v>
      </c>
      <c r="AT385" s="222" t="s">
        <v>176</v>
      </c>
      <c r="AU385" s="222" t="s">
        <v>82</v>
      </c>
      <c r="AY385" s="20" t="s">
        <v>175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20" t="s">
        <v>80</v>
      </c>
      <c r="BK385" s="223">
        <f>ROUND(I385*H385,2)</f>
        <v>0</v>
      </c>
      <c r="BL385" s="20" t="s">
        <v>305</v>
      </c>
      <c r="BM385" s="222" t="s">
        <v>4800</v>
      </c>
    </row>
    <row r="386" s="2" customFormat="1">
      <c r="A386" s="42"/>
      <c r="B386" s="43"/>
      <c r="C386" s="44"/>
      <c r="D386" s="224" t="s">
        <v>183</v>
      </c>
      <c r="E386" s="44"/>
      <c r="F386" s="225" t="s">
        <v>4801</v>
      </c>
      <c r="G386" s="44"/>
      <c r="H386" s="44"/>
      <c r="I386" s="226"/>
      <c r="J386" s="44"/>
      <c r="K386" s="44"/>
      <c r="L386" s="48"/>
      <c r="M386" s="227"/>
      <c r="N386" s="228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0" t="s">
        <v>183</v>
      </c>
      <c r="AU386" s="20" t="s">
        <v>82</v>
      </c>
    </row>
    <row r="387" s="2" customFormat="1">
      <c r="A387" s="42"/>
      <c r="B387" s="43"/>
      <c r="C387" s="44"/>
      <c r="D387" s="229" t="s">
        <v>185</v>
      </c>
      <c r="E387" s="44"/>
      <c r="F387" s="230" t="s">
        <v>4802</v>
      </c>
      <c r="G387" s="44"/>
      <c r="H387" s="44"/>
      <c r="I387" s="226"/>
      <c r="J387" s="44"/>
      <c r="K387" s="44"/>
      <c r="L387" s="48"/>
      <c r="M387" s="227"/>
      <c r="N387" s="228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0" t="s">
        <v>185</v>
      </c>
      <c r="AU387" s="20" t="s">
        <v>82</v>
      </c>
    </row>
    <row r="388" s="2" customFormat="1">
      <c r="A388" s="42"/>
      <c r="B388" s="43"/>
      <c r="C388" s="44"/>
      <c r="D388" s="224" t="s">
        <v>311</v>
      </c>
      <c r="E388" s="44"/>
      <c r="F388" s="274" t="s">
        <v>4803</v>
      </c>
      <c r="G388" s="44"/>
      <c r="H388" s="44"/>
      <c r="I388" s="226"/>
      <c r="J388" s="44"/>
      <c r="K388" s="44"/>
      <c r="L388" s="48"/>
      <c r="M388" s="227"/>
      <c r="N388" s="228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311</v>
      </c>
      <c r="AU388" s="20" t="s">
        <v>82</v>
      </c>
    </row>
    <row r="389" s="12" customFormat="1">
      <c r="A389" s="12"/>
      <c r="B389" s="231"/>
      <c r="C389" s="232"/>
      <c r="D389" s="224" t="s">
        <v>187</v>
      </c>
      <c r="E389" s="233" t="s">
        <v>30</v>
      </c>
      <c r="F389" s="234" t="s">
        <v>4804</v>
      </c>
      <c r="G389" s="232"/>
      <c r="H389" s="233" t="s">
        <v>30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T389" s="240" t="s">
        <v>187</v>
      </c>
      <c r="AU389" s="240" t="s">
        <v>82</v>
      </c>
      <c r="AV389" s="12" t="s">
        <v>80</v>
      </c>
      <c r="AW389" s="12" t="s">
        <v>36</v>
      </c>
      <c r="AX389" s="12" t="s">
        <v>73</v>
      </c>
      <c r="AY389" s="240" t="s">
        <v>175</v>
      </c>
    </row>
    <row r="390" s="13" customFormat="1">
      <c r="A390" s="13"/>
      <c r="B390" s="241"/>
      <c r="C390" s="242"/>
      <c r="D390" s="224" t="s">
        <v>187</v>
      </c>
      <c r="E390" s="243" t="s">
        <v>30</v>
      </c>
      <c r="F390" s="244" t="s">
        <v>4742</v>
      </c>
      <c r="G390" s="242"/>
      <c r="H390" s="245">
        <v>1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1" t="s">
        <v>187</v>
      </c>
      <c r="AU390" s="251" t="s">
        <v>82</v>
      </c>
      <c r="AV390" s="13" t="s">
        <v>82</v>
      </c>
      <c r="AW390" s="13" t="s">
        <v>36</v>
      </c>
      <c r="AX390" s="13" t="s">
        <v>73</v>
      </c>
      <c r="AY390" s="251" t="s">
        <v>175</v>
      </c>
    </row>
    <row r="391" s="14" customFormat="1">
      <c r="A391" s="14"/>
      <c r="B391" s="252"/>
      <c r="C391" s="253"/>
      <c r="D391" s="224" t="s">
        <v>187</v>
      </c>
      <c r="E391" s="254" t="s">
        <v>30</v>
      </c>
      <c r="F391" s="255" t="s">
        <v>190</v>
      </c>
      <c r="G391" s="253"/>
      <c r="H391" s="256">
        <v>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2" t="s">
        <v>187</v>
      </c>
      <c r="AU391" s="262" t="s">
        <v>82</v>
      </c>
      <c r="AV391" s="14" t="s">
        <v>181</v>
      </c>
      <c r="AW391" s="14" t="s">
        <v>36</v>
      </c>
      <c r="AX391" s="14" t="s">
        <v>80</v>
      </c>
      <c r="AY391" s="262" t="s">
        <v>175</v>
      </c>
    </row>
    <row r="392" s="2" customFormat="1" ht="16.5" customHeight="1">
      <c r="A392" s="42"/>
      <c r="B392" s="43"/>
      <c r="C392" s="287" t="s">
        <v>534</v>
      </c>
      <c r="D392" s="287" t="s">
        <v>770</v>
      </c>
      <c r="E392" s="288" t="s">
        <v>4805</v>
      </c>
      <c r="F392" s="289" t="s">
        <v>4806</v>
      </c>
      <c r="G392" s="290" t="s">
        <v>567</v>
      </c>
      <c r="H392" s="291">
        <v>1</v>
      </c>
      <c r="I392" s="292"/>
      <c r="J392" s="293">
        <f>ROUND(I392*H392,2)</f>
        <v>0</v>
      </c>
      <c r="K392" s="289" t="s">
        <v>180</v>
      </c>
      <c r="L392" s="294"/>
      <c r="M392" s="295" t="s">
        <v>30</v>
      </c>
      <c r="N392" s="296" t="s">
        <v>44</v>
      </c>
      <c r="O392" s="88"/>
      <c r="P392" s="220">
        <f>O392*H392</f>
        <v>0</v>
      </c>
      <c r="Q392" s="220">
        <v>0.0001</v>
      </c>
      <c r="R392" s="220">
        <f>Q392*H392</f>
        <v>0.0001</v>
      </c>
      <c r="S392" s="220">
        <v>0</v>
      </c>
      <c r="T392" s="221">
        <f>S392*H392</f>
        <v>0</v>
      </c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R392" s="222" t="s">
        <v>244</v>
      </c>
      <c r="AT392" s="222" t="s">
        <v>770</v>
      </c>
      <c r="AU392" s="222" t="s">
        <v>82</v>
      </c>
      <c r="AY392" s="20" t="s">
        <v>175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20" t="s">
        <v>80</v>
      </c>
      <c r="BK392" s="223">
        <f>ROUND(I392*H392,2)</f>
        <v>0</v>
      </c>
      <c r="BL392" s="20" t="s">
        <v>181</v>
      </c>
      <c r="BM392" s="222" t="s">
        <v>4807</v>
      </c>
    </row>
    <row r="393" s="2" customFormat="1">
      <c r="A393" s="42"/>
      <c r="B393" s="43"/>
      <c r="C393" s="44"/>
      <c r="D393" s="224" t="s">
        <v>183</v>
      </c>
      <c r="E393" s="44"/>
      <c r="F393" s="225" t="s">
        <v>4806</v>
      </c>
      <c r="G393" s="44"/>
      <c r="H393" s="44"/>
      <c r="I393" s="226"/>
      <c r="J393" s="44"/>
      <c r="K393" s="44"/>
      <c r="L393" s="48"/>
      <c r="M393" s="227"/>
      <c r="N393" s="228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183</v>
      </c>
      <c r="AU393" s="20" t="s">
        <v>82</v>
      </c>
    </row>
    <row r="394" s="2" customFormat="1">
      <c r="A394" s="42"/>
      <c r="B394" s="43"/>
      <c r="C394" s="44"/>
      <c r="D394" s="224" t="s">
        <v>311</v>
      </c>
      <c r="E394" s="44"/>
      <c r="F394" s="274" t="s">
        <v>4808</v>
      </c>
      <c r="G394" s="44"/>
      <c r="H394" s="44"/>
      <c r="I394" s="226"/>
      <c r="J394" s="44"/>
      <c r="K394" s="44"/>
      <c r="L394" s="48"/>
      <c r="M394" s="227"/>
      <c r="N394" s="228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311</v>
      </c>
      <c r="AU394" s="20" t="s">
        <v>82</v>
      </c>
    </row>
    <row r="395" s="2" customFormat="1" ht="16.5" customHeight="1">
      <c r="A395" s="42"/>
      <c r="B395" s="43"/>
      <c r="C395" s="211" t="s">
        <v>540</v>
      </c>
      <c r="D395" s="211" t="s">
        <v>176</v>
      </c>
      <c r="E395" s="212" t="s">
        <v>4809</v>
      </c>
      <c r="F395" s="213" t="s">
        <v>4810</v>
      </c>
      <c r="G395" s="214" t="s">
        <v>567</v>
      </c>
      <c r="H395" s="215">
        <v>2</v>
      </c>
      <c r="I395" s="216"/>
      <c r="J395" s="217">
        <f>ROUND(I395*H395,2)</f>
        <v>0</v>
      </c>
      <c r="K395" s="213" t="s">
        <v>180</v>
      </c>
      <c r="L395" s="48"/>
      <c r="M395" s="218" t="s">
        <v>30</v>
      </c>
      <c r="N395" s="219" t="s">
        <v>44</v>
      </c>
      <c r="O395" s="88"/>
      <c r="P395" s="220">
        <f>O395*H395</f>
        <v>0</v>
      </c>
      <c r="Q395" s="220">
        <v>0.0001</v>
      </c>
      <c r="R395" s="220">
        <f>Q395*H395</f>
        <v>0.0002</v>
      </c>
      <c r="S395" s="220">
        <v>0</v>
      </c>
      <c r="T395" s="221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2" t="s">
        <v>305</v>
      </c>
      <c r="AT395" s="222" t="s">
        <v>176</v>
      </c>
      <c r="AU395" s="222" t="s">
        <v>82</v>
      </c>
      <c r="AY395" s="20" t="s">
        <v>175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20" t="s">
        <v>80</v>
      </c>
      <c r="BK395" s="223">
        <f>ROUND(I395*H395,2)</f>
        <v>0</v>
      </c>
      <c r="BL395" s="20" t="s">
        <v>305</v>
      </c>
      <c r="BM395" s="222" t="s">
        <v>4811</v>
      </c>
    </row>
    <row r="396" s="2" customFormat="1">
      <c r="A396" s="42"/>
      <c r="B396" s="43"/>
      <c r="C396" s="44"/>
      <c r="D396" s="224" t="s">
        <v>183</v>
      </c>
      <c r="E396" s="44"/>
      <c r="F396" s="225" t="s">
        <v>4812</v>
      </c>
      <c r="G396" s="44"/>
      <c r="H396" s="44"/>
      <c r="I396" s="226"/>
      <c r="J396" s="44"/>
      <c r="K396" s="44"/>
      <c r="L396" s="48"/>
      <c r="M396" s="227"/>
      <c r="N396" s="228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183</v>
      </c>
      <c r="AU396" s="20" t="s">
        <v>82</v>
      </c>
    </row>
    <row r="397" s="2" customFormat="1">
      <c r="A397" s="42"/>
      <c r="B397" s="43"/>
      <c r="C397" s="44"/>
      <c r="D397" s="229" t="s">
        <v>185</v>
      </c>
      <c r="E397" s="44"/>
      <c r="F397" s="230" t="s">
        <v>4813</v>
      </c>
      <c r="G397" s="44"/>
      <c r="H397" s="44"/>
      <c r="I397" s="226"/>
      <c r="J397" s="44"/>
      <c r="K397" s="44"/>
      <c r="L397" s="48"/>
      <c r="M397" s="227"/>
      <c r="N397" s="228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185</v>
      </c>
      <c r="AU397" s="20" t="s">
        <v>82</v>
      </c>
    </row>
    <row r="398" s="12" customFormat="1">
      <c r="A398" s="12"/>
      <c r="B398" s="231"/>
      <c r="C398" s="232"/>
      <c r="D398" s="224" t="s">
        <v>187</v>
      </c>
      <c r="E398" s="233" t="s">
        <v>30</v>
      </c>
      <c r="F398" s="234" t="s">
        <v>4814</v>
      </c>
      <c r="G398" s="232"/>
      <c r="H398" s="233" t="s">
        <v>30</v>
      </c>
      <c r="I398" s="235"/>
      <c r="J398" s="232"/>
      <c r="K398" s="232"/>
      <c r="L398" s="236"/>
      <c r="M398" s="237"/>
      <c r="N398" s="238"/>
      <c r="O398" s="238"/>
      <c r="P398" s="238"/>
      <c r="Q398" s="238"/>
      <c r="R398" s="238"/>
      <c r="S398" s="238"/>
      <c r="T398" s="239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40" t="s">
        <v>187</v>
      </c>
      <c r="AU398" s="240" t="s">
        <v>82</v>
      </c>
      <c r="AV398" s="12" t="s">
        <v>80</v>
      </c>
      <c r="AW398" s="12" t="s">
        <v>36</v>
      </c>
      <c r="AX398" s="12" t="s">
        <v>73</v>
      </c>
      <c r="AY398" s="240" t="s">
        <v>175</v>
      </c>
    </row>
    <row r="399" s="12" customFormat="1">
      <c r="A399" s="12"/>
      <c r="B399" s="231"/>
      <c r="C399" s="232"/>
      <c r="D399" s="224" t="s">
        <v>187</v>
      </c>
      <c r="E399" s="233" t="s">
        <v>30</v>
      </c>
      <c r="F399" s="234" t="s">
        <v>4815</v>
      </c>
      <c r="G399" s="232"/>
      <c r="H399" s="233" t="s">
        <v>30</v>
      </c>
      <c r="I399" s="235"/>
      <c r="J399" s="232"/>
      <c r="K399" s="232"/>
      <c r="L399" s="236"/>
      <c r="M399" s="237"/>
      <c r="N399" s="238"/>
      <c r="O399" s="238"/>
      <c r="P399" s="238"/>
      <c r="Q399" s="238"/>
      <c r="R399" s="238"/>
      <c r="S399" s="238"/>
      <c r="T399" s="239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40" t="s">
        <v>187</v>
      </c>
      <c r="AU399" s="240" t="s">
        <v>82</v>
      </c>
      <c r="AV399" s="12" t="s">
        <v>80</v>
      </c>
      <c r="AW399" s="12" t="s">
        <v>36</v>
      </c>
      <c r="AX399" s="12" t="s">
        <v>73</v>
      </c>
      <c r="AY399" s="240" t="s">
        <v>175</v>
      </c>
    </row>
    <row r="400" s="13" customFormat="1">
      <c r="A400" s="13"/>
      <c r="B400" s="241"/>
      <c r="C400" s="242"/>
      <c r="D400" s="224" t="s">
        <v>187</v>
      </c>
      <c r="E400" s="243" t="s">
        <v>30</v>
      </c>
      <c r="F400" s="244" t="s">
        <v>4742</v>
      </c>
      <c r="G400" s="242"/>
      <c r="H400" s="245">
        <v>1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1" t="s">
        <v>187</v>
      </c>
      <c r="AU400" s="251" t="s">
        <v>82</v>
      </c>
      <c r="AV400" s="13" t="s">
        <v>82</v>
      </c>
      <c r="AW400" s="13" t="s">
        <v>36</v>
      </c>
      <c r="AX400" s="13" t="s">
        <v>73</v>
      </c>
      <c r="AY400" s="251" t="s">
        <v>175</v>
      </c>
    </row>
    <row r="401" s="15" customFormat="1">
      <c r="A401" s="15"/>
      <c r="B401" s="263"/>
      <c r="C401" s="264"/>
      <c r="D401" s="224" t="s">
        <v>187</v>
      </c>
      <c r="E401" s="265" t="s">
        <v>30</v>
      </c>
      <c r="F401" s="266" t="s">
        <v>231</v>
      </c>
      <c r="G401" s="264"/>
      <c r="H401" s="267">
        <v>1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73" t="s">
        <v>187</v>
      </c>
      <c r="AU401" s="273" t="s">
        <v>82</v>
      </c>
      <c r="AV401" s="15" t="s">
        <v>196</v>
      </c>
      <c r="AW401" s="15" t="s">
        <v>36</v>
      </c>
      <c r="AX401" s="15" t="s">
        <v>73</v>
      </c>
      <c r="AY401" s="273" t="s">
        <v>175</v>
      </c>
    </row>
    <row r="402" s="12" customFormat="1">
      <c r="A402" s="12"/>
      <c r="B402" s="231"/>
      <c r="C402" s="232"/>
      <c r="D402" s="224" t="s">
        <v>187</v>
      </c>
      <c r="E402" s="233" t="s">
        <v>30</v>
      </c>
      <c r="F402" s="234" t="s">
        <v>4816</v>
      </c>
      <c r="G402" s="232"/>
      <c r="H402" s="233" t="s">
        <v>30</v>
      </c>
      <c r="I402" s="235"/>
      <c r="J402" s="232"/>
      <c r="K402" s="232"/>
      <c r="L402" s="236"/>
      <c r="M402" s="237"/>
      <c r="N402" s="238"/>
      <c r="O402" s="238"/>
      <c r="P402" s="238"/>
      <c r="Q402" s="238"/>
      <c r="R402" s="238"/>
      <c r="S402" s="238"/>
      <c r="T402" s="239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T402" s="240" t="s">
        <v>187</v>
      </c>
      <c r="AU402" s="240" t="s">
        <v>82</v>
      </c>
      <c r="AV402" s="12" t="s">
        <v>80</v>
      </c>
      <c r="AW402" s="12" t="s">
        <v>36</v>
      </c>
      <c r="AX402" s="12" t="s">
        <v>73</v>
      </c>
      <c r="AY402" s="240" t="s">
        <v>175</v>
      </c>
    </row>
    <row r="403" s="12" customFormat="1">
      <c r="A403" s="12"/>
      <c r="B403" s="231"/>
      <c r="C403" s="232"/>
      <c r="D403" s="224" t="s">
        <v>187</v>
      </c>
      <c r="E403" s="233" t="s">
        <v>30</v>
      </c>
      <c r="F403" s="234" t="s">
        <v>4817</v>
      </c>
      <c r="G403" s="232"/>
      <c r="H403" s="233" t="s">
        <v>30</v>
      </c>
      <c r="I403" s="235"/>
      <c r="J403" s="232"/>
      <c r="K403" s="232"/>
      <c r="L403" s="236"/>
      <c r="M403" s="237"/>
      <c r="N403" s="238"/>
      <c r="O403" s="238"/>
      <c r="P403" s="238"/>
      <c r="Q403" s="238"/>
      <c r="R403" s="238"/>
      <c r="S403" s="238"/>
      <c r="T403" s="239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T403" s="240" t="s">
        <v>187</v>
      </c>
      <c r="AU403" s="240" t="s">
        <v>82</v>
      </c>
      <c r="AV403" s="12" t="s">
        <v>80</v>
      </c>
      <c r="AW403" s="12" t="s">
        <v>36</v>
      </c>
      <c r="AX403" s="12" t="s">
        <v>73</v>
      </c>
      <c r="AY403" s="240" t="s">
        <v>175</v>
      </c>
    </row>
    <row r="404" s="13" customFormat="1">
      <c r="A404" s="13"/>
      <c r="B404" s="241"/>
      <c r="C404" s="242"/>
      <c r="D404" s="224" t="s">
        <v>187</v>
      </c>
      <c r="E404" s="243" t="s">
        <v>30</v>
      </c>
      <c r="F404" s="244" t="s">
        <v>4818</v>
      </c>
      <c r="G404" s="242"/>
      <c r="H404" s="245">
        <v>1</v>
      </c>
      <c r="I404" s="246"/>
      <c r="J404" s="242"/>
      <c r="K404" s="242"/>
      <c r="L404" s="247"/>
      <c r="M404" s="248"/>
      <c r="N404" s="249"/>
      <c r="O404" s="249"/>
      <c r="P404" s="249"/>
      <c r="Q404" s="249"/>
      <c r="R404" s="249"/>
      <c r="S404" s="249"/>
      <c r="T404" s="250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1" t="s">
        <v>187</v>
      </c>
      <c r="AU404" s="251" t="s">
        <v>82</v>
      </c>
      <c r="AV404" s="13" t="s">
        <v>82</v>
      </c>
      <c r="AW404" s="13" t="s">
        <v>36</v>
      </c>
      <c r="AX404" s="13" t="s">
        <v>73</v>
      </c>
      <c r="AY404" s="251" t="s">
        <v>175</v>
      </c>
    </row>
    <row r="405" s="15" customFormat="1">
      <c r="A405" s="15"/>
      <c r="B405" s="263"/>
      <c r="C405" s="264"/>
      <c r="D405" s="224" t="s">
        <v>187</v>
      </c>
      <c r="E405" s="265" t="s">
        <v>30</v>
      </c>
      <c r="F405" s="266" t="s">
        <v>231</v>
      </c>
      <c r="G405" s="264"/>
      <c r="H405" s="267">
        <v>1</v>
      </c>
      <c r="I405" s="268"/>
      <c r="J405" s="264"/>
      <c r="K405" s="264"/>
      <c r="L405" s="269"/>
      <c r="M405" s="270"/>
      <c r="N405" s="271"/>
      <c r="O405" s="271"/>
      <c r="P405" s="271"/>
      <c r="Q405" s="271"/>
      <c r="R405" s="271"/>
      <c r="S405" s="271"/>
      <c r="T405" s="272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73" t="s">
        <v>187</v>
      </c>
      <c r="AU405" s="273" t="s">
        <v>82</v>
      </c>
      <c r="AV405" s="15" t="s">
        <v>196</v>
      </c>
      <c r="AW405" s="15" t="s">
        <v>36</v>
      </c>
      <c r="AX405" s="15" t="s">
        <v>73</v>
      </c>
      <c r="AY405" s="273" t="s">
        <v>175</v>
      </c>
    </row>
    <row r="406" s="14" customFormat="1">
      <c r="A406" s="14"/>
      <c r="B406" s="252"/>
      <c r="C406" s="253"/>
      <c r="D406" s="224" t="s">
        <v>187</v>
      </c>
      <c r="E406" s="254" t="s">
        <v>30</v>
      </c>
      <c r="F406" s="255" t="s">
        <v>190</v>
      </c>
      <c r="G406" s="253"/>
      <c r="H406" s="256">
        <v>2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2" t="s">
        <v>187</v>
      </c>
      <c r="AU406" s="262" t="s">
        <v>82</v>
      </c>
      <c r="AV406" s="14" t="s">
        <v>181</v>
      </c>
      <c r="AW406" s="14" t="s">
        <v>36</v>
      </c>
      <c r="AX406" s="14" t="s">
        <v>80</v>
      </c>
      <c r="AY406" s="262" t="s">
        <v>175</v>
      </c>
    </row>
    <row r="407" s="2" customFormat="1" ht="16.5" customHeight="1">
      <c r="A407" s="42"/>
      <c r="B407" s="43"/>
      <c r="C407" s="287" t="s">
        <v>550</v>
      </c>
      <c r="D407" s="287" t="s">
        <v>770</v>
      </c>
      <c r="E407" s="288" t="s">
        <v>4819</v>
      </c>
      <c r="F407" s="289" t="s">
        <v>4820</v>
      </c>
      <c r="G407" s="290" t="s">
        <v>567</v>
      </c>
      <c r="H407" s="291">
        <v>1</v>
      </c>
      <c r="I407" s="292"/>
      <c r="J407" s="293">
        <f>ROUND(I407*H407,2)</f>
        <v>0</v>
      </c>
      <c r="K407" s="289" t="s">
        <v>30</v>
      </c>
      <c r="L407" s="294"/>
      <c r="M407" s="295" t="s">
        <v>30</v>
      </c>
      <c r="N407" s="296" t="s">
        <v>44</v>
      </c>
      <c r="O407" s="88"/>
      <c r="P407" s="220">
        <f>O407*H407</f>
        <v>0</v>
      </c>
      <c r="Q407" s="220">
        <v>0</v>
      </c>
      <c r="R407" s="220">
        <f>Q407*H407</f>
        <v>0</v>
      </c>
      <c r="S407" s="220">
        <v>0</v>
      </c>
      <c r="T407" s="221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2" t="s">
        <v>244</v>
      </c>
      <c r="AT407" s="222" t="s">
        <v>770</v>
      </c>
      <c r="AU407" s="222" t="s">
        <v>82</v>
      </c>
      <c r="AY407" s="20" t="s">
        <v>175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20" t="s">
        <v>80</v>
      </c>
      <c r="BK407" s="223">
        <f>ROUND(I407*H407,2)</f>
        <v>0</v>
      </c>
      <c r="BL407" s="20" t="s">
        <v>181</v>
      </c>
      <c r="BM407" s="222" t="s">
        <v>4821</v>
      </c>
    </row>
    <row r="408" s="2" customFormat="1">
      <c r="A408" s="42"/>
      <c r="B408" s="43"/>
      <c r="C408" s="44"/>
      <c r="D408" s="224" t="s">
        <v>183</v>
      </c>
      <c r="E408" s="44"/>
      <c r="F408" s="225" t="s">
        <v>4820</v>
      </c>
      <c r="G408" s="44"/>
      <c r="H408" s="44"/>
      <c r="I408" s="226"/>
      <c r="J408" s="44"/>
      <c r="K408" s="44"/>
      <c r="L408" s="48"/>
      <c r="M408" s="227"/>
      <c r="N408" s="228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183</v>
      </c>
      <c r="AU408" s="20" t="s">
        <v>82</v>
      </c>
    </row>
    <row r="409" s="2" customFormat="1">
      <c r="A409" s="42"/>
      <c r="B409" s="43"/>
      <c r="C409" s="44"/>
      <c r="D409" s="224" t="s">
        <v>311</v>
      </c>
      <c r="E409" s="44"/>
      <c r="F409" s="274" t="s">
        <v>4822</v>
      </c>
      <c r="G409" s="44"/>
      <c r="H409" s="44"/>
      <c r="I409" s="226"/>
      <c r="J409" s="44"/>
      <c r="K409" s="44"/>
      <c r="L409" s="48"/>
      <c r="M409" s="227"/>
      <c r="N409" s="228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311</v>
      </c>
      <c r="AU409" s="20" t="s">
        <v>82</v>
      </c>
    </row>
    <row r="410" s="12" customFormat="1">
      <c r="A410" s="12"/>
      <c r="B410" s="231"/>
      <c r="C410" s="232"/>
      <c r="D410" s="224" t="s">
        <v>187</v>
      </c>
      <c r="E410" s="233" t="s">
        <v>30</v>
      </c>
      <c r="F410" s="234" t="s">
        <v>4815</v>
      </c>
      <c r="G410" s="232"/>
      <c r="H410" s="233" t="s">
        <v>30</v>
      </c>
      <c r="I410" s="235"/>
      <c r="J410" s="232"/>
      <c r="K410" s="232"/>
      <c r="L410" s="236"/>
      <c r="M410" s="237"/>
      <c r="N410" s="238"/>
      <c r="O410" s="238"/>
      <c r="P410" s="238"/>
      <c r="Q410" s="238"/>
      <c r="R410" s="238"/>
      <c r="S410" s="238"/>
      <c r="T410" s="239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T410" s="240" t="s">
        <v>187</v>
      </c>
      <c r="AU410" s="240" t="s">
        <v>82</v>
      </c>
      <c r="AV410" s="12" t="s">
        <v>80</v>
      </c>
      <c r="AW410" s="12" t="s">
        <v>36</v>
      </c>
      <c r="AX410" s="12" t="s">
        <v>73</v>
      </c>
      <c r="AY410" s="240" t="s">
        <v>175</v>
      </c>
    </row>
    <row r="411" s="13" customFormat="1">
      <c r="A411" s="13"/>
      <c r="B411" s="241"/>
      <c r="C411" s="242"/>
      <c r="D411" s="224" t="s">
        <v>187</v>
      </c>
      <c r="E411" s="243" t="s">
        <v>30</v>
      </c>
      <c r="F411" s="244" t="s">
        <v>4742</v>
      </c>
      <c r="G411" s="242"/>
      <c r="H411" s="245">
        <v>1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1" t="s">
        <v>187</v>
      </c>
      <c r="AU411" s="251" t="s">
        <v>82</v>
      </c>
      <c r="AV411" s="13" t="s">
        <v>82</v>
      </c>
      <c r="AW411" s="13" t="s">
        <v>36</v>
      </c>
      <c r="AX411" s="13" t="s">
        <v>73</v>
      </c>
      <c r="AY411" s="251" t="s">
        <v>175</v>
      </c>
    </row>
    <row r="412" s="14" customFormat="1">
      <c r="A412" s="14"/>
      <c r="B412" s="252"/>
      <c r="C412" s="253"/>
      <c r="D412" s="224" t="s">
        <v>187</v>
      </c>
      <c r="E412" s="254" t="s">
        <v>30</v>
      </c>
      <c r="F412" s="255" t="s">
        <v>190</v>
      </c>
      <c r="G412" s="253"/>
      <c r="H412" s="256">
        <v>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2" t="s">
        <v>187</v>
      </c>
      <c r="AU412" s="262" t="s">
        <v>82</v>
      </c>
      <c r="AV412" s="14" t="s">
        <v>181</v>
      </c>
      <c r="AW412" s="14" t="s">
        <v>36</v>
      </c>
      <c r="AX412" s="14" t="s">
        <v>80</v>
      </c>
      <c r="AY412" s="262" t="s">
        <v>175</v>
      </c>
    </row>
    <row r="413" s="2" customFormat="1" ht="16.5" customHeight="1">
      <c r="A413" s="42"/>
      <c r="B413" s="43"/>
      <c r="C413" s="287" t="s">
        <v>556</v>
      </c>
      <c r="D413" s="297" t="s">
        <v>770</v>
      </c>
      <c r="E413" s="288" t="s">
        <v>3694</v>
      </c>
      <c r="F413" s="289" t="s">
        <v>3695</v>
      </c>
      <c r="G413" s="290" t="s">
        <v>567</v>
      </c>
      <c r="H413" s="291">
        <v>1</v>
      </c>
      <c r="I413" s="292"/>
      <c r="J413" s="293">
        <f>ROUND(I413*H413,2)</f>
        <v>0</v>
      </c>
      <c r="K413" s="289" t="s">
        <v>30</v>
      </c>
      <c r="L413" s="294"/>
      <c r="M413" s="295" t="s">
        <v>30</v>
      </c>
      <c r="N413" s="296" t="s">
        <v>44</v>
      </c>
      <c r="O413" s="88"/>
      <c r="P413" s="220">
        <f>O413*H413</f>
        <v>0</v>
      </c>
      <c r="Q413" s="220">
        <v>0</v>
      </c>
      <c r="R413" s="220">
        <f>Q413*H413</f>
        <v>0</v>
      </c>
      <c r="S413" s="220">
        <v>0</v>
      </c>
      <c r="T413" s="221">
        <f>S413*H413</f>
        <v>0</v>
      </c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R413" s="222" t="s">
        <v>462</v>
      </c>
      <c r="AT413" s="222" t="s">
        <v>770</v>
      </c>
      <c r="AU413" s="222" t="s">
        <v>82</v>
      </c>
      <c r="AY413" s="20" t="s">
        <v>175</v>
      </c>
      <c r="BE413" s="223">
        <f>IF(N413="základní",J413,0)</f>
        <v>0</v>
      </c>
      <c r="BF413" s="223">
        <f>IF(N413="snížená",J413,0)</f>
        <v>0</v>
      </c>
      <c r="BG413" s="223">
        <f>IF(N413="zákl. přenesená",J413,0)</f>
        <v>0</v>
      </c>
      <c r="BH413" s="223">
        <f>IF(N413="sníž. přenesená",J413,0)</f>
        <v>0</v>
      </c>
      <c r="BI413" s="223">
        <f>IF(N413="nulová",J413,0)</f>
        <v>0</v>
      </c>
      <c r="BJ413" s="20" t="s">
        <v>80</v>
      </c>
      <c r="BK413" s="223">
        <f>ROUND(I413*H413,2)</f>
        <v>0</v>
      </c>
      <c r="BL413" s="20" t="s">
        <v>305</v>
      </c>
      <c r="BM413" s="222" t="s">
        <v>4823</v>
      </c>
    </row>
    <row r="414" s="2" customFormat="1">
      <c r="A414" s="42"/>
      <c r="B414" s="43"/>
      <c r="C414" s="44"/>
      <c r="D414" s="224" t="s">
        <v>183</v>
      </c>
      <c r="E414" s="44"/>
      <c r="F414" s="225" t="s">
        <v>3695</v>
      </c>
      <c r="G414" s="44"/>
      <c r="H414" s="44"/>
      <c r="I414" s="226"/>
      <c r="J414" s="44"/>
      <c r="K414" s="44"/>
      <c r="L414" s="48"/>
      <c r="M414" s="227"/>
      <c r="N414" s="228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183</v>
      </c>
      <c r="AU414" s="20" t="s">
        <v>82</v>
      </c>
    </row>
    <row r="415" s="2" customFormat="1">
      <c r="A415" s="42"/>
      <c r="B415" s="43"/>
      <c r="C415" s="44"/>
      <c r="D415" s="224" t="s">
        <v>311</v>
      </c>
      <c r="E415" s="44"/>
      <c r="F415" s="274" t="s">
        <v>4824</v>
      </c>
      <c r="G415" s="44"/>
      <c r="H415" s="44"/>
      <c r="I415" s="226"/>
      <c r="J415" s="44"/>
      <c r="K415" s="44"/>
      <c r="L415" s="48"/>
      <c r="M415" s="227"/>
      <c r="N415" s="228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0" t="s">
        <v>311</v>
      </c>
      <c r="AU415" s="20" t="s">
        <v>82</v>
      </c>
    </row>
    <row r="416" s="12" customFormat="1">
      <c r="A416" s="12"/>
      <c r="B416" s="231"/>
      <c r="C416" s="232"/>
      <c r="D416" s="224" t="s">
        <v>187</v>
      </c>
      <c r="E416" s="233" t="s">
        <v>30</v>
      </c>
      <c r="F416" s="234" t="s">
        <v>4817</v>
      </c>
      <c r="G416" s="232"/>
      <c r="H416" s="233" t="s">
        <v>30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T416" s="240" t="s">
        <v>187</v>
      </c>
      <c r="AU416" s="240" t="s">
        <v>82</v>
      </c>
      <c r="AV416" s="12" t="s">
        <v>80</v>
      </c>
      <c r="AW416" s="12" t="s">
        <v>36</v>
      </c>
      <c r="AX416" s="12" t="s">
        <v>73</v>
      </c>
      <c r="AY416" s="240" t="s">
        <v>175</v>
      </c>
    </row>
    <row r="417" s="13" customFormat="1">
      <c r="A417" s="13"/>
      <c r="B417" s="241"/>
      <c r="C417" s="242"/>
      <c r="D417" s="224" t="s">
        <v>187</v>
      </c>
      <c r="E417" s="243" t="s">
        <v>30</v>
      </c>
      <c r="F417" s="244" t="s">
        <v>4742</v>
      </c>
      <c r="G417" s="242"/>
      <c r="H417" s="245">
        <v>1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1" t="s">
        <v>187</v>
      </c>
      <c r="AU417" s="251" t="s">
        <v>82</v>
      </c>
      <c r="AV417" s="13" t="s">
        <v>82</v>
      </c>
      <c r="AW417" s="13" t="s">
        <v>36</v>
      </c>
      <c r="AX417" s="13" t="s">
        <v>73</v>
      </c>
      <c r="AY417" s="251" t="s">
        <v>175</v>
      </c>
    </row>
    <row r="418" s="14" customFormat="1">
      <c r="A418" s="14"/>
      <c r="B418" s="252"/>
      <c r="C418" s="253"/>
      <c r="D418" s="224" t="s">
        <v>187</v>
      </c>
      <c r="E418" s="254" t="s">
        <v>30</v>
      </c>
      <c r="F418" s="255" t="s">
        <v>190</v>
      </c>
      <c r="G418" s="253"/>
      <c r="H418" s="256">
        <v>1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2" t="s">
        <v>187</v>
      </c>
      <c r="AU418" s="262" t="s">
        <v>82</v>
      </c>
      <c r="AV418" s="14" t="s">
        <v>181</v>
      </c>
      <c r="AW418" s="14" t="s">
        <v>36</v>
      </c>
      <c r="AX418" s="14" t="s">
        <v>80</v>
      </c>
      <c r="AY418" s="262" t="s">
        <v>175</v>
      </c>
    </row>
    <row r="419" s="2" customFormat="1" ht="16.5" customHeight="1">
      <c r="A419" s="42"/>
      <c r="B419" s="43"/>
      <c r="C419" s="211" t="s">
        <v>564</v>
      </c>
      <c r="D419" s="211" t="s">
        <v>176</v>
      </c>
      <c r="E419" s="212" t="s">
        <v>3687</v>
      </c>
      <c r="F419" s="213" t="s">
        <v>3688</v>
      </c>
      <c r="G419" s="214" t="s">
        <v>567</v>
      </c>
      <c r="H419" s="215">
        <v>2</v>
      </c>
      <c r="I419" s="216"/>
      <c r="J419" s="217">
        <f>ROUND(I419*H419,2)</f>
        <v>0</v>
      </c>
      <c r="K419" s="213" t="s">
        <v>180</v>
      </c>
      <c r="L419" s="48"/>
      <c r="M419" s="218" t="s">
        <v>30</v>
      </c>
      <c r="N419" s="219" t="s">
        <v>44</v>
      </c>
      <c r="O419" s="88"/>
      <c r="P419" s="220">
        <f>O419*H419</f>
        <v>0</v>
      </c>
      <c r="Q419" s="220">
        <v>0.00013999999999999998</v>
      </c>
      <c r="R419" s="220">
        <f>Q419*H419</f>
        <v>0.00028</v>
      </c>
      <c r="S419" s="220">
        <v>0</v>
      </c>
      <c r="T419" s="221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2" t="s">
        <v>305</v>
      </c>
      <c r="AT419" s="222" t="s">
        <v>176</v>
      </c>
      <c r="AU419" s="222" t="s">
        <v>82</v>
      </c>
      <c r="AY419" s="20" t="s">
        <v>175</v>
      </c>
      <c r="BE419" s="223">
        <f>IF(N419="základní",J419,0)</f>
        <v>0</v>
      </c>
      <c r="BF419" s="223">
        <f>IF(N419="snížená",J419,0)</f>
        <v>0</v>
      </c>
      <c r="BG419" s="223">
        <f>IF(N419="zákl. přenesená",J419,0)</f>
        <v>0</v>
      </c>
      <c r="BH419" s="223">
        <f>IF(N419="sníž. přenesená",J419,0)</f>
        <v>0</v>
      </c>
      <c r="BI419" s="223">
        <f>IF(N419="nulová",J419,0)</f>
        <v>0</v>
      </c>
      <c r="BJ419" s="20" t="s">
        <v>80</v>
      </c>
      <c r="BK419" s="223">
        <f>ROUND(I419*H419,2)</f>
        <v>0</v>
      </c>
      <c r="BL419" s="20" t="s">
        <v>305</v>
      </c>
      <c r="BM419" s="222" t="s">
        <v>4825</v>
      </c>
    </row>
    <row r="420" s="2" customFormat="1">
      <c r="A420" s="42"/>
      <c r="B420" s="43"/>
      <c r="C420" s="44"/>
      <c r="D420" s="224" t="s">
        <v>183</v>
      </c>
      <c r="E420" s="44"/>
      <c r="F420" s="225" t="s">
        <v>3690</v>
      </c>
      <c r="G420" s="44"/>
      <c r="H420" s="44"/>
      <c r="I420" s="226"/>
      <c r="J420" s="44"/>
      <c r="K420" s="44"/>
      <c r="L420" s="48"/>
      <c r="M420" s="227"/>
      <c r="N420" s="228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183</v>
      </c>
      <c r="AU420" s="20" t="s">
        <v>82</v>
      </c>
    </row>
    <row r="421" s="2" customFormat="1">
      <c r="A421" s="42"/>
      <c r="B421" s="43"/>
      <c r="C421" s="44"/>
      <c r="D421" s="229" t="s">
        <v>185</v>
      </c>
      <c r="E421" s="44"/>
      <c r="F421" s="230" t="s">
        <v>4826</v>
      </c>
      <c r="G421" s="44"/>
      <c r="H421" s="44"/>
      <c r="I421" s="226"/>
      <c r="J421" s="44"/>
      <c r="K421" s="44"/>
      <c r="L421" s="48"/>
      <c r="M421" s="227"/>
      <c r="N421" s="228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185</v>
      </c>
      <c r="AU421" s="20" t="s">
        <v>82</v>
      </c>
    </row>
    <row r="422" s="2" customFormat="1">
      <c r="A422" s="42"/>
      <c r="B422" s="43"/>
      <c r="C422" s="44"/>
      <c r="D422" s="224" t="s">
        <v>311</v>
      </c>
      <c r="E422" s="44"/>
      <c r="F422" s="274" t="s">
        <v>4827</v>
      </c>
      <c r="G422" s="44"/>
      <c r="H422" s="44"/>
      <c r="I422" s="226"/>
      <c r="J422" s="44"/>
      <c r="K422" s="44"/>
      <c r="L422" s="48"/>
      <c r="M422" s="227"/>
      <c r="N422" s="228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311</v>
      </c>
      <c r="AU422" s="20" t="s">
        <v>82</v>
      </c>
    </row>
    <row r="423" s="12" customFormat="1">
      <c r="A423" s="12"/>
      <c r="B423" s="231"/>
      <c r="C423" s="232"/>
      <c r="D423" s="224" t="s">
        <v>187</v>
      </c>
      <c r="E423" s="233" t="s">
        <v>30</v>
      </c>
      <c r="F423" s="234" t="s">
        <v>4828</v>
      </c>
      <c r="G423" s="232"/>
      <c r="H423" s="233" t="s">
        <v>30</v>
      </c>
      <c r="I423" s="235"/>
      <c r="J423" s="232"/>
      <c r="K423" s="232"/>
      <c r="L423" s="236"/>
      <c r="M423" s="237"/>
      <c r="N423" s="238"/>
      <c r="O423" s="238"/>
      <c r="P423" s="238"/>
      <c r="Q423" s="238"/>
      <c r="R423" s="238"/>
      <c r="S423" s="238"/>
      <c r="T423" s="239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T423" s="240" t="s">
        <v>187</v>
      </c>
      <c r="AU423" s="240" t="s">
        <v>82</v>
      </c>
      <c r="AV423" s="12" t="s">
        <v>80</v>
      </c>
      <c r="AW423" s="12" t="s">
        <v>36</v>
      </c>
      <c r="AX423" s="12" t="s">
        <v>73</v>
      </c>
      <c r="AY423" s="240" t="s">
        <v>175</v>
      </c>
    </row>
    <row r="424" s="13" customFormat="1">
      <c r="A424" s="13"/>
      <c r="B424" s="241"/>
      <c r="C424" s="242"/>
      <c r="D424" s="224" t="s">
        <v>187</v>
      </c>
      <c r="E424" s="243" t="s">
        <v>30</v>
      </c>
      <c r="F424" s="244" t="s">
        <v>4829</v>
      </c>
      <c r="G424" s="242"/>
      <c r="H424" s="245">
        <v>2</v>
      </c>
      <c r="I424" s="246"/>
      <c r="J424" s="242"/>
      <c r="K424" s="242"/>
      <c r="L424" s="247"/>
      <c r="M424" s="248"/>
      <c r="N424" s="249"/>
      <c r="O424" s="249"/>
      <c r="P424" s="249"/>
      <c r="Q424" s="249"/>
      <c r="R424" s="249"/>
      <c r="S424" s="249"/>
      <c r="T424" s="250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1" t="s">
        <v>187</v>
      </c>
      <c r="AU424" s="251" t="s">
        <v>82</v>
      </c>
      <c r="AV424" s="13" t="s">
        <v>82</v>
      </c>
      <c r="AW424" s="13" t="s">
        <v>36</v>
      </c>
      <c r="AX424" s="13" t="s">
        <v>73</v>
      </c>
      <c r="AY424" s="251" t="s">
        <v>175</v>
      </c>
    </row>
    <row r="425" s="14" customFormat="1">
      <c r="A425" s="14"/>
      <c r="B425" s="252"/>
      <c r="C425" s="253"/>
      <c r="D425" s="224" t="s">
        <v>187</v>
      </c>
      <c r="E425" s="254" t="s">
        <v>30</v>
      </c>
      <c r="F425" s="255" t="s">
        <v>190</v>
      </c>
      <c r="G425" s="253"/>
      <c r="H425" s="256">
        <v>2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2" t="s">
        <v>187</v>
      </c>
      <c r="AU425" s="262" t="s">
        <v>82</v>
      </c>
      <c r="AV425" s="14" t="s">
        <v>181</v>
      </c>
      <c r="AW425" s="14" t="s">
        <v>36</v>
      </c>
      <c r="AX425" s="14" t="s">
        <v>80</v>
      </c>
      <c r="AY425" s="262" t="s">
        <v>175</v>
      </c>
    </row>
    <row r="426" s="2" customFormat="1" ht="16.5" customHeight="1">
      <c r="A426" s="42"/>
      <c r="B426" s="43"/>
      <c r="C426" s="287" t="s">
        <v>574</v>
      </c>
      <c r="D426" s="287" t="s">
        <v>770</v>
      </c>
      <c r="E426" s="288" t="s">
        <v>4830</v>
      </c>
      <c r="F426" s="289" t="s">
        <v>4831</v>
      </c>
      <c r="G426" s="290" t="s">
        <v>567</v>
      </c>
      <c r="H426" s="291">
        <v>2</v>
      </c>
      <c r="I426" s="292"/>
      <c r="J426" s="293">
        <f>ROUND(I426*H426,2)</f>
        <v>0</v>
      </c>
      <c r="K426" s="289" t="s">
        <v>180</v>
      </c>
      <c r="L426" s="294"/>
      <c r="M426" s="295" t="s">
        <v>30</v>
      </c>
      <c r="N426" s="296" t="s">
        <v>44</v>
      </c>
      <c r="O426" s="88"/>
      <c r="P426" s="220">
        <f>O426*H426</f>
        <v>0</v>
      </c>
      <c r="Q426" s="220">
        <v>0.0005</v>
      </c>
      <c r="R426" s="220">
        <f>Q426*H426</f>
        <v>0.001</v>
      </c>
      <c r="S426" s="220">
        <v>0</v>
      </c>
      <c r="T426" s="221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22" t="s">
        <v>244</v>
      </c>
      <c r="AT426" s="222" t="s">
        <v>770</v>
      </c>
      <c r="AU426" s="222" t="s">
        <v>82</v>
      </c>
      <c r="AY426" s="20" t="s">
        <v>175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20" t="s">
        <v>80</v>
      </c>
      <c r="BK426" s="223">
        <f>ROUND(I426*H426,2)</f>
        <v>0</v>
      </c>
      <c r="BL426" s="20" t="s">
        <v>181</v>
      </c>
      <c r="BM426" s="222" t="s">
        <v>4832</v>
      </c>
    </row>
    <row r="427" s="2" customFormat="1">
      <c r="A427" s="42"/>
      <c r="B427" s="43"/>
      <c r="C427" s="44"/>
      <c r="D427" s="224" t="s">
        <v>183</v>
      </c>
      <c r="E427" s="44"/>
      <c r="F427" s="225" t="s">
        <v>4831</v>
      </c>
      <c r="G427" s="44"/>
      <c r="H427" s="44"/>
      <c r="I427" s="226"/>
      <c r="J427" s="44"/>
      <c r="K427" s="44"/>
      <c r="L427" s="48"/>
      <c r="M427" s="227"/>
      <c r="N427" s="228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0" t="s">
        <v>183</v>
      </c>
      <c r="AU427" s="20" t="s">
        <v>82</v>
      </c>
    </row>
    <row r="428" s="2" customFormat="1">
      <c r="A428" s="42"/>
      <c r="B428" s="43"/>
      <c r="C428" s="44"/>
      <c r="D428" s="224" t="s">
        <v>311</v>
      </c>
      <c r="E428" s="44"/>
      <c r="F428" s="274" t="s">
        <v>4833</v>
      </c>
      <c r="G428" s="44"/>
      <c r="H428" s="44"/>
      <c r="I428" s="226"/>
      <c r="J428" s="44"/>
      <c r="K428" s="44"/>
      <c r="L428" s="48"/>
      <c r="M428" s="227"/>
      <c r="N428" s="228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311</v>
      </c>
      <c r="AU428" s="20" t="s">
        <v>82</v>
      </c>
    </row>
    <row r="429" s="2" customFormat="1" ht="16.5" customHeight="1">
      <c r="A429" s="42"/>
      <c r="B429" s="43"/>
      <c r="C429" s="211" t="s">
        <v>581</v>
      </c>
      <c r="D429" s="211" t="s">
        <v>176</v>
      </c>
      <c r="E429" s="212" t="s">
        <v>4834</v>
      </c>
      <c r="F429" s="213" t="s">
        <v>4835</v>
      </c>
      <c r="G429" s="214" t="s">
        <v>567</v>
      </c>
      <c r="H429" s="215">
        <v>1</v>
      </c>
      <c r="I429" s="216"/>
      <c r="J429" s="217">
        <f>ROUND(I429*H429,2)</f>
        <v>0</v>
      </c>
      <c r="K429" s="213" t="s">
        <v>180</v>
      </c>
      <c r="L429" s="48"/>
      <c r="M429" s="218" t="s">
        <v>30</v>
      </c>
      <c r="N429" s="219" t="s">
        <v>44</v>
      </c>
      <c r="O429" s="88"/>
      <c r="P429" s="220">
        <f>O429*H429</f>
        <v>0</v>
      </c>
      <c r="Q429" s="220">
        <v>0.00023</v>
      </c>
      <c r="R429" s="220">
        <f>Q429*H429</f>
        <v>0.00023</v>
      </c>
      <c r="S429" s="220">
        <v>0</v>
      </c>
      <c r="T429" s="221">
        <f>S429*H429</f>
        <v>0</v>
      </c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R429" s="222" t="s">
        <v>305</v>
      </c>
      <c r="AT429" s="222" t="s">
        <v>176</v>
      </c>
      <c r="AU429" s="222" t="s">
        <v>82</v>
      </c>
      <c r="AY429" s="20" t="s">
        <v>175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20" t="s">
        <v>80</v>
      </c>
      <c r="BK429" s="223">
        <f>ROUND(I429*H429,2)</f>
        <v>0</v>
      </c>
      <c r="BL429" s="20" t="s">
        <v>305</v>
      </c>
      <c r="BM429" s="222" t="s">
        <v>4836</v>
      </c>
    </row>
    <row r="430" s="2" customFormat="1">
      <c r="A430" s="42"/>
      <c r="B430" s="43"/>
      <c r="C430" s="44"/>
      <c r="D430" s="224" t="s">
        <v>183</v>
      </c>
      <c r="E430" s="44"/>
      <c r="F430" s="225" t="s">
        <v>4837</v>
      </c>
      <c r="G430" s="44"/>
      <c r="H430" s="44"/>
      <c r="I430" s="226"/>
      <c r="J430" s="44"/>
      <c r="K430" s="44"/>
      <c r="L430" s="48"/>
      <c r="M430" s="227"/>
      <c r="N430" s="228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183</v>
      </c>
      <c r="AU430" s="20" t="s">
        <v>82</v>
      </c>
    </row>
    <row r="431" s="2" customFormat="1">
      <c r="A431" s="42"/>
      <c r="B431" s="43"/>
      <c r="C431" s="44"/>
      <c r="D431" s="229" t="s">
        <v>185</v>
      </c>
      <c r="E431" s="44"/>
      <c r="F431" s="230" t="s">
        <v>4838</v>
      </c>
      <c r="G431" s="44"/>
      <c r="H431" s="44"/>
      <c r="I431" s="226"/>
      <c r="J431" s="44"/>
      <c r="K431" s="44"/>
      <c r="L431" s="48"/>
      <c r="M431" s="227"/>
      <c r="N431" s="228"/>
      <c r="O431" s="88"/>
      <c r="P431" s="88"/>
      <c r="Q431" s="88"/>
      <c r="R431" s="88"/>
      <c r="S431" s="88"/>
      <c r="T431" s="89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T431" s="20" t="s">
        <v>185</v>
      </c>
      <c r="AU431" s="20" t="s">
        <v>82</v>
      </c>
    </row>
    <row r="432" s="2" customFormat="1">
      <c r="A432" s="42"/>
      <c r="B432" s="43"/>
      <c r="C432" s="44"/>
      <c r="D432" s="224" t="s">
        <v>311</v>
      </c>
      <c r="E432" s="44"/>
      <c r="F432" s="274" t="s">
        <v>4839</v>
      </c>
      <c r="G432" s="44"/>
      <c r="H432" s="44"/>
      <c r="I432" s="226"/>
      <c r="J432" s="44"/>
      <c r="K432" s="44"/>
      <c r="L432" s="48"/>
      <c r="M432" s="227"/>
      <c r="N432" s="228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311</v>
      </c>
      <c r="AU432" s="20" t="s">
        <v>82</v>
      </c>
    </row>
    <row r="433" s="12" customFormat="1">
      <c r="A433" s="12"/>
      <c r="B433" s="231"/>
      <c r="C433" s="232"/>
      <c r="D433" s="224" t="s">
        <v>187</v>
      </c>
      <c r="E433" s="233" t="s">
        <v>30</v>
      </c>
      <c r="F433" s="234" t="s">
        <v>4840</v>
      </c>
      <c r="G433" s="232"/>
      <c r="H433" s="233" t="s">
        <v>30</v>
      </c>
      <c r="I433" s="235"/>
      <c r="J433" s="232"/>
      <c r="K433" s="232"/>
      <c r="L433" s="236"/>
      <c r="M433" s="237"/>
      <c r="N433" s="238"/>
      <c r="O433" s="238"/>
      <c r="P433" s="238"/>
      <c r="Q433" s="238"/>
      <c r="R433" s="238"/>
      <c r="S433" s="238"/>
      <c r="T433" s="239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40" t="s">
        <v>187</v>
      </c>
      <c r="AU433" s="240" t="s">
        <v>82</v>
      </c>
      <c r="AV433" s="12" t="s">
        <v>80</v>
      </c>
      <c r="AW433" s="12" t="s">
        <v>36</v>
      </c>
      <c r="AX433" s="12" t="s">
        <v>73</v>
      </c>
      <c r="AY433" s="240" t="s">
        <v>175</v>
      </c>
    </row>
    <row r="434" s="13" customFormat="1">
      <c r="A434" s="13"/>
      <c r="B434" s="241"/>
      <c r="C434" s="242"/>
      <c r="D434" s="224" t="s">
        <v>187</v>
      </c>
      <c r="E434" s="243" t="s">
        <v>30</v>
      </c>
      <c r="F434" s="244" t="s">
        <v>4742</v>
      </c>
      <c r="G434" s="242"/>
      <c r="H434" s="245">
        <v>1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1" t="s">
        <v>187</v>
      </c>
      <c r="AU434" s="251" t="s">
        <v>82</v>
      </c>
      <c r="AV434" s="13" t="s">
        <v>82</v>
      </c>
      <c r="AW434" s="13" t="s">
        <v>36</v>
      </c>
      <c r="AX434" s="13" t="s">
        <v>73</v>
      </c>
      <c r="AY434" s="251" t="s">
        <v>175</v>
      </c>
    </row>
    <row r="435" s="14" customFormat="1">
      <c r="A435" s="14"/>
      <c r="B435" s="252"/>
      <c r="C435" s="253"/>
      <c r="D435" s="224" t="s">
        <v>187</v>
      </c>
      <c r="E435" s="254" t="s">
        <v>30</v>
      </c>
      <c r="F435" s="255" t="s">
        <v>190</v>
      </c>
      <c r="G435" s="253"/>
      <c r="H435" s="256">
        <v>1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2" t="s">
        <v>187</v>
      </c>
      <c r="AU435" s="262" t="s">
        <v>82</v>
      </c>
      <c r="AV435" s="14" t="s">
        <v>181</v>
      </c>
      <c r="AW435" s="14" t="s">
        <v>36</v>
      </c>
      <c r="AX435" s="14" t="s">
        <v>80</v>
      </c>
      <c r="AY435" s="262" t="s">
        <v>175</v>
      </c>
    </row>
    <row r="436" s="2" customFormat="1" ht="16.5" customHeight="1">
      <c r="A436" s="42"/>
      <c r="B436" s="43"/>
      <c r="C436" s="211" t="s">
        <v>587</v>
      </c>
      <c r="D436" s="211" t="s">
        <v>176</v>
      </c>
      <c r="E436" s="212" t="s">
        <v>4841</v>
      </c>
      <c r="F436" s="213" t="s">
        <v>4842</v>
      </c>
      <c r="G436" s="214" t="s">
        <v>567</v>
      </c>
      <c r="H436" s="215">
        <v>2</v>
      </c>
      <c r="I436" s="216"/>
      <c r="J436" s="217">
        <f>ROUND(I436*H436,2)</f>
        <v>0</v>
      </c>
      <c r="K436" s="213" t="s">
        <v>180</v>
      </c>
      <c r="L436" s="48"/>
      <c r="M436" s="218" t="s">
        <v>30</v>
      </c>
      <c r="N436" s="219" t="s">
        <v>44</v>
      </c>
      <c r="O436" s="88"/>
      <c r="P436" s="220">
        <f>O436*H436</f>
        <v>0</v>
      </c>
      <c r="Q436" s="220">
        <v>0.00077</v>
      </c>
      <c r="R436" s="220">
        <f>Q436*H436</f>
        <v>0.00154</v>
      </c>
      <c r="S436" s="220">
        <v>0</v>
      </c>
      <c r="T436" s="221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22" t="s">
        <v>305</v>
      </c>
      <c r="AT436" s="222" t="s">
        <v>176</v>
      </c>
      <c r="AU436" s="222" t="s">
        <v>82</v>
      </c>
      <c r="AY436" s="20" t="s">
        <v>175</v>
      </c>
      <c r="BE436" s="223">
        <f>IF(N436="základní",J436,0)</f>
        <v>0</v>
      </c>
      <c r="BF436" s="223">
        <f>IF(N436="snížená",J436,0)</f>
        <v>0</v>
      </c>
      <c r="BG436" s="223">
        <f>IF(N436="zákl. přenesená",J436,0)</f>
        <v>0</v>
      </c>
      <c r="BH436" s="223">
        <f>IF(N436="sníž. přenesená",J436,0)</f>
        <v>0</v>
      </c>
      <c r="BI436" s="223">
        <f>IF(N436="nulová",J436,0)</f>
        <v>0</v>
      </c>
      <c r="BJ436" s="20" t="s">
        <v>80</v>
      </c>
      <c r="BK436" s="223">
        <f>ROUND(I436*H436,2)</f>
        <v>0</v>
      </c>
      <c r="BL436" s="20" t="s">
        <v>305</v>
      </c>
      <c r="BM436" s="222" t="s">
        <v>4843</v>
      </c>
    </row>
    <row r="437" s="2" customFormat="1">
      <c r="A437" s="42"/>
      <c r="B437" s="43"/>
      <c r="C437" s="44"/>
      <c r="D437" s="224" t="s">
        <v>183</v>
      </c>
      <c r="E437" s="44"/>
      <c r="F437" s="225" t="s">
        <v>4844</v>
      </c>
      <c r="G437" s="44"/>
      <c r="H437" s="44"/>
      <c r="I437" s="226"/>
      <c r="J437" s="44"/>
      <c r="K437" s="44"/>
      <c r="L437" s="48"/>
      <c r="M437" s="227"/>
      <c r="N437" s="228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183</v>
      </c>
      <c r="AU437" s="20" t="s">
        <v>82</v>
      </c>
    </row>
    <row r="438" s="2" customFormat="1">
      <c r="A438" s="42"/>
      <c r="B438" s="43"/>
      <c r="C438" s="44"/>
      <c r="D438" s="229" t="s">
        <v>185</v>
      </c>
      <c r="E438" s="44"/>
      <c r="F438" s="230" t="s">
        <v>4845</v>
      </c>
      <c r="G438" s="44"/>
      <c r="H438" s="44"/>
      <c r="I438" s="226"/>
      <c r="J438" s="44"/>
      <c r="K438" s="44"/>
      <c r="L438" s="48"/>
      <c r="M438" s="227"/>
      <c r="N438" s="228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185</v>
      </c>
      <c r="AU438" s="20" t="s">
        <v>82</v>
      </c>
    </row>
    <row r="439" s="2" customFormat="1">
      <c r="A439" s="42"/>
      <c r="B439" s="43"/>
      <c r="C439" s="44"/>
      <c r="D439" s="224" t="s">
        <v>311</v>
      </c>
      <c r="E439" s="44"/>
      <c r="F439" s="274" t="s">
        <v>4846</v>
      </c>
      <c r="G439" s="44"/>
      <c r="H439" s="44"/>
      <c r="I439" s="226"/>
      <c r="J439" s="44"/>
      <c r="K439" s="44"/>
      <c r="L439" s="48"/>
      <c r="M439" s="227"/>
      <c r="N439" s="228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0" t="s">
        <v>311</v>
      </c>
      <c r="AU439" s="20" t="s">
        <v>82</v>
      </c>
    </row>
    <row r="440" s="12" customFormat="1">
      <c r="A440" s="12"/>
      <c r="B440" s="231"/>
      <c r="C440" s="232"/>
      <c r="D440" s="224" t="s">
        <v>187</v>
      </c>
      <c r="E440" s="233" t="s">
        <v>30</v>
      </c>
      <c r="F440" s="234" t="s">
        <v>4847</v>
      </c>
      <c r="G440" s="232"/>
      <c r="H440" s="233" t="s">
        <v>30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T440" s="240" t="s">
        <v>187</v>
      </c>
      <c r="AU440" s="240" t="s">
        <v>82</v>
      </c>
      <c r="AV440" s="12" t="s">
        <v>80</v>
      </c>
      <c r="AW440" s="12" t="s">
        <v>36</v>
      </c>
      <c r="AX440" s="12" t="s">
        <v>73</v>
      </c>
      <c r="AY440" s="240" t="s">
        <v>175</v>
      </c>
    </row>
    <row r="441" s="13" customFormat="1">
      <c r="A441" s="13"/>
      <c r="B441" s="241"/>
      <c r="C441" s="242"/>
      <c r="D441" s="224" t="s">
        <v>187</v>
      </c>
      <c r="E441" s="243" t="s">
        <v>30</v>
      </c>
      <c r="F441" s="244" t="s">
        <v>4829</v>
      </c>
      <c r="G441" s="242"/>
      <c r="H441" s="245">
        <v>2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1" t="s">
        <v>187</v>
      </c>
      <c r="AU441" s="251" t="s">
        <v>82</v>
      </c>
      <c r="AV441" s="13" t="s">
        <v>82</v>
      </c>
      <c r="AW441" s="13" t="s">
        <v>36</v>
      </c>
      <c r="AX441" s="13" t="s">
        <v>73</v>
      </c>
      <c r="AY441" s="251" t="s">
        <v>175</v>
      </c>
    </row>
    <row r="442" s="14" customFormat="1">
      <c r="A442" s="14"/>
      <c r="B442" s="252"/>
      <c r="C442" s="253"/>
      <c r="D442" s="224" t="s">
        <v>187</v>
      </c>
      <c r="E442" s="254" t="s">
        <v>30</v>
      </c>
      <c r="F442" s="255" t="s">
        <v>190</v>
      </c>
      <c r="G442" s="253"/>
      <c r="H442" s="256">
        <v>2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2" t="s">
        <v>187</v>
      </c>
      <c r="AU442" s="262" t="s">
        <v>82</v>
      </c>
      <c r="AV442" s="14" t="s">
        <v>181</v>
      </c>
      <c r="AW442" s="14" t="s">
        <v>36</v>
      </c>
      <c r="AX442" s="14" t="s">
        <v>80</v>
      </c>
      <c r="AY442" s="262" t="s">
        <v>175</v>
      </c>
    </row>
    <row r="443" s="2" customFormat="1" ht="16.5" customHeight="1">
      <c r="A443" s="42"/>
      <c r="B443" s="43"/>
      <c r="C443" s="211" t="s">
        <v>594</v>
      </c>
      <c r="D443" s="211" t="s">
        <v>176</v>
      </c>
      <c r="E443" s="212" t="s">
        <v>4848</v>
      </c>
      <c r="F443" s="213" t="s">
        <v>4849</v>
      </c>
      <c r="G443" s="214" t="s">
        <v>567</v>
      </c>
      <c r="H443" s="215">
        <v>2</v>
      </c>
      <c r="I443" s="216"/>
      <c r="J443" s="217">
        <f>ROUND(I443*H443,2)</f>
        <v>0</v>
      </c>
      <c r="K443" s="213" t="s">
        <v>180</v>
      </c>
      <c r="L443" s="48"/>
      <c r="M443" s="218" t="s">
        <v>30</v>
      </c>
      <c r="N443" s="219" t="s">
        <v>44</v>
      </c>
      <c r="O443" s="88"/>
      <c r="P443" s="220">
        <f>O443*H443</f>
        <v>0</v>
      </c>
      <c r="Q443" s="220">
        <v>0.00093</v>
      </c>
      <c r="R443" s="220">
        <f>Q443*H443</f>
        <v>0.00186</v>
      </c>
      <c r="S443" s="220">
        <v>0</v>
      </c>
      <c r="T443" s="221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2" t="s">
        <v>305</v>
      </c>
      <c r="AT443" s="222" t="s">
        <v>176</v>
      </c>
      <c r="AU443" s="222" t="s">
        <v>82</v>
      </c>
      <c r="AY443" s="20" t="s">
        <v>175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20" t="s">
        <v>80</v>
      </c>
      <c r="BK443" s="223">
        <f>ROUND(I443*H443,2)</f>
        <v>0</v>
      </c>
      <c r="BL443" s="20" t="s">
        <v>305</v>
      </c>
      <c r="BM443" s="222" t="s">
        <v>4850</v>
      </c>
    </row>
    <row r="444" s="2" customFormat="1">
      <c r="A444" s="42"/>
      <c r="B444" s="43"/>
      <c r="C444" s="44"/>
      <c r="D444" s="224" t="s">
        <v>183</v>
      </c>
      <c r="E444" s="44"/>
      <c r="F444" s="225" t="s">
        <v>4851</v>
      </c>
      <c r="G444" s="44"/>
      <c r="H444" s="44"/>
      <c r="I444" s="226"/>
      <c r="J444" s="44"/>
      <c r="K444" s="44"/>
      <c r="L444" s="48"/>
      <c r="M444" s="227"/>
      <c r="N444" s="228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183</v>
      </c>
      <c r="AU444" s="20" t="s">
        <v>82</v>
      </c>
    </row>
    <row r="445" s="2" customFormat="1">
      <c r="A445" s="42"/>
      <c r="B445" s="43"/>
      <c r="C445" s="44"/>
      <c r="D445" s="229" t="s">
        <v>185</v>
      </c>
      <c r="E445" s="44"/>
      <c r="F445" s="230" t="s">
        <v>4852</v>
      </c>
      <c r="G445" s="44"/>
      <c r="H445" s="44"/>
      <c r="I445" s="226"/>
      <c r="J445" s="44"/>
      <c r="K445" s="44"/>
      <c r="L445" s="48"/>
      <c r="M445" s="227"/>
      <c r="N445" s="228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185</v>
      </c>
      <c r="AU445" s="20" t="s">
        <v>82</v>
      </c>
    </row>
    <row r="446" s="2" customFormat="1">
      <c r="A446" s="42"/>
      <c r="B446" s="43"/>
      <c r="C446" s="44"/>
      <c r="D446" s="224" t="s">
        <v>311</v>
      </c>
      <c r="E446" s="44"/>
      <c r="F446" s="274" t="s">
        <v>4853</v>
      </c>
      <c r="G446" s="44"/>
      <c r="H446" s="44"/>
      <c r="I446" s="226"/>
      <c r="J446" s="44"/>
      <c r="K446" s="44"/>
      <c r="L446" s="48"/>
      <c r="M446" s="227"/>
      <c r="N446" s="228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311</v>
      </c>
      <c r="AU446" s="20" t="s">
        <v>82</v>
      </c>
    </row>
    <row r="447" s="12" customFormat="1">
      <c r="A447" s="12"/>
      <c r="B447" s="231"/>
      <c r="C447" s="232"/>
      <c r="D447" s="224" t="s">
        <v>187</v>
      </c>
      <c r="E447" s="233" t="s">
        <v>30</v>
      </c>
      <c r="F447" s="234" t="s">
        <v>4854</v>
      </c>
      <c r="G447" s="232"/>
      <c r="H447" s="233" t="s">
        <v>30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T447" s="240" t="s">
        <v>187</v>
      </c>
      <c r="AU447" s="240" t="s">
        <v>82</v>
      </c>
      <c r="AV447" s="12" t="s">
        <v>80</v>
      </c>
      <c r="AW447" s="12" t="s">
        <v>36</v>
      </c>
      <c r="AX447" s="12" t="s">
        <v>73</v>
      </c>
      <c r="AY447" s="240" t="s">
        <v>175</v>
      </c>
    </row>
    <row r="448" s="13" customFormat="1">
      <c r="A448" s="13"/>
      <c r="B448" s="241"/>
      <c r="C448" s="242"/>
      <c r="D448" s="224" t="s">
        <v>187</v>
      </c>
      <c r="E448" s="243" t="s">
        <v>30</v>
      </c>
      <c r="F448" s="244" t="s">
        <v>4829</v>
      </c>
      <c r="G448" s="242"/>
      <c r="H448" s="245">
        <v>2</v>
      </c>
      <c r="I448" s="246"/>
      <c r="J448" s="242"/>
      <c r="K448" s="242"/>
      <c r="L448" s="247"/>
      <c r="M448" s="248"/>
      <c r="N448" s="249"/>
      <c r="O448" s="249"/>
      <c r="P448" s="249"/>
      <c r="Q448" s="249"/>
      <c r="R448" s="249"/>
      <c r="S448" s="249"/>
      <c r="T448" s="250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1" t="s">
        <v>187</v>
      </c>
      <c r="AU448" s="251" t="s">
        <v>82</v>
      </c>
      <c r="AV448" s="13" t="s">
        <v>82</v>
      </c>
      <c r="AW448" s="13" t="s">
        <v>36</v>
      </c>
      <c r="AX448" s="13" t="s">
        <v>73</v>
      </c>
      <c r="AY448" s="251" t="s">
        <v>175</v>
      </c>
    </row>
    <row r="449" s="14" customFormat="1">
      <c r="A449" s="14"/>
      <c r="B449" s="252"/>
      <c r="C449" s="253"/>
      <c r="D449" s="224" t="s">
        <v>187</v>
      </c>
      <c r="E449" s="254" t="s">
        <v>30</v>
      </c>
      <c r="F449" s="255" t="s">
        <v>190</v>
      </c>
      <c r="G449" s="253"/>
      <c r="H449" s="256">
        <v>2</v>
      </c>
      <c r="I449" s="257"/>
      <c r="J449" s="253"/>
      <c r="K449" s="253"/>
      <c r="L449" s="258"/>
      <c r="M449" s="259"/>
      <c r="N449" s="260"/>
      <c r="O449" s="260"/>
      <c r="P449" s="260"/>
      <c r="Q449" s="260"/>
      <c r="R449" s="260"/>
      <c r="S449" s="260"/>
      <c r="T449" s="26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2" t="s">
        <v>187</v>
      </c>
      <c r="AU449" s="262" t="s">
        <v>82</v>
      </c>
      <c r="AV449" s="14" t="s">
        <v>181</v>
      </c>
      <c r="AW449" s="14" t="s">
        <v>36</v>
      </c>
      <c r="AX449" s="14" t="s">
        <v>80</v>
      </c>
      <c r="AY449" s="262" t="s">
        <v>175</v>
      </c>
    </row>
    <row r="450" s="2" customFormat="1" ht="16.5" customHeight="1">
      <c r="A450" s="42"/>
      <c r="B450" s="43"/>
      <c r="C450" s="211" t="s">
        <v>600</v>
      </c>
      <c r="D450" s="211" t="s">
        <v>176</v>
      </c>
      <c r="E450" s="212" t="s">
        <v>4855</v>
      </c>
      <c r="F450" s="213" t="s">
        <v>4856</v>
      </c>
      <c r="G450" s="214" t="s">
        <v>567</v>
      </c>
      <c r="H450" s="215">
        <v>1</v>
      </c>
      <c r="I450" s="216"/>
      <c r="J450" s="217">
        <f>ROUND(I450*H450,2)</f>
        <v>0</v>
      </c>
      <c r="K450" s="213" t="s">
        <v>180</v>
      </c>
      <c r="L450" s="48"/>
      <c r="M450" s="218" t="s">
        <v>30</v>
      </c>
      <c r="N450" s="219" t="s">
        <v>44</v>
      </c>
      <c r="O450" s="88"/>
      <c r="P450" s="220">
        <f>O450*H450</f>
        <v>0</v>
      </c>
      <c r="Q450" s="220">
        <v>0.00073</v>
      </c>
      <c r="R450" s="220">
        <f>Q450*H450</f>
        <v>0.00073</v>
      </c>
      <c r="S450" s="220">
        <v>0</v>
      </c>
      <c r="T450" s="221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22" t="s">
        <v>305</v>
      </c>
      <c r="AT450" s="222" t="s">
        <v>176</v>
      </c>
      <c r="AU450" s="222" t="s">
        <v>82</v>
      </c>
      <c r="AY450" s="20" t="s">
        <v>175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20" t="s">
        <v>80</v>
      </c>
      <c r="BK450" s="223">
        <f>ROUND(I450*H450,2)</f>
        <v>0</v>
      </c>
      <c r="BL450" s="20" t="s">
        <v>305</v>
      </c>
      <c r="BM450" s="222" t="s">
        <v>4857</v>
      </c>
    </row>
    <row r="451" s="2" customFormat="1">
      <c r="A451" s="42"/>
      <c r="B451" s="43"/>
      <c r="C451" s="44"/>
      <c r="D451" s="224" t="s">
        <v>183</v>
      </c>
      <c r="E451" s="44"/>
      <c r="F451" s="225" t="s">
        <v>4858</v>
      </c>
      <c r="G451" s="44"/>
      <c r="H451" s="44"/>
      <c r="I451" s="226"/>
      <c r="J451" s="44"/>
      <c r="K451" s="44"/>
      <c r="L451" s="48"/>
      <c r="M451" s="227"/>
      <c r="N451" s="228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0" t="s">
        <v>183</v>
      </c>
      <c r="AU451" s="20" t="s">
        <v>82</v>
      </c>
    </row>
    <row r="452" s="2" customFormat="1">
      <c r="A452" s="42"/>
      <c r="B452" s="43"/>
      <c r="C452" s="44"/>
      <c r="D452" s="229" t="s">
        <v>185</v>
      </c>
      <c r="E452" s="44"/>
      <c r="F452" s="230" t="s">
        <v>4859</v>
      </c>
      <c r="G452" s="44"/>
      <c r="H452" s="44"/>
      <c r="I452" s="226"/>
      <c r="J452" s="44"/>
      <c r="K452" s="44"/>
      <c r="L452" s="48"/>
      <c r="M452" s="227"/>
      <c r="N452" s="228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185</v>
      </c>
      <c r="AU452" s="20" t="s">
        <v>82</v>
      </c>
    </row>
    <row r="453" s="2" customFormat="1">
      <c r="A453" s="42"/>
      <c r="B453" s="43"/>
      <c r="C453" s="44"/>
      <c r="D453" s="224" t="s">
        <v>311</v>
      </c>
      <c r="E453" s="44"/>
      <c r="F453" s="274" t="s">
        <v>4860</v>
      </c>
      <c r="G453" s="44"/>
      <c r="H453" s="44"/>
      <c r="I453" s="226"/>
      <c r="J453" s="44"/>
      <c r="K453" s="44"/>
      <c r="L453" s="48"/>
      <c r="M453" s="227"/>
      <c r="N453" s="228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311</v>
      </c>
      <c r="AU453" s="20" t="s">
        <v>82</v>
      </c>
    </row>
    <row r="454" s="12" customFormat="1">
      <c r="A454" s="12"/>
      <c r="B454" s="231"/>
      <c r="C454" s="232"/>
      <c r="D454" s="224" t="s">
        <v>187</v>
      </c>
      <c r="E454" s="233" t="s">
        <v>30</v>
      </c>
      <c r="F454" s="234" t="s">
        <v>4861</v>
      </c>
      <c r="G454" s="232"/>
      <c r="H454" s="233" t="s">
        <v>30</v>
      </c>
      <c r="I454" s="235"/>
      <c r="J454" s="232"/>
      <c r="K454" s="232"/>
      <c r="L454" s="236"/>
      <c r="M454" s="237"/>
      <c r="N454" s="238"/>
      <c r="O454" s="238"/>
      <c r="P454" s="238"/>
      <c r="Q454" s="238"/>
      <c r="R454" s="238"/>
      <c r="S454" s="238"/>
      <c r="T454" s="239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T454" s="240" t="s">
        <v>187</v>
      </c>
      <c r="AU454" s="240" t="s">
        <v>82</v>
      </c>
      <c r="AV454" s="12" t="s">
        <v>80</v>
      </c>
      <c r="AW454" s="12" t="s">
        <v>36</v>
      </c>
      <c r="AX454" s="12" t="s">
        <v>73</v>
      </c>
      <c r="AY454" s="240" t="s">
        <v>175</v>
      </c>
    </row>
    <row r="455" s="13" customFormat="1">
      <c r="A455" s="13"/>
      <c r="B455" s="241"/>
      <c r="C455" s="242"/>
      <c r="D455" s="224" t="s">
        <v>187</v>
      </c>
      <c r="E455" s="243" t="s">
        <v>30</v>
      </c>
      <c r="F455" s="244" t="s">
        <v>4742</v>
      </c>
      <c r="G455" s="242"/>
      <c r="H455" s="245">
        <v>1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1" t="s">
        <v>187</v>
      </c>
      <c r="AU455" s="251" t="s">
        <v>82</v>
      </c>
      <c r="AV455" s="13" t="s">
        <v>82</v>
      </c>
      <c r="AW455" s="13" t="s">
        <v>36</v>
      </c>
      <c r="AX455" s="13" t="s">
        <v>73</v>
      </c>
      <c r="AY455" s="251" t="s">
        <v>175</v>
      </c>
    </row>
    <row r="456" s="14" customFormat="1">
      <c r="A456" s="14"/>
      <c r="B456" s="252"/>
      <c r="C456" s="253"/>
      <c r="D456" s="224" t="s">
        <v>187</v>
      </c>
      <c r="E456" s="254" t="s">
        <v>30</v>
      </c>
      <c r="F456" s="255" t="s">
        <v>190</v>
      </c>
      <c r="G456" s="253"/>
      <c r="H456" s="256">
        <v>1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62" t="s">
        <v>187</v>
      </c>
      <c r="AU456" s="262" t="s">
        <v>82</v>
      </c>
      <c r="AV456" s="14" t="s">
        <v>181</v>
      </c>
      <c r="AW456" s="14" t="s">
        <v>36</v>
      </c>
      <c r="AX456" s="14" t="s">
        <v>80</v>
      </c>
      <c r="AY456" s="262" t="s">
        <v>175</v>
      </c>
    </row>
    <row r="457" s="2" customFormat="1" ht="16.5" customHeight="1">
      <c r="A457" s="42"/>
      <c r="B457" s="43"/>
      <c r="C457" s="211" t="s">
        <v>606</v>
      </c>
      <c r="D457" s="211" t="s">
        <v>176</v>
      </c>
      <c r="E457" s="212" t="s">
        <v>4862</v>
      </c>
      <c r="F457" s="213" t="s">
        <v>4863</v>
      </c>
      <c r="G457" s="214" t="s">
        <v>567</v>
      </c>
      <c r="H457" s="215">
        <v>20</v>
      </c>
      <c r="I457" s="216"/>
      <c r="J457" s="217">
        <f>ROUND(I457*H457,2)</f>
        <v>0</v>
      </c>
      <c r="K457" s="213" t="s">
        <v>180</v>
      </c>
      <c r="L457" s="48"/>
      <c r="M457" s="218" t="s">
        <v>30</v>
      </c>
      <c r="N457" s="219" t="s">
        <v>44</v>
      </c>
      <c r="O457" s="88"/>
      <c r="P457" s="220">
        <f>O457*H457</f>
        <v>0</v>
      </c>
      <c r="Q457" s="220">
        <v>0.00022</v>
      </c>
      <c r="R457" s="220">
        <f>Q457*H457</f>
        <v>0.0044</v>
      </c>
      <c r="S457" s="220">
        <v>0</v>
      </c>
      <c r="T457" s="221">
        <f>S457*H457</f>
        <v>0</v>
      </c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R457" s="222" t="s">
        <v>305</v>
      </c>
      <c r="AT457" s="222" t="s">
        <v>176</v>
      </c>
      <c r="AU457" s="222" t="s">
        <v>82</v>
      </c>
      <c r="AY457" s="20" t="s">
        <v>175</v>
      </c>
      <c r="BE457" s="223">
        <f>IF(N457="základní",J457,0)</f>
        <v>0</v>
      </c>
      <c r="BF457" s="223">
        <f>IF(N457="snížená",J457,0)</f>
        <v>0</v>
      </c>
      <c r="BG457" s="223">
        <f>IF(N457="zákl. přenesená",J457,0)</f>
        <v>0</v>
      </c>
      <c r="BH457" s="223">
        <f>IF(N457="sníž. přenesená",J457,0)</f>
        <v>0</v>
      </c>
      <c r="BI457" s="223">
        <f>IF(N457="nulová",J457,0)</f>
        <v>0</v>
      </c>
      <c r="BJ457" s="20" t="s">
        <v>80</v>
      </c>
      <c r="BK457" s="223">
        <f>ROUND(I457*H457,2)</f>
        <v>0</v>
      </c>
      <c r="BL457" s="20" t="s">
        <v>305</v>
      </c>
      <c r="BM457" s="222" t="s">
        <v>4864</v>
      </c>
    </row>
    <row r="458" s="2" customFormat="1">
      <c r="A458" s="42"/>
      <c r="B458" s="43"/>
      <c r="C458" s="44"/>
      <c r="D458" s="224" t="s">
        <v>183</v>
      </c>
      <c r="E458" s="44"/>
      <c r="F458" s="225" t="s">
        <v>4865</v>
      </c>
      <c r="G458" s="44"/>
      <c r="H458" s="44"/>
      <c r="I458" s="226"/>
      <c r="J458" s="44"/>
      <c r="K458" s="44"/>
      <c r="L458" s="48"/>
      <c r="M458" s="227"/>
      <c r="N458" s="228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183</v>
      </c>
      <c r="AU458" s="20" t="s">
        <v>82</v>
      </c>
    </row>
    <row r="459" s="2" customFormat="1">
      <c r="A459" s="42"/>
      <c r="B459" s="43"/>
      <c r="C459" s="44"/>
      <c r="D459" s="229" t="s">
        <v>185</v>
      </c>
      <c r="E459" s="44"/>
      <c r="F459" s="230" t="s">
        <v>4866</v>
      </c>
      <c r="G459" s="44"/>
      <c r="H459" s="44"/>
      <c r="I459" s="226"/>
      <c r="J459" s="44"/>
      <c r="K459" s="44"/>
      <c r="L459" s="48"/>
      <c r="M459" s="227"/>
      <c r="N459" s="228"/>
      <c r="O459" s="88"/>
      <c r="P459" s="88"/>
      <c r="Q459" s="88"/>
      <c r="R459" s="88"/>
      <c r="S459" s="88"/>
      <c r="T459" s="89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T459" s="20" t="s">
        <v>185</v>
      </c>
      <c r="AU459" s="20" t="s">
        <v>82</v>
      </c>
    </row>
    <row r="460" s="2" customFormat="1">
      <c r="A460" s="42"/>
      <c r="B460" s="43"/>
      <c r="C460" s="44"/>
      <c r="D460" s="224" t="s">
        <v>311</v>
      </c>
      <c r="E460" s="44"/>
      <c r="F460" s="274" t="s">
        <v>4867</v>
      </c>
      <c r="G460" s="44"/>
      <c r="H460" s="44"/>
      <c r="I460" s="226"/>
      <c r="J460" s="44"/>
      <c r="K460" s="44"/>
      <c r="L460" s="48"/>
      <c r="M460" s="227"/>
      <c r="N460" s="228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311</v>
      </c>
      <c r="AU460" s="20" t="s">
        <v>82</v>
      </c>
    </row>
    <row r="461" s="12" customFormat="1">
      <c r="A461" s="12"/>
      <c r="B461" s="231"/>
      <c r="C461" s="232"/>
      <c r="D461" s="224" t="s">
        <v>187</v>
      </c>
      <c r="E461" s="233" t="s">
        <v>30</v>
      </c>
      <c r="F461" s="234" t="s">
        <v>4868</v>
      </c>
      <c r="G461" s="232"/>
      <c r="H461" s="233" t="s">
        <v>30</v>
      </c>
      <c r="I461" s="235"/>
      <c r="J461" s="232"/>
      <c r="K461" s="232"/>
      <c r="L461" s="236"/>
      <c r="M461" s="237"/>
      <c r="N461" s="238"/>
      <c r="O461" s="238"/>
      <c r="P461" s="238"/>
      <c r="Q461" s="238"/>
      <c r="R461" s="238"/>
      <c r="S461" s="238"/>
      <c r="T461" s="239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T461" s="240" t="s">
        <v>187</v>
      </c>
      <c r="AU461" s="240" t="s">
        <v>82</v>
      </c>
      <c r="AV461" s="12" t="s">
        <v>80</v>
      </c>
      <c r="AW461" s="12" t="s">
        <v>36</v>
      </c>
      <c r="AX461" s="12" t="s">
        <v>73</v>
      </c>
      <c r="AY461" s="240" t="s">
        <v>175</v>
      </c>
    </row>
    <row r="462" s="13" customFormat="1">
      <c r="A462" s="13"/>
      <c r="B462" s="241"/>
      <c r="C462" s="242"/>
      <c r="D462" s="224" t="s">
        <v>187</v>
      </c>
      <c r="E462" s="243" t="s">
        <v>30</v>
      </c>
      <c r="F462" s="244" t="s">
        <v>4869</v>
      </c>
      <c r="G462" s="242"/>
      <c r="H462" s="245">
        <v>20</v>
      </c>
      <c r="I462" s="246"/>
      <c r="J462" s="242"/>
      <c r="K462" s="242"/>
      <c r="L462" s="247"/>
      <c r="M462" s="248"/>
      <c r="N462" s="249"/>
      <c r="O462" s="249"/>
      <c r="P462" s="249"/>
      <c r="Q462" s="249"/>
      <c r="R462" s="249"/>
      <c r="S462" s="249"/>
      <c r="T462" s="250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1" t="s">
        <v>187</v>
      </c>
      <c r="AU462" s="251" t="s">
        <v>82</v>
      </c>
      <c r="AV462" s="13" t="s">
        <v>82</v>
      </c>
      <c r="AW462" s="13" t="s">
        <v>36</v>
      </c>
      <c r="AX462" s="13" t="s">
        <v>73</v>
      </c>
      <c r="AY462" s="251" t="s">
        <v>175</v>
      </c>
    </row>
    <row r="463" s="14" customFormat="1">
      <c r="A463" s="14"/>
      <c r="B463" s="252"/>
      <c r="C463" s="253"/>
      <c r="D463" s="224" t="s">
        <v>187</v>
      </c>
      <c r="E463" s="254" t="s">
        <v>30</v>
      </c>
      <c r="F463" s="255" t="s">
        <v>190</v>
      </c>
      <c r="G463" s="253"/>
      <c r="H463" s="256">
        <v>20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2" t="s">
        <v>187</v>
      </c>
      <c r="AU463" s="262" t="s">
        <v>82</v>
      </c>
      <c r="AV463" s="14" t="s">
        <v>181</v>
      </c>
      <c r="AW463" s="14" t="s">
        <v>36</v>
      </c>
      <c r="AX463" s="14" t="s">
        <v>80</v>
      </c>
      <c r="AY463" s="262" t="s">
        <v>175</v>
      </c>
    </row>
    <row r="464" s="2" customFormat="1" ht="16.5" customHeight="1">
      <c r="A464" s="42"/>
      <c r="B464" s="43"/>
      <c r="C464" s="211" t="s">
        <v>614</v>
      </c>
      <c r="D464" s="211" t="s">
        <v>176</v>
      </c>
      <c r="E464" s="212" t="s">
        <v>4870</v>
      </c>
      <c r="F464" s="213" t="s">
        <v>4871</v>
      </c>
      <c r="G464" s="214" t="s">
        <v>567</v>
      </c>
      <c r="H464" s="215">
        <v>1</v>
      </c>
      <c r="I464" s="216"/>
      <c r="J464" s="217">
        <f>ROUND(I464*H464,2)</f>
        <v>0</v>
      </c>
      <c r="K464" s="213" t="s">
        <v>180</v>
      </c>
      <c r="L464" s="48"/>
      <c r="M464" s="218" t="s">
        <v>30</v>
      </c>
      <c r="N464" s="219" t="s">
        <v>44</v>
      </c>
      <c r="O464" s="88"/>
      <c r="P464" s="220">
        <f>O464*H464</f>
        <v>0</v>
      </c>
      <c r="Q464" s="220">
        <v>0.00027</v>
      </c>
      <c r="R464" s="220">
        <f>Q464*H464</f>
        <v>0.00027</v>
      </c>
      <c r="S464" s="220">
        <v>0</v>
      </c>
      <c r="T464" s="221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22" t="s">
        <v>305</v>
      </c>
      <c r="AT464" s="222" t="s">
        <v>176</v>
      </c>
      <c r="AU464" s="222" t="s">
        <v>82</v>
      </c>
      <c r="AY464" s="20" t="s">
        <v>175</v>
      </c>
      <c r="BE464" s="223">
        <f>IF(N464="základní",J464,0)</f>
        <v>0</v>
      </c>
      <c r="BF464" s="223">
        <f>IF(N464="snížená",J464,0)</f>
        <v>0</v>
      </c>
      <c r="BG464" s="223">
        <f>IF(N464="zákl. přenesená",J464,0)</f>
        <v>0</v>
      </c>
      <c r="BH464" s="223">
        <f>IF(N464="sníž. přenesená",J464,0)</f>
        <v>0</v>
      </c>
      <c r="BI464" s="223">
        <f>IF(N464="nulová",J464,0)</f>
        <v>0</v>
      </c>
      <c r="BJ464" s="20" t="s">
        <v>80</v>
      </c>
      <c r="BK464" s="223">
        <f>ROUND(I464*H464,2)</f>
        <v>0</v>
      </c>
      <c r="BL464" s="20" t="s">
        <v>305</v>
      </c>
      <c r="BM464" s="222" t="s">
        <v>4872</v>
      </c>
    </row>
    <row r="465" s="2" customFormat="1">
      <c r="A465" s="42"/>
      <c r="B465" s="43"/>
      <c r="C465" s="44"/>
      <c r="D465" s="224" t="s">
        <v>183</v>
      </c>
      <c r="E465" s="44"/>
      <c r="F465" s="225" t="s">
        <v>4873</v>
      </c>
      <c r="G465" s="44"/>
      <c r="H465" s="44"/>
      <c r="I465" s="226"/>
      <c r="J465" s="44"/>
      <c r="K465" s="44"/>
      <c r="L465" s="48"/>
      <c r="M465" s="227"/>
      <c r="N465" s="228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183</v>
      </c>
      <c r="AU465" s="20" t="s">
        <v>82</v>
      </c>
    </row>
    <row r="466" s="2" customFormat="1">
      <c r="A466" s="42"/>
      <c r="B466" s="43"/>
      <c r="C466" s="44"/>
      <c r="D466" s="229" t="s">
        <v>185</v>
      </c>
      <c r="E466" s="44"/>
      <c r="F466" s="230" t="s">
        <v>4874</v>
      </c>
      <c r="G466" s="44"/>
      <c r="H466" s="44"/>
      <c r="I466" s="226"/>
      <c r="J466" s="44"/>
      <c r="K466" s="44"/>
      <c r="L466" s="48"/>
      <c r="M466" s="227"/>
      <c r="N466" s="228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185</v>
      </c>
      <c r="AU466" s="20" t="s">
        <v>82</v>
      </c>
    </row>
    <row r="467" s="2" customFormat="1">
      <c r="A467" s="42"/>
      <c r="B467" s="43"/>
      <c r="C467" s="44"/>
      <c r="D467" s="224" t="s">
        <v>311</v>
      </c>
      <c r="E467" s="44"/>
      <c r="F467" s="274" t="s">
        <v>4875</v>
      </c>
      <c r="G467" s="44"/>
      <c r="H467" s="44"/>
      <c r="I467" s="226"/>
      <c r="J467" s="44"/>
      <c r="K467" s="44"/>
      <c r="L467" s="48"/>
      <c r="M467" s="227"/>
      <c r="N467" s="228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0" t="s">
        <v>311</v>
      </c>
      <c r="AU467" s="20" t="s">
        <v>82</v>
      </c>
    </row>
    <row r="468" s="12" customFormat="1">
      <c r="A468" s="12"/>
      <c r="B468" s="231"/>
      <c r="C468" s="232"/>
      <c r="D468" s="224" t="s">
        <v>187</v>
      </c>
      <c r="E468" s="233" t="s">
        <v>30</v>
      </c>
      <c r="F468" s="234" t="s">
        <v>4876</v>
      </c>
      <c r="G468" s="232"/>
      <c r="H468" s="233" t="s">
        <v>30</v>
      </c>
      <c r="I468" s="235"/>
      <c r="J468" s="232"/>
      <c r="K468" s="232"/>
      <c r="L468" s="236"/>
      <c r="M468" s="237"/>
      <c r="N468" s="238"/>
      <c r="O468" s="238"/>
      <c r="P468" s="238"/>
      <c r="Q468" s="238"/>
      <c r="R468" s="238"/>
      <c r="S468" s="238"/>
      <c r="T468" s="239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40" t="s">
        <v>187</v>
      </c>
      <c r="AU468" s="240" t="s">
        <v>82</v>
      </c>
      <c r="AV468" s="12" t="s">
        <v>80</v>
      </c>
      <c r="AW468" s="12" t="s">
        <v>36</v>
      </c>
      <c r="AX468" s="12" t="s">
        <v>73</v>
      </c>
      <c r="AY468" s="240" t="s">
        <v>175</v>
      </c>
    </row>
    <row r="469" s="13" customFormat="1">
      <c r="A469" s="13"/>
      <c r="B469" s="241"/>
      <c r="C469" s="242"/>
      <c r="D469" s="224" t="s">
        <v>187</v>
      </c>
      <c r="E469" s="243" t="s">
        <v>30</v>
      </c>
      <c r="F469" s="244" t="s">
        <v>4742</v>
      </c>
      <c r="G469" s="242"/>
      <c r="H469" s="245">
        <v>1</v>
      </c>
      <c r="I469" s="246"/>
      <c r="J469" s="242"/>
      <c r="K469" s="242"/>
      <c r="L469" s="247"/>
      <c r="M469" s="248"/>
      <c r="N469" s="249"/>
      <c r="O469" s="249"/>
      <c r="P469" s="249"/>
      <c r="Q469" s="249"/>
      <c r="R469" s="249"/>
      <c r="S469" s="249"/>
      <c r="T469" s="250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1" t="s">
        <v>187</v>
      </c>
      <c r="AU469" s="251" t="s">
        <v>82</v>
      </c>
      <c r="AV469" s="13" t="s">
        <v>82</v>
      </c>
      <c r="AW469" s="13" t="s">
        <v>36</v>
      </c>
      <c r="AX469" s="13" t="s">
        <v>73</v>
      </c>
      <c r="AY469" s="251" t="s">
        <v>175</v>
      </c>
    </row>
    <row r="470" s="14" customFormat="1">
      <c r="A470" s="14"/>
      <c r="B470" s="252"/>
      <c r="C470" s="253"/>
      <c r="D470" s="224" t="s">
        <v>187</v>
      </c>
      <c r="E470" s="254" t="s">
        <v>30</v>
      </c>
      <c r="F470" s="255" t="s">
        <v>190</v>
      </c>
      <c r="G470" s="253"/>
      <c r="H470" s="256">
        <v>1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2" t="s">
        <v>187</v>
      </c>
      <c r="AU470" s="262" t="s">
        <v>82</v>
      </c>
      <c r="AV470" s="14" t="s">
        <v>181</v>
      </c>
      <c r="AW470" s="14" t="s">
        <v>36</v>
      </c>
      <c r="AX470" s="14" t="s">
        <v>80</v>
      </c>
      <c r="AY470" s="262" t="s">
        <v>175</v>
      </c>
    </row>
    <row r="471" s="2" customFormat="1" ht="16.5" customHeight="1">
      <c r="A471" s="42"/>
      <c r="B471" s="43"/>
      <c r="C471" s="211" t="s">
        <v>627</v>
      </c>
      <c r="D471" s="211" t="s">
        <v>176</v>
      </c>
      <c r="E471" s="212" t="s">
        <v>4877</v>
      </c>
      <c r="F471" s="213" t="s">
        <v>4878</v>
      </c>
      <c r="G471" s="214" t="s">
        <v>567</v>
      </c>
      <c r="H471" s="215">
        <v>1</v>
      </c>
      <c r="I471" s="216"/>
      <c r="J471" s="217">
        <f>ROUND(I471*H471,2)</f>
        <v>0</v>
      </c>
      <c r="K471" s="213" t="s">
        <v>180</v>
      </c>
      <c r="L471" s="48"/>
      <c r="M471" s="218" t="s">
        <v>30</v>
      </c>
      <c r="N471" s="219" t="s">
        <v>44</v>
      </c>
      <c r="O471" s="88"/>
      <c r="P471" s="220">
        <f>O471*H471</f>
        <v>0</v>
      </c>
      <c r="Q471" s="220">
        <v>0.00057</v>
      </c>
      <c r="R471" s="220">
        <f>Q471*H471</f>
        <v>0.00057</v>
      </c>
      <c r="S471" s="220">
        <v>0</v>
      </c>
      <c r="T471" s="221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22" t="s">
        <v>305</v>
      </c>
      <c r="AT471" s="222" t="s">
        <v>176</v>
      </c>
      <c r="AU471" s="222" t="s">
        <v>82</v>
      </c>
      <c r="AY471" s="20" t="s">
        <v>175</v>
      </c>
      <c r="BE471" s="223">
        <f>IF(N471="základní",J471,0)</f>
        <v>0</v>
      </c>
      <c r="BF471" s="223">
        <f>IF(N471="snížená",J471,0)</f>
        <v>0</v>
      </c>
      <c r="BG471" s="223">
        <f>IF(N471="zákl. přenesená",J471,0)</f>
        <v>0</v>
      </c>
      <c r="BH471" s="223">
        <f>IF(N471="sníž. přenesená",J471,0)</f>
        <v>0</v>
      </c>
      <c r="BI471" s="223">
        <f>IF(N471="nulová",J471,0)</f>
        <v>0</v>
      </c>
      <c r="BJ471" s="20" t="s">
        <v>80</v>
      </c>
      <c r="BK471" s="223">
        <f>ROUND(I471*H471,2)</f>
        <v>0</v>
      </c>
      <c r="BL471" s="20" t="s">
        <v>305</v>
      </c>
      <c r="BM471" s="222" t="s">
        <v>4879</v>
      </c>
    </row>
    <row r="472" s="2" customFormat="1">
      <c r="A472" s="42"/>
      <c r="B472" s="43"/>
      <c r="C472" s="44"/>
      <c r="D472" s="224" t="s">
        <v>183</v>
      </c>
      <c r="E472" s="44"/>
      <c r="F472" s="225" t="s">
        <v>4880</v>
      </c>
      <c r="G472" s="44"/>
      <c r="H472" s="44"/>
      <c r="I472" s="226"/>
      <c r="J472" s="44"/>
      <c r="K472" s="44"/>
      <c r="L472" s="48"/>
      <c r="M472" s="227"/>
      <c r="N472" s="228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0" t="s">
        <v>183</v>
      </c>
      <c r="AU472" s="20" t="s">
        <v>82</v>
      </c>
    </row>
    <row r="473" s="2" customFormat="1">
      <c r="A473" s="42"/>
      <c r="B473" s="43"/>
      <c r="C473" s="44"/>
      <c r="D473" s="229" t="s">
        <v>185</v>
      </c>
      <c r="E473" s="44"/>
      <c r="F473" s="230" t="s">
        <v>4881</v>
      </c>
      <c r="G473" s="44"/>
      <c r="H473" s="44"/>
      <c r="I473" s="226"/>
      <c r="J473" s="44"/>
      <c r="K473" s="44"/>
      <c r="L473" s="48"/>
      <c r="M473" s="227"/>
      <c r="N473" s="228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0" t="s">
        <v>185</v>
      </c>
      <c r="AU473" s="20" t="s">
        <v>82</v>
      </c>
    </row>
    <row r="474" s="2" customFormat="1">
      <c r="A474" s="42"/>
      <c r="B474" s="43"/>
      <c r="C474" s="44"/>
      <c r="D474" s="224" t="s">
        <v>311</v>
      </c>
      <c r="E474" s="44"/>
      <c r="F474" s="274" t="s">
        <v>4882</v>
      </c>
      <c r="G474" s="44"/>
      <c r="H474" s="44"/>
      <c r="I474" s="226"/>
      <c r="J474" s="44"/>
      <c r="K474" s="44"/>
      <c r="L474" s="48"/>
      <c r="M474" s="227"/>
      <c r="N474" s="228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0" t="s">
        <v>311</v>
      </c>
      <c r="AU474" s="20" t="s">
        <v>82</v>
      </c>
    </row>
    <row r="475" s="12" customFormat="1">
      <c r="A475" s="12"/>
      <c r="B475" s="231"/>
      <c r="C475" s="232"/>
      <c r="D475" s="224" t="s">
        <v>187</v>
      </c>
      <c r="E475" s="233" t="s">
        <v>30</v>
      </c>
      <c r="F475" s="234" t="s">
        <v>4883</v>
      </c>
      <c r="G475" s="232"/>
      <c r="H475" s="233" t="s">
        <v>30</v>
      </c>
      <c r="I475" s="235"/>
      <c r="J475" s="232"/>
      <c r="K475" s="232"/>
      <c r="L475" s="236"/>
      <c r="M475" s="237"/>
      <c r="N475" s="238"/>
      <c r="O475" s="238"/>
      <c r="P475" s="238"/>
      <c r="Q475" s="238"/>
      <c r="R475" s="238"/>
      <c r="S475" s="238"/>
      <c r="T475" s="239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T475" s="240" t="s">
        <v>187</v>
      </c>
      <c r="AU475" s="240" t="s">
        <v>82</v>
      </c>
      <c r="AV475" s="12" t="s">
        <v>80</v>
      </c>
      <c r="AW475" s="12" t="s">
        <v>36</v>
      </c>
      <c r="AX475" s="12" t="s">
        <v>73</v>
      </c>
      <c r="AY475" s="240" t="s">
        <v>175</v>
      </c>
    </row>
    <row r="476" s="13" customFormat="1">
      <c r="A476" s="13"/>
      <c r="B476" s="241"/>
      <c r="C476" s="242"/>
      <c r="D476" s="224" t="s">
        <v>187</v>
      </c>
      <c r="E476" s="243" t="s">
        <v>30</v>
      </c>
      <c r="F476" s="244" t="s">
        <v>4742</v>
      </c>
      <c r="G476" s="242"/>
      <c r="H476" s="245">
        <v>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1" t="s">
        <v>187</v>
      </c>
      <c r="AU476" s="251" t="s">
        <v>82</v>
      </c>
      <c r="AV476" s="13" t="s">
        <v>82</v>
      </c>
      <c r="AW476" s="13" t="s">
        <v>36</v>
      </c>
      <c r="AX476" s="13" t="s">
        <v>80</v>
      </c>
      <c r="AY476" s="251" t="s">
        <v>175</v>
      </c>
    </row>
    <row r="477" s="2" customFormat="1" ht="16.5" customHeight="1">
      <c r="A477" s="42"/>
      <c r="B477" s="43"/>
      <c r="C477" s="211" t="s">
        <v>1164</v>
      </c>
      <c r="D477" s="211" t="s">
        <v>176</v>
      </c>
      <c r="E477" s="212" t="s">
        <v>4884</v>
      </c>
      <c r="F477" s="213" t="s">
        <v>4885</v>
      </c>
      <c r="G477" s="214" t="s">
        <v>567</v>
      </c>
      <c r="H477" s="215">
        <v>6</v>
      </c>
      <c r="I477" s="216"/>
      <c r="J477" s="217">
        <f>ROUND(I477*H477,2)</f>
        <v>0</v>
      </c>
      <c r="K477" s="213" t="s">
        <v>180</v>
      </c>
      <c r="L477" s="48"/>
      <c r="M477" s="218" t="s">
        <v>30</v>
      </c>
      <c r="N477" s="219" t="s">
        <v>44</v>
      </c>
      <c r="O477" s="88"/>
      <c r="P477" s="220">
        <f>O477*H477</f>
        <v>0</v>
      </c>
      <c r="Q477" s="220">
        <v>0.00124</v>
      </c>
      <c r="R477" s="220">
        <f>Q477*H477</f>
        <v>0.00744</v>
      </c>
      <c r="S477" s="220">
        <v>0</v>
      </c>
      <c r="T477" s="221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22" t="s">
        <v>305</v>
      </c>
      <c r="AT477" s="222" t="s">
        <v>176</v>
      </c>
      <c r="AU477" s="222" t="s">
        <v>82</v>
      </c>
      <c r="AY477" s="20" t="s">
        <v>175</v>
      </c>
      <c r="BE477" s="223">
        <f>IF(N477="základní",J477,0)</f>
        <v>0</v>
      </c>
      <c r="BF477" s="223">
        <f>IF(N477="snížená",J477,0)</f>
        <v>0</v>
      </c>
      <c r="BG477" s="223">
        <f>IF(N477="zákl. přenesená",J477,0)</f>
        <v>0</v>
      </c>
      <c r="BH477" s="223">
        <f>IF(N477="sníž. přenesená",J477,0)</f>
        <v>0</v>
      </c>
      <c r="BI477" s="223">
        <f>IF(N477="nulová",J477,0)</f>
        <v>0</v>
      </c>
      <c r="BJ477" s="20" t="s">
        <v>80</v>
      </c>
      <c r="BK477" s="223">
        <f>ROUND(I477*H477,2)</f>
        <v>0</v>
      </c>
      <c r="BL477" s="20" t="s">
        <v>305</v>
      </c>
      <c r="BM477" s="222" t="s">
        <v>4886</v>
      </c>
    </row>
    <row r="478" s="2" customFormat="1">
      <c r="A478" s="42"/>
      <c r="B478" s="43"/>
      <c r="C478" s="44"/>
      <c r="D478" s="224" t="s">
        <v>183</v>
      </c>
      <c r="E478" s="44"/>
      <c r="F478" s="225" t="s">
        <v>4887</v>
      </c>
      <c r="G478" s="44"/>
      <c r="H478" s="44"/>
      <c r="I478" s="226"/>
      <c r="J478" s="44"/>
      <c r="K478" s="44"/>
      <c r="L478" s="48"/>
      <c r="M478" s="227"/>
      <c r="N478" s="228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0" t="s">
        <v>183</v>
      </c>
      <c r="AU478" s="20" t="s">
        <v>82</v>
      </c>
    </row>
    <row r="479" s="2" customFormat="1">
      <c r="A479" s="42"/>
      <c r="B479" s="43"/>
      <c r="C479" s="44"/>
      <c r="D479" s="229" t="s">
        <v>185</v>
      </c>
      <c r="E479" s="44"/>
      <c r="F479" s="230" t="s">
        <v>4888</v>
      </c>
      <c r="G479" s="44"/>
      <c r="H479" s="44"/>
      <c r="I479" s="226"/>
      <c r="J479" s="44"/>
      <c r="K479" s="44"/>
      <c r="L479" s="48"/>
      <c r="M479" s="227"/>
      <c r="N479" s="228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0" t="s">
        <v>185</v>
      </c>
      <c r="AU479" s="20" t="s">
        <v>82</v>
      </c>
    </row>
    <row r="480" s="2" customFormat="1">
      <c r="A480" s="42"/>
      <c r="B480" s="43"/>
      <c r="C480" s="44"/>
      <c r="D480" s="224" t="s">
        <v>311</v>
      </c>
      <c r="E480" s="44"/>
      <c r="F480" s="274" t="s">
        <v>4889</v>
      </c>
      <c r="G480" s="44"/>
      <c r="H480" s="44"/>
      <c r="I480" s="226"/>
      <c r="J480" s="44"/>
      <c r="K480" s="44"/>
      <c r="L480" s="48"/>
      <c r="M480" s="227"/>
      <c r="N480" s="228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0" t="s">
        <v>311</v>
      </c>
      <c r="AU480" s="20" t="s">
        <v>82</v>
      </c>
    </row>
    <row r="481" s="12" customFormat="1">
      <c r="A481" s="12"/>
      <c r="B481" s="231"/>
      <c r="C481" s="232"/>
      <c r="D481" s="224" t="s">
        <v>187</v>
      </c>
      <c r="E481" s="233" t="s">
        <v>30</v>
      </c>
      <c r="F481" s="234" t="s">
        <v>4890</v>
      </c>
      <c r="G481" s="232"/>
      <c r="H481" s="233" t="s">
        <v>30</v>
      </c>
      <c r="I481" s="235"/>
      <c r="J481" s="232"/>
      <c r="K481" s="232"/>
      <c r="L481" s="236"/>
      <c r="M481" s="237"/>
      <c r="N481" s="238"/>
      <c r="O481" s="238"/>
      <c r="P481" s="238"/>
      <c r="Q481" s="238"/>
      <c r="R481" s="238"/>
      <c r="S481" s="238"/>
      <c r="T481" s="239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40" t="s">
        <v>187</v>
      </c>
      <c r="AU481" s="240" t="s">
        <v>82</v>
      </c>
      <c r="AV481" s="12" t="s">
        <v>80</v>
      </c>
      <c r="AW481" s="12" t="s">
        <v>36</v>
      </c>
      <c r="AX481" s="12" t="s">
        <v>73</v>
      </c>
      <c r="AY481" s="240" t="s">
        <v>175</v>
      </c>
    </row>
    <row r="482" s="13" customFormat="1">
      <c r="A482" s="13"/>
      <c r="B482" s="241"/>
      <c r="C482" s="242"/>
      <c r="D482" s="224" t="s">
        <v>187</v>
      </c>
      <c r="E482" s="243" t="s">
        <v>30</v>
      </c>
      <c r="F482" s="244" t="s">
        <v>4891</v>
      </c>
      <c r="G482" s="242"/>
      <c r="H482" s="245">
        <v>3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1" t="s">
        <v>187</v>
      </c>
      <c r="AU482" s="251" t="s">
        <v>82</v>
      </c>
      <c r="AV482" s="13" t="s">
        <v>82</v>
      </c>
      <c r="AW482" s="13" t="s">
        <v>36</v>
      </c>
      <c r="AX482" s="13" t="s">
        <v>73</v>
      </c>
      <c r="AY482" s="251" t="s">
        <v>175</v>
      </c>
    </row>
    <row r="483" s="15" customFormat="1">
      <c r="A483" s="15"/>
      <c r="B483" s="263"/>
      <c r="C483" s="264"/>
      <c r="D483" s="224" t="s">
        <v>187</v>
      </c>
      <c r="E483" s="265" t="s">
        <v>30</v>
      </c>
      <c r="F483" s="266" t="s">
        <v>231</v>
      </c>
      <c r="G483" s="264"/>
      <c r="H483" s="267">
        <v>3</v>
      </c>
      <c r="I483" s="268"/>
      <c r="J483" s="264"/>
      <c r="K483" s="264"/>
      <c r="L483" s="269"/>
      <c r="M483" s="270"/>
      <c r="N483" s="271"/>
      <c r="O483" s="271"/>
      <c r="P483" s="271"/>
      <c r="Q483" s="271"/>
      <c r="R483" s="271"/>
      <c r="S483" s="271"/>
      <c r="T483" s="272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3" t="s">
        <v>187</v>
      </c>
      <c r="AU483" s="273" t="s">
        <v>82</v>
      </c>
      <c r="AV483" s="15" t="s">
        <v>196</v>
      </c>
      <c r="AW483" s="15" t="s">
        <v>36</v>
      </c>
      <c r="AX483" s="15" t="s">
        <v>73</v>
      </c>
      <c r="AY483" s="273" t="s">
        <v>175</v>
      </c>
    </row>
    <row r="484" s="12" customFormat="1">
      <c r="A484" s="12"/>
      <c r="B484" s="231"/>
      <c r="C484" s="232"/>
      <c r="D484" s="224" t="s">
        <v>187</v>
      </c>
      <c r="E484" s="233" t="s">
        <v>30</v>
      </c>
      <c r="F484" s="234" t="s">
        <v>4892</v>
      </c>
      <c r="G484" s="232"/>
      <c r="H484" s="233" t="s">
        <v>30</v>
      </c>
      <c r="I484" s="235"/>
      <c r="J484" s="232"/>
      <c r="K484" s="232"/>
      <c r="L484" s="236"/>
      <c r="M484" s="237"/>
      <c r="N484" s="238"/>
      <c r="O484" s="238"/>
      <c r="P484" s="238"/>
      <c r="Q484" s="238"/>
      <c r="R484" s="238"/>
      <c r="S484" s="238"/>
      <c r="T484" s="239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T484" s="240" t="s">
        <v>187</v>
      </c>
      <c r="AU484" s="240" t="s">
        <v>82</v>
      </c>
      <c r="AV484" s="12" t="s">
        <v>80</v>
      </c>
      <c r="AW484" s="12" t="s">
        <v>36</v>
      </c>
      <c r="AX484" s="12" t="s">
        <v>73</v>
      </c>
      <c r="AY484" s="240" t="s">
        <v>175</v>
      </c>
    </row>
    <row r="485" s="13" customFormat="1">
      <c r="A485" s="13"/>
      <c r="B485" s="241"/>
      <c r="C485" s="242"/>
      <c r="D485" s="224" t="s">
        <v>187</v>
      </c>
      <c r="E485" s="243" t="s">
        <v>30</v>
      </c>
      <c r="F485" s="244" t="s">
        <v>4891</v>
      </c>
      <c r="G485" s="242"/>
      <c r="H485" s="245">
        <v>3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1" t="s">
        <v>187</v>
      </c>
      <c r="AU485" s="251" t="s">
        <v>82</v>
      </c>
      <c r="AV485" s="13" t="s">
        <v>82</v>
      </c>
      <c r="AW485" s="13" t="s">
        <v>36</v>
      </c>
      <c r="AX485" s="13" t="s">
        <v>73</v>
      </c>
      <c r="AY485" s="251" t="s">
        <v>175</v>
      </c>
    </row>
    <row r="486" s="15" customFormat="1">
      <c r="A486" s="15"/>
      <c r="B486" s="263"/>
      <c r="C486" s="264"/>
      <c r="D486" s="224" t="s">
        <v>187</v>
      </c>
      <c r="E486" s="265" t="s">
        <v>30</v>
      </c>
      <c r="F486" s="266" t="s">
        <v>231</v>
      </c>
      <c r="G486" s="264"/>
      <c r="H486" s="267">
        <v>3</v>
      </c>
      <c r="I486" s="268"/>
      <c r="J486" s="264"/>
      <c r="K486" s="264"/>
      <c r="L486" s="269"/>
      <c r="M486" s="270"/>
      <c r="N486" s="271"/>
      <c r="O486" s="271"/>
      <c r="P486" s="271"/>
      <c r="Q486" s="271"/>
      <c r="R486" s="271"/>
      <c r="S486" s="271"/>
      <c r="T486" s="27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73" t="s">
        <v>187</v>
      </c>
      <c r="AU486" s="273" t="s">
        <v>82</v>
      </c>
      <c r="AV486" s="15" t="s">
        <v>196</v>
      </c>
      <c r="AW486" s="15" t="s">
        <v>36</v>
      </c>
      <c r="AX486" s="15" t="s">
        <v>73</v>
      </c>
      <c r="AY486" s="273" t="s">
        <v>175</v>
      </c>
    </row>
    <row r="487" s="14" customFormat="1">
      <c r="A487" s="14"/>
      <c r="B487" s="252"/>
      <c r="C487" s="253"/>
      <c r="D487" s="224" t="s">
        <v>187</v>
      </c>
      <c r="E487" s="254" t="s">
        <v>30</v>
      </c>
      <c r="F487" s="255" t="s">
        <v>190</v>
      </c>
      <c r="G487" s="253"/>
      <c r="H487" s="256">
        <v>6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2" t="s">
        <v>187</v>
      </c>
      <c r="AU487" s="262" t="s">
        <v>82</v>
      </c>
      <c r="AV487" s="14" t="s">
        <v>181</v>
      </c>
      <c r="AW487" s="14" t="s">
        <v>36</v>
      </c>
      <c r="AX487" s="14" t="s">
        <v>80</v>
      </c>
      <c r="AY487" s="262" t="s">
        <v>175</v>
      </c>
    </row>
    <row r="488" s="2" customFormat="1" ht="24.15" customHeight="1">
      <c r="A488" s="42"/>
      <c r="B488" s="43"/>
      <c r="C488" s="211" t="s">
        <v>1174</v>
      </c>
      <c r="D488" s="211" t="s">
        <v>176</v>
      </c>
      <c r="E488" s="212" t="s">
        <v>4893</v>
      </c>
      <c r="F488" s="213" t="s">
        <v>4894</v>
      </c>
      <c r="G488" s="214" t="s">
        <v>567</v>
      </c>
      <c r="H488" s="215">
        <v>2</v>
      </c>
      <c r="I488" s="216"/>
      <c r="J488" s="217">
        <f>ROUND(I488*H488,2)</f>
        <v>0</v>
      </c>
      <c r="K488" s="213" t="s">
        <v>180</v>
      </c>
      <c r="L488" s="48"/>
      <c r="M488" s="218" t="s">
        <v>30</v>
      </c>
      <c r="N488" s="219" t="s">
        <v>44</v>
      </c>
      <c r="O488" s="88"/>
      <c r="P488" s="220">
        <f>O488*H488</f>
        <v>0</v>
      </c>
      <c r="Q488" s="220">
        <v>0.00057</v>
      </c>
      <c r="R488" s="220">
        <f>Q488*H488</f>
        <v>0.00114</v>
      </c>
      <c r="S488" s="220">
        <v>0</v>
      </c>
      <c r="T488" s="221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22" t="s">
        <v>305</v>
      </c>
      <c r="AT488" s="222" t="s">
        <v>176</v>
      </c>
      <c r="AU488" s="222" t="s">
        <v>82</v>
      </c>
      <c r="AY488" s="20" t="s">
        <v>175</v>
      </c>
      <c r="BE488" s="223">
        <f>IF(N488="základní",J488,0)</f>
        <v>0</v>
      </c>
      <c r="BF488" s="223">
        <f>IF(N488="snížená",J488,0)</f>
        <v>0</v>
      </c>
      <c r="BG488" s="223">
        <f>IF(N488="zákl. přenesená",J488,0)</f>
        <v>0</v>
      </c>
      <c r="BH488" s="223">
        <f>IF(N488="sníž. přenesená",J488,0)</f>
        <v>0</v>
      </c>
      <c r="BI488" s="223">
        <f>IF(N488="nulová",J488,0)</f>
        <v>0</v>
      </c>
      <c r="BJ488" s="20" t="s">
        <v>80</v>
      </c>
      <c r="BK488" s="223">
        <f>ROUND(I488*H488,2)</f>
        <v>0</v>
      </c>
      <c r="BL488" s="20" t="s">
        <v>305</v>
      </c>
      <c r="BM488" s="222" t="s">
        <v>4895</v>
      </c>
    </row>
    <row r="489" s="2" customFormat="1">
      <c r="A489" s="42"/>
      <c r="B489" s="43"/>
      <c r="C489" s="44"/>
      <c r="D489" s="224" t="s">
        <v>183</v>
      </c>
      <c r="E489" s="44"/>
      <c r="F489" s="225" t="s">
        <v>4896</v>
      </c>
      <c r="G489" s="44"/>
      <c r="H489" s="44"/>
      <c r="I489" s="226"/>
      <c r="J489" s="44"/>
      <c r="K489" s="44"/>
      <c r="L489" s="48"/>
      <c r="M489" s="227"/>
      <c r="N489" s="228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0" t="s">
        <v>183</v>
      </c>
      <c r="AU489" s="20" t="s">
        <v>82</v>
      </c>
    </row>
    <row r="490" s="2" customFormat="1">
      <c r="A490" s="42"/>
      <c r="B490" s="43"/>
      <c r="C490" s="44"/>
      <c r="D490" s="229" t="s">
        <v>185</v>
      </c>
      <c r="E490" s="44"/>
      <c r="F490" s="230" t="s">
        <v>4897</v>
      </c>
      <c r="G490" s="44"/>
      <c r="H490" s="44"/>
      <c r="I490" s="226"/>
      <c r="J490" s="44"/>
      <c r="K490" s="44"/>
      <c r="L490" s="48"/>
      <c r="M490" s="227"/>
      <c r="N490" s="228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0" t="s">
        <v>185</v>
      </c>
      <c r="AU490" s="20" t="s">
        <v>82</v>
      </c>
    </row>
    <row r="491" s="2" customFormat="1">
      <c r="A491" s="42"/>
      <c r="B491" s="43"/>
      <c r="C491" s="44"/>
      <c r="D491" s="224" t="s">
        <v>311</v>
      </c>
      <c r="E491" s="44"/>
      <c r="F491" s="274" t="s">
        <v>4898</v>
      </c>
      <c r="G491" s="44"/>
      <c r="H491" s="44"/>
      <c r="I491" s="226"/>
      <c r="J491" s="44"/>
      <c r="K491" s="44"/>
      <c r="L491" s="48"/>
      <c r="M491" s="227"/>
      <c r="N491" s="228"/>
      <c r="O491" s="88"/>
      <c r="P491" s="88"/>
      <c r="Q491" s="88"/>
      <c r="R491" s="88"/>
      <c r="S491" s="88"/>
      <c r="T491" s="89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T491" s="20" t="s">
        <v>311</v>
      </c>
      <c r="AU491" s="20" t="s">
        <v>82</v>
      </c>
    </row>
    <row r="492" s="12" customFormat="1">
      <c r="A492" s="12"/>
      <c r="B492" s="231"/>
      <c r="C492" s="232"/>
      <c r="D492" s="224" t="s">
        <v>187</v>
      </c>
      <c r="E492" s="233" t="s">
        <v>30</v>
      </c>
      <c r="F492" s="234" t="s">
        <v>4899</v>
      </c>
      <c r="G492" s="232"/>
      <c r="H492" s="233" t="s">
        <v>30</v>
      </c>
      <c r="I492" s="235"/>
      <c r="J492" s="232"/>
      <c r="K492" s="232"/>
      <c r="L492" s="236"/>
      <c r="M492" s="237"/>
      <c r="N492" s="238"/>
      <c r="O492" s="238"/>
      <c r="P492" s="238"/>
      <c r="Q492" s="238"/>
      <c r="R492" s="238"/>
      <c r="S492" s="238"/>
      <c r="T492" s="239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T492" s="240" t="s">
        <v>187</v>
      </c>
      <c r="AU492" s="240" t="s">
        <v>82</v>
      </c>
      <c r="AV492" s="12" t="s">
        <v>80</v>
      </c>
      <c r="AW492" s="12" t="s">
        <v>36</v>
      </c>
      <c r="AX492" s="12" t="s">
        <v>73</v>
      </c>
      <c r="AY492" s="240" t="s">
        <v>175</v>
      </c>
    </row>
    <row r="493" s="13" customFormat="1">
      <c r="A493" s="13"/>
      <c r="B493" s="241"/>
      <c r="C493" s="242"/>
      <c r="D493" s="224" t="s">
        <v>187</v>
      </c>
      <c r="E493" s="243" t="s">
        <v>30</v>
      </c>
      <c r="F493" s="244" t="s">
        <v>4829</v>
      </c>
      <c r="G493" s="242"/>
      <c r="H493" s="245">
        <v>2</v>
      </c>
      <c r="I493" s="246"/>
      <c r="J493" s="242"/>
      <c r="K493" s="242"/>
      <c r="L493" s="247"/>
      <c r="M493" s="248"/>
      <c r="N493" s="249"/>
      <c r="O493" s="249"/>
      <c r="P493" s="249"/>
      <c r="Q493" s="249"/>
      <c r="R493" s="249"/>
      <c r="S493" s="249"/>
      <c r="T493" s="25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1" t="s">
        <v>187</v>
      </c>
      <c r="AU493" s="251" t="s">
        <v>82</v>
      </c>
      <c r="AV493" s="13" t="s">
        <v>82</v>
      </c>
      <c r="AW493" s="13" t="s">
        <v>36</v>
      </c>
      <c r="AX493" s="13" t="s">
        <v>73</v>
      </c>
      <c r="AY493" s="251" t="s">
        <v>175</v>
      </c>
    </row>
    <row r="494" s="14" customFormat="1">
      <c r="A494" s="14"/>
      <c r="B494" s="252"/>
      <c r="C494" s="253"/>
      <c r="D494" s="224" t="s">
        <v>187</v>
      </c>
      <c r="E494" s="254" t="s">
        <v>30</v>
      </c>
      <c r="F494" s="255" t="s">
        <v>190</v>
      </c>
      <c r="G494" s="253"/>
      <c r="H494" s="256">
        <v>2</v>
      </c>
      <c r="I494" s="257"/>
      <c r="J494" s="253"/>
      <c r="K494" s="253"/>
      <c r="L494" s="258"/>
      <c r="M494" s="259"/>
      <c r="N494" s="260"/>
      <c r="O494" s="260"/>
      <c r="P494" s="260"/>
      <c r="Q494" s="260"/>
      <c r="R494" s="260"/>
      <c r="S494" s="260"/>
      <c r="T494" s="26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2" t="s">
        <v>187</v>
      </c>
      <c r="AU494" s="262" t="s">
        <v>82</v>
      </c>
      <c r="AV494" s="14" t="s">
        <v>181</v>
      </c>
      <c r="AW494" s="14" t="s">
        <v>36</v>
      </c>
      <c r="AX494" s="14" t="s">
        <v>80</v>
      </c>
      <c r="AY494" s="262" t="s">
        <v>175</v>
      </c>
    </row>
    <row r="495" s="2" customFormat="1" ht="16.5" customHeight="1">
      <c r="A495" s="42"/>
      <c r="B495" s="43"/>
      <c r="C495" s="211" t="s">
        <v>1184</v>
      </c>
      <c r="D495" s="211" t="s">
        <v>176</v>
      </c>
      <c r="E495" s="212" t="s">
        <v>4900</v>
      </c>
      <c r="F495" s="213" t="s">
        <v>4901</v>
      </c>
      <c r="G495" s="214" t="s">
        <v>567</v>
      </c>
      <c r="H495" s="215">
        <v>3</v>
      </c>
      <c r="I495" s="216"/>
      <c r="J495" s="217">
        <f>ROUND(I495*H495,2)</f>
        <v>0</v>
      </c>
      <c r="K495" s="213" t="s">
        <v>180</v>
      </c>
      <c r="L495" s="48"/>
      <c r="M495" s="218" t="s">
        <v>30</v>
      </c>
      <c r="N495" s="219" t="s">
        <v>44</v>
      </c>
      <c r="O495" s="88"/>
      <c r="P495" s="220">
        <f>O495*H495</f>
        <v>0</v>
      </c>
      <c r="Q495" s="220">
        <v>0.00034000000000000004</v>
      </c>
      <c r="R495" s="220">
        <f>Q495*H495</f>
        <v>0.0010200000000000002</v>
      </c>
      <c r="S495" s="220">
        <v>0</v>
      </c>
      <c r="T495" s="221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22" t="s">
        <v>305</v>
      </c>
      <c r="AT495" s="222" t="s">
        <v>176</v>
      </c>
      <c r="AU495" s="222" t="s">
        <v>82</v>
      </c>
      <c r="AY495" s="20" t="s">
        <v>175</v>
      </c>
      <c r="BE495" s="223">
        <f>IF(N495="základní",J495,0)</f>
        <v>0</v>
      </c>
      <c r="BF495" s="223">
        <f>IF(N495="snížená",J495,0)</f>
        <v>0</v>
      </c>
      <c r="BG495" s="223">
        <f>IF(N495="zákl. přenesená",J495,0)</f>
        <v>0</v>
      </c>
      <c r="BH495" s="223">
        <f>IF(N495="sníž. přenesená",J495,0)</f>
        <v>0</v>
      </c>
      <c r="BI495" s="223">
        <f>IF(N495="nulová",J495,0)</f>
        <v>0</v>
      </c>
      <c r="BJ495" s="20" t="s">
        <v>80</v>
      </c>
      <c r="BK495" s="223">
        <f>ROUND(I495*H495,2)</f>
        <v>0</v>
      </c>
      <c r="BL495" s="20" t="s">
        <v>305</v>
      </c>
      <c r="BM495" s="222" t="s">
        <v>4902</v>
      </c>
    </row>
    <row r="496" s="2" customFormat="1">
      <c r="A496" s="42"/>
      <c r="B496" s="43"/>
      <c r="C496" s="44"/>
      <c r="D496" s="224" t="s">
        <v>183</v>
      </c>
      <c r="E496" s="44"/>
      <c r="F496" s="225" t="s">
        <v>4903</v>
      </c>
      <c r="G496" s="44"/>
      <c r="H496" s="44"/>
      <c r="I496" s="226"/>
      <c r="J496" s="44"/>
      <c r="K496" s="44"/>
      <c r="L496" s="48"/>
      <c r="M496" s="227"/>
      <c r="N496" s="228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0" t="s">
        <v>183</v>
      </c>
      <c r="AU496" s="20" t="s">
        <v>82</v>
      </c>
    </row>
    <row r="497" s="2" customFormat="1">
      <c r="A497" s="42"/>
      <c r="B497" s="43"/>
      <c r="C497" s="44"/>
      <c r="D497" s="229" t="s">
        <v>185</v>
      </c>
      <c r="E497" s="44"/>
      <c r="F497" s="230" t="s">
        <v>4904</v>
      </c>
      <c r="G497" s="44"/>
      <c r="H497" s="44"/>
      <c r="I497" s="226"/>
      <c r="J497" s="44"/>
      <c r="K497" s="44"/>
      <c r="L497" s="48"/>
      <c r="M497" s="227"/>
      <c r="N497" s="228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0" t="s">
        <v>185</v>
      </c>
      <c r="AU497" s="20" t="s">
        <v>82</v>
      </c>
    </row>
    <row r="498" s="2" customFormat="1">
      <c r="A498" s="42"/>
      <c r="B498" s="43"/>
      <c r="C498" s="44"/>
      <c r="D498" s="224" t="s">
        <v>311</v>
      </c>
      <c r="E498" s="44"/>
      <c r="F498" s="274" t="s">
        <v>3859</v>
      </c>
      <c r="G498" s="44"/>
      <c r="H498" s="44"/>
      <c r="I498" s="226"/>
      <c r="J498" s="44"/>
      <c r="K498" s="44"/>
      <c r="L498" s="48"/>
      <c r="M498" s="227"/>
      <c r="N498" s="228"/>
      <c r="O498" s="88"/>
      <c r="P498" s="88"/>
      <c r="Q498" s="88"/>
      <c r="R498" s="88"/>
      <c r="S498" s="88"/>
      <c r="T498" s="89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T498" s="20" t="s">
        <v>311</v>
      </c>
      <c r="AU498" s="20" t="s">
        <v>82</v>
      </c>
    </row>
    <row r="499" s="12" customFormat="1">
      <c r="A499" s="12"/>
      <c r="B499" s="231"/>
      <c r="C499" s="232"/>
      <c r="D499" s="224" t="s">
        <v>187</v>
      </c>
      <c r="E499" s="233" t="s">
        <v>30</v>
      </c>
      <c r="F499" s="234" t="s">
        <v>4905</v>
      </c>
      <c r="G499" s="232"/>
      <c r="H499" s="233" t="s">
        <v>30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40" t="s">
        <v>187</v>
      </c>
      <c r="AU499" s="240" t="s">
        <v>82</v>
      </c>
      <c r="AV499" s="12" t="s">
        <v>80</v>
      </c>
      <c r="AW499" s="12" t="s">
        <v>36</v>
      </c>
      <c r="AX499" s="12" t="s">
        <v>73</v>
      </c>
      <c r="AY499" s="240" t="s">
        <v>175</v>
      </c>
    </row>
    <row r="500" s="13" customFormat="1">
      <c r="A500" s="13"/>
      <c r="B500" s="241"/>
      <c r="C500" s="242"/>
      <c r="D500" s="224" t="s">
        <v>187</v>
      </c>
      <c r="E500" s="243" t="s">
        <v>30</v>
      </c>
      <c r="F500" s="244" t="s">
        <v>4906</v>
      </c>
      <c r="G500" s="242"/>
      <c r="H500" s="245">
        <v>3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1" t="s">
        <v>187</v>
      </c>
      <c r="AU500" s="251" t="s">
        <v>82</v>
      </c>
      <c r="AV500" s="13" t="s">
        <v>82</v>
      </c>
      <c r="AW500" s="13" t="s">
        <v>36</v>
      </c>
      <c r="AX500" s="13" t="s">
        <v>73</v>
      </c>
      <c r="AY500" s="251" t="s">
        <v>175</v>
      </c>
    </row>
    <row r="501" s="14" customFormat="1">
      <c r="A501" s="14"/>
      <c r="B501" s="252"/>
      <c r="C501" s="253"/>
      <c r="D501" s="224" t="s">
        <v>187</v>
      </c>
      <c r="E501" s="254" t="s">
        <v>30</v>
      </c>
      <c r="F501" s="255" t="s">
        <v>190</v>
      </c>
      <c r="G501" s="253"/>
      <c r="H501" s="256">
        <v>3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2" t="s">
        <v>187</v>
      </c>
      <c r="AU501" s="262" t="s">
        <v>82</v>
      </c>
      <c r="AV501" s="14" t="s">
        <v>181</v>
      </c>
      <c r="AW501" s="14" t="s">
        <v>36</v>
      </c>
      <c r="AX501" s="14" t="s">
        <v>80</v>
      </c>
      <c r="AY501" s="262" t="s">
        <v>175</v>
      </c>
    </row>
    <row r="502" s="2" customFormat="1" ht="16.5" customHeight="1">
      <c r="A502" s="42"/>
      <c r="B502" s="43"/>
      <c r="C502" s="211" t="s">
        <v>1199</v>
      </c>
      <c r="D502" s="211" t="s">
        <v>176</v>
      </c>
      <c r="E502" s="212" t="s">
        <v>4907</v>
      </c>
      <c r="F502" s="213" t="s">
        <v>4908</v>
      </c>
      <c r="G502" s="214" t="s">
        <v>567</v>
      </c>
      <c r="H502" s="215">
        <v>8</v>
      </c>
      <c r="I502" s="216"/>
      <c r="J502" s="217">
        <f>ROUND(I502*H502,2)</f>
        <v>0</v>
      </c>
      <c r="K502" s="213" t="s">
        <v>180</v>
      </c>
      <c r="L502" s="48"/>
      <c r="M502" s="218" t="s">
        <v>30</v>
      </c>
      <c r="N502" s="219" t="s">
        <v>44</v>
      </c>
      <c r="O502" s="88"/>
      <c r="P502" s="220">
        <f>O502*H502</f>
        <v>0</v>
      </c>
      <c r="Q502" s="220">
        <v>0.0005</v>
      </c>
      <c r="R502" s="220">
        <f>Q502*H502</f>
        <v>0.004</v>
      </c>
      <c r="S502" s="220">
        <v>0</v>
      </c>
      <c r="T502" s="221">
        <f>S502*H502</f>
        <v>0</v>
      </c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R502" s="222" t="s">
        <v>305</v>
      </c>
      <c r="AT502" s="222" t="s">
        <v>176</v>
      </c>
      <c r="AU502" s="222" t="s">
        <v>82</v>
      </c>
      <c r="AY502" s="20" t="s">
        <v>175</v>
      </c>
      <c r="BE502" s="223">
        <f>IF(N502="základní",J502,0)</f>
        <v>0</v>
      </c>
      <c r="BF502" s="223">
        <f>IF(N502="snížená",J502,0)</f>
        <v>0</v>
      </c>
      <c r="BG502" s="223">
        <f>IF(N502="zákl. přenesená",J502,0)</f>
        <v>0</v>
      </c>
      <c r="BH502" s="223">
        <f>IF(N502="sníž. přenesená",J502,0)</f>
        <v>0</v>
      </c>
      <c r="BI502" s="223">
        <f>IF(N502="nulová",J502,0)</f>
        <v>0</v>
      </c>
      <c r="BJ502" s="20" t="s">
        <v>80</v>
      </c>
      <c r="BK502" s="223">
        <f>ROUND(I502*H502,2)</f>
        <v>0</v>
      </c>
      <c r="BL502" s="20" t="s">
        <v>305</v>
      </c>
      <c r="BM502" s="222" t="s">
        <v>4909</v>
      </c>
    </row>
    <row r="503" s="2" customFormat="1">
      <c r="A503" s="42"/>
      <c r="B503" s="43"/>
      <c r="C503" s="44"/>
      <c r="D503" s="224" t="s">
        <v>183</v>
      </c>
      <c r="E503" s="44"/>
      <c r="F503" s="225" t="s">
        <v>4910</v>
      </c>
      <c r="G503" s="44"/>
      <c r="H503" s="44"/>
      <c r="I503" s="226"/>
      <c r="J503" s="44"/>
      <c r="K503" s="44"/>
      <c r="L503" s="48"/>
      <c r="M503" s="227"/>
      <c r="N503" s="228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0" t="s">
        <v>183</v>
      </c>
      <c r="AU503" s="20" t="s">
        <v>82</v>
      </c>
    </row>
    <row r="504" s="2" customFormat="1">
      <c r="A504" s="42"/>
      <c r="B504" s="43"/>
      <c r="C504" s="44"/>
      <c r="D504" s="229" t="s">
        <v>185</v>
      </c>
      <c r="E504" s="44"/>
      <c r="F504" s="230" t="s">
        <v>4911</v>
      </c>
      <c r="G504" s="44"/>
      <c r="H504" s="44"/>
      <c r="I504" s="226"/>
      <c r="J504" s="44"/>
      <c r="K504" s="44"/>
      <c r="L504" s="48"/>
      <c r="M504" s="227"/>
      <c r="N504" s="228"/>
      <c r="O504" s="88"/>
      <c r="P504" s="88"/>
      <c r="Q504" s="88"/>
      <c r="R504" s="88"/>
      <c r="S504" s="88"/>
      <c r="T504" s="89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T504" s="20" t="s">
        <v>185</v>
      </c>
      <c r="AU504" s="20" t="s">
        <v>82</v>
      </c>
    </row>
    <row r="505" s="2" customFormat="1">
      <c r="A505" s="42"/>
      <c r="B505" s="43"/>
      <c r="C505" s="44"/>
      <c r="D505" s="224" t="s">
        <v>311</v>
      </c>
      <c r="E505" s="44"/>
      <c r="F505" s="274" t="s">
        <v>4912</v>
      </c>
      <c r="G505" s="44"/>
      <c r="H505" s="44"/>
      <c r="I505" s="226"/>
      <c r="J505" s="44"/>
      <c r="K505" s="44"/>
      <c r="L505" s="48"/>
      <c r="M505" s="227"/>
      <c r="N505" s="228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0" t="s">
        <v>311</v>
      </c>
      <c r="AU505" s="20" t="s">
        <v>82</v>
      </c>
    </row>
    <row r="506" s="12" customFormat="1">
      <c r="A506" s="12"/>
      <c r="B506" s="231"/>
      <c r="C506" s="232"/>
      <c r="D506" s="224" t="s">
        <v>187</v>
      </c>
      <c r="E506" s="233" t="s">
        <v>30</v>
      </c>
      <c r="F506" s="234" t="s">
        <v>4913</v>
      </c>
      <c r="G506" s="232"/>
      <c r="H506" s="233" t="s">
        <v>30</v>
      </c>
      <c r="I506" s="235"/>
      <c r="J506" s="232"/>
      <c r="K506" s="232"/>
      <c r="L506" s="236"/>
      <c r="M506" s="237"/>
      <c r="N506" s="238"/>
      <c r="O506" s="238"/>
      <c r="P506" s="238"/>
      <c r="Q506" s="238"/>
      <c r="R506" s="238"/>
      <c r="S506" s="238"/>
      <c r="T506" s="239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40" t="s">
        <v>187</v>
      </c>
      <c r="AU506" s="240" t="s">
        <v>82</v>
      </c>
      <c r="AV506" s="12" t="s">
        <v>80</v>
      </c>
      <c r="AW506" s="12" t="s">
        <v>36</v>
      </c>
      <c r="AX506" s="12" t="s">
        <v>73</v>
      </c>
      <c r="AY506" s="240" t="s">
        <v>175</v>
      </c>
    </row>
    <row r="507" s="13" customFormat="1">
      <c r="A507" s="13"/>
      <c r="B507" s="241"/>
      <c r="C507" s="242"/>
      <c r="D507" s="224" t="s">
        <v>187</v>
      </c>
      <c r="E507" s="243" t="s">
        <v>30</v>
      </c>
      <c r="F507" s="244" t="s">
        <v>4914</v>
      </c>
      <c r="G507" s="242"/>
      <c r="H507" s="245">
        <v>8</v>
      </c>
      <c r="I507" s="246"/>
      <c r="J507" s="242"/>
      <c r="K507" s="242"/>
      <c r="L507" s="247"/>
      <c r="M507" s="248"/>
      <c r="N507" s="249"/>
      <c r="O507" s="249"/>
      <c r="P507" s="249"/>
      <c r="Q507" s="249"/>
      <c r="R507" s="249"/>
      <c r="S507" s="249"/>
      <c r="T507" s="250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1" t="s">
        <v>187</v>
      </c>
      <c r="AU507" s="251" t="s">
        <v>82</v>
      </c>
      <c r="AV507" s="13" t="s">
        <v>82</v>
      </c>
      <c r="AW507" s="13" t="s">
        <v>36</v>
      </c>
      <c r="AX507" s="13" t="s">
        <v>73</v>
      </c>
      <c r="AY507" s="251" t="s">
        <v>175</v>
      </c>
    </row>
    <row r="508" s="14" customFormat="1">
      <c r="A508" s="14"/>
      <c r="B508" s="252"/>
      <c r="C508" s="253"/>
      <c r="D508" s="224" t="s">
        <v>187</v>
      </c>
      <c r="E508" s="254" t="s">
        <v>30</v>
      </c>
      <c r="F508" s="255" t="s">
        <v>190</v>
      </c>
      <c r="G508" s="253"/>
      <c r="H508" s="256">
        <v>8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2" t="s">
        <v>187</v>
      </c>
      <c r="AU508" s="262" t="s">
        <v>82</v>
      </c>
      <c r="AV508" s="14" t="s">
        <v>181</v>
      </c>
      <c r="AW508" s="14" t="s">
        <v>36</v>
      </c>
      <c r="AX508" s="14" t="s">
        <v>80</v>
      </c>
      <c r="AY508" s="262" t="s">
        <v>175</v>
      </c>
    </row>
    <row r="509" s="2" customFormat="1" ht="16.5" customHeight="1">
      <c r="A509" s="42"/>
      <c r="B509" s="43"/>
      <c r="C509" s="211" t="s">
        <v>1220</v>
      </c>
      <c r="D509" s="211" t="s">
        <v>176</v>
      </c>
      <c r="E509" s="212" t="s">
        <v>4915</v>
      </c>
      <c r="F509" s="213" t="s">
        <v>4916</v>
      </c>
      <c r="G509" s="214" t="s">
        <v>567</v>
      </c>
      <c r="H509" s="215">
        <v>12</v>
      </c>
      <c r="I509" s="216"/>
      <c r="J509" s="217">
        <f>ROUND(I509*H509,2)</f>
        <v>0</v>
      </c>
      <c r="K509" s="213" t="s">
        <v>180</v>
      </c>
      <c r="L509" s="48"/>
      <c r="M509" s="218" t="s">
        <v>30</v>
      </c>
      <c r="N509" s="219" t="s">
        <v>44</v>
      </c>
      <c r="O509" s="88"/>
      <c r="P509" s="220">
        <f>O509*H509</f>
        <v>0</v>
      </c>
      <c r="Q509" s="220">
        <v>0.0007</v>
      </c>
      <c r="R509" s="220">
        <f>Q509*H509</f>
        <v>0.0084</v>
      </c>
      <c r="S509" s="220">
        <v>0</v>
      </c>
      <c r="T509" s="221">
        <f>S509*H509</f>
        <v>0</v>
      </c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R509" s="222" t="s">
        <v>305</v>
      </c>
      <c r="AT509" s="222" t="s">
        <v>176</v>
      </c>
      <c r="AU509" s="222" t="s">
        <v>82</v>
      </c>
      <c r="AY509" s="20" t="s">
        <v>175</v>
      </c>
      <c r="BE509" s="223">
        <f>IF(N509="základní",J509,0)</f>
        <v>0</v>
      </c>
      <c r="BF509" s="223">
        <f>IF(N509="snížená",J509,0)</f>
        <v>0</v>
      </c>
      <c r="BG509" s="223">
        <f>IF(N509="zákl. přenesená",J509,0)</f>
        <v>0</v>
      </c>
      <c r="BH509" s="223">
        <f>IF(N509="sníž. přenesená",J509,0)</f>
        <v>0</v>
      </c>
      <c r="BI509" s="223">
        <f>IF(N509="nulová",J509,0)</f>
        <v>0</v>
      </c>
      <c r="BJ509" s="20" t="s">
        <v>80</v>
      </c>
      <c r="BK509" s="223">
        <f>ROUND(I509*H509,2)</f>
        <v>0</v>
      </c>
      <c r="BL509" s="20" t="s">
        <v>305</v>
      </c>
      <c r="BM509" s="222" t="s">
        <v>4917</v>
      </c>
    </row>
    <row r="510" s="2" customFormat="1">
      <c r="A510" s="42"/>
      <c r="B510" s="43"/>
      <c r="C510" s="44"/>
      <c r="D510" s="224" t="s">
        <v>183</v>
      </c>
      <c r="E510" s="44"/>
      <c r="F510" s="225" t="s">
        <v>4918</v>
      </c>
      <c r="G510" s="44"/>
      <c r="H510" s="44"/>
      <c r="I510" s="226"/>
      <c r="J510" s="44"/>
      <c r="K510" s="44"/>
      <c r="L510" s="48"/>
      <c r="M510" s="227"/>
      <c r="N510" s="228"/>
      <c r="O510" s="88"/>
      <c r="P510" s="88"/>
      <c r="Q510" s="88"/>
      <c r="R510" s="88"/>
      <c r="S510" s="88"/>
      <c r="T510" s="89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T510" s="20" t="s">
        <v>183</v>
      </c>
      <c r="AU510" s="20" t="s">
        <v>82</v>
      </c>
    </row>
    <row r="511" s="2" customFormat="1">
      <c r="A511" s="42"/>
      <c r="B511" s="43"/>
      <c r="C511" s="44"/>
      <c r="D511" s="229" t="s">
        <v>185</v>
      </c>
      <c r="E511" s="44"/>
      <c r="F511" s="230" t="s">
        <v>4919</v>
      </c>
      <c r="G511" s="44"/>
      <c r="H511" s="44"/>
      <c r="I511" s="226"/>
      <c r="J511" s="44"/>
      <c r="K511" s="44"/>
      <c r="L511" s="48"/>
      <c r="M511" s="227"/>
      <c r="N511" s="228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0" t="s">
        <v>185</v>
      </c>
      <c r="AU511" s="20" t="s">
        <v>82</v>
      </c>
    </row>
    <row r="512" s="2" customFormat="1">
      <c r="A512" s="42"/>
      <c r="B512" s="43"/>
      <c r="C512" s="44"/>
      <c r="D512" s="224" t="s">
        <v>311</v>
      </c>
      <c r="E512" s="44"/>
      <c r="F512" s="274" t="s">
        <v>4920</v>
      </c>
      <c r="G512" s="44"/>
      <c r="H512" s="44"/>
      <c r="I512" s="226"/>
      <c r="J512" s="44"/>
      <c r="K512" s="44"/>
      <c r="L512" s="48"/>
      <c r="M512" s="227"/>
      <c r="N512" s="228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0" t="s">
        <v>311</v>
      </c>
      <c r="AU512" s="20" t="s">
        <v>82</v>
      </c>
    </row>
    <row r="513" s="12" customFormat="1">
      <c r="A513" s="12"/>
      <c r="B513" s="231"/>
      <c r="C513" s="232"/>
      <c r="D513" s="224" t="s">
        <v>187</v>
      </c>
      <c r="E513" s="233" t="s">
        <v>30</v>
      </c>
      <c r="F513" s="234" t="s">
        <v>4921</v>
      </c>
      <c r="G513" s="232"/>
      <c r="H513" s="233" t="s">
        <v>30</v>
      </c>
      <c r="I513" s="235"/>
      <c r="J513" s="232"/>
      <c r="K513" s="232"/>
      <c r="L513" s="236"/>
      <c r="M513" s="237"/>
      <c r="N513" s="238"/>
      <c r="O513" s="238"/>
      <c r="P513" s="238"/>
      <c r="Q513" s="238"/>
      <c r="R513" s="238"/>
      <c r="S513" s="238"/>
      <c r="T513" s="239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T513" s="240" t="s">
        <v>187</v>
      </c>
      <c r="AU513" s="240" t="s">
        <v>82</v>
      </c>
      <c r="AV513" s="12" t="s">
        <v>80</v>
      </c>
      <c r="AW513" s="12" t="s">
        <v>36</v>
      </c>
      <c r="AX513" s="12" t="s">
        <v>73</v>
      </c>
      <c r="AY513" s="240" t="s">
        <v>175</v>
      </c>
    </row>
    <row r="514" s="13" customFormat="1">
      <c r="A514" s="13"/>
      <c r="B514" s="241"/>
      <c r="C514" s="242"/>
      <c r="D514" s="224" t="s">
        <v>187</v>
      </c>
      <c r="E514" s="243" t="s">
        <v>30</v>
      </c>
      <c r="F514" s="244" t="s">
        <v>4922</v>
      </c>
      <c r="G514" s="242"/>
      <c r="H514" s="245">
        <v>12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1" t="s">
        <v>187</v>
      </c>
      <c r="AU514" s="251" t="s">
        <v>82</v>
      </c>
      <c r="AV514" s="13" t="s">
        <v>82</v>
      </c>
      <c r="AW514" s="13" t="s">
        <v>36</v>
      </c>
      <c r="AX514" s="13" t="s">
        <v>73</v>
      </c>
      <c r="AY514" s="251" t="s">
        <v>175</v>
      </c>
    </row>
    <row r="515" s="14" customFormat="1">
      <c r="A515" s="14"/>
      <c r="B515" s="252"/>
      <c r="C515" s="253"/>
      <c r="D515" s="224" t="s">
        <v>187</v>
      </c>
      <c r="E515" s="254" t="s">
        <v>30</v>
      </c>
      <c r="F515" s="255" t="s">
        <v>190</v>
      </c>
      <c r="G515" s="253"/>
      <c r="H515" s="256">
        <v>12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2" t="s">
        <v>187</v>
      </c>
      <c r="AU515" s="262" t="s">
        <v>82</v>
      </c>
      <c r="AV515" s="14" t="s">
        <v>181</v>
      </c>
      <c r="AW515" s="14" t="s">
        <v>36</v>
      </c>
      <c r="AX515" s="14" t="s">
        <v>80</v>
      </c>
      <c r="AY515" s="262" t="s">
        <v>175</v>
      </c>
    </row>
    <row r="516" s="2" customFormat="1" ht="16.5" customHeight="1">
      <c r="A516" s="42"/>
      <c r="B516" s="43"/>
      <c r="C516" s="211" t="s">
        <v>1228</v>
      </c>
      <c r="D516" s="211" t="s">
        <v>176</v>
      </c>
      <c r="E516" s="212" t="s">
        <v>4923</v>
      </c>
      <c r="F516" s="213" t="s">
        <v>4924</v>
      </c>
      <c r="G516" s="214" t="s">
        <v>567</v>
      </c>
      <c r="H516" s="215">
        <v>2</v>
      </c>
      <c r="I516" s="216"/>
      <c r="J516" s="217">
        <f>ROUND(I516*H516,2)</f>
        <v>0</v>
      </c>
      <c r="K516" s="213" t="s">
        <v>180</v>
      </c>
      <c r="L516" s="48"/>
      <c r="M516" s="218" t="s">
        <v>30</v>
      </c>
      <c r="N516" s="219" t="s">
        <v>44</v>
      </c>
      <c r="O516" s="88"/>
      <c r="P516" s="220">
        <f>O516*H516</f>
        <v>0</v>
      </c>
      <c r="Q516" s="220">
        <v>0.00168</v>
      </c>
      <c r="R516" s="220">
        <f>Q516*H516</f>
        <v>0.0033600000000000004</v>
      </c>
      <c r="S516" s="220">
        <v>0</v>
      </c>
      <c r="T516" s="221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22" t="s">
        <v>305</v>
      </c>
      <c r="AT516" s="222" t="s">
        <v>176</v>
      </c>
      <c r="AU516" s="222" t="s">
        <v>82</v>
      </c>
      <c r="AY516" s="20" t="s">
        <v>175</v>
      </c>
      <c r="BE516" s="223">
        <f>IF(N516="základní",J516,0)</f>
        <v>0</v>
      </c>
      <c r="BF516" s="223">
        <f>IF(N516="snížená",J516,0)</f>
        <v>0</v>
      </c>
      <c r="BG516" s="223">
        <f>IF(N516="zákl. přenesená",J516,0)</f>
        <v>0</v>
      </c>
      <c r="BH516" s="223">
        <f>IF(N516="sníž. přenesená",J516,0)</f>
        <v>0</v>
      </c>
      <c r="BI516" s="223">
        <f>IF(N516="nulová",J516,0)</f>
        <v>0</v>
      </c>
      <c r="BJ516" s="20" t="s">
        <v>80</v>
      </c>
      <c r="BK516" s="223">
        <f>ROUND(I516*H516,2)</f>
        <v>0</v>
      </c>
      <c r="BL516" s="20" t="s">
        <v>305</v>
      </c>
      <c r="BM516" s="222" t="s">
        <v>4925</v>
      </c>
    </row>
    <row r="517" s="2" customFormat="1">
      <c r="A517" s="42"/>
      <c r="B517" s="43"/>
      <c r="C517" s="44"/>
      <c r="D517" s="224" t="s">
        <v>183</v>
      </c>
      <c r="E517" s="44"/>
      <c r="F517" s="225" t="s">
        <v>4926</v>
      </c>
      <c r="G517" s="44"/>
      <c r="H517" s="44"/>
      <c r="I517" s="226"/>
      <c r="J517" s="44"/>
      <c r="K517" s="44"/>
      <c r="L517" s="48"/>
      <c r="M517" s="227"/>
      <c r="N517" s="228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0" t="s">
        <v>183</v>
      </c>
      <c r="AU517" s="20" t="s">
        <v>82</v>
      </c>
    </row>
    <row r="518" s="2" customFormat="1">
      <c r="A518" s="42"/>
      <c r="B518" s="43"/>
      <c r="C518" s="44"/>
      <c r="D518" s="229" t="s">
        <v>185</v>
      </c>
      <c r="E518" s="44"/>
      <c r="F518" s="230" t="s">
        <v>4927</v>
      </c>
      <c r="G518" s="44"/>
      <c r="H518" s="44"/>
      <c r="I518" s="226"/>
      <c r="J518" s="44"/>
      <c r="K518" s="44"/>
      <c r="L518" s="48"/>
      <c r="M518" s="227"/>
      <c r="N518" s="228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0" t="s">
        <v>185</v>
      </c>
      <c r="AU518" s="20" t="s">
        <v>82</v>
      </c>
    </row>
    <row r="519" s="2" customFormat="1">
      <c r="A519" s="42"/>
      <c r="B519" s="43"/>
      <c r="C519" s="44"/>
      <c r="D519" s="224" t="s">
        <v>311</v>
      </c>
      <c r="E519" s="44"/>
      <c r="F519" s="274" t="s">
        <v>4928</v>
      </c>
      <c r="G519" s="44"/>
      <c r="H519" s="44"/>
      <c r="I519" s="226"/>
      <c r="J519" s="44"/>
      <c r="K519" s="44"/>
      <c r="L519" s="48"/>
      <c r="M519" s="227"/>
      <c r="N519" s="228"/>
      <c r="O519" s="88"/>
      <c r="P519" s="88"/>
      <c r="Q519" s="88"/>
      <c r="R519" s="88"/>
      <c r="S519" s="88"/>
      <c r="T519" s="89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T519" s="20" t="s">
        <v>311</v>
      </c>
      <c r="AU519" s="20" t="s">
        <v>82</v>
      </c>
    </row>
    <row r="520" s="12" customFormat="1">
      <c r="A520" s="12"/>
      <c r="B520" s="231"/>
      <c r="C520" s="232"/>
      <c r="D520" s="224" t="s">
        <v>187</v>
      </c>
      <c r="E520" s="233" t="s">
        <v>30</v>
      </c>
      <c r="F520" s="234" t="s">
        <v>4929</v>
      </c>
      <c r="G520" s="232"/>
      <c r="H520" s="233" t="s">
        <v>30</v>
      </c>
      <c r="I520" s="235"/>
      <c r="J520" s="232"/>
      <c r="K520" s="232"/>
      <c r="L520" s="236"/>
      <c r="M520" s="237"/>
      <c r="N520" s="238"/>
      <c r="O520" s="238"/>
      <c r="P520" s="238"/>
      <c r="Q520" s="238"/>
      <c r="R520" s="238"/>
      <c r="S520" s="238"/>
      <c r="T520" s="239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T520" s="240" t="s">
        <v>187</v>
      </c>
      <c r="AU520" s="240" t="s">
        <v>82</v>
      </c>
      <c r="AV520" s="12" t="s">
        <v>80</v>
      </c>
      <c r="AW520" s="12" t="s">
        <v>36</v>
      </c>
      <c r="AX520" s="12" t="s">
        <v>73</v>
      </c>
      <c r="AY520" s="240" t="s">
        <v>175</v>
      </c>
    </row>
    <row r="521" s="13" customFormat="1">
      <c r="A521" s="13"/>
      <c r="B521" s="241"/>
      <c r="C521" s="242"/>
      <c r="D521" s="224" t="s">
        <v>187</v>
      </c>
      <c r="E521" s="243" t="s">
        <v>30</v>
      </c>
      <c r="F521" s="244" t="s">
        <v>4930</v>
      </c>
      <c r="G521" s="242"/>
      <c r="H521" s="245">
        <v>2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1" t="s">
        <v>187</v>
      </c>
      <c r="AU521" s="251" t="s">
        <v>82</v>
      </c>
      <c r="AV521" s="13" t="s">
        <v>82</v>
      </c>
      <c r="AW521" s="13" t="s">
        <v>36</v>
      </c>
      <c r="AX521" s="13" t="s">
        <v>73</v>
      </c>
      <c r="AY521" s="251" t="s">
        <v>175</v>
      </c>
    </row>
    <row r="522" s="14" customFormat="1">
      <c r="A522" s="14"/>
      <c r="B522" s="252"/>
      <c r="C522" s="253"/>
      <c r="D522" s="224" t="s">
        <v>187</v>
      </c>
      <c r="E522" s="254" t="s">
        <v>30</v>
      </c>
      <c r="F522" s="255" t="s">
        <v>190</v>
      </c>
      <c r="G522" s="253"/>
      <c r="H522" s="256">
        <v>2</v>
      </c>
      <c r="I522" s="257"/>
      <c r="J522" s="253"/>
      <c r="K522" s="253"/>
      <c r="L522" s="258"/>
      <c r="M522" s="259"/>
      <c r="N522" s="260"/>
      <c r="O522" s="260"/>
      <c r="P522" s="260"/>
      <c r="Q522" s="260"/>
      <c r="R522" s="260"/>
      <c r="S522" s="260"/>
      <c r="T522" s="26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2" t="s">
        <v>187</v>
      </c>
      <c r="AU522" s="262" t="s">
        <v>82</v>
      </c>
      <c r="AV522" s="14" t="s">
        <v>181</v>
      </c>
      <c r="AW522" s="14" t="s">
        <v>36</v>
      </c>
      <c r="AX522" s="14" t="s">
        <v>80</v>
      </c>
      <c r="AY522" s="262" t="s">
        <v>175</v>
      </c>
    </row>
    <row r="523" s="2" customFormat="1" ht="16.5" customHeight="1">
      <c r="A523" s="42"/>
      <c r="B523" s="43"/>
      <c r="C523" s="211" t="s">
        <v>1239</v>
      </c>
      <c r="D523" s="211" t="s">
        <v>176</v>
      </c>
      <c r="E523" s="212" t="s">
        <v>4050</v>
      </c>
      <c r="F523" s="213" t="s">
        <v>4051</v>
      </c>
      <c r="G523" s="214" t="s">
        <v>567</v>
      </c>
      <c r="H523" s="215">
        <v>2</v>
      </c>
      <c r="I523" s="216"/>
      <c r="J523" s="217">
        <f>ROUND(I523*H523,2)</f>
        <v>0</v>
      </c>
      <c r="K523" s="213" t="s">
        <v>180</v>
      </c>
      <c r="L523" s="48"/>
      <c r="M523" s="218" t="s">
        <v>30</v>
      </c>
      <c r="N523" s="219" t="s">
        <v>44</v>
      </c>
      <c r="O523" s="88"/>
      <c r="P523" s="220">
        <f>O523*H523</f>
        <v>0</v>
      </c>
      <c r="Q523" s="220">
        <v>0.00057</v>
      </c>
      <c r="R523" s="220">
        <f>Q523*H523</f>
        <v>0.00114</v>
      </c>
      <c r="S523" s="220">
        <v>0</v>
      </c>
      <c r="T523" s="221">
        <f>S523*H523</f>
        <v>0</v>
      </c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R523" s="222" t="s">
        <v>305</v>
      </c>
      <c r="AT523" s="222" t="s">
        <v>176</v>
      </c>
      <c r="AU523" s="222" t="s">
        <v>82</v>
      </c>
      <c r="AY523" s="20" t="s">
        <v>175</v>
      </c>
      <c r="BE523" s="223">
        <f>IF(N523="základní",J523,0)</f>
        <v>0</v>
      </c>
      <c r="BF523" s="223">
        <f>IF(N523="snížená",J523,0)</f>
        <v>0</v>
      </c>
      <c r="BG523" s="223">
        <f>IF(N523="zákl. přenesená",J523,0)</f>
        <v>0</v>
      </c>
      <c r="BH523" s="223">
        <f>IF(N523="sníž. přenesená",J523,0)</f>
        <v>0</v>
      </c>
      <c r="BI523" s="223">
        <f>IF(N523="nulová",J523,0)</f>
        <v>0</v>
      </c>
      <c r="BJ523" s="20" t="s">
        <v>80</v>
      </c>
      <c r="BK523" s="223">
        <f>ROUND(I523*H523,2)</f>
        <v>0</v>
      </c>
      <c r="BL523" s="20" t="s">
        <v>305</v>
      </c>
      <c r="BM523" s="222" t="s">
        <v>4931</v>
      </c>
    </row>
    <row r="524" s="2" customFormat="1">
      <c r="A524" s="42"/>
      <c r="B524" s="43"/>
      <c r="C524" s="44"/>
      <c r="D524" s="224" t="s">
        <v>183</v>
      </c>
      <c r="E524" s="44"/>
      <c r="F524" s="225" t="s">
        <v>4053</v>
      </c>
      <c r="G524" s="44"/>
      <c r="H524" s="44"/>
      <c r="I524" s="226"/>
      <c r="J524" s="44"/>
      <c r="K524" s="44"/>
      <c r="L524" s="48"/>
      <c r="M524" s="227"/>
      <c r="N524" s="228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0" t="s">
        <v>183</v>
      </c>
      <c r="AU524" s="20" t="s">
        <v>82</v>
      </c>
    </row>
    <row r="525" s="2" customFormat="1">
      <c r="A525" s="42"/>
      <c r="B525" s="43"/>
      <c r="C525" s="44"/>
      <c r="D525" s="229" t="s">
        <v>185</v>
      </c>
      <c r="E525" s="44"/>
      <c r="F525" s="230" t="s">
        <v>4054</v>
      </c>
      <c r="G525" s="44"/>
      <c r="H525" s="44"/>
      <c r="I525" s="226"/>
      <c r="J525" s="44"/>
      <c r="K525" s="44"/>
      <c r="L525" s="48"/>
      <c r="M525" s="227"/>
      <c r="N525" s="228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0" t="s">
        <v>185</v>
      </c>
      <c r="AU525" s="20" t="s">
        <v>82</v>
      </c>
    </row>
    <row r="526" s="2" customFormat="1">
      <c r="A526" s="42"/>
      <c r="B526" s="43"/>
      <c r="C526" s="44"/>
      <c r="D526" s="224" t="s">
        <v>311</v>
      </c>
      <c r="E526" s="44"/>
      <c r="F526" s="274" t="s">
        <v>4055</v>
      </c>
      <c r="G526" s="44"/>
      <c r="H526" s="44"/>
      <c r="I526" s="226"/>
      <c r="J526" s="44"/>
      <c r="K526" s="44"/>
      <c r="L526" s="48"/>
      <c r="M526" s="227"/>
      <c r="N526" s="228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0" t="s">
        <v>311</v>
      </c>
      <c r="AU526" s="20" t="s">
        <v>82</v>
      </c>
    </row>
    <row r="527" s="12" customFormat="1">
      <c r="A527" s="12"/>
      <c r="B527" s="231"/>
      <c r="C527" s="232"/>
      <c r="D527" s="224" t="s">
        <v>187</v>
      </c>
      <c r="E527" s="233" t="s">
        <v>30</v>
      </c>
      <c r="F527" s="234" t="s">
        <v>4932</v>
      </c>
      <c r="G527" s="232"/>
      <c r="H527" s="233" t="s">
        <v>30</v>
      </c>
      <c r="I527" s="235"/>
      <c r="J527" s="232"/>
      <c r="K527" s="232"/>
      <c r="L527" s="236"/>
      <c r="M527" s="237"/>
      <c r="N527" s="238"/>
      <c r="O527" s="238"/>
      <c r="P527" s="238"/>
      <c r="Q527" s="238"/>
      <c r="R527" s="238"/>
      <c r="S527" s="238"/>
      <c r="T527" s="239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T527" s="240" t="s">
        <v>187</v>
      </c>
      <c r="AU527" s="240" t="s">
        <v>82</v>
      </c>
      <c r="AV527" s="12" t="s">
        <v>80</v>
      </c>
      <c r="AW527" s="12" t="s">
        <v>36</v>
      </c>
      <c r="AX527" s="12" t="s">
        <v>73</v>
      </c>
      <c r="AY527" s="240" t="s">
        <v>175</v>
      </c>
    </row>
    <row r="528" s="13" customFormat="1">
      <c r="A528" s="13"/>
      <c r="B528" s="241"/>
      <c r="C528" s="242"/>
      <c r="D528" s="224" t="s">
        <v>187</v>
      </c>
      <c r="E528" s="243" t="s">
        <v>30</v>
      </c>
      <c r="F528" s="244" t="s">
        <v>4933</v>
      </c>
      <c r="G528" s="242"/>
      <c r="H528" s="245">
        <v>2</v>
      </c>
      <c r="I528" s="246"/>
      <c r="J528" s="242"/>
      <c r="K528" s="242"/>
      <c r="L528" s="247"/>
      <c r="M528" s="248"/>
      <c r="N528" s="249"/>
      <c r="O528" s="249"/>
      <c r="P528" s="249"/>
      <c r="Q528" s="249"/>
      <c r="R528" s="249"/>
      <c r="S528" s="249"/>
      <c r="T528" s="250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1" t="s">
        <v>187</v>
      </c>
      <c r="AU528" s="251" t="s">
        <v>82</v>
      </c>
      <c r="AV528" s="13" t="s">
        <v>82</v>
      </c>
      <c r="AW528" s="13" t="s">
        <v>36</v>
      </c>
      <c r="AX528" s="13" t="s">
        <v>80</v>
      </c>
      <c r="AY528" s="251" t="s">
        <v>175</v>
      </c>
    </row>
    <row r="529" s="2" customFormat="1" ht="16.5" customHeight="1">
      <c r="A529" s="42"/>
      <c r="B529" s="43"/>
      <c r="C529" s="211" t="s">
        <v>1245</v>
      </c>
      <c r="D529" s="211" t="s">
        <v>176</v>
      </c>
      <c r="E529" s="212" t="s">
        <v>4057</v>
      </c>
      <c r="F529" s="213" t="s">
        <v>4058</v>
      </c>
      <c r="G529" s="214" t="s">
        <v>567</v>
      </c>
      <c r="H529" s="215">
        <v>2</v>
      </c>
      <c r="I529" s="216"/>
      <c r="J529" s="217">
        <f>ROUND(I529*H529,2)</f>
        <v>0</v>
      </c>
      <c r="K529" s="213" t="s">
        <v>180</v>
      </c>
      <c r="L529" s="48"/>
      <c r="M529" s="218" t="s">
        <v>30</v>
      </c>
      <c r="N529" s="219" t="s">
        <v>44</v>
      </c>
      <c r="O529" s="88"/>
      <c r="P529" s="220">
        <f>O529*H529</f>
        <v>0</v>
      </c>
      <c r="Q529" s="220">
        <v>0.0008</v>
      </c>
      <c r="R529" s="220">
        <f>Q529*H529</f>
        <v>0.0016</v>
      </c>
      <c r="S529" s="220">
        <v>0</v>
      </c>
      <c r="T529" s="221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22" t="s">
        <v>305</v>
      </c>
      <c r="AT529" s="222" t="s">
        <v>176</v>
      </c>
      <c r="AU529" s="222" t="s">
        <v>82</v>
      </c>
      <c r="AY529" s="20" t="s">
        <v>175</v>
      </c>
      <c r="BE529" s="223">
        <f>IF(N529="základní",J529,0)</f>
        <v>0</v>
      </c>
      <c r="BF529" s="223">
        <f>IF(N529="snížená",J529,0)</f>
        <v>0</v>
      </c>
      <c r="BG529" s="223">
        <f>IF(N529="zákl. přenesená",J529,0)</f>
        <v>0</v>
      </c>
      <c r="BH529" s="223">
        <f>IF(N529="sníž. přenesená",J529,0)</f>
        <v>0</v>
      </c>
      <c r="BI529" s="223">
        <f>IF(N529="nulová",J529,0)</f>
        <v>0</v>
      </c>
      <c r="BJ529" s="20" t="s">
        <v>80</v>
      </c>
      <c r="BK529" s="223">
        <f>ROUND(I529*H529,2)</f>
        <v>0</v>
      </c>
      <c r="BL529" s="20" t="s">
        <v>305</v>
      </c>
      <c r="BM529" s="222" t="s">
        <v>4934</v>
      </c>
    </row>
    <row r="530" s="2" customFormat="1">
      <c r="A530" s="42"/>
      <c r="B530" s="43"/>
      <c r="C530" s="44"/>
      <c r="D530" s="224" t="s">
        <v>183</v>
      </c>
      <c r="E530" s="44"/>
      <c r="F530" s="225" t="s">
        <v>4060</v>
      </c>
      <c r="G530" s="44"/>
      <c r="H530" s="44"/>
      <c r="I530" s="226"/>
      <c r="J530" s="44"/>
      <c r="K530" s="44"/>
      <c r="L530" s="48"/>
      <c r="M530" s="227"/>
      <c r="N530" s="228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0" t="s">
        <v>183</v>
      </c>
      <c r="AU530" s="20" t="s">
        <v>82</v>
      </c>
    </row>
    <row r="531" s="2" customFormat="1">
      <c r="A531" s="42"/>
      <c r="B531" s="43"/>
      <c r="C531" s="44"/>
      <c r="D531" s="229" t="s">
        <v>185</v>
      </c>
      <c r="E531" s="44"/>
      <c r="F531" s="230" t="s">
        <v>4061</v>
      </c>
      <c r="G531" s="44"/>
      <c r="H531" s="44"/>
      <c r="I531" s="226"/>
      <c r="J531" s="44"/>
      <c r="K531" s="44"/>
      <c r="L531" s="48"/>
      <c r="M531" s="227"/>
      <c r="N531" s="228"/>
      <c r="O531" s="88"/>
      <c r="P531" s="88"/>
      <c r="Q531" s="88"/>
      <c r="R531" s="88"/>
      <c r="S531" s="88"/>
      <c r="T531" s="89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T531" s="20" t="s">
        <v>185</v>
      </c>
      <c r="AU531" s="20" t="s">
        <v>82</v>
      </c>
    </row>
    <row r="532" s="2" customFormat="1">
      <c r="A532" s="42"/>
      <c r="B532" s="43"/>
      <c r="C532" s="44"/>
      <c r="D532" s="224" t="s">
        <v>311</v>
      </c>
      <c r="E532" s="44"/>
      <c r="F532" s="274" t="s">
        <v>4062</v>
      </c>
      <c r="G532" s="44"/>
      <c r="H532" s="44"/>
      <c r="I532" s="226"/>
      <c r="J532" s="44"/>
      <c r="K532" s="44"/>
      <c r="L532" s="48"/>
      <c r="M532" s="227"/>
      <c r="N532" s="228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0" t="s">
        <v>311</v>
      </c>
      <c r="AU532" s="20" t="s">
        <v>82</v>
      </c>
    </row>
    <row r="533" s="12" customFormat="1">
      <c r="A533" s="12"/>
      <c r="B533" s="231"/>
      <c r="C533" s="232"/>
      <c r="D533" s="224" t="s">
        <v>187</v>
      </c>
      <c r="E533" s="233" t="s">
        <v>30</v>
      </c>
      <c r="F533" s="234" t="s">
        <v>4935</v>
      </c>
      <c r="G533" s="232"/>
      <c r="H533" s="233" t="s">
        <v>30</v>
      </c>
      <c r="I533" s="235"/>
      <c r="J533" s="232"/>
      <c r="K533" s="232"/>
      <c r="L533" s="236"/>
      <c r="M533" s="237"/>
      <c r="N533" s="238"/>
      <c r="O533" s="238"/>
      <c r="P533" s="238"/>
      <c r="Q533" s="238"/>
      <c r="R533" s="238"/>
      <c r="S533" s="238"/>
      <c r="T533" s="239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40" t="s">
        <v>187</v>
      </c>
      <c r="AU533" s="240" t="s">
        <v>82</v>
      </c>
      <c r="AV533" s="12" t="s">
        <v>80</v>
      </c>
      <c r="AW533" s="12" t="s">
        <v>36</v>
      </c>
      <c r="AX533" s="12" t="s">
        <v>73</v>
      </c>
      <c r="AY533" s="240" t="s">
        <v>175</v>
      </c>
    </row>
    <row r="534" s="13" customFormat="1">
      <c r="A534" s="13"/>
      <c r="B534" s="241"/>
      <c r="C534" s="242"/>
      <c r="D534" s="224" t="s">
        <v>187</v>
      </c>
      <c r="E534" s="243" t="s">
        <v>30</v>
      </c>
      <c r="F534" s="244" t="s">
        <v>4933</v>
      </c>
      <c r="G534" s="242"/>
      <c r="H534" s="245">
        <v>2</v>
      </c>
      <c r="I534" s="246"/>
      <c r="J534" s="242"/>
      <c r="K534" s="242"/>
      <c r="L534" s="247"/>
      <c r="M534" s="248"/>
      <c r="N534" s="249"/>
      <c r="O534" s="249"/>
      <c r="P534" s="249"/>
      <c r="Q534" s="249"/>
      <c r="R534" s="249"/>
      <c r="S534" s="249"/>
      <c r="T534" s="250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1" t="s">
        <v>187</v>
      </c>
      <c r="AU534" s="251" t="s">
        <v>82</v>
      </c>
      <c r="AV534" s="13" t="s">
        <v>82</v>
      </c>
      <c r="AW534" s="13" t="s">
        <v>36</v>
      </c>
      <c r="AX534" s="13" t="s">
        <v>73</v>
      </c>
      <c r="AY534" s="251" t="s">
        <v>175</v>
      </c>
    </row>
    <row r="535" s="14" customFormat="1">
      <c r="A535" s="14"/>
      <c r="B535" s="252"/>
      <c r="C535" s="253"/>
      <c r="D535" s="224" t="s">
        <v>187</v>
      </c>
      <c r="E535" s="254" t="s">
        <v>30</v>
      </c>
      <c r="F535" s="255" t="s">
        <v>190</v>
      </c>
      <c r="G535" s="253"/>
      <c r="H535" s="256">
        <v>2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2" t="s">
        <v>187</v>
      </c>
      <c r="AU535" s="262" t="s">
        <v>82</v>
      </c>
      <c r="AV535" s="14" t="s">
        <v>181</v>
      </c>
      <c r="AW535" s="14" t="s">
        <v>36</v>
      </c>
      <c r="AX535" s="14" t="s">
        <v>80</v>
      </c>
      <c r="AY535" s="262" t="s">
        <v>175</v>
      </c>
    </row>
    <row r="536" s="2" customFormat="1" ht="16.5" customHeight="1">
      <c r="A536" s="42"/>
      <c r="B536" s="43"/>
      <c r="C536" s="211" t="s">
        <v>1252</v>
      </c>
      <c r="D536" s="211" t="s">
        <v>176</v>
      </c>
      <c r="E536" s="212" t="s">
        <v>4936</v>
      </c>
      <c r="F536" s="213" t="s">
        <v>4937</v>
      </c>
      <c r="G536" s="214" t="s">
        <v>567</v>
      </c>
      <c r="H536" s="215">
        <v>3</v>
      </c>
      <c r="I536" s="216"/>
      <c r="J536" s="217">
        <f>ROUND(I536*H536,2)</f>
        <v>0</v>
      </c>
      <c r="K536" s="213" t="s">
        <v>180</v>
      </c>
      <c r="L536" s="48"/>
      <c r="M536" s="218" t="s">
        <v>30</v>
      </c>
      <c r="N536" s="219" t="s">
        <v>44</v>
      </c>
      <c r="O536" s="88"/>
      <c r="P536" s="220">
        <f>O536*H536</f>
        <v>0</v>
      </c>
      <c r="Q536" s="220">
        <v>0.0014499999999999997</v>
      </c>
      <c r="R536" s="220">
        <f>Q536*H536</f>
        <v>0.00435</v>
      </c>
      <c r="S536" s="220">
        <v>0</v>
      </c>
      <c r="T536" s="221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22" t="s">
        <v>305</v>
      </c>
      <c r="AT536" s="222" t="s">
        <v>176</v>
      </c>
      <c r="AU536" s="222" t="s">
        <v>82</v>
      </c>
      <c r="AY536" s="20" t="s">
        <v>175</v>
      </c>
      <c r="BE536" s="223">
        <f>IF(N536="základní",J536,0)</f>
        <v>0</v>
      </c>
      <c r="BF536" s="223">
        <f>IF(N536="snížená",J536,0)</f>
        <v>0</v>
      </c>
      <c r="BG536" s="223">
        <f>IF(N536="zákl. přenesená",J536,0)</f>
        <v>0</v>
      </c>
      <c r="BH536" s="223">
        <f>IF(N536="sníž. přenesená",J536,0)</f>
        <v>0</v>
      </c>
      <c r="BI536" s="223">
        <f>IF(N536="nulová",J536,0)</f>
        <v>0</v>
      </c>
      <c r="BJ536" s="20" t="s">
        <v>80</v>
      </c>
      <c r="BK536" s="223">
        <f>ROUND(I536*H536,2)</f>
        <v>0</v>
      </c>
      <c r="BL536" s="20" t="s">
        <v>305</v>
      </c>
      <c r="BM536" s="222" t="s">
        <v>4938</v>
      </c>
    </row>
    <row r="537" s="2" customFormat="1">
      <c r="A537" s="42"/>
      <c r="B537" s="43"/>
      <c r="C537" s="44"/>
      <c r="D537" s="224" t="s">
        <v>183</v>
      </c>
      <c r="E537" s="44"/>
      <c r="F537" s="225" t="s">
        <v>4939</v>
      </c>
      <c r="G537" s="44"/>
      <c r="H537" s="44"/>
      <c r="I537" s="226"/>
      <c r="J537" s="44"/>
      <c r="K537" s="44"/>
      <c r="L537" s="48"/>
      <c r="M537" s="227"/>
      <c r="N537" s="228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0" t="s">
        <v>183</v>
      </c>
      <c r="AU537" s="20" t="s">
        <v>82</v>
      </c>
    </row>
    <row r="538" s="2" customFormat="1">
      <c r="A538" s="42"/>
      <c r="B538" s="43"/>
      <c r="C538" s="44"/>
      <c r="D538" s="229" t="s">
        <v>185</v>
      </c>
      <c r="E538" s="44"/>
      <c r="F538" s="230" t="s">
        <v>4940</v>
      </c>
      <c r="G538" s="44"/>
      <c r="H538" s="44"/>
      <c r="I538" s="226"/>
      <c r="J538" s="44"/>
      <c r="K538" s="44"/>
      <c r="L538" s="48"/>
      <c r="M538" s="227"/>
      <c r="N538" s="228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0" t="s">
        <v>185</v>
      </c>
      <c r="AU538" s="20" t="s">
        <v>82</v>
      </c>
    </row>
    <row r="539" s="2" customFormat="1">
      <c r="A539" s="42"/>
      <c r="B539" s="43"/>
      <c r="C539" s="44"/>
      <c r="D539" s="224" t="s">
        <v>311</v>
      </c>
      <c r="E539" s="44"/>
      <c r="F539" s="274" t="s">
        <v>4941</v>
      </c>
      <c r="G539" s="44"/>
      <c r="H539" s="44"/>
      <c r="I539" s="226"/>
      <c r="J539" s="44"/>
      <c r="K539" s="44"/>
      <c r="L539" s="48"/>
      <c r="M539" s="227"/>
      <c r="N539" s="228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0" t="s">
        <v>311</v>
      </c>
      <c r="AU539" s="20" t="s">
        <v>82</v>
      </c>
    </row>
    <row r="540" s="12" customFormat="1">
      <c r="A540" s="12"/>
      <c r="B540" s="231"/>
      <c r="C540" s="232"/>
      <c r="D540" s="224" t="s">
        <v>187</v>
      </c>
      <c r="E540" s="233" t="s">
        <v>30</v>
      </c>
      <c r="F540" s="234" t="s">
        <v>4942</v>
      </c>
      <c r="G540" s="232"/>
      <c r="H540" s="233" t="s">
        <v>30</v>
      </c>
      <c r="I540" s="235"/>
      <c r="J540" s="232"/>
      <c r="K540" s="232"/>
      <c r="L540" s="236"/>
      <c r="M540" s="237"/>
      <c r="N540" s="238"/>
      <c r="O540" s="238"/>
      <c r="P540" s="238"/>
      <c r="Q540" s="238"/>
      <c r="R540" s="238"/>
      <c r="S540" s="238"/>
      <c r="T540" s="239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T540" s="240" t="s">
        <v>187</v>
      </c>
      <c r="AU540" s="240" t="s">
        <v>82</v>
      </c>
      <c r="AV540" s="12" t="s">
        <v>80</v>
      </c>
      <c r="AW540" s="12" t="s">
        <v>36</v>
      </c>
      <c r="AX540" s="12" t="s">
        <v>73</v>
      </c>
      <c r="AY540" s="240" t="s">
        <v>175</v>
      </c>
    </row>
    <row r="541" s="12" customFormat="1">
      <c r="A541" s="12"/>
      <c r="B541" s="231"/>
      <c r="C541" s="232"/>
      <c r="D541" s="224" t="s">
        <v>187</v>
      </c>
      <c r="E541" s="233" t="s">
        <v>30</v>
      </c>
      <c r="F541" s="234" t="s">
        <v>4943</v>
      </c>
      <c r="G541" s="232"/>
      <c r="H541" s="233" t="s">
        <v>30</v>
      </c>
      <c r="I541" s="235"/>
      <c r="J541" s="232"/>
      <c r="K541" s="232"/>
      <c r="L541" s="236"/>
      <c r="M541" s="237"/>
      <c r="N541" s="238"/>
      <c r="O541" s="238"/>
      <c r="P541" s="238"/>
      <c r="Q541" s="238"/>
      <c r="R541" s="238"/>
      <c r="S541" s="238"/>
      <c r="T541" s="239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40" t="s">
        <v>187</v>
      </c>
      <c r="AU541" s="240" t="s">
        <v>82</v>
      </c>
      <c r="AV541" s="12" t="s">
        <v>80</v>
      </c>
      <c r="AW541" s="12" t="s">
        <v>36</v>
      </c>
      <c r="AX541" s="12" t="s">
        <v>73</v>
      </c>
      <c r="AY541" s="240" t="s">
        <v>175</v>
      </c>
    </row>
    <row r="542" s="13" customFormat="1">
      <c r="A542" s="13"/>
      <c r="B542" s="241"/>
      <c r="C542" s="242"/>
      <c r="D542" s="224" t="s">
        <v>187</v>
      </c>
      <c r="E542" s="243" t="s">
        <v>30</v>
      </c>
      <c r="F542" s="244" t="s">
        <v>4742</v>
      </c>
      <c r="G542" s="242"/>
      <c r="H542" s="245">
        <v>1</v>
      </c>
      <c r="I542" s="246"/>
      <c r="J542" s="242"/>
      <c r="K542" s="242"/>
      <c r="L542" s="247"/>
      <c r="M542" s="248"/>
      <c r="N542" s="249"/>
      <c r="O542" s="249"/>
      <c r="P542" s="249"/>
      <c r="Q542" s="249"/>
      <c r="R542" s="249"/>
      <c r="S542" s="249"/>
      <c r="T542" s="250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1" t="s">
        <v>187</v>
      </c>
      <c r="AU542" s="251" t="s">
        <v>82</v>
      </c>
      <c r="AV542" s="13" t="s">
        <v>82</v>
      </c>
      <c r="AW542" s="13" t="s">
        <v>36</v>
      </c>
      <c r="AX542" s="13" t="s">
        <v>73</v>
      </c>
      <c r="AY542" s="251" t="s">
        <v>175</v>
      </c>
    </row>
    <row r="543" s="15" customFormat="1">
      <c r="A543" s="15"/>
      <c r="B543" s="263"/>
      <c r="C543" s="264"/>
      <c r="D543" s="224" t="s">
        <v>187</v>
      </c>
      <c r="E543" s="265" t="s">
        <v>30</v>
      </c>
      <c r="F543" s="266" t="s">
        <v>231</v>
      </c>
      <c r="G543" s="264"/>
      <c r="H543" s="267">
        <v>1</v>
      </c>
      <c r="I543" s="268"/>
      <c r="J543" s="264"/>
      <c r="K543" s="264"/>
      <c r="L543" s="269"/>
      <c r="M543" s="270"/>
      <c r="N543" s="271"/>
      <c r="O543" s="271"/>
      <c r="P543" s="271"/>
      <c r="Q543" s="271"/>
      <c r="R543" s="271"/>
      <c r="S543" s="271"/>
      <c r="T543" s="272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3" t="s">
        <v>187</v>
      </c>
      <c r="AU543" s="273" t="s">
        <v>82</v>
      </c>
      <c r="AV543" s="15" t="s">
        <v>196</v>
      </c>
      <c r="AW543" s="15" t="s">
        <v>36</v>
      </c>
      <c r="AX543" s="15" t="s">
        <v>73</v>
      </c>
      <c r="AY543" s="273" t="s">
        <v>175</v>
      </c>
    </row>
    <row r="544" s="12" customFormat="1">
      <c r="A544" s="12"/>
      <c r="B544" s="231"/>
      <c r="C544" s="232"/>
      <c r="D544" s="224" t="s">
        <v>187</v>
      </c>
      <c r="E544" s="233" t="s">
        <v>30</v>
      </c>
      <c r="F544" s="234" t="s">
        <v>4944</v>
      </c>
      <c r="G544" s="232"/>
      <c r="H544" s="233" t="s">
        <v>30</v>
      </c>
      <c r="I544" s="235"/>
      <c r="J544" s="232"/>
      <c r="K544" s="232"/>
      <c r="L544" s="236"/>
      <c r="M544" s="237"/>
      <c r="N544" s="238"/>
      <c r="O544" s="238"/>
      <c r="P544" s="238"/>
      <c r="Q544" s="238"/>
      <c r="R544" s="238"/>
      <c r="S544" s="238"/>
      <c r="T544" s="239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T544" s="240" t="s">
        <v>187</v>
      </c>
      <c r="AU544" s="240" t="s">
        <v>82</v>
      </c>
      <c r="AV544" s="12" t="s">
        <v>80</v>
      </c>
      <c r="AW544" s="12" t="s">
        <v>36</v>
      </c>
      <c r="AX544" s="12" t="s">
        <v>73</v>
      </c>
      <c r="AY544" s="240" t="s">
        <v>175</v>
      </c>
    </row>
    <row r="545" s="12" customFormat="1">
      <c r="A545" s="12"/>
      <c r="B545" s="231"/>
      <c r="C545" s="232"/>
      <c r="D545" s="224" t="s">
        <v>187</v>
      </c>
      <c r="E545" s="233" t="s">
        <v>30</v>
      </c>
      <c r="F545" s="234" t="s">
        <v>4945</v>
      </c>
      <c r="G545" s="232"/>
      <c r="H545" s="233" t="s">
        <v>30</v>
      </c>
      <c r="I545" s="235"/>
      <c r="J545" s="232"/>
      <c r="K545" s="232"/>
      <c r="L545" s="236"/>
      <c r="M545" s="237"/>
      <c r="N545" s="238"/>
      <c r="O545" s="238"/>
      <c r="P545" s="238"/>
      <c r="Q545" s="238"/>
      <c r="R545" s="238"/>
      <c r="S545" s="238"/>
      <c r="T545" s="239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40" t="s">
        <v>187</v>
      </c>
      <c r="AU545" s="240" t="s">
        <v>82</v>
      </c>
      <c r="AV545" s="12" t="s">
        <v>80</v>
      </c>
      <c r="AW545" s="12" t="s">
        <v>36</v>
      </c>
      <c r="AX545" s="12" t="s">
        <v>73</v>
      </c>
      <c r="AY545" s="240" t="s">
        <v>175</v>
      </c>
    </row>
    <row r="546" s="13" customFormat="1">
      <c r="A546" s="13"/>
      <c r="B546" s="241"/>
      <c r="C546" s="242"/>
      <c r="D546" s="224" t="s">
        <v>187</v>
      </c>
      <c r="E546" s="243" t="s">
        <v>30</v>
      </c>
      <c r="F546" s="244" t="s">
        <v>4829</v>
      </c>
      <c r="G546" s="242"/>
      <c r="H546" s="245">
        <v>2</v>
      </c>
      <c r="I546" s="246"/>
      <c r="J546" s="242"/>
      <c r="K546" s="242"/>
      <c r="L546" s="247"/>
      <c r="M546" s="248"/>
      <c r="N546" s="249"/>
      <c r="O546" s="249"/>
      <c r="P546" s="249"/>
      <c r="Q546" s="249"/>
      <c r="R546" s="249"/>
      <c r="S546" s="249"/>
      <c r="T546" s="250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1" t="s">
        <v>187</v>
      </c>
      <c r="AU546" s="251" t="s">
        <v>82</v>
      </c>
      <c r="AV546" s="13" t="s">
        <v>82</v>
      </c>
      <c r="AW546" s="13" t="s">
        <v>36</v>
      </c>
      <c r="AX546" s="13" t="s">
        <v>73</v>
      </c>
      <c r="AY546" s="251" t="s">
        <v>175</v>
      </c>
    </row>
    <row r="547" s="15" customFormat="1">
      <c r="A547" s="15"/>
      <c r="B547" s="263"/>
      <c r="C547" s="264"/>
      <c r="D547" s="224" t="s">
        <v>187</v>
      </c>
      <c r="E547" s="265" t="s">
        <v>30</v>
      </c>
      <c r="F547" s="266" t="s">
        <v>231</v>
      </c>
      <c r="G547" s="264"/>
      <c r="H547" s="267">
        <v>2</v>
      </c>
      <c r="I547" s="268"/>
      <c r="J547" s="264"/>
      <c r="K547" s="264"/>
      <c r="L547" s="269"/>
      <c r="M547" s="270"/>
      <c r="N547" s="271"/>
      <c r="O547" s="271"/>
      <c r="P547" s="271"/>
      <c r="Q547" s="271"/>
      <c r="R547" s="271"/>
      <c r="S547" s="271"/>
      <c r="T547" s="272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3" t="s">
        <v>187</v>
      </c>
      <c r="AU547" s="273" t="s">
        <v>82</v>
      </c>
      <c r="AV547" s="15" t="s">
        <v>196</v>
      </c>
      <c r="AW547" s="15" t="s">
        <v>36</v>
      </c>
      <c r="AX547" s="15" t="s">
        <v>73</v>
      </c>
      <c r="AY547" s="273" t="s">
        <v>175</v>
      </c>
    </row>
    <row r="548" s="14" customFormat="1">
      <c r="A548" s="14"/>
      <c r="B548" s="252"/>
      <c r="C548" s="253"/>
      <c r="D548" s="224" t="s">
        <v>187</v>
      </c>
      <c r="E548" s="254" t="s">
        <v>30</v>
      </c>
      <c r="F548" s="255" t="s">
        <v>190</v>
      </c>
      <c r="G548" s="253"/>
      <c r="H548" s="256">
        <v>3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2" t="s">
        <v>187</v>
      </c>
      <c r="AU548" s="262" t="s">
        <v>82</v>
      </c>
      <c r="AV548" s="14" t="s">
        <v>181</v>
      </c>
      <c r="AW548" s="14" t="s">
        <v>36</v>
      </c>
      <c r="AX548" s="14" t="s">
        <v>80</v>
      </c>
      <c r="AY548" s="262" t="s">
        <v>175</v>
      </c>
    </row>
    <row r="549" s="2" customFormat="1" ht="16.5" customHeight="1">
      <c r="A549" s="42"/>
      <c r="B549" s="43"/>
      <c r="C549" s="211" t="s">
        <v>1259</v>
      </c>
      <c r="D549" s="211" t="s">
        <v>176</v>
      </c>
      <c r="E549" s="212" t="s">
        <v>4946</v>
      </c>
      <c r="F549" s="213" t="s">
        <v>4947</v>
      </c>
      <c r="G549" s="214" t="s">
        <v>567</v>
      </c>
      <c r="H549" s="215">
        <v>1</v>
      </c>
      <c r="I549" s="216"/>
      <c r="J549" s="217">
        <f>ROUND(I549*H549,2)</f>
        <v>0</v>
      </c>
      <c r="K549" s="213" t="s">
        <v>180</v>
      </c>
      <c r="L549" s="48"/>
      <c r="M549" s="218" t="s">
        <v>30</v>
      </c>
      <c r="N549" s="219" t="s">
        <v>44</v>
      </c>
      <c r="O549" s="88"/>
      <c r="P549" s="220">
        <f>O549*H549</f>
        <v>0</v>
      </c>
      <c r="Q549" s="220">
        <v>0.00146</v>
      </c>
      <c r="R549" s="220">
        <f>Q549*H549</f>
        <v>0.00146</v>
      </c>
      <c r="S549" s="220">
        <v>0</v>
      </c>
      <c r="T549" s="221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22" t="s">
        <v>305</v>
      </c>
      <c r="AT549" s="222" t="s">
        <v>176</v>
      </c>
      <c r="AU549" s="222" t="s">
        <v>82</v>
      </c>
      <c r="AY549" s="20" t="s">
        <v>175</v>
      </c>
      <c r="BE549" s="223">
        <f>IF(N549="základní",J549,0)</f>
        <v>0</v>
      </c>
      <c r="BF549" s="223">
        <f>IF(N549="snížená",J549,0)</f>
        <v>0</v>
      </c>
      <c r="BG549" s="223">
        <f>IF(N549="zákl. přenesená",J549,0)</f>
        <v>0</v>
      </c>
      <c r="BH549" s="223">
        <f>IF(N549="sníž. přenesená",J549,0)</f>
        <v>0</v>
      </c>
      <c r="BI549" s="223">
        <f>IF(N549="nulová",J549,0)</f>
        <v>0</v>
      </c>
      <c r="BJ549" s="20" t="s">
        <v>80</v>
      </c>
      <c r="BK549" s="223">
        <f>ROUND(I549*H549,2)</f>
        <v>0</v>
      </c>
      <c r="BL549" s="20" t="s">
        <v>305</v>
      </c>
      <c r="BM549" s="222" t="s">
        <v>4948</v>
      </c>
    </row>
    <row r="550" s="2" customFormat="1">
      <c r="A550" s="42"/>
      <c r="B550" s="43"/>
      <c r="C550" s="44"/>
      <c r="D550" s="224" t="s">
        <v>183</v>
      </c>
      <c r="E550" s="44"/>
      <c r="F550" s="225" t="s">
        <v>4949</v>
      </c>
      <c r="G550" s="44"/>
      <c r="H550" s="44"/>
      <c r="I550" s="226"/>
      <c r="J550" s="44"/>
      <c r="K550" s="44"/>
      <c r="L550" s="48"/>
      <c r="M550" s="227"/>
      <c r="N550" s="228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0" t="s">
        <v>183</v>
      </c>
      <c r="AU550" s="20" t="s">
        <v>82</v>
      </c>
    </row>
    <row r="551" s="2" customFormat="1">
      <c r="A551" s="42"/>
      <c r="B551" s="43"/>
      <c r="C551" s="44"/>
      <c r="D551" s="229" t="s">
        <v>185</v>
      </c>
      <c r="E551" s="44"/>
      <c r="F551" s="230" t="s">
        <v>4950</v>
      </c>
      <c r="G551" s="44"/>
      <c r="H551" s="44"/>
      <c r="I551" s="226"/>
      <c r="J551" s="44"/>
      <c r="K551" s="44"/>
      <c r="L551" s="48"/>
      <c r="M551" s="227"/>
      <c r="N551" s="228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0" t="s">
        <v>185</v>
      </c>
      <c r="AU551" s="20" t="s">
        <v>82</v>
      </c>
    </row>
    <row r="552" s="2" customFormat="1">
      <c r="A552" s="42"/>
      <c r="B552" s="43"/>
      <c r="C552" s="44"/>
      <c r="D552" s="224" t="s">
        <v>311</v>
      </c>
      <c r="E552" s="44"/>
      <c r="F552" s="274" t="s">
        <v>4951</v>
      </c>
      <c r="G552" s="44"/>
      <c r="H552" s="44"/>
      <c r="I552" s="226"/>
      <c r="J552" s="44"/>
      <c r="K552" s="44"/>
      <c r="L552" s="48"/>
      <c r="M552" s="227"/>
      <c r="N552" s="228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0" t="s">
        <v>311</v>
      </c>
      <c r="AU552" s="20" t="s">
        <v>82</v>
      </c>
    </row>
    <row r="553" s="12" customFormat="1">
      <c r="A553" s="12"/>
      <c r="B553" s="231"/>
      <c r="C553" s="232"/>
      <c r="D553" s="224" t="s">
        <v>187</v>
      </c>
      <c r="E553" s="233" t="s">
        <v>30</v>
      </c>
      <c r="F553" s="234" t="s">
        <v>4952</v>
      </c>
      <c r="G553" s="232"/>
      <c r="H553" s="233" t="s">
        <v>30</v>
      </c>
      <c r="I553" s="235"/>
      <c r="J553" s="232"/>
      <c r="K553" s="232"/>
      <c r="L553" s="236"/>
      <c r="M553" s="237"/>
      <c r="N553" s="238"/>
      <c r="O553" s="238"/>
      <c r="P553" s="238"/>
      <c r="Q553" s="238"/>
      <c r="R553" s="238"/>
      <c r="S553" s="238"/>
      <c r="T553" s="239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40" t="s">
        <v>187</v>
      </c>
      <c r="AU553" s="240" t="s">
        <v>82</v>
      </c>
      <c r="AV553" s="12" t="s">
        <v>80</v>
      </c>
      <c r="AW553" s="12" t="s">
        <v>36</v>
      </c>
      <c r="AX553" s="12" t="s">
        <v>73</v>
      </c>
      <c r="AY553" s="240" t="s">
        <v>175</v>
      </c>
    </row>
    <row r="554" s="13" customFormat="1">
      <c r="A554" s="13"/>
      <c r="B554" s="241"/>
      <c r="C554" s="242"/>
      <c r="D554" s="224" t="s">
        <v>187</v>
      </c>
      <c r="E554" s="243" t="s">
        <v>30</v>
      </c>
      <c r="F554" s="244" t="s">
        <v>4742</v>
      </c>
      <c r="G554" s="242"/>
      <c r="H554" s="245">
        <v>1</v>
      </c>
      <c r="I554" s="246"/>
      <c r="J554" s="242"/>
      <c r="K554" s="242"/>
      <c r="L554" s="247"/>
      <c r="M554" s="248"/>
      <c r="N554" s="249"/>
      <c r="O554" s="249"/>
      <c r="P554" s="249"/>
      <c r="Q554" s="249"/>
      <c r="R554" s="249"/>
      <c r="S554" s="249"/>
      <c r="T554" s="250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1" t="s">
        <v>187</v>
      </c>
      <c r="AU554" s="251" t="s">
        <v>82</v>
      </c>
      <c r="AV554" s="13" t="s">
        <v>82</v>
      </c>
      <c r="AW554" s="13" t="s">
        <v>36</v>
      </c>
      <c r="AX554" s="13" t="s">
        <v>73</v>
      </c>
      <c r="AY554" s="251" t="s">
        <v>175</v>
      </c>
    </row>
    <row r="555" s="14" customFormat="1">
      <c r="A555" s="14"/>
      <c r="B555" s="252"/>
      <c r="C555" s="253"/>
      <c r="D555" s="224" t="s">
        <v>187</v>
      </c>
      <c r="E555" s="254" t="s">
        <v>30</v>
      </c>
      <c r="F555" s="255" t="s">
        <v>190</v>
      </c>
      <c r="G555" s="253"/>
      <c r="H555" s="256">
        <v>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2" t="s">
        <v>187</v>
      </c>
      <c r="AU555" s="262" t="s">
        <v>82</v>
      </c>
      <c r="AV555" s="14" t="s">
        <v>181</v>
      </c>
      <c r="AW555" s="14" t="s">
        <v>36</v>
      </c>
      <c r="AX555" s="14" t="s">
        <v>80</v>
      </c>
      <c r="AY555" s="262" t="s">
        <v>175</v>
      </c>
    </row>
    <row r="556" s="2" customFormat="1" ht="16.5" customHeight="1">
      <c r="A556" s="42"/>
      <c r="B556" s="43"/>
      <c r="C556" s="287" t="s">
        <v>1274</v>
      </c>
      <c r="D556" s="287" t="s">
        <v>770</v>
      </c>
      <c r="E556" s="288" t="s">
        <v>4953</v>
      </c>
      <c r="F556" s="289" t="s">
        <v>4954</v>
      </c>
      <c r="G556" s="290" t="s">
        <v>567</v>
      </c>
      <c r="H556" s="291">
        <v>4</v>
      </c>
      <c r="I556" s="292"/>
      <c r="J556" s="293">
        <f>ROUND(I556*H556,2)</f>
        <v>0</v>
      </c>
      <c r="K556" s="289" t="s">
        <v>180</v>
      </c>
      <c r="L556" s="294"/>
      <c r="M556" s="295" t="s">
        <v>30</v>
      </c>
      <c r="N556" s="296" t="s">
        <v>44</v>
      </c>
      <c r="O556" s="88"/>
      <c r="P556" s="220">
        <f>O556*H556</f>
        <v>0</v>
      </c>
      <c r="Q556" s="220">
        <v>0.00059</v>
      </c>
      <c r="R556" s="220">
        <f>Q556*H556</f>
        <v>0.0023600000000000004</v>
      </c>
      <c r="S556" s="220">
        <v>0</v>
      </c>
      <c r="T556" s="221">
        <f>S556*H556</f>
        <v>0</v>
      </c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R556" s="222" t="s">
        <v>244</v>
      </c>
      <c r="AT556" s="222" t="s">
        <v>770</v>
      </c>
      <c r="AU556" s="222" t="s">
        <v>82</v>
      </c>
      <c r="AY556" s="20" t="s">
        <v>175</v>
      </c>
      <c r="BE556" s="223">
        <f>IF(N556="základní",J556,0)</f>
        <v>0</v>
      </c>
      <c r="BF556" s="223">
        <f>IF(N556="snížená",J556,0)</f>
        <v>0</v>
      </c>
      <c r="BG556" s="223">
        <f>IF(N556="zákl. přenesená",J556,0)</f>
        <v>0</v>
      </c>
      <c r="BH556" s="223">
        <f>IF(N556="sníž. přenesená",J556,0)</f>
        <v>0</v>
      </c>
      <c r="BI556" s="223">
        <f>IF(N556="nulová",J556,0)</f>
        <v>0</v>
      </c>
      <c r="BJ556" s="20" t="s">
        <v>80</v>
      </c>
      <c r="BK556" s="223">
        <f>ROUND(I556*H556,2)</f>
        <v>0</v>
      </c>
      <c r="BL556" s="20" t="s">
        <v>181</v>
      </c>
      <c r="BM556" s="222" t="s">
        <v>4955</v>
      </c>
    </row>
    <row r="557" s="2" customFormat="1">
      <c r="A557" s="42"/>
      <c r="B557" s="43"/>
      <c r="C557" s="44"/>
      <c r="D557" s="224" t="s">
        <v>183</v>
      </c>
      <c r="E557" s="44"/>
      <c r="F557" s="225" t="s">
        <v>4954</v>
      </c>
      <c r="G557" s="44"/>
      <c r="H557" s="44"/>
      <c r="I557" s="226"/>
      <c r="J557" s="44"/>
      <c r="K557" s="44"/>
      <c r="L557" s="48"/>
      <c r="M557" s="227"/>
      <c r="N557" s="228"/>
      <c r="O557" s="88"/>
      <c r="P557" s="88"/>
      <c r="Q557" s="88"/>
      <c r="R557" s="88"/>
      <c r="S557" s="88"/>
      <c r="T557" s="89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T557" s="20" t="s">
        <v>183</v>
      </c>
      <c r="AU557" s="20" t="s">
        <v>82</v>
      </c>
    </row>
    <row r="558" s="2" customFormat="1">
      <c r="A558" s="42"/>
      <c r="B558" s="43"/>
      <c r="C558" s="44"/>
      <c r="D558" s="224" t="s">
        <v>311</v>
      </c>
      <c r="E558" s="44"/>
      <c r="F558" s="274" t="s">
        <v>4956</v>
      </c>
      <c r="G558" s="44"/>
      <c r="H558" s="44"/>
      <c r="I558" s="226"/>
      <c r="J558" s="44"/>
      <c r="K558" s="44"/>
      <c r="L558" s="48"/>
      <c r="M558" s="227"/>
      <c r="N558" s="228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0" t="s">
        <v>311</v>
      </c>
      <c r="AU558" s="20" t="s">
        <v>82</v>
      </c>
    </row>
    <row r="559" s="12" customFormat="1">
      <c r="A559" s="12"/>
      <c r="B559" s="231"/>
      <c r="C559" s="232"/>
      <c r="D559" s="224" t="s">
        <v>187</v>
      </c>
      <c r="E559" s="233" t="s">
        <v>30</v>
      </c>
      <c r="F559" s="234" t="s">
        <v>4942</v>
      </c>
      <c r="G559" s="232"/>
      <c r="H559" s="233" t="s">
        <v>30</v>
      </c>
      <c r="I559" s="235"/>
      <c r="J559" s="232"/>
      <c r="K559" s="232"/>
      <c r="L559" s="236"/>
      <c r="M559" s="237"/>
      <c r="N559" s="238"/>
      <c r="O559" s="238"/>
      <c r="P559" s="238"/>
      <c r="Q559" s="238"/>
      <c r="R559" s="238"/>
      <c r="S559" s="238"/>
      <c r="T559" s="239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T559" s="240" t="s">
        <v>187</v>
      </c>
      <c r="AU559" s="240" t="s">
        <v>82</v>
      </c>
      <c r="AV559" s="12" t="s">
        <v>80</v>
      </c>
      <c r="AW559" s="12" t="s">
        <v>36</v>
      </c>
      <c r="AX559" s="12" t="s">
        <v>73</v>
      </c>
      <c r="AY559" s="240" t="s">
        <v>175</v>
      </c>
    </row>
    <row r="560" s="12" customFormat="1">
      <c r="A560" s="12"/>
      <c r="B560" s="231"/>
      <c r="C560" s="232"/>
      <c r="D560" s="224" t="s">
        <v>187</v>
      </c>
      <c r="E560" s="233" t="s">
        <v>30</v>
      </c>
      <c r="F560" s="234" t="s">
        <v>4943</v>
      </c>
      <c r="G560" s="232"/>
      <c r="H560" s="233" t="s">
        <v>30</v>
      </c>
      <c r="I560" s="235"/>
      <c r="J560" s="232"/>
      <c r="K560" s="232"/>
      <c r="L560" s="236"/>
      <c r="M560" s="237"/>
      <c r="N560" s="238"/>
      <c r="O560" s="238"/>
      <c r="P560" s="238"/>
      <c r="Q560" s="238"/>
      <c r="R560" s="238"/>
      <c r="S560" s="238"/>
      <c r="T560" s="239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T560" s="240" t="s">
        <v>187</v>
      </c>
      <c r="AU560" s="240" t="s">
        <v>82</v>
      </c>
      <c r="AV560" s="12" t="s">
        <v>80</v>
      </c>
      <c r="AW560" s="12" t="s">
        <v>36</v>
      </c>
      <c r="AX560" s="12" t="s">
        <v>73</v>
      </c>
      <c r="AY560" s="240" t="s">
        <v>175</v>
      </c>
    </row>
    <row r="561" s="13" customFormat="1">
      <c r="A561" s="13"/>
      <c r="B561" s="241"/>
      <c r="C561" s="242"/>
      <c r="D561" s="224" t="s">
        <v>187</v>
      </c>
      <c r="E561" s="243" t="s">
        <v>30</v>
      </c>
      <c r="F561" s="244" t="s">
        <v>4957</v>
      </c>
      <c r="G561" s="242"/>
      <c r="H561" s="245">
        <v>1</v>
      </c>
      <c r="I561" s="246"/>
      <c r="J561" s="242"/>
      <c r="K561" s="242"/>
      <c r="L561" s="247"/>
      <c r="M561" s="248"/>
      <c r="N561" s="249"/>
      <c r="O561" s="249"/>
      <c r="P561" s="249"/>
      <c r="Q561" s="249"/>
      <c r="R561" s="249"/>
      <c r="S561" s="249"/>
      <c r="T561" s="250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1" t="s">
        <v>187</v>
      </c>
      <c r="AU561" s="251" t="s">
        <v>82</v>
      </c>
      <c r="AV561" s="13" t="s">
        <v>82</v>
      </c>
      <c r="AW561" s="13" t="s">
        <v>36</v>
      </c>
      <c r="AX561" s="13" t="s">
        <v>73</v>
      </c>
      <c r="AY561" s="251" t="s">
        <v>175</v>
      </c>
    </row>
    <row r="562" s="15" customFormat="1">
      <c r="A562" s="15"/>
      <c r="B562" s="263"/>
      <c r="C562" s="264"/>
      <c r="D562" s="224" t="s">
        <v>187</v>
      </c>
      <c r="E562" s="265" t="s">
        <v>30</v>
      </c>
      <c r="F562" s="266" t="s">
        <v>231</v>
      </c>
      <c r="G562" s="264"/>
      <c r="H562" s="267">
        <v>1</v>
      </c>
      <c r="I562" s="268"/>
      <c r="J562" s="264"/>
      <c r="K562" s="264"/>
      <c r="L562" s="269"/>
      <c r="M562" s="270"/>
      <c r="N562" s="271"/>
      <c r="O562" s="271"/>
      <c r="P562" s="271"/>
      <c r="Q562" s="271"/>
      <c r="R562" s="271"/>
      <c r="S562" s="271"/>
      <c r="T562" s="272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3" t="s">
        <v>187</v>
      </c>
      <c r="AU562" s="273" t="s">
        <v>82</v>
      </c>
      <c r="AV562" s="15" t="s">
        <v>196</v>
      </c>
      <c r="AW562" s="15" t="s">
        <v>36</v>
      </c>
      <c r="AX562" s="15" t="s">
        <v>73</v>
      </c>
      <c r="AY562" s="273" t="s">
        <v>175</v>
      </c>
    </row>
    <row r="563" s="12" customFormat="1">
      <c r="A563" s="12"/>
      <c r="B563" s="231"/>
      <c r="C563" s="232"/>
      <c r="D563" s="224" t="s">
        <v>187</v>
      </c>
      <c r="E563" s="233" t="s">
        <v>30</v>
      </c>
      <c r="F563" s="234" t="s">
        <v>4944</v>
      </c>
      <c r="G563" s="232"/>
      <c r="H563" s="233" t="s">
        <v>30</v>
      </c>
      <c r="I563" s="235"/>
      <c r="J563" s="232"/>
      <c r="K563" s="232"/>
      <c r="L563" s="236"/>
      <c r="M563" s="237"/>
      <c r="N563" s="238"/>
      <c r="O563" s="238"/>
      <c r="P563" s="238"/>
      <c r="Q563" s="238"/>
      <c r="R563" s="238"/>
      <c r="S563" s="238"/>
      <c r="T563" s="239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T563" s="240" t="s">
        <v>187</v>
      </c>
      <c r="AU563" s="240" t="s">
        <v>82</v>
      </c>
      <c r="AV563" s="12" t="s">
        <v>80</v>
      </c>
      <c r="AW563" s="12" t="s">
        <v>36</v>
      </c>
      <c r="AX563" s="12" t="s">
        <v>73</v>
      </c>
      <c r="AY563" s="240" t="s">
        <v>175</v>
      </c>
    </row>
    <row r="564" s="12" customFormat="1">
      <c r="A564" s="12"/>
      <c r="B564" s="231"/>
      <c r="C564" s="232"/>
      <c r="D564" s="224" t="s">
        <v>187</v>
      </c>
      <c r="E564" s="233" t="s">
        <v>30</v>
      </c>
      <c r="F564" s="234" t="s">
        <v>4945</v>
      </c>
      <c r="G564" s="232"/>
      <c r="H564" s="233" t="s">
        <v>30</v>
      </c>
      <c r="I564" s="235"/>
      <c r="J564" s="232"/>
      <c r="K564" s="232"/>
      <c r="L564" s="236"/>
      <c r="M564" s="237"/>
      <c r="N564" s="238"/>
      <c r="O564" s="238"/>
      <c r="P564" s="238"/>
      <c r="Q564" s="238"/>
      <c r="R564" s="238"/>
      <c r="S564" s="238"/>
      <c r="T564" s="239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T564" s="240" t="s">
        <v>187</v>
      </c>
      <c r="AU564" s="240" t="s">
        <v>82</v>
      </c>
      <c r="AV564" s="12" t="s">
        <v>80</v>
      </c>
      <c r="AW564" s="12" t="s">
        <v>36</v>
      </c>
      <c r="AX564" s="12" t="s">
        <v>73</v>
      </c>
      <c r="AY564" s="240" t="s">
        <v>175</v>
      </c>
    </row>
    <row r="565" s="13" customFormat="1">
      <c r="A565" s="13"/>
      <c r="B565" s="241"/>
      <c r="C565" s="242"/>
      <c r="D565" s="224" t="s">
        <v>187</v>
      </c>
      <c r="E565" s="243" t="s">
        <v>30</v>
      </c>
      <c r="F565" s="244" t="s">
        <v>4958</v>
      </c>
      <c r="G565" s="242"/>
      <c r="H565" s="245">
        <v>2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1" t="s">
        <v>187</v>
      </c>
      <c r="AU565" s="251" t="s">
        <v>82</v>
      </c>
      <c r="AV565" s="13" t="s">
        <v>82</v>
      </c>
      <c r="AW565" s="13" t="s">
        <v>36</v>
      </c>
      <c r="AX565" s="13" t="s">
        <v>73</v>
      </c>
      <c r="AY565" s="251" t="s">
        <v>175</v>
      </c>
    </row>
    <row r="566" s="15" customFormat="1">
      <c r="A566" s="15"/>
      <c r="B566" s="263"/>
      <c r="C566" s="264"/>
      <c r="D566" s="224" t="s">
        <v>187</v>
      </c>
      <c r="E566" s="265" t="s">
        <v>30</v>
      </c>
      <c r="F566" s="266" t="s">
        <v>231</v>
      </c>
      <c r="G566" s="264"/>
      <c r="H566" s="267">
        <v>2</v>
      </c>
      <c r="I566" s="268"/>
      <c r="J566" s="264"/>
      <c r="K566" s="264"/>
      <c r="L566" s="269"/>
      <c r="M566" s="270"/>
      <c r="N566" s="271"/>
      <c r="O566" s="271"/>
      <c r="P566" s="271"/>
      <c r="Q566" s="271"/>
      <c r="R566" s="271"/>
      <c r="S566" s="271"/>
      <c r="T566" s="27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73" t="s">
        <v>187</v>
      </c>
      <c r="AU566" s="273" t="s">
        <v>82</v>
      </c>
      <c r="AV566" s="15" t="s">
        <v>196</v>
      </c>
      <c r="AW566" s="15" t="s">
        <v>36</v>
      </c>
      <c r="AX566" s="15" t="s">
        <v>73</v>
      </c>
      <c r="AY566" s="273" t="s">
        <v>175</v>
      </c>
    </row>
    <row r="567" s="12" customFormat="1">
      <c r="A567" s="12"/>
      <c r="B567" s="231"/>
      <c r="C567" s="232"/>
      <c r="D567" s="224" t="s">
        <v>187</v>
      </c>
      <c r="E567" s="233" t="s">
        <v>30</v>
      </c>
      <c r="F567" s="234" t="s">
        <v>4959</v>
      </c>
      <c r="G567" s="232"/>
      <c r="H567" s="233" t="s">
        <v>30</v>
      </c>
      <c r="I567" s="235"/>
      <c r="J567" s="232"/>
      <c r="K567" s="232"/>
      <c r="L567" s="236"/>
      <c r="M567" s="237"/>
      <c r="N567" s="238"/>
      <c r="O567" s="238"/>
      <c r="P567" s="238"/>
      <c r="Q567" s="238"/>
      <c r="R567" s="238"/>
      <c r="S567" s="238"/>
      <c r="T567" s="239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T567" s="240" t="s">
        <v>187</v>
      </c>
      <c r="AU567" s="240" t="s">
        <v>82</v>
      </c>
      <c r="AV567" s="12" t="s">
        <v>80</v>
      </c>
      <c r="AW567" s="12" t="s">
        <v>36</v>
      </c>
      <c r="AX567" s="12" t="s">
        <v>73</v>
      </c>
      <c r="AY567" s="240" t="s">
        <v>175</v>
      </c>
    </row>
    <row r="568" s="12" customFormat="1">
      <c r="A568" s="12"/>
      <c r="B568" s="231"/>
      <c r="C568" s="232"/>
      <c r="D568" s="224" t="s">
        <v>187</v>
      </c>
      <c r="E568" s="233" t="s">
        <v>30</v>
      </c>
      <c r="F568" s="234" t="s">
        <v>4952</v>
      </c>
      <c r="G568" s="232"/>
      <c r="H568" s="233" t="s">
        <v>30</v>
      </c>
      <c r="I568" s="235"/>
      <c r="J568" s="232"/>
      <c r="K568" s="232"/>
      <c r="L568" s="236"/>
      <c r="M568" s="237"/>
      <c r="N568" s="238"/>
      <c r="O568" s="238"/>
      <c r="P568" s="238"/>
      <c r="Q568" s="238"/>
      <c r="R568" s="238"/>
      <c r="S568" s="238"/>
      <c r="T568" s="239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40" t="s">
        <v>187</v>
      </c>
      <c r="AU568" s="240" t="s">
        <v>82</v>
      </c>
      <c r="AV568" s="12" t="s">
        <v>80</v>
      </c>
      <c r="AW568" s="12" t="s">
        <v>36</v>
      </c>
      <c r="AX568" s="12" t="s">
        <v>73</v>
      </c>
      <c r="AY568" s="240" t="s">
        <v>175</v>
      </c>
    </row>
    <row r="569" s="13" customFormat="1">
      <c r="A569" s="13"/>
      <c r="B569" s="241"/>
      <c r="C569" s="242"/>
      <c r="D569" s="224" t="s">
        <v>187</v>
      </c>
      <c r="E569" s="243" t="s">
        <v>30</v>
      </c>
      <c r="F569" s="244" t="s">
        <v>4960</v>
      </c>
      <c r="G569" s="242"/>
      <c r="H569" s="245">
        <v>1</v>
      </c>
      <c r="I569" s="246"/>
      <c r="J569" s="242"/>
      <c r="K569" s="242"/>
      <c r="L569" s="247"/>
      <c r="M569" s="248"/>
      <c r="N569" s="249"/>
      <c r="O569" s="249"/>
      <c r="P569" s="249"/>
      <c r="Q569" s="249"/>
      <c r="R569" s="249"/>
      <c r="S569" s="249"/>
      <c r="T569" s="250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1" t="s">
        <v>187</v>
      </c>
      <c r="AU569" s="251" t="s">
        <v>82</v>
      </c>
      <c r="AV569" s="13" t="s">
        <v>82</v>
      </c>
      <c r="AW569" s="13" t="s">
        <v>36</v>
      </c>
      <c r="AX569" s="13" t="s">
        <v>73</v>
      </c>
      <c r="AY569" s="251" t="s">
        <v>175</v>
      </c>
    </row>
    <row r="570" s="15" customFormat="1">
      <c r="A570" s="15"/>
      <c r="B570" s="263"/>
      <c r="C570" s="264"/>
      <c r="D570" s="224" t="s">
        <v>187</v>
      </c>
      <c r="E570" s="265" t="s">
        <v>30</v>
      </c>
      <c r="F570" s="266" t="s">
        <v>231</v>
      </c>
      <c r="G570" s="264"/>
      <c r="H570" s="267">
        <v>1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3" t="s">
        <v>187</v>
      </c>
      <c r="AU570" s="273" t="s">
        <v>82</v>
      </c>
      <c r="AV570" s="15" t="s">
        <v>196</v>
      </c>
      <c r="AW570" s="15" t="s">
        <v>36</v>
      </c>
      <c r="AX570" s="15" t="s">
        <v>73</v>
      </c>
      <c r="AY570" s="273" t="s">
        <v>175</v>
      </c>
    </row>
    <row r="571" s="14" customFormat="1">
      <c r="A571" s="14"/>
      <c r="B571" s="252"/>
      <c r="C571" s="253"/>
      <c r="D571" s="224" t="s">
        <v>187</v>
      </c>
      <c r="E571" s="254" t="s">
        <v>30</v>
      </c>
      <c r="F571" s="255" t="s">
        <v>190</v>
      </c>
      <c r="G571" s="253"/>
      <c r="H571" s="256">
        <v>4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2" t="s">
        <v>187</v>
      </c>
      <c r="AU571" s="262" t="s">
        <v>82</v>
      </c>
      <c r="AV571" s="14" t="s">
        <v>181</v>
      </c>
      <c r="AW571" s="14" t="s">
        <v>36</v>
      </c>
      <c r="AX571" s="14" t="s">
        <v>80</v>
      </c>
      <c r="AY571" s="262" t="s">
        <v>175</v>
      </c>
    </row>
    <row r="572" s="2" customFormat="1" ht="16.5" customHeight="1">
      <c r="A572" s="42"/>
      <c r="B572" s="43"/>
      <c r="C572" s="211" t="s">
        <v>1283</v>
      </c>
      <c r="D572" s="211" t="s">
        <v>176</v>
      </c>
      <c r="E572" s="212" t="s">
        <v>4961</v>
      </c>
      <c r="F572" s="213" t="s">
        <v>4962</v>
      </c>
      <c r="G572" s="214" t="s">
        <v>567</v>
      </c>
      <c r="H572" s="215">
        <v>8</v>
      </c>
      <c r="I572" s="216"/>
      <c r="J572" s="217">
        <f>ROUND(I572*H572,2)</f>
        <v>0</v>
      </c>
      <c r="K572" s="213" t="s">
        <v>180</v>
      </c>
      <c r="L572" s="48"/>
      <c r="M572" s="218" t="s">
        <v>30</v>
      </c>
      <c r="N572" s="219" t="s">
        <v>44</v>
      </c>
      <c r="O572" s="88"/>
      <c r="P572" s="220">
        <f>O572*H572</f>
        <v>0</v>
      </c>
      <c r="Q572" s="220">
        <v>0.00056</v>
      </c>
      <c r="R572" s="220">
        <f>Q572*H572</f>
        <v>0.0044799999999999992</v>
      </c>
      <c r="S572" s="220">
        <v>0</v>
      </c>
      <c r="T572" s="221">
        <f>S572*H572</f>
        <v>0</v>
      </c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R572" s="222" t="s">
        <v>305</v>
      </c>
      <c r="AT572" s="222" t="s">
        <v>176</v>
      </c>
      <c r="AU572" s="222" t="s">
        <v>82</v>
      </c>
      <c r="AY572" s="20" t="s">
        <v>175</v>
      </c>
      <c r="BE572" s="223">
        <f>IF(N572="základní",J572,0)</f>
        <v>0</v>
      </c>
      <c r="BF572" s="223">
        <f>IF(N572="snížená",J572,0)</f>
        <v>0</v>
      </c>
      <c r="BG572" s="223">
        <f>IF(N572="zákl. přenesená",J572,0)</f>
        <v>0</v>
      </c>
      <c r="BH572" s="223">
        <f>IF(N572="sníž. přenesená",J572,0)</f>
        <v>0</v>
      </c>
      <c r="BI572" s="223">
        <f>IF(N572="nulová",J572,0)</f>
        <v>0</v>
      </c>
      <c r="BJ572" s="20" t="s">
        <v>80</v>
      </c>
      <c r="BK572" s="223">
        <f>ROUND(I572*H572,2)</f>
        <v>0</v>
      </c>
      <c r="BL572" s="20" t="s">
        <v>305</v>
      </c>
      <c r="BM572" s="222" t="s">
        <v>4963</v>
      </c>
    </row>
    <row r="573" s="2" customFormat="1">
      <c r="A573" s="42"/>
      <c r="B573" s="43"/>
      <c r="C573" s="44"/>
      <c r="D573" s="224" t="s">
        <v>183</v>
      </c>
      <c r="E573" s="44"/>
      <c r="F573" s="225" t="s">
        <v>4964</v>
      </c>
      <c r="G573" s="44"/>
      <c r="H573" s="44"/>
      <c r="I573" s="226"/>
      <c r="J573" s="44"/>
      <c r="K573" s="44"/>
      <c r="L573" s="48"/>
      <c r="M573" s="227"/>
      <c r="N573" s="228"/>
      <c r="O573" s="88"/>
      <c r="P573" s="88"/>
      <c r="Q573" s="88"/>
      <c r="R573" s="88"/>
      <c r="S573" s="88"/>
      <c r="T573" s="89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T573" s="20" t="s">
        <v>183</v>
      </c>
      <c r="AU573" s="20" t="s">
        <v>82</v>
      </c>
    </row>
    <row r="574" s="2" customFormat="1">
      <c r="A574" s="42"/>
      <c r="B574" s="43"/>
      <c r="C574" s="44"/>
      <c r="D574" s="229" t="s">
        <v>185</v>
      </c>
      <c r="E574" s="44"/>
      <c r="F574" s="230" t="s">
        <v>4965</v>
      </c>
      <c r="G574" s="44"/>
      <c r="H574" s="44"/>
      <c r="I574" s="226"/>
      <c r="J574" s="44"/>
      <c r="K574" s="44"/>
      <c r="L574" s="48"/>
      <c r="M574" s="227"/>
      <c r="N574" s="228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0" t="s">
        <v>185</v>
      </c>
      <c r="AU574" s="20" t="s">
        <v>82</v>
      </c>
    </row>
    <row r="575" s="2" customFormat="1">
      <c r="A575" s="42"/>
      <c r="B575" s="43"/>
      <c r="C575" s="44"/>
      <c r="D575" s="224" t="s">
        <v>311</v>
      </c>
      <c r="E575" s="44"/>
      <c r="F575" s="274" t="s">
        <v>4966</v>
      </c>
      <c r="G575" s="44"/>
      <c r="H575" s="44"/>
      <c r="I575" s="226"/>
      <c r="J575" s="44"/>
      <c r="K575" s="44"/>
      <c r="L575" s="48"/>
      <c r="M575" s="227"/>
      <c r="N575" s="228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0" t="s">
        <v>311</v>
      </c>
      <c r="AU575" s="20" t="s">
        <v>82</v>
      </c>
    </row>
    <row r="576" s="12" customFormat="1">
      <c r="A576" s="12"/>
      <c r="B576" s="231"/>
      <c r="C576" s="232"/>
      <c r="D576" s="224" t="s">
        <v>187</v>
      </c>
      <c r="E576" s="233" t="s">
        <v>30</v>
      </c>
      <c r="F576" s="234" t="s">
        <v>4967</v>
      </c>
      <c r="G576" s="232"/>
      <c r="H576" s="233" t="s">
        <v>30</v>
      </c>
      <c r="I576" s="235"/>
      <c r="J576" s="232"/>
      <c r="K576" s="232"/>
      <c r="L576" s="236"/>
      <c r="M576" s="237"/>
      <c r="N576" s="238"/>
      <c r="O576" s="238"/>
      <c r="P576" s="238"/>
      <c r="Q576" s="238"/>
      <c r="R576" s="238"/>
      <c r="S576" s="238"/>
      <c r="T576" s="239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40" t="s">
        <v>187</v>
      </c>
      <c r="AU576" s="240" t="s">
        <v>82</v>
      </c>
      <c r="AV576" s="12" t="s">
        <v>80</v>
      </c>
      <c r="AW576" s="12" t="s">
        <v>36</v>
      </c>
      <c r="AX576" s="12" t="s">
        <v>73</v>
      </c>
      <c r="AY576" s="240" t="s">
        <v>175</v>
      </c>
    </row>
    <row r="577" s="13" customFormat="1">
      <c r="A577" s="13"/>
      <c r="B577" s="241"/>
      <c r="C577" s="242"/>
      <c r="D577" s="224" t="s">
        <v>187</v>
      </c>
      <c r="E577" s="243" t="s">
        <v>30</v>
      </c>
      <c r="F577" s="244" t="s">
        <v>4968</v>
      </c>
      <c r="G577" s="242"/>
      <c r="H577" s="245">
        <v>8</v>
      </c>
      <c r="I577" s="246"/>
      <c r="J577" s="242"/>
      <c r="K577" s="242"/>
      <c r="L577" s="247"/>
      <c r="M577" s="248"/>
      <c r="N577" s="249"/>
      <c r="O577" s="249"/>
      <c r="P577" s="249"/>
      <c r="Q577" s="249"/>
      <c r="R577" s="249"/>
      <c r="S577" s="249"/>
      <c r="T577" s="250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1" t="s">
        <v>187</v>
      </c>
      <c r="AU577" s="251" t="s">
        <v>82</v>
      </c>
      <c r="AV577" s="13" t="s">
        <v>82</v>
      </c>
      <c r="AW577" s="13" t="s">
        <v>36</v>
      </c>
      <c r="AX577" s="13" t="s">
        <v>73</v>
      </c>
      <c r="AY577" s="251" t="s">
        <v>175</v>
      </c>
    </row>
    <row r="578" s="14" customFormat="1">
      <c r="A578" s="14"/>
      <c r="B578" s="252"/>
      <c r="C578" s="253"/>
      <c r="D578" s="224" t="s">
        <v>187</v>
      </c>
      <c r="E578" s="254" t="s">
        <v>30</v>
      </c>
      <c r="F578" s="255" t="s">
        <v>190</v>
      </c>
      <c r="G578" s="253"/>
      <c r="H578" s="256">
        <v>8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2" t="s">
        <v>187</v>
      </c>
      <c r="AU578" s="262" t="s">
        <v>82</v>
      </c>
      <c r="AV578" s="14" t="s">
        <v>181</v>
      </c>
      <c r="AW578" s="14" t="s">
        <v>36</v>
      </c>
      <c r="AX578" s="14" t="s">
        <v>80</v>
      </c>
      <c r="AY578" s="262" t="s">
        <v>175</v>
      </c>
    </row>
    <row r="579" s="2" customFormat="1" ht="16.5" customHeight="1">
      <c r="A579" s="42"/>
      <c r="B579" s="43"/>
      <c r="C579" s="211" t="s">
        <v>1297</v>
      </c>
      <c r="D579" s="211" t="s">
        <v>176</v>
      </c>
      <c r="E579" s="212" t="s">
        <v>4969</v>
      </c>
      <c r="F579" s="213" t="s">
        <v>4970</v>
      </c>
      <c r="G579" s="214" t="s">
        <v>567</v>
      </c>
      <c r="H579" s="215">
        <v>4</v>
      </c>
      <c r="I579" s="216"/>
      <c r="J579" s="217">
        <f>ROUND(I579*H579,2)</f>
        <v>0</v>
      </c>
      <c r="K579" s="213" t="s">
        <v>180</v>
      </c>
      <c r="L579" s="48"/>
      <c r="M579" s="218" t="s">
        <v>30</v>
      </c>
      <c r="N579" s="219" t="s">
        <v>44</v>
      </c>
      <c r="O579" s="88"/>
      <c r="P579" s="220">
        <f>O579*H579</f>
        <v>0</v>
      </c>
      <c r="Q579" s="220">
        <v>0.00027</v>
      </c>
      <c r="R579" s="220">
        <f>Q579*H579</f>
        <v>0.00108</v>
      </c>
      <c r="S579" s="220">
        <v>0</v>
      </c>
      <c r="T579" s="221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22" t="s">
        <v>305</v>
      </c>
      <c r="AT579" s="222" t="s">
        <v>176</v>
      </c>
      <c r="AU579" s="222" t="s">
        <v>82</v>
      </c>
      <c r="AY579" s="20" t="s">
        <v>175</v>
      </c>
      <c r="BE579" s="223">
        <f>IF(N579="základní",J579,0)</f>
        <v>0</v>
      </c>
      <c r="BF579" s="223">
        <f>IF(N579="snížená",J579,0)</f>
        <v>0</v>
      </c>
      <c r="BG579" s="223">
        <f>IF(N579="zákl. přenesená",J579,0)</f>
        <v>0</v>
      </c>
      <c r="BH579" s="223">
        <f>IF(N579="sníž. přenesená",J579,0)</f>
        <v>0</v>
      </c>
      <c r="BI579" s="223">
        <f>IF(N579="nulová",J579,0)</f>
        <v>0</v>
      </c>
      <c r="BJ579" s="20" t="s">
        <v>80</v>
      </c>
      <c r="BK579" s="223">
        <f>ROUND(I579*H579,2)</f>
        <v>0</v>
      </c>
      <c r="BL579" s="20" t="s">
        <v>305</v>
      </c>
      <c r="BM579" s="222" t="s">
        <v>4971</v>
      </c>
    </row>
    <row r="580" s="2" customFormat="1">
      <c r="A580" s="42"/>
      <c r="B580" s="43"/>
      <c r="C580" s="44"/>
      <c r="D580" s="224" t="s">
        <v>183</v>
      </c>
      <c r="E580" s="44"/>
      <c r="F580" s="225" t="s">
        <v>4972</v>
      </c>
      <c r="G580" s="44"/>
      <c r="H580" s="44"/>
      <c r="I580" s="226"/>
      <c r="J580" s="44"/>
      <c r="K580" s="44"/>
      <c r="L580" s="48"/>
      <c r="M580" s="227"/>
      <c r="N580" s="228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0" t="s">
        <v>183</v>
      </c>
      <c r="AU580" s="20" t="s">
        <v>82</v>
      </c>
    </row>
    <row r="581" s="2" customFormat="1">
      <c r="A581" s="42"/>
      <c r="B581" s="43"/>
      <c r="C581" s="44"/>
      <c r="D581" s="229" t="s">
        <v>185</v>
      </c>
      <c r="E581" s="44"/>
      <c r="F581" s="230" t="s">
        <v>4973</v>
      </c>
      <c r="G581" s="44"/>
      <c r="H581" s="44"/>
      <c r="I581" s="226"/>
      <c r="J581" s="44"/>
      <c r="K581" s="44"/>
      <c r="L581" s="48"/>
      <c r="M581" s="227"/>
      <c r="N581" s="228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0" t="s">
        <v>185</v>
      </c>
      <c r="AU581" s="20" t="s">
        <v>82</v>
      </c>
    </row>
    <row r="582" s="12" customFormat="1">
      <c r="A582" s="12"/>
      <c r="B582" s="231"/>
      <c r="C582" s="232"/>
      <c r="D582" s="224" t="s">
        <v>187</v>
      </c>
      <c r="E582" s="233" t="s">
        <v>30</v>
      </c>
      <c r="F582" s="234" t="s">
        <v>4974</v>
      </c>
      <c r="G582" s="232"/>
      <c r="H582" s="233" t="s">
        <v>30</v>
      </c>
      <c r="I582" s="235"/>
      <c r="J582" s="232"/>
      <c r="K582" s="232"/>
      <c r="L582" s="236"/>
      <c r="M582" s="237"/>
      <c r="N582" s="238"/>
      <c r="O582" s="238"/>
      <c r="P582" s="238"/>
      <c r="Q582" s="238"/>
      <c r="R582" s="238"/>
      <c r="S582" s="238"/>
      <c r="T582" s="239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T582" s="240" t="s">
        <v>187</v>
      </c>
      <c r="AU582" s="240" t="s">
        <v>82</v>
      </c>
      <c r="AV582" s="12" t="s">
        <v>80</v>
      </c>
      <c r="AW582" s="12" t="s">
        <v>36</v>
      </c>
      <c r="AX582" s="12" t="s">
        <v>73</v>
      </c>
      <c r="AY582" s="240" t="s">
        <v>175</v>
      </c>
    </row>
    <row r="583" s="12" customFormat="1">
      <c r="A583" s="12"/>
      <c r="B583" s="231"/>
      <c r="C583" s="232"/>
      <c r="D583" s="224" t="s">
        <v>187</v>
      </c>
      <c r="E583" s="233" t="s">
        <v>30</v>
      </c>
      <c r="F583" s="234" t="s">
        <v>4975</v>
      </c>
      <c r="G583" s="232"/>
      <c r="H583" s="233" t="s">
        <v>30</v>
      </c>
      <c r="I583" s="235"/>
      <c r="J583" s="232"/>
      <c r="K583" s="232"/>
      <c r="L583" s="236"/>
      <c r="M583" s="237"/>
      <c r="N583" s="238"/>
      <c r="O583" s="238"/>
      <c r="P583" s="238"/>
      <c r="Q583" s="238"/>
      <c r="R583" s="238"/>
      <c r="S583" s="238"/>
      <c r="T583" s="239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40" t="s">
        <v>187</v>
      </c>
      <c r="AU583" s="240" t="s">
        <v>82</v>
      </c>
      <c r="AV583" s="12" t="s">
        <v>80</v>
      </c>
      <c r="AW583" s="12" t="s">
        <v>36</v>
      </c>
      <c r="AX583" s="12" t="s">
        <v>73</v>
      </c>
      <c r="AY583" s="240" t="s">
        <v>175</v>
      </c>
    </row>
    <row r="584" s="13" customFormat="1">
      <c r="A584" s="13"/>
      <c r="B584" s="241"/>
      <c r="C584" s="242"/>
      <c r="D584" s="224" t="s">
        <v>187</v>
      </c>
      <c r="E584" s="243" t="s">
        <v>30</v>
      </c>
      <c r="F584" s="244" t="s">
        <v>4976</v>
      </c>
      <c r="G584" s="242"/>
      <c r="H584" s="245">
        <v>1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1" t="s">
        <v>187</v>
      </c>
      <c r="AU584" s="251" t="s">
        <v>82</v>
      </c>
      <c r="AV584" s="13" t="s">
        <v>82</v>
      </c>
      <c r="AW584" s="13" t="s">
        <v>36</v>
      </c>
      <c r="AX584" s="13" t="s">
        <v>73</v>
      </c>
      <c r="AY584" s="251" t="s">
        <v>175</v>
      </c>
    </row>
    <row r="585" s="15" customFormat="1">
      <c r="A585" s="15"/>
      <c r="B585" s="263"/>
      <c r="C585" s="264"/>
      <c r="D585" s="224" t="s">
        <v>187</v>
      </c>
      <c r="E585" s="265" t="s">
        <v>30</v>
      </c>
      <c r="F585" s="266" t="s">
        <v>231</v>
      </c>
      <c r="G585" s="264"/>
      <c r="H585" s="267">
        <v>1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3" t="s">
        <v>187</v>
      </c>
      <c r="AU585" s="273" t="s">
        <v>82</v>
      </c>
      <c r="AV585" s="15" t="s">
        <v>196</v>
      </c>
      <c r="AW585" s="15" t="s">
        <v>36</v>
      </c>
      <c r="AX585" s="15" t="s">
        <v>73</v>
      </c>
      <c r="AY585" s="273" t="s">
        <v>175</v>
      </c>
    </row>
    <row r="586" s="12" customFormat="1">
      <c r="A586" s="12"/>
      <c r="B586" s="231"/>
      <c r="C586" s="232"/>
      <c r="D586" s="224" t="s">
        <v>187</v>
      </c>
      <c r="E586" s="233" t="s">
        <v>30</v>
      </c>
      <c r="F586" s="234" t="s">
        <v>4977</v>
      </c>
      <c r="G586" s="232"/>
      <c r="H586" s="233" t="s">
        <v>30</v>
      </c>
      <c r="I586" s="235"/>
      <c r="J586" s="232"/>
      <c r="K586" s="232"/>
      <c r="L586" s="236"/>
      <c r="M586" s="237"/>
      <c r="N586" s="238"/>
      <c r="O586" s="238"/>
      <c r="P586" s="238"/>
      <c r="Q586" s="238"/>
      <c r="R586" s="238"/>
      <c r="S586" s="238"/>
      <c r="T586" s="239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40" t="s">
        <v>187</v>
      </c>
      <c r="AU586" s="240" t="s">
        <v>82</v>
      </c>
      <c r="AV586" s="12" t="s">
        <v>80</v>
      </c>
      <c r="AW586" s="12" t="s">
        <v>36</v>
      </c>
      <c r="AX586" s="12" t="s">
        <v>73</v>
      </c>
      <c r="AY586" s="240" t="s">
        <v>175</v>
      </c>
    </row>
    <row r="587" s="12" customFormat="1">
      <c r="A587" s="12"/>
      <c r="B587" s="231"/>
      <c r="C587" s="232"/>
      <c r="D587" s="224" t="s">
        <v>187</v>
      </c>
      <c r="E587" s="233" t="s">
        <v>30</v>
      </c>
      <c r="F587" s="234" t="s">
        <v>4978</v>
      </c>
      <c r="G587" s="232"/>
      <c r="H587" s="233" t="s">
        <v>30</v>
      </c>
      <c r="I587" s="235"/>
      <c r="J587" s="232"/>
      <c r="K587" s="232"/>
      <c r="L587" s="236"/>
      <c r="M587" s="237"/>
      <c r="N587" s="238"/>
      <c r="O587" s="238"/>
      <c r="P587" s="238"/>
      <c r="Q587" s="238"/>
      <c r="R587" s="238"/>
      <c r="S587" s="238"/>
      <c r="T587" s="239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T587" s="240" t="s">
        <v>187</v>
      </c>
      <c r="AU587" s="240" t="s">
        <v>82</v>
      </c>
      <c r="AV587" s="12" t="s">
        <v>80</v>
      </c>
      <c r="AW587" s="12" t="s">
        <v>36</v>
      </c>
      <c r="AX587" s="12" t="s">
        <v>73</v>
      </c>
      <c r="AY587" s="240" t="s">
        <v>175</v>
      </c>
    </row>
    <row r="588" s="13" customFormat="1">
      <c r="A588" s="13"/>
      <c r="B588" s="241"/>
      <c r="C588" s="242"/>
      <c r="D588" s="224" t="s">
        <v>187</v>
      </c>
      <c r="E588" s="243" t="s">
        <v>30</v>
      </c>
      <c r="F588" s="244" t="s">
        <v>4979</v>
      </c>
      <c r="G588" s="242"/>
      <c r="H588" s="245">
        <v>3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1" t="s">
        <v>187</v>
      </c>
      <c r="AU588" s="251" t="s">
        <v>82</v>
      </c>
      <c r="AV588" s="13" t="s">
        <v>82</v>
      </c>
      <c r="AW588" s="13" t="s">
        <v>36</v>
      </c>
      <c r="AX588" s="13" t="s">
        <v>73</v>
      </c>
      <c r="AY588" s="251" t="s">
        <v>175</v>
      </c>
    </row>
    <row r="589" s="15" customFormat="1">
      <c r="A589" s="15"/>
      <c r="B589" s="263"/>
      <c r="C589" s="264"/>
      <c r="D589" s="224" t="s">
        <v>187</v>
      </c>
      <c r="E589" s="265" t="s">
        <v>30</v>
      </c>
      <c r="F589" s="266" t="s">
        <v>231</v>
      </c>
      <c r="G589" s="264"/>
      <c r="H589" s="267">
        <v>3</v>
      </c>
      <c r="I589" s="268"/>
      <c r="J589" s="264"/>
      <c r="K589" s="264"/>
      <c r="L589" s="269"/>
      <c r="M589" s="270"/>
      <c r="N589" s="271"/>
      <c r="O589" s="271"/>
      <c r="P589" s="271"/>
      <c r="Q589" s="271"/>
      <c r="R589" s="271"/>
      <c r="S589" s="271"/>
      <c r="T589" s="272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3" t="s">
        <v>187</v>
      </c>
      <c r="AU589" s="273" t="s">
        <v>82</v>
      </c>
      <c r="AV589" s="15" t="s">
        <v>196</v>
      </c>
      <c r="AW589" s="15" t="s">
        <v>36</v>
      </c>
      <c r="AX589" s="15" t="s">
        <v>73</v>
      </c>
      <c r="AY589" s="273" t="s">
        <v>175</v>
      </c>
    </row>
    <row r="590" s="14" customFormat="1">
      <c r="A590" s="14"/>
      <c r="B590" s="252"/>
      <c r="C590" s="253"/>
      <c r="D590" s="224" t="s">
        <v>187</v>
      </c>
      <c r="E590" s="254" t="s">
        <v>30</v>
      </c>
      <c r="F590" s="255" t="s">
        <v>190</v>
      </c>
      <c r="G590" s="253"/>
      <c r="H590" s="256">
        <v>4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2" t="s">
        <v>187</v>
      </c>
      <c r="AU590" s="262" t="s">
        <v>82</v>
      </c>
      <c r="AV590" s="14" t="s">
        <v>181</v>
      </c>
      <c r="AW590" s="14" t="s">
        <v>36</v>
      </c>
      <c r="AX590" s="14" t="s">
        <v>80</v>
      </c>
      <c r="AY590" s="262" t="s">
        <v>175</v>
      </c>
    </row>
    <row r="591" s="2" customFormat="1" ht="16.5" customHeight="1">
      <c r="A591" s="42"/>
      <c r="B591" s="43"/>
      <c r="C591" s="287" t="s">
        <v>1308</v>
      </c>
      <c r="D591" s="297" t="s">
        <v>770</v>
      </c>
      <c r="E591" s="288" t="s">
        <v>4980</v>
      </c>
      <c r="F591" s="289" t="s">
        <v>4981</v>
      </c>
      <c r="G591" s="290" t="s">
        <v>567</v>
      </c>
      <c r="H591" s="291">
        <v>1</v>
      </c>
      <c r="I591" s="292"/>
      <c r="J591" s="293">
        <f>ROUND(I591*H591,2)</f>
        <v>0</v>
      </c>
      <c r="K591" s="289" t="s">
        <v>30</v>
      </c>
      <c r="L591" s="294"/>
      <c r="M591" s="295" t="s">
        <v>30</v>
      </c>
      <c r="N591" s="296" t="s">
        <v>44</v>
      </c>
      <c r="O591" s="88"/>
      <c r="P591" s="220">
        <f>O591*H591</f>
        <v>0</v>
      </c>
      <c r="Q591" s="220">
        <v>0</v>
      </c>
      <c r="R591" s="220">
        <f>Q591*H591</f>
        <v>0</v>
      </c>
      <c r="S591" s="220">
        <v>0</v>
      </c>
      <c r="T591" s="221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22" t="s">
        <v>462</v>
      </c>
      <c r="AT591" s="222" t="s">
        <v>770</v>
      </c>
      <c r="AU591" s="222" t="s">
        <v>82</v>
      </c>
      <c r="AY591" s="20" t="s">
        <v>175</v>
      </c>
      <c r="BE591" s="223">
        <f>IF(N591="základní",J591,0)</f>
        <v>0</v>
      </c>
      <c r="BF591" s="223">
        <f>IF(N591="snížená",J591,0)</f>
        <v>0</v>
      </c>
      <c r="BG591" s="223">
        <f>IF(N591="zákl. přenesená",J591,0)</f>
        <v>0</v>
      </c>
      <c r="BH591" s="223">
        <f>IF(N591="sníž. přenesená",J591,0)</f>
        <v>0</v>
      </c>
      <c r="BI591" s="223">
        <f>IF(N591="nulová",J591,0)</f>
        <v>0</v>
      </c>
      <c r="BJ591" s="20" t="s">
        <v>80</v>
      </c>
      <c r="BK591" s="223">
        <f>ROUND(I591*H591,2)</f>
        <v>0</v>
      </c>
      <c r="BL591" s="20" t="s">
        <v>305</v>
      </c>
      <c r="BM591" s="222" t="s">
        <v>4982</v>
      </c>
    </row>
    <row r="592" s="2" customFormat="1">
      <c r="A592" s="42"/>
      <c r="B592" s="43"/>
      <c r="C592" s="44"/>
      <c r="D592" s="224" t="s">
        <v>183</v>
      </c>
      <c r="E592" s="44"/>
      <c r="F592" s="225" t="s">
        <v>4981</v>
      </c>
      <c r="G592" s="44"/>
      <c r="H592" s="44"/>
      <c r="I592" s="226"/>
      <c r="J592" s="44"/>
      <c r="K592" s="44"/>
      <c r="L592" s="48"/>
      <c r="M592" s="227"/>
      <c r="N592" s="228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0" t="s">
        <v>183</v>
      </c>
      <c r="AU592" s="20" t="s">
        <v>82</v>
      </c>
    </row>
    <row r="593" s="2" customFormat="1">
      <c r="A593" s="42"/>
      <c r="B593" s="43"/>
      <c r="C593" s="44"/>
      <c r="D593" s="224" t="s">
        <v>311</v>
      </c>
      <c r="E593" s="44"/>
      <c r="F593" s="274" t="s">
        <v>4983</v>
      </c>
      <c r="G593" s="44"/>
      <c r="H593" s="44"/>
      <c r="I593" s="226"/>
      <c r="J593" s="44"/>
      <c r="K593" s="44"/>
      <c r="L593" s="48"/>
      <c r="M593" s="227"/>
      <c r="N593" s="228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0" t="s">
        <v>311</v>
      </c>
      <c r="AU593" s="20" t="s">
        <v>82</v>
      </c>
    </row>
    <row r="594" s="12" customFormat="1">
      <c r="A594" s="12"/>
      <c r="B594" s="231"/>
      <c r="C594" s="232"/>
      <c r="D594" s="224" t="s">
        <v>187</v>
      </c>
      <c r="E594" s="233" t="s">
        <v>30</v>
      </c>
      <c r="F594" s="234" t="s">
        <v>4975</v>
      </c>
      <c r="G594" s="232"/>
      <c r="H594" s="233" t="s">
        <v>30</v>
      </c>
      <c r="I594" s="235"/>
      <c r="J594" s="232"/>
      <c r="K594" s="232"/>
      <c r="L594" s="236"/>
      <c r="M594" s="237"/>
      <c r="N594" s="238"/>
      <c r="O594" s="238"/>
      <c r="P594" s="238"/>
      <c r="Q594" s="238"/>
      <c r="R594" s="238"/>
      <c r="S594" s="238"/>
      <c r="T594" s="239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40" t="s">
        <v>187</v>
      </c>
      <c r="AU594" s="240" t="s">
        <v>82</v>
      </c>
      <c r="AV594" s="12" t="s">
        <v>80</v>
      </c>
      <c r="AW594" s="12" t="s">
        <v>36</v>
      </c>
      <c r="AX594" s="12" t="s">
        <v>73</v>
      </c>
      <c r="AY594" s="240" t="s">
        <v>175</v>
      </c>
    </row>
    <row r="595" s="13" customFormat="1">
      <c r="A595" s="13"/>
      <c r="B595" s="241"/>
      <c r="C595" s="242"/>
      <c r="D595" s="224" t="s">
        <v>187</v>
      </c>
      <c r="E595" s="243" t="s">
        <v>30</v>
      </c>
      <c r="F595" s="244" t="s">
        <v>4742</v>
      </c>
      <c r="G595" s="242"/>
      <c r="H595" s="245">
        <v>1</v>
      </c>
      <c r="I595" s="246"/>
      <c r="J595" s="242"/>
      <c r="K595" s="242"/>
      <c r="L595" s="247"/>
      <c r="M595" s="248"/>
      <c r="N595" s="249"/>
      <c r="O595" s="249"/>
      <c r="P595" s="249"/>
      <c r="Q595" s="249"/>
      <c r="R595" s="249"/>
      <c r="S595" s="249"/>
      <c r="T595" s="250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1" t="s">
        <v>187</v>
      </c>
      <c r="AU595" s="251" t="s">
        <v>82</v>
      </c>
      <c r="AV595" s="13" t="s">
        <v>82</v>
      </c>
      <c r="AW595" s="13" t="s">
        <v>36</v>
      </c>
      <c r="AX595" s="13" t="s">
        <v>73</v>
      </c>
      <c r="AY595" s="251" t="s">
        <v>175</v>
      </c>
    </row>
    <row r="596" s="14" customFormat="1">
      <c r="A596" s="14"/>
      <c r="B596" s="252"/>
      <c r="C596" s="253"/>
      <c r="D596" s="224" t="s">
        <v>187</v>
      </c>
      <c r="E596" s="254" t="s">
        <v>30</v>
      </c>
      <c r="F596" s="255" t="s">
        <v>190</v>
      </c>
      <c r="G596" s="253"/>
      <c r="H596" s="256">
        <v>1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2" t="s">
        <v>187</v>
      </c>
      <c r="AU596" s="262" t="s">
        <v>82</v>
      </c>
      <c r="AV596" s="14" t="s">
        <v>181</v>
      </c>
      <c r="AW596" s="14" t="s">
        <v>36</v>
      </c>
      <c r="AX596" s="14" t="s">
        <v>80</v>
      </c>
      <c r="AY596" s="262" t="s">
        <v>175</v>
      </c>
    </row>
    <row r="597" s="2" customFormat="1" ht="16.5" customHeight="1">
      <c r="A597" s="42"/>
      <c r="B597" s="43"/>
      <c r="C597" s="287" t="s">
        <v>1314</v>
      </c>
      <c r="D597" s="297" t="s">
        <v>770</v>
      </c>
      <c r="E597" s="288" t="s">
        <v>4984</v>
      </c>
      <c r="F597" s="289" t="s">
        <v>4985</v>
      </c>
      <c r="G597" s="290" t="s">
        <v>567</v>
      </c>
      <c r="H597" s="291">
        <v>3</v>
      </c>
      <c r="I597" s="292"/>
      <c r="J597" s="293">
        <f>ROUND(I597*H597,2)</f>
        <v>0</v>
      </c>
      <c r="K597" s="289" t="s">
        <v>30</v>
      </c>
      <c r="L597" s="294"/>
      <c r="M597" s="295" t="s">
        <v>30</v>
      </c>
      <c r="N597" s="296" t="s">
        <v>44</v>
      </c>
      <c r="O597" s="88"/>
      <c r="P597" s="220">
        <f>O597*H597</f>
        <v>0</v>
      </c>
      <c r="Q597" s="220">
        <v>0</v>
      </c>
      <c r="R597" s="220">
        <f>Q597*H597</f>
        <v>0</v>
      </c>
      <c r="S597" s="220">
        <v>0</v>
      </c>
      <c r="T597" s="221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22" t="s">
        <v>462</v>
      </c>
      <c r="AT597" s="222" t="s">
        <v>770</v>
      </c>
      <c r="AU597" s="222" t="s">
        <v>82</v>
      </c>
      <c r="AY597" s="20" t="s">
        <v>175</v>
      </c>
      <c r="BE597" s="223">
        <f>IF(N597="základní",J597,0)</f>
        <v>0</v>
      </c>
      <c r="BF597" s="223">
        <f>IF(N597="snížená",J597,0)</f>
        <v>0</v>
      </c>
      <c r="BG597" s="223">
        <f>IF(N597="zákl. přenesená",J597,0)</f>
        <v>0</v>
      </c>
      <c r="BH597" s="223">
        <f>IF(N597="sníž. přenesená",J597,0)</f>
        <v>0</v>
      </c>
      <c r="BI597" s="223">
        <f>IF(N597="nulová",J597,0)</f>
        <v>0</v>
      </c>
      <c r="BJ597" s="20" t="s">
        <v>80</v>
      </c>
      <c r="BK597" s="223">
        <f>ROUND(I597*H597,2)</f>
        <v>0</v>
      </c>
      <c r="BL597" s="20" t="s">
        <v>305</v>
      </c>
      <c r="BM597" s="222" t="s">
        <v>4986</v>
      </c>
    </row>
    <row r="598" s="2" customFormat="1">
      <c r="A598" s="42"/>
      <c r="B598" s="43"/>
      <c r="C598" s="44"/>
      <c r="D598" s="224" t="s">
        <v>183</v>
      </c>
      <c r="E598" s="44"/>
      <c r="F598" s="225" t="s">
        <v>4985</v>
      </c>
      <c r="G598" s="44"/>
      <c r="H598" s="44"/>
      <c r="I598" s="226"/>
      <c r="J598" s="44"/>
      <c r="K598" s="44"/>
      <c r="L598" s="48"/>
      <c r="M598" s="227"/>
      <c r="N598" s="228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T598" s="20" t="s">
        <v>183</v>
      </c>
      <c r="AU598" s="20" t="s">
        <v>82</v>
      </c>
    </row>
    <row r="599" s="2" customFormat="1">
      <c r="A599" s="42"/>
      <c r="B599" s="43"/>
      <c r="C599" s="44"/>
      <c r="D599" s="224" t="s">
        <v>311</v>
      </c>
      <c r="E599" s="44"/>
      <c r="F599" s="274" t="s">
        <v>4987</v>
      </c>
      <c r="G599" s="44"/>
      <c r="H599" s="44"/>
      <c r="I599" s="226"/>
      <c r="J599" s="44"/>
      <c r="K599" s="44"/>
      <c r="L599" s="48"/>
      <c r="M599" s="227"/>
      <c r="N599" s="228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0" t="s">
        <v>311</v>
      </c>
      <c r="AU599" s="20" t="s">
        <v>82</v>
      </c>
    </row>
    <row r="600" s="12" customFormat="1">
      <c r="A600" s="12"/>
      <c r="B600" s="231"/>
      <c r="C600" s="232"/>
      <c r="D600" s="224" t="s">
        <v>187</v>
      </c>
      <c r="E600" s="233" t="s">
        <v>30</v>
      </c>
      <c r="F600" s="234" t="s">
        <v>4978</v>
      </c>
      <c r="G600" s="232"/>
      <c r="H600" s="233" t="s">
        <v>30</v>
      </c>
      <c r="I600" s="235"/>
      <c r="J600" s="232"/>
      <c r="K600" s="232"/>
      <c r="L600" s="236"/>
      <c r="M600" s="237"/>
      <c r="N600" s="238"/>
      <c r="O600" s="238"/>
      <c r="P600" s="238"/>
      <c r="Q600" s="238"/>
      <c r="R600" s="238"/>
      <c r="S600" s="238"/>
      <c r="T600" s="239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T600" s="240" t="s">
        <v>187</v>
      </c>
      <c r="AU600" s="240" t="s">
        <v>82</v>
      </c>
      <c r="AV600" s="12" t="s">
        <v>80</v>
      </c>
      <c r="AW600" s="12" t="s">
        <v>36</v>
      </c>
      <c r="AX600" s="12" t="s">
        <v>73</v>
      </c>
      <c r="AY600" s="240" t="s">
        <v>175</v>
      </c>
    </row>
    <row r="601" s="13" customFormat="1">
      <c r="A601" s="13"/>
      <c r="B601" s="241"/>
      <c r="C601" s="242"/>
      <c r="D601" s="224" t="s">
        <v>187</v>
      </c>
      <c r="E601" s="243" t="s">
        <v>30</v>
      </c>
      <c r="F601" s="244" t="s">
        <v>4891</v>
      </c>
      <c r="G601" s="242"/>
      <c r="H601" s="245">
        <v>3</v>
      </c>
      <c r="I601" s="246"/>
      <c r="J601" s="242"/>
      <c r="K601" s="242"/>
      <c r="L601" s="247"/>
      <c r="M601" s="248"/>
      <c r="N601" s="249"/>
      <c r="O601" s="249"/>
      <c r="P601" s="249"/>
      <c r="Q601" s="249"/>
      <c r="R601" s="249"/>
      <c r="S601" s="249"/>
      <c r="T601" s="250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1" t="s">
        <v>187</v>
      </c>
      <c r="AU601" s="251" t="s">
        <v>82</v>
      </c>
      <c r="AV601" s="13" t="s">
        <v>82</v>
      </c>
      <c r="AW601" s="13" t="s">
        <v>36</v>
      </c>
      <c r="AX601" s="13" t="s">
        <v>73</v>
      </c>
      <c r="AY601" s="251" t="s">
        <v>175</v>
      </c>
    </row>
    <row r="602" s="14" customFormat="1">
      <c r="A602" s="14"/>
      <c r="B602" s="252"/>
      <c r="C602" s="253"/>
      <c r="D602" s="224" t="s">
        <v>187</v>
      </c>
      <c r="E602" s="254" t="s">
        <v>30</v>
      </c>
      <c r="F602" s="255" t="s">
        <v>190</v>
      </c>
      <c r="G602" s="253"/>
      <c r="H602" s="256">
        <v>3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2" t="s">
        <v>187</v>
      </c>
      <c r="AU602" s="262" t="s">
        <v>82</v>
      </c>
      <c r="AV602" s="14" t="s">
        <v>181</v>
      </c>
      <c r="AW602" s="14" t="s">
        <v>36</v>
      </c>
      <c r="AX602" s="14" t="s">
        <v>80</v>
      </c>
      <c r="AY602" s="262" t="s">
        <v>175</v>
      </c>
    </row>
    <row r="603" s="2" customFormat="1" ht="16.5" customHeight="1">
      <c r="A603" s="42"/>
      <c r="B603" s="43"/>
      <c r="C603" s="211" t="s">
        <v>1331</v>
      </c>
      <c r="D603" s="211" t="s">
        <v>176</v>
      </c>
      <c r="E603" s="212" t="s">
        <v>4988</v>
      </c>
      <c r="F603" s="213" t="s">
        <v>4989</v>
      </c>
      <c r="G603" s="214" t="s">
        <v>567</v>
      </c>
      <c r="H603" s="215">
        <v>8</v>
      </c>
      <c r="I603" s="216"/>
      <c r="J603" s="217">
        <f>ROUND(I603*H603,2)</f>
        <v>0</v>
      </c>
      <c r="K603" s="213" t="s">
        <v>180</v>
      </c>
      <c r="L603" s="48"/>
      <c r="M603" s="218" t="s">
        <v>30</v>
      </c>
      <c r="N603" s="219" t="s">
        <v>44</v>
      </c>
      <c r="O603" s="88"/>
      <c r="P603" s="220">
        <f>O603*H603</f>
        <v>0</v>
      </c>
      <c r="Q603" s="220">
        <v>0.00147</v>
      </c>
      <c r="R603" s="220">
        <f>Q603*H603</f>
        <v>0.01176</v>
      </c>
      <c r="S603" s="220">
        <v>0</v>
      </c>
      <c r="T603" s="221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22" t="s">
        <v>305</v>
      </c>
      <c r="AT603" s="222" t="s">
        <v>176</v>
      </c>
      <c r="AU603" s="222" t="s">
        <v>82</v>
      </c>
      <c r="AY603" s="20" t="s">
        <v>175</v>
      </c>
      <c r="BE603" s="223">
        <f>IF(N603="základní",J603,0)</f>
        <v>0</v>
      </c>
      <c r="BF603" s="223">
        <f>IF(N603="snížená",J603,0)</f>
        <v>0</v>
      </c>
      <c r="BG603" s="223">
        <f>IF(N603="zákl. přenesená",J603,0)</f>
        <v>0</v>
      </c>
      <c r="BH603" s="223">
        <f>IF(N603="sníž. přenesená",J603,0)</f>
        <v>0</v>
      </c>
      <c r="BI603" s="223">
        <f>IF(N603="nulová",J603,0)</f>
        <v>0</v>
      </c>
      <c r="BJ603" s="20" t="s">
        <v>80</v>
      </c>
      <c r="BK603" s="223">
        <f>ROUND(I603*H603,2)</f>
        <v>0</v>
      </c>
      <c r="BL603" s="20" t="s">
        <v>305</v>
      </c>
      <c r="BM603" s="222" t="s">
        <v>4990</v>
      </c>
    </row>
    <row r="604" s="2" customFormat="1">
      <c r="A604" s="42"/>
      <c r="B604" s="43"/>
      <c r="C604" s="44"/>
      <c r="D604" s="224" t="s">
        <v>183</v>
      </c>
      <c r="E604" s="44"/>
      <c r="F604" s="225" t="s">
        <v>4991</v>
      </c>
      <c r="G604" s="44"/>
      <c r="H604" s="44"/>
      <c r="I604" s="226"/>
      <c r="J604" s="44"/>
      <c r="K604" s="44"/>
      <c r="L604" s="48"/>
      <c r="M604" s="227"/>
      <c r="N604" s="228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0" t="s">
        <v>183</v>
      </c>
      <c r="AU604" s="20" t="s">
        <v>82</v>
      </c>
    </row>
    <row r="605" s="2" customFormat="1">
      <c r="A605" s="42"/>
      <c r="B605" s="43"/>
      <c r="C605" s="44"/>
      <c r="D605" s="229" t="s">
        <v>185</v>
      </c>
      <c r="E605" s="44"/>
      <c r="F605" s="230" t="s">
        <v>4992</v>
      </c>
      <c r="G605" s="44"/>
      <c r="H605" s="44"/>
      <c r="I605" s="226"/>
      <c r="J605" s="44"/>
      <c r="K605" s="44"/>
      <c r="L605" s="48"/>
      <c r="M605" s="227"/>
      <c r="N605" s="228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0" t="s">
        <v>185</v>
      </c>
      <c r="AU605" s="20" t="s">
        <v>82</v>
      </c>
    </row>
    <row r="606" s="2" customFormat="1">
      <c r="A606" s="42"/>
      <c r="B606" s="43"/>
      <c r="C606" s="44"/>
      <c r="D606" s="224" t="s">
        <v>311</v>
      </c>
      <c r="E606" s="44"/>
      <c r="F606" s="274" t="s">
        <v>4993</v>
      </c>
      <c r="G606" s="44"/>
      <c r="H606" s="44"/>
      <c r="I606" s="226"/>
      <c r="J606" s="44"/>
      <c r="K606" s="44"/>
      <c r="L606" s="48"/>
      <c r="M606" s="227"/>
      <c r="N606" s="228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0" t="s">
        <v>311</v>
      </c>
      <c r="AU606" s="20" t="s">
        <v>82</v>
      </c>
    </row>
    <row r="607" s="12" customFormat="1">
      <c r="A607" s="12"/>
      <c r="B607" s="231"/>
      <c r="C607" s="232"/>
      <c r="D607" s="224" t="s">
        <v>187</v>
      </c>
      <c r="E607" s="233" t="s">
        <v>30</v>
      </c>
      <c r="F607" s="234" t="s">
        <v>4994</v>
      </c>
      <c r="G607" s="232"/>
      <c r="H607" s="233" t="s">
        <v>30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T607" s="240" t="s">
        <v>187</v>
      </c>
      <c r="AU607" s="240" t="s">
        <v>82</v>
      </c>
      <c r="AV607" s="12" t="s">
        <v>80</v>
      </c>
      <c r="AW607" s="12" t="s">
        <v>36</v>
      </c>
      <c r="AX607" s="12" t="s">
        <v>73</v>
      </c>
      <c r="AY607" s="240" t="s">
        <v>175</v>
      </c>
    </row>
    <row r="608" s="13" customFormat="1">
      <c r="A608" s="13"/>
      <c r="B608" s="241"/>
      <c r="C608" s="242"/>
      <c r="D608" s="224" t="s">
        <v>187</v>
      </c>
      <c r="E608" s="243" t="s">
        <v>30</v>
      </c>
      <c r="F608" s="244" t="s">
        <v>4968</v>
      </c>
      <c r="G608" s="242"/>
      <c r="H608" s="245">
        <v>8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1" t="s">
        <v>187</v>
      </c>
      <c r="AU608" s="251" t="s">
        <v>82</v>
      </c>
      <c r="AV608" s="13" t="s">
        <v>82</v>
      </c>
      <c r="AW608" s="13" t="s">
        <v>36</v>
      </c>
      <c r="AX608" s="13" t="s">
        <v>73</v>
      </c>
      <c r="AY608" s="251" t="s">
        <v>175</v>
      </c>
    </row>
    <row r="609" s="14" customFormat="1">
      <c r="A609" s="14"/>
      <c r="B609" s="252"/>
      <c r="C609" s="253"/>
      <c r="D609" s="224" t="s">
        <v>187</v>
      </c>
      <c r="E609" s="254" t="s">
        <v>30</v>
      </c>
      <c r="F609" s="255" t="s">
        <v>190</v>
      </c>
      <c r="G609" s="253"/>
      <c r="H609" s="256">
        <v>8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2" t="s">
        <v>187</v>
      </c>
      <c r="AU609" s="262" t="s">
        <v>82</v>
      </c>
      <c r="AV609" s="14" t="s">
        <v>181</v>
      </c>
      <c r="AW609" s="14" t="s">
        <v>36</v>
      </c>
      <c r="AX609" s="14" t="s">
        <v>80</v>
      </c>
      <c r="AY609" s="262" t="s">
        <v>175</v>
      </c>
    </row>
    <row r="610" s="2" customFormat="1" ht="16.5" customHeight="1">
      <c r="A610" s="42"/>
      <c r="B610" s="43"/>
      <c r="C610" s="211" t="s">
        <v>1339</v>
      </c>
      <c r="D610" s="211" t="s">
        <v>176</v>
      </c>
      <c r="E610" s="212" t="s">
        <v>4995</v>
      </c>
      <c r="F610" s="213" t="s">
        <v>4996</v>
      </c>
      <c r="G610" s="214" t="s">
        <v>567</v>
      </c>
      <c r="H610" s="215">
        <v>8</v>
      </c>
      <c r="I610" s="216"/>
      <c r="J610" s="217">
        <f>ROUND(I610*H610,2)</f>
        <v>0</v>
      </c>
      <c r="K610" s="213" t="s">
        <v>180</v>
      </c>
      <c r="L610" s="48"/>
      <c r="M610" s="218" t="s">
        <v>30</v>
      </c>
      <c r="N610" s="219" t="s">
        <v>44</v>
      </c>
      <c r="O610" s="88"/>
      <c r="P610" s="220">
        <f>O610*H610</f>
        <v>0</v>
      </c>
      <c r="Q610" s="220">
        <v>0.00085</v>
      </c>
      <c r="R610" s="220">
        <f>Q610*H610</f>
        <v>0.0068</v>
      </c>
      <c r="S610" s="220">
        <v>0</v>
      </c>
      <c r="T610" s="221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22" t="s">
        <v>305</v>
      </c>
      <c r="AT610" s="222" t="s">
        <v>176</v>
      </c>
      <c r="AU610" s="222" t="s">
        <v>82</v>
      </c>
      <c r="AY610" s="20" t="s">
        <v>175</v>
      </c>
      <c r="BE610" s="223">
        <f>IF(N610="základní",J610,0)</f>
        <v>0</v>
      </c>
      <c r="BF610" s="223">
        <f>IF(N610="snížená",J610,0)</f>
        <v>0</v>
      </c>
      <c r="BG610" s="223">
        <f>IF(N610="zákl. přenesená",J610,0)</f>
        <v>0</v>
      </c>
      <c r="BH610" s="223">
        <f>IF(N610="sníž. přenesená",J610,0)</f>
        <v>0</v>
      </c>
      <c r="BI610" s="223">
        <f>IF(N610="nulová",J610,0)</f>
        <v>0</v>
      </c>
      <c r="BJ610" s="20" t="s">
        <v>80</v>
      </c>
      <c r="BK610" s="223">
        <f>ROUND(I610*H610,2)</f>
        <v>0</v>
      </c>
      <c r="BL610" s="20" t="s">
        <v>305</v>
      </c>
      <c r="BM610" s="222" t="s">
        <v>4997</v>
      </c>
    </row>
    <row r="611" s="2" customFormat="1">
      <c r="A611" s="42"/>
      <c r="B611" s="43"/>
      <c r="C611" s="44"/>
      <c r="D611" s="224" t="s">
        <v>183</v>
      </c>
      <c r="E611" s="44"/>
      <c r="F611" s="225" t="s">
        <v>4998</v>
      </c>
      <c r="G611" s="44"/>
      <c r="H611" s="44"/>
      <c r="I611" s="226"/>
      <c r="J611" s="44"/>
      <c r="K611" s="44"/>
      <c r="L611" s="48"/>
      <c r="M611" s="227"/>
      <c r="N611" s="228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0" t="s">
        <v>183</v>
      </c>
      <c r="AU611" s="20" t="s">
        <v>82</v>
      </c>
    </row>
    <row r="612" s="2" customFormat="1">
      <c r="A612" s="42"/>
      <c r="B612" s="43"/>
      <c r="C612" s="44"/>
      <c r="D612" s="229" t="s">
        <v>185</v>
      </c>
      <c r="E612" s="44"/>
      <c r="F612" s="230" t="s">
        <v>4999</v>
      </c>
      <c r="G612" s="44"/>
      <c r="H612" s="44"/>
      <c r="I612" s="226"/>
      <c r="J612" s="44"/>
      <c r="K612" s="44"/>
      <c r="L612" s="48"/>
      <c r="M612" s="227"/>
      <c r="N612" s="228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0" t="s">
        <v>185</v>
      </c>
      <c r="AU612" s="20" t="s">
        <v>82</v>
      </c>
    </row>
    <row r="613" s="2" customFormat="1">
      <c r="A613" s="42"/>
      <c r="B613" s="43"/>
      <c r="C613" s="44"/>
      <c r="D613" s="224" t="s">
        <v>311</v>
      </c>
      <c r="E613" s="44"/>
      <c r="F613" s="274" t="s">
        <v>5000</v>
      </c>
      <c r="G613" s="44"/>
      <c r="H613" s="44"/>
      <c r="I613" s="226"/>
      <c r="J613" s="44"/>
      <c r="K613" s="44"/>
      <c r="L613" s="48"/>
      <c r="M613" s="227"/>
      <c r="N613" s="228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0" t="s">
        <v>311</v>
      </c>
      <c r="AU613" s="20" t="s">
        <v>82</v>
      </c>
    </row>
    <row r="614" s="2" customFormat="1" ht="16.5" customHeight="1">
      <c r="A614" s="42"/>
      <c r="B614" s="43"/>
      <c r="C614" s="211" t="s">
        <v>1346</v>
      </c>
      <c r="D614" s="211" t="s">
        <v>176</v>
      </c>
      <c r="E614" s="212" t="s">
        <v>4064</v>
      </c>
      <c r="F614" s="213" t="s">
        <v>4065</v>
      </c>
      <c r="G614" s="214" t="s">
        <v>295</v>
      </c>
      <c r="H614" s="215">
        <v>0.075</v>
      </c>
      <c r="I614" s="216"/>
      <c r="J614" s="217">
        <f>ROUND(I614*H614,2)</f>
        <v>0</v>
      </c>
      <c r="K614" s="213" t="s">
        <v>180</v>
      </c>
      <c r="L614" s="48"/>
      <c r="M614" s="218" t="s">
        <v>30</v>
      </c>
      <c r="N614" s="219" t="s">
        <v>44</v>
      </c>
      <c r="O614" s="88"/>
      <c r="P614" s="220">
        <f>O614*H614</f>
        <v>0</v>
      </c>
      <c r="Q614" s="220">
        <v>0</v>
      </c>
      <c r="R614" s="220">
        <f>Q614*H614</f>
        <v>0</v>
      </c>
      <c r="S614" s="220">
        <v>0</v>
      </c>
      <c r="T614" s="221">
        <f>S614*H614</f>
        <v>0</v>
      </c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R614" s="222" t="s">
        <v>305</v>
      </c>
      <c r="AT614" s="222" t="s">
        <v>176</v>
      </c>
      <c r="AU614" s="222" t="s">
        <v>82</v>
      </c>
      <c r="AY614" s="20" t="s">
        <v>175</v>
      </c>
      <c r="BE614" s="223">
        <f>IF(N614="základní",J614,0)</f>
        <v>0</v>
      </c>
      <c r="BF614" s="223">
        <f>IF(N614="snížená",J614,0)</f>
        <v>0</v>
      </c>
      <c r="BG614" s="223">
        <f>IF(N614="zákl. přenesená",J614,0)</f>
        <v>0</v>
      </c>
      <c r="BH614" s="223">
        <f>IF(N614="sníž. přenesená",J614,0)</f>
        <v>0</v>
      </c>
      <c r="BI614" s="223">
        <f>IF(N614="nulová",J614,0)</f>
        <v>0</v>
      </c>
      <c r="BJ614" s="20" t="s">
        <v>80</v>
      </c>
      <c r="BK614" s="223">
        <f>ROUND(I614*H614,2)</f>
        <v>0</v>
      </c>
      <c r="BL614" s="20" t="s">
        <v>305</v>
      </c>
      <c r="BM614" s="222" t="s">
        <v>5001</v>
      </c>
    </row>
    <row r="615" s="2" customFormat="1">
      <c r="A615" s="42"/>
      <c r="B615" s="43"/>
      <c r="C615" s="44"/>
      <c r="D615" s="224" t="s">
        <v>183</v>
      </c>
      <c r="E615" s="44"/>
      <c r="F615" s="225" t="s">
        <v>4067</v>
      </c>
      <c r="G615" s="44"/>
      <c r="H615" s="44"/>
      <c r="I615" s="226"/>
      <c r="J615" s="44"/>
      <c r="K615" s="44"/>
      <c r="L615" s="48"/>
      <c r="M615" s="227"/>
      <c r="N615" s="228"/>
      <c r="O615" s="88"/>
      <c r="P615" s="88"/>
      <c r="Q615" s="88"/>
      <c r="R615" s="88"/>
      <c r="S615" s="88"/>
      <c r="T615" s="89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T615" s="20" t="s">
        <v>183</v>
      </c>
      <c r="AU615" s="20" t="s">
        <v>82</v>
      </c>
    </row>
    <row r="616" s="2" customFormat="1">
      <c r="A616" s="42"/>
      <c r="B616" s="43"/>
      <c r="C616" s="44"/>
      <c r="D616" s="229" t="s">
        <v>185</v>
      </c>
      <c r="E616" s="44"/>
      <c r="F616" s="230" t="s">
        <v>4068</v>
      </c>
      <c r="G616" s="44"/>
      <c r="H616" s="44"/>
      <c r="I616" s="226"/>
      <c r="J616" s="44"/>
      <c r="K616" s="44"/>
      <c r="L616" s="48"/>
      <c r="M616" s="227"/>
      <c r="N616" s="228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0" t="s">
        <v>185</v>
      </c>
      <c r="AU616" s="20" t="s">
        <v>82</v>
      </c>
    </row>
    <row r="617" s="2" customFormat="1">
      <c r="A617" s="42"/>
      <c r="B617" s="43"/>
      <c r="C617" s="44"/>
      <c r="D617" s="224" t="s">
        <v>311</v>
      </c>
      <c r="E617" s="44"/>
      <c r="F617" s="274" t="s">
        <v>4639</v>
      </c>
      <c r="G617" s="44"/>
      <c r="H617" s="44"/>
      <c r="I617" s="226"/>
      <c r="J617" s="44"/>
      <c r="K617" s="44"/>
      <c r="L617" s="48"/>
      <c r="M617" s="227"/>
      <c r="N617" s="228"/>
      <c r="O617" s="88"/>
      <c r="P617" s="88"/>
      <c r="Q617" s="88"/>
      <c r="R617" s="88"/>
      <c r="S617" s="88"/>
      <c r="T617" s="89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T617" s="20" t="s">
        <v>311</v>
      </c>
      <c r="AU617" s="20" t="s">
        <v>82</v>
      </c>
    </row>
    <row r="618" s="11" customFormat="1" ht="22.8" customHeight="1">
      <c r="A618" s="11"/>
      <c r="B618" s="197"/>
      <c r="C618" s="198"/>
      <c r="D618" s="199" t="s">
        <v>72</v>
      </c>
      <c r="E618" s="285" t="s">
        <v>673</v>
      </c>
      <c r="F618" s="285" t="s">
        <v>674</v>
      </c>
      <c r="G618" s="198"/>
      <c r="H618" s="198"/>
      <c r="I618" s="201"/>
      <c r="J618" s="286">
        <f>BK618</f>
        <v>0</v>
      </c>
      <c r="K618" s="198"/>
      <c r="L618" s="203"/>
      <c r="M618" s="204"/>
      <c r="N618" s="205"/>
      <c r="O618" s="205"/>
      <c r="P618" s="206">
        <f>SUM(P619:P650)</f>
        <v>0</v>
      </c>
      <c r="Q618" s="205"/>
      <c r="R618" s="206">
        <f>SUM(R619:R650)</f>
        <v>0.0063937000000000008</v>
      </c>
      <c r="S618" s="205"/>
      <c r="T618" s="207">
        <f>SUM(T619:T650)</f>
        <v>0</v>
      </c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R618" s="208" t="s">
        <v>82</v>
      </c>
      <c r="AT618" s="209" t="s">
        <v>72</v>
      </c>
      <c r="AU618" s="209" t="s">
        <v>80</v>
      </c>
      <c r="AY618" s="208" t="s">
        <v>175</v>
      </c>
      <c r="BK618" s="210">
        <f>SUM(BK619:BK650)</f>
        <v>0</v>
      </c>
    </row>
    <row r="619" s="2" customFormat="1" ht="16.5" customHeight="1">
      <c r="A619" s="42"/>
      <c r="B619" s="43"/>
      <c r="C619" s="211" t="s">
        <v>1352</v>
      </c>
      <c r="D619" s="211" t="s">
        <v>176</v>
      </c>
      <c r="E619" s="212" t="s">
        <v>3698</v>
      </c>
      <c r="F619" s="213" t="s">
        <v>3699</v>
      </c>
      <c r="G619" s="214" t="s">
        <v>788</v>
      </c>
      <c r="H619" s="215">
        <v>5.91</v>
      </c>
      <c r="I619" s="216"/>
      <c r="J619" s="217">
        <f>ROUND(I619*H619,2)</f>
        <v>0</v>
      </c>
      <c r="K619" s="213" t="s">
        <v>3562</v>
      </c>
      <c r="L619" s="48"/>
      <c r="M619" s="218" t="s">
        <v>30</v>
      </c>
      <c r="N619" s="219" t="s">
        <v>44</v>
      </c>
      <c r="O619" s="88"/>
      <c r="P619" s="220">
        <f>O619*H619</f>
        <v>0</v>
      </c>
      <c r="Q619" s="220">
        <v>6.9999999999999992E-05</v>
      </c>
      <c r="R619" s="220">
        <f>Q619*H619</f>
        <v>0.00041369999999999992</v>
      </c>
      <c r="S619" s="220">
        <v>0</v>
      </c>
      <c r="T619" s="221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22" t="s">
        <v>305</v>
      </c>
      <c r="AT619" s="222" t="s">
        <v>176</v>
      </c>
      <c r="AU619" s="222" t="s">
        <v>82</v>
      </c>
      <c r="AY619" s="20" t="s">
        <v>175</v>
      </c>
      <c r="BE619" s="223">
        <f>IF(N619="základní",J619,0)</f>
        <v>0</v>
      </c>
      <c r="BF619" s="223">
        <f>IF(N619="snížená",J619,0)</f>
        <v>0</v>
      </c>
      <c r="BG619" s="223">
        <f>IF(N619="zákl. přenesená",J619,0)</f>
        <v>0</v>
      </c>
      <c r="BH619" s="223">
        <f>IF(N619="sníž. přenesená",J619,0)</f>
        <v>0</v>
      </c>
      <c r="BI619" s="223">
        <f>IF(N619="nulová",J619,0)</f>
        <v>0</v>
      </c>
      <c r="BJ619" s="20" t="s">
        <v>80</v>
      </c>
      <c r="BK619" s="223">
        <f>ROUND(I619*H619,2)</f>
        <v>0</v>
      </c>
      <c r="BL619" s="20" t="s">
        <v>305</v>
      </c>
      <c r="BM619" s="222" t="s">
        <v>5002</v>
      </c>
    </row>
    <row r="620" s="2" customFormat="1">
      <c r="A620" s="42"/>
      <c r="B620" s="43"/>
      <c r="C620" s="44"/>
      <c r="D620" s="224" t="s">
        <v>183</v>
      </c>
      <c r="E620" s="44"/>
      <c r="F620" s="225" t="s">
        <v>3701</v>
      </c>
      <c r="G620" s="44"/>
      <c r="H620" s="44"/>
      <c r="I620" s="226"/>
      <c r="J620" s="44"/>
      <c r="K620" s="44"/>
      <c r="L620" s="48"/>
      <c r="M620" s="227"/>
      <c r="N620" s="228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0" t="s">
        <v>183</v>
      </c>
      <c r="AU620" s="20" t="s">
        <v>82</v>
      </c>
    </row>
    <row r="621" s="2" customFormat="1">
      <c r="A621" s="42"/>
      <c r="B621" s="43"/>
      <c r="C621" s="44"/>
      <c r="D621" s="229" t="s">
        <v>185</v>
      </c>
      <c r="E621" s="44"/>
      <c r="F621" s="230" t="s">
        <v>3702</v>
      </c>
      <c r="G621" s="44"/>
      <c r="H621" s="44"/>
      <c r="I621" s="226"/>
      <c r="J621" s="44"/>
      <c r="K621" s="44"/>
      <c r="L621" s="48"/>
      <c r="M621" s="227"/>
      <c r="N621" s="228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0" t="s">
        <v>185</v>
      </c>
      <c r="AU621" s="20" t="s">
        <v>82</v>
      </c>
    </row>
    <row r="622" s="12" customFormat="1">
      <c r="A622" s="12"/>
      <c r="B622" s="231"/>
      <c r="C622" s="232"/>
      <c r="D622" s="224" t="s">
        <v>187</v>
      </c>
      <c r="E622" s="233" t="s">
        <v>30</v>
      </c>
      <c r="F622" s="234" t="s">
        <v>5003</v>
      </c>
      <c r="G622" s="232"/>
      <c r="H622" s="233" t="s">
        <v>30</v>
      </c>
      <c r="I622" s="235"/>
      <c r="J622" s="232"/>
      <c r="K622" s="232"/>
      <c r="L622" s="236"/>
      <c r="M622" s="237"/>
      <c r="N622" s="238"/>
      <c r="O622" s="238"/>
      <c r="P622" s="238"/>
      <c r="Q622" s="238"/>
      <c r="R622" s="238"/>
      <c r="S622" s="238"/>
      <c r="T622" s="239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T622" s="240" t="s">
        <v>187</v>
      </c>
      <c r="AU622" s="240" t="s">
        <v>82</v>
      </c>
      <c r="AV622" s="12" t="s">
        <v>80</v>
      </c>
      <c r="AW622" s="12" t="s">
        <v>36</v>
      </c>
      <c r="AX622" s="12" t="s">
        <v>73</v>
      </c>
      <c r="AY622" s="240" t="s">
        <v>175</v>
      </c>
    </row>
    <row r="623" s="13" customFormat="1">
      <c r="A623" s="13"/>
      <c r="B623" s="241"/>
      <c r="C623" s="242"/>
      <c r="D623" s="224" t="s">
        <v>187</v>
      </c>
      <c r="E623" s="243" t="s">
        <v>30</v>
      </c>
      <c r="F623" s="244" t="s">
        <v>5004</v>
      </c>
      <c r="G623" s="242"/>
      <c r="H623" s="245">
        <v>3.15</v>
      </c>
      <c r="I623" s="246"/>
      <c r="J623" s="242"/>
      <c r="K623" s="242"/>
      <c r="L623" s="247"/>
      <c r="M623" s="248"/>
      <c r="N623" s="249"/>
      <c r="O623" s="249"/>
      <c r="P623" s="249"/>
      <c r="Q623" s="249"/>
      <c r="R623" s="249"/>
      <c r="S623" s="249"/>
      <c r="T623" s="250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1" t="s">
        <v>187</v>
      </c>
      <c r="AU623" s="251" t="s">
        <v>82</v>
      </c>
      <c r="AV623" s="13" t="s">
        <v>82</v>
      </c>
      <c r="AW623" s="13" t="s">
        <v>36</v>
      </c>
      <c r="AX623" s="13" t="s">
        <v>73</v>
      </c>
      <c r="AY623" s="251" t="s">
        <v>175</v>
      </c>
    </row>
    <row r="624" s="15" customFormat="1">
      <c r="A624" s="15"/>
      <c r="B624" s="263"/>
      <c r="C624" s="264"/>
      <c r="D624" s="224" t="s">
        <v>187</v>
      </c>
      <c r="E624" s="265" t="s">
        <v>30</v>
      </c>
      <c r="F624" s="266" t="s">
        <v>231</v>
      </c>
      <c r="G624" s="264"/>
      <c r="H624" s="267">
        <v>3.15</v>
      </c>
      <c r="I624" s="268"/>
      <c r="J624" s="264"/>
      <c r="K624" s="264"/>
      <c r="L624" s="269"/>
      <c r="M624" s="270"/>
      <c r="N624" s="271"/>
      <c r="O624" s="271"/>
      <c r="P624" s="271"/>
      <c r="Q624" s="271"/>
      <c r="R624" s="271"/>
      <c r="S624" s="271"/>
      <c r="T624" s="272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73" t="s">
        <v>187</v>
      </c>
      <c r="AU624" s="273" t="s">
        <v>82</v>
      </c>
      <c r="AV624" s="15" t="s">
        <v>196</v>
      </c>
      <c r="AW624" s="15" t="s">
        <v>36</v>
      </c>
      <c r="AX624" s="15" t="s">
        <v>73</v>
      </c>
      <c r="AY624" s="273" t="s">
        <v>175</v>
      </c>
    </row>
    <row r="625" s="12" customFormat="1">
      <c r="A625" s="12"/>
      <c r="B625" s="231"/>
      <c r="C625" s="232"/>
      <c r="D625" s="224" t="s">
        <v>187</v>
      </c>
      <c r="E625" s="233" t="s">
        <v>30</v>
      </c>
      <c r="F625" s="234" t="s">
        <v>5005</v>
      </c>
      <c r="G625" s="232"/>
      <c r="H625" s="233" t="s">
        <v>30</v>
      </c>
      <c r="I625" s="235"/>
      <c r="J625" s="232"/>
      <c r="K625" s="232"/>
      <c r="L625" s="236"/>
      <c r="M625" s="237"/>
      <c r="N625" s="238"/>
      <c r="O625" s="238"/>
      <c r="P625" s="238"/>
      <c r="Q625" s="238"/>
      <c r="R625" s="238"/>
      <c r="S625" s="238"/>
      <c r="T625" s="239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T625" s="240" t="s">
        <v>187</v>
      </c>
      <c r="AU625" s="240" t="s">
        <v>82</v>
      </c>
      <c r="AV625" s="12" t="s">
        <v>80</v>
      </c>
      <c r="AW625" s="12" t="s">
        <v>36</v>
      </c>
      <c r="AX625" s="12" t="s">
        <v>73</v>
      </c>
      <c r="AY625" s="240" t="s">
        <v>175</v>
      </c>
    </row>
    <row r="626" s="13" customFormat="1">
      <c r="A626" s="13"/>
      <c r="B626" s="241"/>
      <c r="C626" s="242"/>
      <c r="D626" s="224" t="s">
        <v>187</v>
      </c>
      <c r="E626" s="243" t="s">
        <v>30</v>
      </c>
      <c r="F626" s="244" t="s">
        <v>5006</v>
      </c>
      <c r="G626" s="242"/>
      <c r="H626" s="245">
        <v>0.24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1" t="s">
        <v>187</v>
      </c>
      <c r="AU626" s="251" t="s">
        <v>82</v>
      </c>
      <c r="AV626" s="13" t="s">
        <v>82</v>
      </c>
      <c r="AW626" s="13" t="s">
        <v>36</v>
      </c>
      <c r="AX626" s="13" t="s">
        <v>73</v>
      </c>
      <c r="AY626" s="251" t="s">
        <v>175</v>
      </c>
    </row>
    <row r="627" s="15" customFormat="1">
      <c r="A627" s="15"/>
      <c r="B627" s="263"/>
      <c r="C627" s="264"/>
      <c r="D627" s="224" t="s">
        <v>187</v>
      </c>
      <c r="E627" s="265" t="s">
        <v>30</v>
      </c>
      <c r="F627" s="266" t="s">
        <v>231</v>
      </c>
      <c r="G627" s="264"/>
      <c r="H627" s="267">
        <v>0.24</v>
      </c>
      <c r="I627" s="268"/>
      <c r="J627" s="264"/>
      <c r="K627" s="264"/>
      <c r="L627" s="269"/>
      <c r="M627" s="270"/>
      <c r="N627" s="271"/>
      <c r="O627" s="271"/>
      <c r="P627" s="271"/>
      <c r="Q627" s="271"/>
      <c r="R627" s="271"/>
      <c r="S627" s="271"/>
      <c r="T627" s="27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3" t="s">
        <v>187</v>
      </c>
      <c r="AU627" s="273" t="s">
        <v>82</v>
      </c>
      <c r="AV627" s="15" t="s">
        <v>196</v>
      </c>
      <c r="AW627" s="15" t="s">
        <v>36</v>
      </c>
      <c r="AX627" s="15" t="s">
        <v>73</v>
      </c>
      <c r="AY627" s="273" t="s">
        <v>175</v>
      </c>
    </row>
    <row r="628" s="12" customFormat="1">
      <c r="A628" s="12"/>
      <c r="B628" s="231"/>
      <c r="C628" s="232"/>
      <c r="D628" s="224" t="s">
        <v>187</v>
      </c>
      <c r="E628" s="233" t="s">
        <v>30</v>
      </c>
      <c r="F628" s="234" t="s">
        <v>5007</v>
      </c>
      <c r="G628" s="232"/>
      <c r="H628" s="233" t="s">
        <v>30</v>
      </c>
      <c r="I628" s="235"/>
      <c r="J628" s="232"/>
      <c r="K628" s="232"/>
      <c r="L628" s="236"/>
      <c r="M628" s="237"/>
      <c r="N628" s="238"/>
      <c r="O628" s="238"/>
      <c r="P628" s="238"/>
      <c r="Q628" s="238"/>
      <c r="R628" s="238"/>
      <c r="S628" s="238"/>
      <c r="T628" s="239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T628" s="240" t="s">
        <v>187</v>
      </c>
      <c r="AU628" s="240" t="s">
        <v>82</v>
      </c>
      <c r="AV628" s="12" t="s">
        <v>80</v>
      </c>
      <c r="AW628" s="12" t="s">
        <v>36</v>
      </c>
      <c r="AX628" s="12" t="s">
        <v>73</v>
      </c>
      <c r="AY628" s="240" t="s">
        <v>175</v>
      </c>
    </row>
    <row r="629" s="13" customFormat="1">
      <c r="A629" s="13"/>
      <c r="B629" s="241"/>
      <c r="C629" s="242"/>
      <c r="D629" s="224" t="s">
        <v>187</v>
      </c>
      <c r="E629" s="243" t="s">
        <v>30</v>
      </c>
      <c r="F629" s="244" t="s">
        <v>5008</v>
      </c>
      <c r="G629" s="242"/>
      <c r="H629" s="245">
        <v>2.52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1" t="s">
        <v>187</v>
      </c>
      <c r="AU629" s="251" t="s">
        <v>82</v>
      </c>
      <c r="AV629" s="13" t="s">
        <v>82</v>
      </c>
      <c r="AW629" s="13" t="s">
        <v>36</v>
      </c>
      <c r="AX629" s="13" t="s">
        <v>73</v>
      </c>
      <c r="AY629" s="251" t="s">
        <v>175</v>
      </c>
    </row>
    <row r="630" s="15" customFormat="1">
      <c r="A630" s="15"/>
      <c r="B630" s="263"/>
      <c r="C630" s="264"/>
      <c r="D630" s="224" t="s">
        <v>187</v>
      </c>
      <c r="E630" s="265" t="s">
        <v>30</v>
      </c>
      <c r="F630" s="266" t="s">
        <v>231</v>
      </c>
      <c r="G630" s="264"/>
      <c r="H630" s="267">
        <v>2.52</v>
      </c>
      <c r="I630" s="268"/>
      <c r="J630" s="264"/>
      <c r="K630" s="264"/>
      <c r="L630" s="269"/>
      <c r="M630" s="270"/>
      <c r="N630" s="271"/>
      <c r="O630" s="271"/>
      <c r="P630" s="271"/>
      <c r="Q630" s="271"/>
      <c r="R630" s="271"/>
      <c r="S630" s="271"/>
      <c r="T630" s="272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73" t="s">
        <v>187</v>
      </c>
      <c r="AU630" s="273" t="s">
        <v>82</v>
      </c>
      <c r="AV630" s="15" t="s">
        <v>196</v>
      </c>
      <c r="AW630" s="15" t="s">
        <v>36</v>
      </c>
      <c r="AX630" s="15" t="s">
        <v>73</v>
      </c>
      <c r="AY630" s="273" t="s">
        <v>175</v>
      </c>
    </row>
    <row r="631" s="14" customFormat="1">
      <c r="A631" s="14"/>
      <c r="B631" s="252"/>
      <c r="C631" s="253"/>
      <c r="D631" s="224" t="s">
        <v>187</v>
      </c>
      <c r="E631" s="254" t="s">
        <v>30</v>
      </c>
      <c r="F631" s="255" t="s">
        <v>190</v>
      </c>
      <c r="G631" s="253"/>
      <c r="H631" s="256">
        <v>5.91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2" t="s">
        <v>187</v>
      </c>
      <c r="AU631" s="262" t="s">
        <v>82</v>
      </c>
      <c r="AV631" s="14" t="s">
        <v>181</v>
      </c>
      <c r="AW631" s="14" t="s">
        <v>36</v>
      </c>
      <c r="AX631" s="14" t="s">
        <v>80</v>
      </c>
      <c r="AY631" s="262" t="s">
        <v>175</v>
      </c>
    </row>
    <row r="632" s="2" customFormat="1" ht="16.5" customHeight="1">
      <c r="A632" s="42"/>
      <c r="B632" s="43"/>
      <c r="C632" s="287" t="s">
        <v>1358</v>
      </c>
      <c r="D632" s="287" t="s">
        <v>770</v>
      </c>
      <c r="E632" s="288" t="s">
        <v>3707</v>
      </c>
      <c r="F632" s="289" t="s">
        <v>3708</v>
      </c>
      <c r="G632" s="290" t="s">
        <v>247</v>
      </c>
      <c r="H632" s="291">
        <v>7</v>
      </c>
      <c r="I632" s="292"/>
      <c r="J632" s="293">
        <f>ROUND(I632*H632,2)</f>
        <v>0</v>
      </c>
      <c r="K632" s="289" t="s">
        <v>180</v>
      </c>
      <c r="L632" s="294"/>
      <c r="M632" s="295" t="s">
        <v>30</v>
      </c>
      <c r="N632" s="296" t="s">
        <v>44</v>
      </c>
      <c r="O632" s="88"/>
      <c r="P632" s="220">
        <f>O632*H632</f>
        <v>0</v>
      </c>
      <c r="Q632" s="220">
        <v>0.00046000000000000008</v>
      </c>
      <c r="R632" s="220">
        <f>Q632*H632</f>
        <v>0.00322</v>
      </c>
      <c r="S632" s="220">
        <v>0</v>
      </c>
      <c r="T632" s="221">
        <f>S632*H632</f>
        <v>0</v>
      </c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R632" s="222" t="s">
        <v>462</v>
      </c>
      <c r="AT632" s="222" t="s">
        <v>770</v>
      </c>
      <c r="AU632" s="222" t="s">
        <v>82</v>
      </c>
      <c r="AY632" s="20" t="s">
        <v>175</v>
      </c>
      <c r="BE632" s="223">
        <f>IF(N632="základní",J632,0)</f>
        <v>0</v>
      </c>
      <c r="BF632" s="223">
        <f>IF(N632="snížená",J632,0)</f>
        <v>0</v>
      </c>
      <c r="BG632" s="223">
        <f>IF(N632="zákl. přenesená",J632,0)</f>
        <v>0</v>
      </c>
      <c r="BH632" s="223">
        <f>IF(N632="sníž. přenesená",J632,0)</f>
        <v>0</v>
      </c>
      <c r="BI632" s="223">
        <f>IF(N632="nulová",J632,0)</f>
        <v>0</v>
      </c>
      <c r="BJ632" s="20" t="s">
        <v>80</v>
      </c>
      <c r="BK632" s="223">
        <f>ROUND(I632*H632,2)</f>
        <v>0</v>
      </c>
      <c r="BL632" s="20" t="s">
        <v>305</v>
      </c>
      <c r="BM632" s="222" t="s">
        <v>5009</v>
      </c>
    </row>
    <row r="633" s="2" customFormat="1">
      <c r="A633" s="42"/>
      <c r="B633" s="43"/>
      <c r="C633" s="44"/>
      <c r="D633" s="224" t="s">
        <v>183</v>
      </c>
      <c r="E633" s="44"/>
      <c r="F633" s="225" t="s">
        <v>3708</v>
      </c>
      <c r="G633" s="44"/>
      <c r="H633" s="44"/>
      <c r="I633" s="226"/>
      <c r="J633" s="44"/>
      <c r="K633" s="44"/>
      <c r="L633" s="48"/>
      <c r="M633" s="227"/>
      <c r="N633" s="228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0" t="s">
        <v>183</v>
      </c>
      <c r="AU633" s="20" t="s">
        <v>82</v>
      </c>
    </row>
    <row r="634" s="13" customFormat="1">
      <c r="A634" s="13"/>
      <c r="B634" s="241"/>
      <c r="C634" s="242"/>
      <c r="D634" s="224" t="s">
        <v>187</v>
      </c>
      <c r="E634" s="243" t="s">
        <v>30</v>
      </c>
      <c r="F634" s="244" t="s">
        <v>5010</v>
      </c>
      <c r="G634" s="242"/>
      <c r="H634" s="245">
        <v>7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1" t="s">
        <v>187</v>
      </c>
      <c r="AU634" s="251" t="s">
        <v>82</v>
      </c>
      <c r="AV634" s="13" t="s">
        <v>82</v>
      </c>
      <c r="AW634" s="13" t="s">
        <v>36</v>
      </c>
      <c r="AX634" s="13" t="s">
        <v>73</v>
      </c>
      <c r="AY634" s="251" t="s">
        <v>175</v>
      </c>
    </row>
    <row r="635" s="12" customFormat="1">
      <c r="A635" s="12"/>
      <c r="B635" s="231"/>
      <c r="C635" s="232"/>
      <c r="D635" s="224" t="s">
        <v>187</v>
      </c>
      <c r="E635" s="233" t="s">
        <v>30</v>
      </c>
      <c r="F635" s="234" t="s">
        <v>5003</v>
      </c>
      <c r="G635" s="232"/>
      <c r="H635" s="233" t="s">
        <v>30</v>
      </c>
      <c r="I635" s="235"/>
      <c r="J635" s="232"/>
      <c r="K635" s="232"/>
      <c r="L635" s="236"/>
      <c r="M635" s="237"/>
      <c r="N635" s="238"/>
      <c r="O635" s="238"/>
      <c r="P635" s="238"/>
      <c r="Q635" s="238"/>
      <c r="R635" s="238"/>
      <c r="S635" s="238"/>
      <c r="T635" s="239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T635" s="240" t="s">
        <v>187</v>
      </c>
      <c r="AU635" s="240" t="s">
        <v>82</v>
      </c>
      <c r="AV635" s="12" t="s">
        <v>80</v>
      </c>
      <c r="AW635" s="12" t="s">
        <v>36</v>
      </c>
      <c r="AX635" s="12" t="s">
        <v>73</v>
      </c>
      <c r="AY635" s="240" t="s">
        <v>175</v>
      </c>
    </row>
    <row r="636" s="14" customFormat="1">
      <c r="A636" s="14"/>
      <c r="B636" s="252"/>
      <c r="C636" s="253"/>
      <c r="D636" s="224" t="s">
        <v>187</v>
      </c>
      <c r="E636" s="254" t="s">
        <v>30</v>
      </c>
      <c r="F636" s="255" t="s">
        <v>190</v>
      </c>
      <c r="G636" s="253"/>
      <c r="H636" s="256">
        <v>7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2" t="s">
        <v>187</v>
      </c>
      <c r="AU636" s="262" t="s">
        <v>82</v>
      </c>
      <c r="AV636" s="14" t="s">
        <v>181</v>
      </c>
      <c r="AW636" s="14" t="s">
        <v>36</v>
      </c>
      <c r="AX636" s="14" t="s">
        <v>80</v>
      </c>
      <c r="AY636" s="262" t="s">
        <v>175</v>
      </c>
    </row>
    <row r="637" s="2" customFormat="1" ht="16.5" customHeight="1">
      <c r="A637" s="42"/>
      <c r="B637" s="43"/>
      <c r="C637" s="287" t="s">
        <v>1364</v>
      </c>
      <c r="D637" s="287" t="s">
        <v>770</v>
      </c>
      <c r="E637" s="288" t="s">
        <v>5011</v>
      </c>
      <c r="F637" s="289" t="s">
        <v>5012</v>
      </c>
      <c r="G637" s="290" t="s">
        <v>567</v>
      </c>
      <c r="H637" s="291">
        <v>6</v>
      </c>
      <c r="I637" s="292"/>
      <c r="J637" s="293">
        <f>ROUND(I637*H637,2)</f>
        <v>0</v>
      </c>
      <c r="K637" s="289" t="s">
        <v>180</v>
      </c>
      <c r="L637" s="294"/>
      <c r="M637" s="295" t="s">
        <v>30</v>
      </c>
      <c r="N637" s="296" t="s">
        <v>44</v>
      </c>
      <c r="O637" s="88"/>
      <c r="P637" s="220">
        <f>O637*H637</f>
        <v>0</v>
      </c>
      <c r="Q637" s="220">
        <v>4E-05</v>
      </c>
      <c r="R637" s="220">
        <f>Q637*H637</f>
        <v>0.00024000000000000003</v>
      </c>
      <c r="S637" s="220">
        <v>0</v>
      </c>
      <c r="T637" s="221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22" t="s">
        <v>244</v>
      </c>
      <c r="AT637" s="222" t="s">
        <v>770</v>
      </c>
      <c r="AU637" s="222" t="s">
        <v>82</v>
      </c>
      <c r="AY637" s="20" t="s">
        <v>175</v>
      </c>
      <c r="BE637" s="223">
        <f>IF(N637="základní",J637,0)</f>
        <v>0</v>
      </c>
      <c r="BF637" s="223">
        <f>IF(N637="snížená",J637,0)</f>
        <v>0</v>
      </c>
      <c r="BG637" s="223">
        <f>IF(N637="zákl. přenesená",J637,0)</f>
        <v>0</v>
      </c>
      <c r="BH637" s="223">
        <f>IF(N637="sníž. přenesená",J637,0)</f>
        <v>0</v>
      </c>
      <c r="BI637" s="223">
        <f>IF(N637="nulová",J637,0)</f>
        <v>0</v>
      </c>
      <c r="BJ637" s="20" t="s">
        <v>80</v>
      </c>
      <c r="BK637" s="223">
        <f>ROUND(I637*H637,2)</f>
        <v>0</v>
      </c>
      <c r="BL637" s="20" t="s">
        <v>181</v>
      </c>
      <c r="BM637" s="222" t="s">
        <v>5013</v>
      </c>
    </row>
    <row r="638" s="2" customFormat="1">
      <c r="A638" s="42"/>
      <c r="B638" s="43"/>
      <c r="C638" s="44"/>
      <c r="D638" s="224" t="s">
        <v>183</v>
      </c>
      <c r="E638" s="44"/>
      <c r="F638" s="225" t="s">
        <v>5012</v>
      </c>
      <c r="G638" s="44"/>
      <c r="H638" s="44"/>
      <c r="I638" s="226"/>
      <c r="J638" s="44"/>
      <c r="K638" s="44"/>
      <c r="L638" s="48"/>
      <c r="M638" s="227"/>
      <c r="N638" s="228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0" t="s">
        <v>183</v>
      </c>
      <c r="AU638" s="20" t="s">
        <v>82</v>
      </c>
    </row>
    <row r="639" s="12" customFormat="1">
      <c r="A639" s="12"/>
      <c r="B639" s="231"/>
      <c r="C639" s="232"/>
      <c r="D639" s="224" t="s">
        <v>187</v>
      </c>
      <c r="E639" s="233" t="s">
        <v>30</v>
      </c>
      <c r="F639" s="234" t="s">
        <v>5005</v>
      </c>
      <c r="G639" s="232"/>
      <c r="H639" s="233" t="s">
        <v>30</v>
      </c>
      <c r="I639" s="235"/>
      <c r="J639" s="232"/>
      <c r="K639" s="232"/>
      <c r="L639" s="236"/>
      <c r="M639" s="237"/>
      <c r="N639" s="238"/>
      <c r="O639" s="238"/>
      <c r="P639" s="238"/>
      <c r="Q639" s="238"/>
      <c r="R639" s="238"/>
      <c r="S639" s="238"/>
      <c r="T639" s="239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T639" s="240" t="s">
        <v>187</v>
      </c>
      <c r="AU639" s="240" t="s">
        <v>82</v>
      </c>
      <c r="AV639" s="12" t="s">
        <v>80</v>
      </c>
      <c r="AW639" s="12" t="s">
        <v>36</v>
      </c>
      <c r="AX639" s="12" t="s">
        <v>73</v>
      </c>
      <c r="AY639" s="240" t="s">
        <v>175</v>
      </c>
    </row>
    <row r="640" s="13" customFormat="1">
      <c r="A640" s="13"/>
      <c r="B640" s="241"/>
      <c r="C640" s="242"/>
      <c r="D640" s="224" t="s">
        <v>187</v>
      </c>
      <c r="E640" s="243" t="s">
        <v>30</v>
      </c>
      <c r="F640" s="244" t="s">
        <v>5014</v>
      </c>
      <c r="G640" s="242"/>
      <c r="H640" s="245">
        <v>6</v>
      </c>
      <c r="I640" s="246"/>
      <c r="J640" s="242"/>
      <c r="K640" s="242"/>
      <c r="L640" s="247"/>
      <c r="M640" s="248"/>
      <c r="N640" s="249"/>
      <c r="O640" s="249"/>
      <c r="P640" s="249"/>
      <c r="Q640" s="249"/>
      <c r="R640" s="249"/>
      <c r="S640" s="249"/>
      <c r="T640" s="250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1" t="s">
        <v>187</v>
      </c>
      <c r="AU640" s="251" t="s">
        <v>82</v>
      </c>
      <c r="AV640" s="13" t="s">
        <v>82</v>
      </c>
      <c r="AW640" s="13" t="s">
        <v>36</v>
      </c>
      <c r="AX640" s="13" t="s">
        <v>73</v>
      </c>
      <c r="AY640" s="251" t="s">
        <v>175</v>
      </c>
    </row>
    <row r="641" s="14" customFormat="1">
      <c r="A641" s="14"/>
      <c r="B641" s="252"/>
      <c r="C641" s="253"/>
      <c r="D641" s="224" t="s">
        <v>187</v>
      </c>
      <c r="E641" s="254" t="s">
        <v>30</v>
      </c>
      <c r="F641" s="255" t="s">
        <v>190</v>
      </c>
      <c r="G641" s="253"/>
      <c r="H641" s="256">
        <v>6</v>
      </c>
      <c r="I641" s="257"/>
      <c r="J641" s="253"/>
      <c r="K641" s="253"/>
      <c r="L641" s="258"/>
      <c r="M641" s="259"/>
      <c r="N641" s="260"/>
      <c r="O641" s="260"/>
      <c r="P641" s="260"/>
      <c r="Q641" s="260"/>
      <c r="R641" s="260"/>
      <c r="S641" s="260"/>
      <c r="T641" s="26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2" t="s">
        <v>187</v>
      </c>
      <c r="AU641" s="262" t="s">
        <v>82</v>
      </c>
      <c r="AV641" s="14" t="s">
        <v>181</v>
      </c>
      <c r="AW641" s="14" t="s">
        <v>36</v>
      </c>
      <c r="AX641" s="14" t="s">
        <v>80</v>
      </c>
      <c r="AY641" s="262" t="s">
        <v>175</v>
      </c>
    </row>
    <row r="642" s="2" customFormat="1" ht="16.5" customHeight="1">
      <c r="A642" s="42"/>
      <c r="B642" s="43"/>
      <c r="C642" s="287" t="s">
        <v>1370</v>
      </c>
      <c r="D642" s="287" t="s">
        <v>770</v>
      </c>
      <c r="E642" s="288" t="s">
        <v>3883</v>
      </c>
      <c r="F642" s="289" t="s">
        <v>3884</v>
      </c>
      <c r="G642" s="290" t="s">
        <v>567</v>
      </c>
      <c r="H642" s="291">
        <v>18</v>
      </c>
      <c r="I642" s="292"/>
      <c r="J642" s="293">
        <f>ROUND(I642*H642,2)</f>
        <v>0</v>
      </c>
      <c r="K642" s="289" t="s">
        <v>180</v>
      </c>
      <c r="L642" s="294"/>
      <c r="M642" s="295" t="s">
        <v>30</v>
      </c>
      <c r="N642" s="296" t="s">
        <v>44</v>
      </c>
      <c r="O642" s="88"/>
      <c r="P642" s="220">
        <f>O642*H642</f>
        <v>0</v>
      </c>
      <c r="Q642" s="220">
        <v>0.00013999999999999998</v>
      </c>
      <c r="R642" s="220">
        <f>Q642*H642</f>
        <v>0.0025199999999999996</v>
      </c>
      <c r="S642" s="220">
        <v>0</v>
      </c>
      <c r="T642" s="221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22" t="s">
        <v>244</v>
      </c>
      <c r="AT642" s="222" t="s">
        <v>770</v>
      </c>
      <c r="AU642" s="222" t="s">
        <v>82</v>
      </c>
      <c r="AY642" s="20" t="s">
        <v>175</v>
      </c>
      <c r="BE642" s="223">
        <f>IF(N642="základní",J642,0)</f>
        <v>0</v>
      </c>
      <c r="BF642" s="223">
        <f>IF(N642="snížená",J642,0)</f>
        <v>0</v>
      </c>
      <c r="BG642" s="223">
        <f>IF(N642="zákl. přenesená",J642,0)</f>
        <v>0</v>
      </c>
      <c r="BH642" s="223">
        <f>IF(N642="sníž. přenesená",J642,0)</f>
        <v>0</v>
      </c>
      <c r="BI642" s="223">
        <f>IF(N642="nulová",J642,0)</f>
        <v>0</v>
      </c>
      <c r="BJ642" s="20" t="s">
        <v>80</v>
      </c>
      <c r="BK642" s="223">
        <f>ROUND(I642*H642,2)</f>
        <v>0</v>
      </c>
      <c r="BL642" s="20" t="s">
        <v>181</v>
      </c>
      <c r="BM642" s="222" t="s">
        <v>5015</v>
      </c>
    </row>
    <row r="643" s="2" customFormat="1">
      <c r="A643" s="42"/>
      <c r="B643" s="43"/>
      <c r="C643" s="44"/>
      <c r="D643" s="224" t="s">
        <v>183</v>
      </c>
      <c r="E643" s="44"/>
      <c r="F643" s="225" t="s">
        <v>3884</v>
      </c>
      <c r="G643" s="44"/>
      <c r="H643" s="44"/>
      <c r="I643" s="226"/>
      <c r="J643" s="44"/>
      <c r="K643" s="44"/>
      <c r="L643" s="48"/>
      <c r="M643" s="227"/>
      <c r="N643" s="228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0" t="s">
        <v>183</v>
      </c>
      <c r="AU643" s="20" t="s">
        <v>82</v>
      </c>
    </row>
    <row r="644" s="12" customFormat="1">
      <c r="A644" s="12"/>
      <c r="B644" s="231"/>
      <c r="C644" s="232"/>
      <c r="D644" s="224" t="s">
        <v>187</v>
      </c>
      <c r="E644" s="233" t="s">
        <v>30</v>
      </c>
      <c r="F644" s="234" t="s">
        <v>5007</v>
      </c>
      <c r="G644" s="232"/>
      <c r="H644" s="233" t="s">
        <v>30</v>
      </c>
      <c r="I644" s="235"/>
      <c r="J644" s="232"/>
      <c r="K644" s="232"/>
      <c r="L644" s="236"/>
      <c r="M644" s="237"/>
      <c r="N644" s="238"/>
      <c r="O644" s="238"/>
      <c r="P644" s="238"/>
      <c r="Q644" s="238"/>
      <c r="R644" s="238"/>
      <c r="S644" s="238"/>
      <c r="T644" s="239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T644" s="240" t="s">
        <v>187</v>
      </c>
      <c r="AU644" s="240" t="s">
        <v>82</v>
      </c>
      <c r="AV644" s="12" t="s">
        <v>80</v>
      </c>
      <c r="AW644" s="12" t="s">
        <v>36</v>
      </c>
      <c r="AX644" s="12" t="s">
        <v>73</v>
      </c>
      <c r="AY644" s="240" t="s">
        <v>175</v>
      </c>
    </row>
    <row r="645" s="13" customFormat="1">
      <c r="A645" s="13"/>
      <c r="B645" s="241"/>
      <c r="C645" s="242"/>
      <c r="D645" s="224" t="s">
        <v>187</v>
      </c>
      <c r="E645" s="243" t="s">
        <v>30</v>
      </c>
      <c r="F645" s="244" t="s">
        <v>4412</v>
      </c>
      <c r="G645" s="242"/>
      <c r="H645" s="245">
        <v>18</v>
      </c>
      <c r="I645" s="246"/>
      <c r="J645" s="242"/>
      <c r="K645" s="242"/>
      <c r="L645" s="247"/>
      <c r="M645" s="248"/>
      <c r="N645" s="249"/>
      <c r="O645" s="249"/>
      <c r="P645" s="249"/>
      <c r="Q645" s="249"/>
      <c r="R645" s="249"/>
      <c r="S645" s="249"/>
      <c r="T645" s="250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1" t="s">
        <v>187</v>
      </c>
      <c r="AU645" s="251" t="s">
        <v>82</v>
      </c>
      <c r="AV645" s="13" t="s">
        <v>82</v>
      </c>
      <c r="AW645" s="13" t="s">
        <v>36</v>
      </c>
      <c r="AX645" s="13" t="s">
        <v>73</v>
      </c>
      <c r="AY645" s="251" t="s">
        <v>175</v>
      </c>
    </row>
    <row r="646" s="14" customFormat="1">
      <c r="A646" s="14"/>
      <c r="B646" s="252"/>
      <c r="C646" s="253"/>
      <c r="D646" s="224" t="s">
        <v>187</v>
      </c>
      <c r="E646" s="254" t="s">
        <v>30</v>
      </c>
      <c r="F646" s="255" t="s">
        <v>190</v>
      </c>
      <c r="G646" s="253"/>
      <c r="H646" s="256">
        <v>18</v>
      </c>
      <c r="I646" s="257"/>
      <c r="J646" s="253"/>
      <c r="K646" s="253"/>
      <c r="L646" s="258"/>
      <c r="M646" s="259"/>
      <c r="N646" s="260"/>
      <c r="O646" s="260"/>
      <c r="P646" s="260"/>
      <c r="Q646" s="260"/>
      <c r="R646" s="260"/>
      <c r="S646" s="260"/>
      <c r="T646" s="26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2" t="s">
        <v>187</v>
      </c>
      <c r="AU646" s="262" t="s">
        <v>82</v>
      </c>
      <c r="AV646" s="14" t="s">
        <v>181</v>
      </c>
      <c r="AW646" s="14" t="s">
        <v>36</v>
      </c>
      <c r="AX646" s="14" t="s">
        <v>80</v>
      </c>
      <c r="AY646" s="262" t="s">
        <v>175</v>
      </c>
    </row>
    <row r="647" s="2" customFormat="1" ht="16.5" customHeight="1">
      <c r="A647" s="42"/>
      <c r="B647" s="43"/>
      <c r="C647" s="211" t="s">
        <v>1376</v>
      </c>
      <c r="D647" s="211" t="s">
        <v>176</v>
      </c>
      <c r="E647" s="212" t="s">
        <v>2525</v>
      </c>
      <c r="F647" s="213" t="s">
        <v>2526</v>
      </c>
      <c r="G647" s="214" t="s">
        <v>295</v>
      </c>
      <c r="H647" s="215">
        <v>0.004</v>
      </c>
      <c r="I647" s="216"/>
      <c r="J647" s="217">
        <f>ROUND(I647*H647,2)</f>
        <v>0</v>
      </c>
      <c r="K647" s="213" t="s">
        <v>180</v>
      </c>
      <c r="L647" s="48"/>
      <c r="M647" s="218" t="s">
        <v>30</v>
      </c>
      <c r="N647" s="219" t="s">
        <v>44</v>
      </c>
      <c r="O647" s="88"/>
      <c r="P647" s="220">
        <f>O647*H647</f>
        <v>0</v>
      </c>
      <c r="Q647" s="220">
        <v>0</v>
      </c>
      <c r="R647" s="220">
        <f>Q647*H647</f>
        <v>0</v>
      </c>
      <c r="S647" s="220">
        <v>0</v>
      </c>
      <c r="T647" s="221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22" t="s">
        <v>305</v>
      </c>
      <c r="AT647" s="222" t="s">
        <v>176</v>
      </c>
      <c r="AU647" s="222" t="s">
        <v>82</v>
      </c>
      <c r="AY647" s="20" t="s">
        <v>175</v>
      </c>
      <c r="BE647" s="223">
        <f>IF(N647="základní",J647,0)</f>
        <v>0</v>
      </c>
      <c r="BF647" s="223">
        <f>IF(N647="snížená",J647,0)</f>
        <v>0</v>
      </c>
      <c r="BG647" s="223">
        <f>IF(N647="zákl. přenesená",J647,0)</f>
        <v>0</v>
      </c>
      <c r="BH647" s="223">
        <f>IF(N647="sníž. přenesená",J647,0)</f>
        <v>0</v>
      </c>
      <c r="BI647" s="223">
        <f>IF(N647="nulová",J647,0)</f>
        <v>0</v>
      </c>
      <c r="BJ647" s="20" t="s">
        <v>80</v>
      </c>
      <c r="BK647" s="223">
        <f>ROUND(I647*H647,2)</f>
        <v>0</v>
      </c>
      <c r="BL647" s="20" t="s">
        <v>305</v>
      </c>
      <c r="BM647" s="222" t="s">
        <v>5016</v>
      </c>
    </row>
    <row r="648" s="2" customFormat="1">
      <c r="A648" s="42"/>
      <c r="B648" s="43"/>
      <c r="C648" s="44"/>
      <c r="D648" s="224" t="s">
        <v>183</v>
      </c>
      <c r="E648" s="44"/>
      <c r="F648" s="225" t="s">
        <v>2528</v>
      </c>
      <c r="G648" s="44"/>
      <c r="H648" s="44"/>
      <c r="I648" s="226"/>
      <c r="J648" s="44"/>
      <c r="K648" s="44"/>
      <c r="L648" s="48"/>
      <c r="M648" s="227"/>
      <c r="N648" s="228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0" t="s">
        <v>183</v>
      </c>
      <c r="AU648" s="20" t="s">
        <v>82</v>
      </c>
    </row>
    <row r="649" s="2" customFormat="1">
      <c r="A649" s="42"/>
      <c r="B649" s="43"/>
      <c r="C649" s="44"/>
      <c r="D649" s="229" t="s">
        <v>185</v>
      </c>
      <c r="E649" s="44"/>
      <c r="F649" s="230" t="s">
        <v>2529</v>
      </c>
      <c r="G649" s="44"/>
      <c r="H649" s="44"/>
      <c r="I649" s="226"/>
      <c r="J649" s="44"/>
      <c r="K649" s="44"/>
      <c r="L649" s="48"/>
      <c r="M649" s="227"/>
      <c r="N649" s="228"/>
      <c r="O649" s="88"/>
      <c r="P649" s="88"/>
      <c r="Q649" s="88"/>
      <c r="R649" s="88"/>
      <c r="S649" s="88"/>
      <c r="T649" s="89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T649" s="20" t="s">
        <v>185</v>
      </c>
      <c r="AU649" s="20" t="s">
        <v>82</v>
      </c>
    </row>
    <row r="650" s="2" customFormat="1">
      <c r="A650" s="42"/>
      <c r="B650" s="43"/>
      <c r="C650" s="44"/>
      <c r="D650" s="224" t="s">
        <v>311</v>
      </c>
      <c r="E650" s="44"/>
      <c r="F650" s="274" t="s">
        <v>4639</v>
      </c>
      <c r="G650" s="44"/>
      <c r="H650" s="44"/>
      <c r="I650" s="226"/>
      <c r="J650" s="44"/>
      <c r="K650" s="44"/>
      <c r="L650" s="48"/>
      <c r="M650" s="227"/>
      <c r="N650" s="228"/>
      <c r="O650" s="88"/>
      <c r="P650" s="88"/>
      <c r="Q650" s="88"/>
      <c r="R650" s="88"/>
      <c r="S650" s="88"/>
      <c r="T650" s="89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T650" s="20" t="s">
        <v>311</v>
      </c>
      <c r="AU650" s="20" t="s">
        <v>82</v>
      </c>
    </row>
    <row r="651" s="11" customFormat="1" ht="25.92" customHeight="1">
      <c r="A651" s="11"/>
      <c r="B651" s="197"/>
      <c r="C651" s="198"/>
      <c r="D651" s="199" t="s">
        <v>72</v>
      </c>
      <c r="E651" s="200" t="s">
        <v>770</v>
      </c>
      <c r="F651" s="200" t="s">
        <v>3888</v>
      </c>
      <c r="G651" s="198"/>
      <c r="H651" s="198"/>
      <c r="I651" s="201"/>
      <c r="J651" s="202">
        <f>BK651</f>
        <v>0</v>
      </c>
      <c r="K651" s="198"/>
      <c r="L651" s="203"/>
      <c r="M651" s="204"/>
      <c r="N651" s="205"/>
      <c r="O651" s="205"/>
      <c r="P651" s="206">
        <f>P652+P666</f>
        <v>0</v>
      </c>
      <c r="Q651" s="205"/>
      <c r="R651" s="206">
        <f>R652+R666</f>
        <v>0</v>
      </c>
      <c r="S651" s="205"/>
      <c r="T651" s="207">
        <f>T652+T666</f>
        <v>0</v>
      </c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R651" s="208" t="s">
        <v>196</v>
      </c>
      <c r="AT651" s="209" t="s">
        <v>72</v>
      </c>
      <c r="AU651" s="209" t="s">
        <v>73</v>
      </c>
      <c r="AY651" s="208" t="s">
        <v>175</v>
      </c>
      <c r="BK651" s="210">
        <f>BK652+BK666</f>
        <v>0</v>
      </c>
    </row>
    <row r="652" s="11" customFormat="1" ht="22.8" customHeight="1">
      <c r="A652" s="11"/>
      <c r="B652" s="197"/>
      <c r="C652" s="198"/>
      <c r="D652" s="199" t="s">
        <v>72</v>
      </c>
      <c r="E652" s="285" t="s">
        <v>3889</v>
      </c>
      <c r="F652" s="285" t="s">
        <v>3890</v>
      </c>
      <c r="G652" s="198"/>
      <c r="H652" s="198"/>
      <c r="I652" s="201"/>
      <c r="J652" s="286">
        <f>BK652</f>
        <v>0</v>
      </c>
      <c r="K652" s="198"/>
      <c r="L652" s="203"/>
      <c r="M652" s="204"/>
      <c r="N652" s="205"/>
      <c r="O652" s="205"/>
      <c r="P652" s="206">
        <f>SUM(P653:P665)</f>
        <v>0</v>
      </c>
      <c r="Q652" s="205"/>
      <c r="R652" s="206">
        <f>SUM(R653:R665)</f>
        <v>0</v>
      </c>
      <c r="S652" s="205"/>
      <c r="T652" s="207">
        <f>SUM(T653:T665)</f>
        <v>0</v>
      </c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R652" s="208" t="s">
        <v>196</v>
      </c>
      <c r="AT652" s="209" t="s">
        <v>72</v>
      </c>
      <c r="AU652" s="209" t="s">
        <v>80</v>
      </c>
      <c r="AY652" s="208" t="s">
        <v>175</v>
      </c>
      <c r="BK652" s="210">
        <f>SUM(BK653:BK665)</f>
        <v>0</v>
      </c>
    </row>
    <row r="653" s="2" customFormat="1" ht="16.5" customHeight="1">
      <c r="A653" s="42"/>
      <c r="B653" s="43"/>
      <c r="C653" s="211" t="s">
        <v>1382</v>
      </c>
      <c r="D653" s="211" t="s">
        <v>176</v>
      </c>
      <c r="E653" s="212" t="s">
        <v>3891</v>
      </c>
      <c r="F653" s="213" t="s">
        <v>3892</v>
      </c>
      <c r="G653" s="214" t="s">
        <v>247</v>
      </c>
      <c r="H653" s="215">
        <v>147</v>
      </c>
      <c r="I653" s="216"/>
      <c r="J653" s="217">
        <f>ROUND(I653*H653,2)</f>
        <v>0</v>
      </c>
      <c r="K653" s="213" t="s">
        <v>180</v>
      </c>
      <c r="L653" s="48"/>
      <c r="M653" s="218" t="s">
        <v>30</v>
      </c>
      <c r="N653" s="219" t="s">
        <v>44</v>
      </c>
      <c r="O653" s="88"/>
      <c r="P653" s="220">
        <f>O653*H653</f>
        <v>0</v>
      </c>
      <c r="Q653" s="220">
        <v>0</v>
      </c>
      <c r="R653" s="220">
        <f>Q653*H653</f>
        <v>0</v>
      </c>
      <c r="S653" s="220">
        <v>0</v>
      </c>
      <c r="T653" s="221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22" t="s">
        <v>1274</v>
      </c>
      <c r="AT653" s="222" t="s">
        <v>176</v>
      </c>
      <c r="AU653" s="222" t="s">
        <v>82</v>
      </c>
      <c r="AY653" s="20" t="s">
        <v>175</v>
      </c>
      <c r="BE653" s="223">
        <f>IF(N653="základní",J653,0)</f>
        <v>0</v>
      </c>
      <c r="BF653" s="223">
        <f>IF(N653="snížená",J653,0)</f>
        <v>0</v>
      </c>
      <c r="BG653" s="223">
        <f>IF(N653="zákl. přenesená",J653,0)</f>
        <v>0</v>
      </c>
      <c r="BH653" s="223">
        <f>IF(N653="sníž. přenesená",J653,0)</f>
        <v>0</v>
      </c>
      <c r="BI653" s="223">
        <f>IF(N653="nulová",J653,0)</f>
        <v>0</v>
      </c>
      <c r="BJ653" s="20" t="s">
        <v>80</v>
      </c>
      <c r="BK653" s="223">
        <f>ROUND(I653*H653,2)</f>
        <v>0</v>
      </c>
      <c r="BL653" s="20" t="s">
        <v>1274</v>
      </c>
      <c r="BM653" s="222" t="s">
        <v>5017</v>
      </c>
    </row>
    <row r="654" s="2" customFormat="1">
      <c r="A654" s="42"/>
      <c r="B654" s="43"/>
      <c r="C654" s="44"/>
      <c r="D654" s="224" t="s">
        <v>183</v>
      </c>
      <c r="E654" s="44"/>
      <c r="F654" s="225" t="s">
        <v>3894</v>
      </c>
      <c r="G654" s="44"/>
      <c r="H654" s="44"/>
      <c r="I654" s="226"/>
      <c r="J654" s="44"/>
      <c r="K654" s="44"/>
      <c r="L654" s="48"/>
      <c r="M654" s="227"/>
      <c r="N654" s="228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0" t="s">
        <v>183</v>
      </c>
      <c r="AU654" s="20" t="s">
        <v>82</v>
      </c>
    </row>
    <row r="655" s="2" customFormat="1">
      <c r="A655" s="42"/>
      <c r="B655" s="43"/>
      <c r="C655" s="44"/>
      <c r="D655" s="229" t="s">
        <v>185</v>
      </c>
      <c r="E655" s="44"/>
      <c r="F655" s="230" t="s">
        <v>3895</v>
      </c>
      <c r="G655" s="44"/>
      <c r="H655" s="44"/>
      <c r="I655" s="226"/>
      <c r="J655" s="44"/>
      <c r="K655" s="44"/>
      <c r="L655" s="48"/>
      <c r="M655" s="227"/>
      <c r="N655" s="228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T655" s="20" t="s">
        <v>185</v>
      </c>
      <c r="AU655" s="20" t="s">
        <v>82</v>
      </c>
    </row>
    <row r="656" s="12" customFormat="1">
      <c r="A656" s="12"/>
      <c r="B656" s="231"/>
      <c r="C656" s="232"/>
      <c r="D656" s="224" t="s">
        <v>187</v>
      </c>
      <c r="E656" s="233" t="s">
        <v>30</v>
      </c>
      <c r="F656" s="234" t="s">
        <v>5018</v>
      </c>
      <c r="G656" s="232"/>
      <c r="H656" s="233" t="s">
        <v>30</v>
      </c>
      <c r="I656" s="235"/>
      <c r="J656" s="232"/>
      <c r="K656" s="232"/>
      <c r="L656" s="236"/>
      <c r="M656" s="237"/>
      <c r="N656" s="238"/>
      <c r="O656" s="238"/>
      <c r="P656" s="238"/>
      <c r="Q656" s="238"/>
      <c r="R656" s="238"/>
      <c r="S656" s="238"/>
      <c r="T656" s="239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T656" s="240" t="s">
        <v>187</v>
      </c>
      <c r="AU656" s="240" t="s">
        <v>82</v>
      </c>
      <c r="AV656" s="12" t="s">
        <v>80</v>
      </c>
      <c r="AW656" s="12" t="s">
        <v>36</v>
      </c>
      <c r="AX656" s="12" t="s">
        <v>73</v>
      </c>
      <c r="AY656" s="240" t="s">
        <v>175</v>
      </c>
    </row>
    <row r="657" s="13" customFormat="1">
      <c r="A657" s="13"/>
      <c r="B657" s="241"/>
      <c r="C657" s="242"/>
      <c r="D657" s="224" t="s">
        <v>187</v>
      </c>
      <c r="E657" s="243" t="s">
        <v>30</v>
      </c>
      <c r="F657" s="244" t="s">
        <v>5019</v>
      </c>
      <c r="G657" s="242"/>
      <c r="H657" s="245">
        <v>92</v>
      </c>
      <c r="I657" s="246"/>
      <c r="J657" s="242"/>
      <c r="K657" s="242"/>
      <c r="L657" s="247"/>
      <c r="M657" s="248"/>
      <c r="N657" s="249"/>
      <c r="O657" s="249"/>
      <c r="P657" s="249"/>
      <c r="Q657" s="249"/>
      <c r="R657" s="249"/>
      <c r="S657" s="249"/>
      <c r="T657" s="250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1" t="s">
        <v>187</v>
      </c>
      <c r="AU657" s="251" t="s">
        <v>82</v>
      </c>
      <c r="AV657" s="13" t="s">
        <v>82</v>
      </c>
      <c r="AW657" s="13" t="s">
        <v>36</v>
      </c>
      <c r="AX657" s="13" t="s">
        <v>73</v>
      </c>
      <c r="AY657" s="251" t="s">
        <v>175</v>
      </c>
    </row>
    <row r="658" s="13" customFormat="1">
      <c r="A658" s="13"/>
      <c r="B658" s="241"/>
      <c r="C658" s="242"/>
      <c r="D658" s="224" t="s">
        <v>187</v>
      </c>
      <c r="E658" s="243" t="s">
        <v>30</v>
      </c>
      <c r="F658" s="244" t="s">
        <v>5020</v>
      </c>
      <c r="G658" s="242"/>
      <c r="H658" s="245">
        <v>55</v>
      </c>
      <c r="I658" s="246"/>
      <c r="J658" s="242"/>
      <c r="K658" s="242"/>
      <c r="L658" s="247"/>
      <c r="M658" s="248"/>
      <c r="N658" s="249"/>
      <c r="O658" s="249"/>
      <c r="P658" s="249"/>
      <c r="Q658" s="249"/>
      <c r="R658" s="249"/>
      <c r="S658" s="249"/>
      <c r="T658" s="250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1" t="s">
        <v>187</v>
      </c>
      <c r="AU658" s="251" t="s">
        <v>82</v>
      </c>
      <c r="AV658" s="13" t="s">
        <v>82</v>
      </c>
      <c r="AW658" s="13" t="s">
        <v>36</v>
      </c>
      <c r="AX658" s="13" t="s">
        <v>73</v>
      </c>
      <c r="AY658" s="251" t="s">
        <v>175</v>
      </c>
    </row>
    <row r="659" s="14" customFormat="1">
      <c r="A659" s="14"/>
      <c r="B659" s="252"/>
      <c r="C659" s="253"/>
      <c r="D659" s="224" t="s">
        <v>187</v>
      </c>
      <c r="E659" s="254" t="s">
        <v>30</v>
      </c>
      <c r="F659" s="255" t="s">
        <v>190</v>
      </c>
      <c r="G659" s="253"/>
      <c r="H659" s="256">
        <v>147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2" t="s">
        <v>187</v>
      </c>
      <c r="AU659" s="262" t="s">
        <v>82</v>
      </c>
      <c r="AV659" s="14" t="s">
        <v>181</v>
      </c>
      <c r="AW659" s="14" t="s">
        <v>36</v>
      </c>
      <c r="AX659" s="14" t="s">
        <v>80</v>
      </c>
      <c r="AY659" s="262" t="s">
        <v>175</v>
      </c>
    </row>
    <row r="660" s="2" customFormat="1" ht="16.5" customHeight="1">
      <c r="A660" s="42"/>
      <c r="B660" s="43"/>
      <c r="C660" s="211" t="s">
        <v>1389</v>
      </c>
      <c r="D660" s="211" t="s">
        <v>176</v>
      </c>
      <c r="E660" s="212" t="s">
        <v>5021</v>
      </c>
      <c r="F660" s="213" t="s">
        <v>5022</v>
      </c>
      <c r="G660" s="214" t="s">
        <v>247</v>
      </c>
      <c r="H660" s="215">
        <v>14</v>
      </c>
      <c r="I660" s="216"/>
      <c r="J660" s="217">
        <f>ROUND(I660*H660,2)</f>
        <v>0</v>
      </c>
      <c r="K660" s="213" t="s">
        <v>180</v>
      </c>
      <c r="L660" s="48"/>
      <c r="M660" s="218" t="s">
        <v>30</v>
      </c>
      <c r="N660" s="219" t="s">
        <v>44</v>
      </c>
      <c r="O660" s="88"/>
      <c r="P660" s="220">
        <f>O660*H660</f>
        <v>0</v>
      </c>
      <c r="Q660" s="220">
        <v>0</v>
      </c>
      <c r="R660" s="220">
        <f>Q660*H660</f>
        <v>0</v>
      </c>
      <c r="S660" s="220">
        <v>0</v>
      </c>
      <c r="T660" s="221">
        <f>S660*H660</f>
        <v>0</v>
      </c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R660" s="222" t="s">
        <v>1274</v>
      </c>
      <c r="AT660" s="222" t="s">
        <v>176</v>
      </c>
      <c r="AU660" s="222" t="s">
        <v>82</v>
      </c>
      <c r="AY660" s="20" t="s">
        <v>175</v>
      </c>
      <c r="BE660" s="223">
        <f>IF(N660="základní",J660,0)</f>
        <v>0</v>
      </c>
      <c r="BF660" s="223">
        <f>IF(N660="snížená",J660,0)</f>
        <v>0</v>
      </c>
      <c r="BG660" s="223">
        <f>IF(N660="zákl. přenesená",J660,0)</f>
        <v>0</v>
      </c>
      <c r="BH660" s="223">
        <f>IF(N660="sníž. přenesená",J660,0)</f>
        <v>0</v>
      </c>
      <c r="BI660" s="223">
        <f>IF(N660="nulová",J660,0)</f>
        <v>0</v>
      </c>
      <c r="BJ660" s="20" t="s">
        <v>80</v>
      </c>
      <c r="BK660" s="223">
        <f>ROUND(I660*H660,2)</f>
        <v>0</v>
      </c>
      <c r="BL660" s="20" t="s">
        <v>1274</v>
      </c>
      <c r="BM660" s="222" t="s">
        <v>5023</v>
      </c>
    </row>
    <row r="661" s="2" customFormat="1">
      <c r="A661" s="42"/>
      <c r="B661" s="43"/>
      <c r="C661" s="44"/>
      <c r="D661" s="224" t="s">
        <v>183</v>
      </c>
      <c r="E661" s="44"/>
      <c r="F661" s="225" t="s">
        <v>5024</v>
      </c>
      <c r="G661" s="44"/>
      <c r="H661" s="44"/>
      <c r="I661" s="226"/>
      <c r="J661" s="44"/>
      <c r="K661" s="44"/>
      <c r="L661" s="48"/>
      <c r="M661" s="227"/>
      <c r="N661" s="228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0" t="s">
        <v>183</v>
      </c>
      <c r="AU661" s="20" t="s">
        <v>82</v>
      </c>
    </row>
    <row r="662" s="2" customFormat="1">
      <c r="A662" s="42"/>
      <c r="B662" s="43"/>
      <c r="C662" s="44"/>
      <c r="D662" s="229" t="s">
        <v>185</v>
      </c>
      <c r="E662" s="44"/>
      <c r="F662" s="230" t="s">
        <v>5025</v>
      </c>
      <c r="G662" s="44"/>
      <c r="H662" s="44"/>
      <c r="I662" s="226"/>
      <c r="J662" s="44"/>
      <c r="K662" s="44"/>
      <c r="L662" s="48"/>
      <c r="M662" s="227"/>
      <c r="N662" s="228"/>
      <c r="O662" s="88"/>
      <c r="P662" s="88"/>
      <c r="Q662" s="88"/>
      <c r="R662" s="88"/>
      <c r="S662" s="88"/>
      <c r="T662" s="89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T662" s="20" t="s">
        <v>185</v>
      </c>
      <c r="AU662" s="20" t="s">
        <v>82</v>
      </c>
    </row>
    <row r="663" s="12" customFormat="1">
      <c r="A663" s="12"/>
      <c r="B663" s="231"/>
      <c r="C663" s="232"/>
      <c r="D663" s="224" t="s">
        <v>187</v>
      </c>
      <c r="E663" s="233" t="s">
        <v>30</v>
      </c>
      <c r="F663" s="234" t="s">
        <v>5026</v>
      </c>
      <c r="G663" s="232"/>
      <c r="H663" s="233" t="s">
        <v>30</v>
      </c>
      <c r="I663" s="235"/>
      <c r="J663" s="232"/>
      <c r="K663" s="232"/>
      <c r="L663" s="236"/>
      <c r="M663" s="237"/>
      <c r="N663" s="238"/>
      <c r="O663" s="238"/>
      <c r="P663" s="238"/>
      <c r="Q663" s="238"/>
      <c r="R663" s="238"/>
      <c r="S663" s="238"/>
      <c r="T663" s="239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T663" s="240" t="s">
        <v>187</v>
      </c>
      <c r="AU663" s="240" t="s">
        <v>82</v>
      </c>
      <c r="AV663" s="12" t="s">
        <v>80</v>
      </c>
      <c r="AW663" s="12" t="s">
        <v>36</v>
      </c>
      <c r="AX663" s="12" t="s">
        <v>73</v>
      </c>
      <c r="AY663" s="240" t="s">
        <v>175</v>
      </c>
    </row>
    <row r="664" s="13" customFormat="1">
      <c r="A664" s="13"/>
      <c r="B664" s="241"/>
      <c r="C664" s="242"/>
      <c r="D664" s="224" t="s">
        <v>187</v>
      </c>
      <c r="E664" s="243" t="s">
        <v>30</v>
      </c>
      <c r="F664" s="244" t="s">
        <v>5027</v>
      </c>
      <c r="G664" s="242"/>
      <c r="H664" s="245">
        <v>14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1" t="s">
        <v>187</v>
      </c>
      <c r="AU664" s="251" t="s">
        <v>82</v>
      </c>
      <c r="AV664" s="13" t="s">
        <v>82</v>
      </c>
      <c r="AW664" s="13" t="s">
        <v>36</v>
      </c>
      <c r="AX664" s="13" t="s">
        <v>73</v>
      </c>
      <c r="AY664" s="251" t="s">
        <v>175</v>
      </c>
    </row>
    <row r="665" s="14" customFormat="1">
      <c r="A665" s="14"/>
      <c r="B665" s="252"/>
      <c r="C665" s="253"/>
      <c r="D665" s="224" t="s">
        <v>187</v>
      </c>
      <c r="E665" s="254" t="s">
        <v>30</v>
      </c>
      <c r="F665" s="255" t="s">
        <v>190</v>
      </c>
      <c r="G665" s="253"/>
      <c r="H665" s="256">
        <v>14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2" t="s">
        <v>187</v>
      </c>
      <c r="AU665" s="262" t="s">
        <v>82</v>
      </c>
      <c r="AV665" s="14" t="s">
        <v>181</v>
      </c>
      <c r="AW665" s="14" t="s">
        <v>36</v>
      </c>
      <c r="AX665" s="14" t="s">
        <v>80</v>
      </c>
      <c r="AY665" s="262" t="s">
        <v>175</v>
      </c>
    </row>
    <row r="666" s="11" customFormat="1" ht="22.8" customHeight="1">
      <c r="A666" s="11"/>
      <c r="B666" s="197"/>
      <c r="C666" s="198"/>
      <c r="D666" s="199" t="s">
        <v>72</v>
      </c>
      <c r="E666" s="285" t="s">
        <v>5028</v>
      </c>
      <c r="F666" s="285" t="s">
        <v>5029</v>
      </c>
      <c r="G666" s="198"/>
      <c r="H666" s="198"/>
      <c r="I666" s="201"/>
      <c r="J666" s="286">
        <f>BK666</f>
        <v>0</v>
      </c>
      <c r="K666" s="198"/>
      <c r="L666" s="203"/>
      <c r="M666" s="204"/>
      <c r="N666" s="205"/>
      <c r="O666" s="205"/>
      <c r="P666" s="206">
        <f>SUM(P667:P752)</f>
        <v>0</v>
      </c>
      <c r="Q666" s="205"/>
      <c r="R666" s="206">
        <f>SUM(R667:R752)</f>
        <v>0</v>
      </c>
      <c r="S666" s="205"/>
      <c r="T666" s="207">
        <f>SUM(T667:T752)</f>
        <v>0</v>
      </c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R666" s="208" t="s">
        <v>196</v>
      </c>
      <c r="AT666" s="209" t="s">
        <v>72</v>
      </c>
      <c r="AU666" s="209" t="s">
        <v>80</v>
      </c>
      <c r="AY666" s="208" t="s">
        <v>175</v>
      </c>
      <c r="BK666" s="210">
        <f>SUM(BK667:BK752)</f>
        <v>0</v>
      </c>
    </row>
    <row r="667" s="2" customFormat="1" ht="21.75" customHeight="1">
      <c r="A667" s="42"/>
      <c r="B667" s="43"/>
      <c r="C667" s="211" t="s">
        <v>1403</v>
      </c>
      <c r="D667" s="211" t="s">
        <v>176</v>
      </c>
      <c r="E667" s="212" t="s">
        <v>5030</v>
      </c>
      <c r="F667" s="213" t="s">
        <v>5031</v>
      </c>
      <c r="G667" s="214" t="s">
        <v>3621</v>
      </c>
      <c r="H667" s="215">
        <v>2</v>
      </c>
      <c r="I667" s="216"/>
      <c r="J667" s="217">
        <f>ROUND(I667*H667,2)</f>
        <v>0</v>
      </c>
      <c r="K667" s="213" t="s">
        <v>180</v>
      </c>
      <c r="L667" s="48"/>
      <c r="M667" s="218" t="s">
        <v>30</v>
      </c>
      <c r="N667" s="219" t="s">
        <v>44</v>
      </c>
      <c r="O667" s="88"/>
      <c r="P667" s="220">
        <f>O667*H667</f>
        <v>0</v>
      </c>
      <c r="Q667" s="220">
        <v>0</v>
      </c>
      <c r="R667" s="220">
        <f>Q667*H667</f>
        <v>0</v>
      </c>
      <c r="S667" s="220">
        <v>0</v>
      </c>
      <c r="T667" s="221">
        <f>S667*H667</f>
        <v>0</v>
      </c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R667" s="222" t="s">
        <v>1274</v>
      </c>
      <c r="AT667" s="222" t="s">
        <v>176</v>
      </c>
      <c r="AU667" s="222" t="s">
        <v>82</v>
      </c>
      <c r="AY667" s="20" t="s">
        <v>175</v>
      </c>
      <c r="BE667" s="223">
        <f>IF(N667="základní",J667,0)</f>
        <v>0</v>
      </c>
      <c r="BF667" s="223">
        <f>IF(N667="snížená",J667,0)</f>
        <v>0</v>
      </c>
      <c r="BG667" s="223">
        <f>IF(N667="zákl. přenesená",J667,0)</f>
        <v>0</v>
      </c>
      <c r="BH667" s="223">
        <f>IF(N667="sníž. přenesená",J667,0)</f>
        <v>0</v>
      </c>
      <c r="BI667" s="223">
        <f>IF(N667="nulová",J667,0)</f>
        <v>0</v>
      </c>
      <c r="BJ667" s="20" t="s">
        <v>80</v>
      </c>
      <c r="BK667" s="223">
        <f>ROUND(I667*H667,2)</f>
        <v>0</v>
      </c>
      <c r="BL667" s="20" t="s">
        <v>1274</v>
      </c>
      <c r="BM667" s="222" t="s">
        <v>5032</v>
      </c>
    </row>
    <row r="668" s="2" customFormat="1">
      <c r="A668" s="42"/>
      <c r="B668" s="43"/>
      <c r="C668" s="44"/>
      <c r="D668" s="224" t="s">
        <v>183</v>
      </c>
      <c r="E668" s="44"/>
      <c r="F668" s="225" t="s">
        <v>5033</v>
      </c>
      <c r="G668" s="44"/>
      <c r="H668" s="44"/>
      <c r="I668" s="226"/>
      <c r="J668" s="44"/>
      <c r="K668" s="44"/>
      <c r="L668" s="48"/>
      <c r="M668" s="227"/>
      <c r="N668" s="228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0" t="s">
        <v>183</v>
      </c>
      <c r="AU668" s="20" t="s">
        <v>82</v>
      </c>
    </row>
    <row r="669" s="2" customFormat="1">
      <c r="A669" s="42"/>
      <c r="B669" s="43"/>
      <c r="C669" s="44"/>
      <c r="D669" s="229" t="s">
        <v>185</v>
      </c>
      <c r="E669" s="44"/>
      <c r="F669" s="230" t="s">
        <v>5034</v>
      </c>
      <c r="G669" s="44"/>
      <c r="H669" s="44"/>
      <c r="I669" s="226"/>
      <c r="J669" s="44"/>
      <c r="K669" s="44"/>
      <c r="L669" s="48"/>
      <c r="M669" s="227"/>
      <c r="N669" s="228"/>
      <c r="O669" s="88"/>
      <c r="P669" s="88"/>
      <c r="Q669" s="88"/>
      <c r="R669" s="88"/>
      <c r="S669" s="88"/>
      <c r="T669" s="89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T669" s="20" t="s">
        <v>185</v>
      </c>
      <c r="AU669" s="20" t="s">
        <v>82</v>
      </c>
    </row>
    <row r="670" s="2" customFormat="1" ht="16.5" customHeight="1">
      <c r="A670" s="42"/>
      <c r="B670" s="43"/>
      <c r="C670" s="211" t="s">
        <v>1408</v>
      </c>
      <c r="D670" s="211" t="s">
        <v>176</v>
      </c>
      <c r="E670" s="212" t="s">
        <v>5035</v>
      </c>
      <c r="F670" s="213" t="s">
        <v>5036</v>
      </c>
      <c r="G670" s="214" t="s">
        <v>567</v>
      </c>
      <c r="H670" s="215">
        <v>2</v>
      </c>
      <c r="I670" s="216"/>
      <c r="J670" s="217">
        <f>ROUND(I670*H670,2)</f>
        <v>0</v>
      </c>
      <c r="K670" s="213" t="s">
        <v>180</v>
      </c>
      <c r="L670" s="48"/>
      <c r="M670" s="218" t="s">
        <v>30</v>
      </c>
      <c r="N670" s="219" t="s">
        <v>44</v>
      </c>
      <c r="O670" s="88"/>
      <c r="P670" s="220">
        <f>O670*H670</f>
        <v>0</v>
      </c>
      <c r="Q670" s="220">
        <v>0</v>
      </c>
      <c r="R670" s="220">
        <f>Q670*H670</f>
        <v>0</v>
      </c>
      <c r="S670" s="220">
        <v>0</v>
      </c>
      <c r="T670" s="221">
        <f>S670*H670</f>
        <v>0</v>
      </c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R670" s="222" t="s">
        <v>1274</v>
      </c>
      <c r="AT670" s="222" t="s">
        <v>176</v>
      </c>
      <c r="AU670" s="222" t="s">
        <v>82</v>
      </c>
      <c r="AY670" s="20" t="s">
        <v>175</v>
      </c>
      <c r="BE670" s="223">
        <f>IF(N670="základní",J670,0)</f>
        <v>0</v>
      </c>
      <c r="BF670" s="223">
        <f>IF(N670="snížená",J670,0)</f>
        <v>0</v>
      </c>
      <c r="BG670" s="223">
        <f>IF(N670="zákl. přenesená",J670,0)</f>
        <v>0</v>
      </c>
      <c r="BH670" s="223">
        <f>IF(N670="sníž. přenesená",J670,0)</f>
        <v>0</v>
      </c>
      <c r="BI670" s="223">
        <f>IF(N670="nulová",J670,0)</f>
        <v>0</v>
      </c>
      <c r="BJ670" s="20" t="s">
        <v>80</v>
      </c>
      <c r="BK670" s="223">
        <f>ROUND(I670*H670,2)</f>
        <v>0</v>
      </c>
      <c r="BL670" s="20" t="s">
        <v>1274</v>
      </c>
      <c r="BM670" s="222" t="s">
        <v>5037</v>
      </c>
    </row>
    <row r="671" s="2" customFormat="1">
      <c r="A671" s="42"/>
      <c r="B671" s="43"/>
      <c r="C671" s="44"/>
      <c r="D671" s="224" t="s">
        <v>183</v>
      </c>
      <c r="E671" s="44"/>
      <c r="F671" s="225" t="s">
        <v>5038</v>
      </c>
      <c r="G671" s="44"/>
      <c r="H671" s="44"/>
      <c r="I671" s="226"/>
      <c r="J671" s="44"/>
      <c r="K671" s="44"/>
      <c r="L671" s="48"/>
      <c r="M671" s="227"/>
      <c r="N671" s="228"/>
      <c r="O671" s="88"/>
      <c r="P671" s="88"/>
      <c r="Q671" s="88"/>
      <c r="R671" s="88"/>
      <c r="S671" s="88"/>
      <c r="T671" s="89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T671" s="20" t="s">
        <v>183</v>
      </c>
      <c r="AU671" s="20" t="s">
        <v>82</v>
      </c>
    </row>
    <row r="672" s="2" customFormat="1">
      <c r="A672" s="42"/>
      <c r="B672" s="43"/>
      <c r="C672" s="44"/>
      <c r="D672" s="229" t="s">
        <v>185</v>
      </c>
      <c r="E672" s="44"/>
      <c r="F672" s="230" t="s">
        <v>5039</v>
      </c>
      <c r="G672" s="44"/>
      <c r="H672" s="44"/>
      <c r="I672" s="226"/>
      <c r="J672" s="44"/>
      <c r="K672" s="44"/>
      <c r="L672" s="48"/>
      <c r="M672" s="227"/>
      <c r="N672" s="228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0" t="s">
        <v>185</v>
      </c>
      <c r="AU672" s="20" t="s">
        <v>82</v>
      </c>
    </row>
    <row r="673" s="2" customFormat="1" ht="16.5" customHeight="1">
      <c r="A673" s="42"/>
      <c r="B673" s="43"/>
      <c r="C673" s="211" t="s">
        <v>1420</v>
      </c>
      <c r="D673" s="211" t="s">
        <v>176</v>
      </c>
      <c r="E673" s="212" t="s">
        <v>5040</v>
      </c>
      <c r="F673" s="213" t="s">
        <v>5041</v>
      </c>
      <c r="G673" s="214" t="s">
        <v>3621</v>
      </c>
      <c r="H673" s="215">
        <v>2</v>
      </c>
      <c r="I673" s="216"/>
      <c r="J673" s="217">
        <f>ROUND(I673*H673,2)</f>
        <v>0</v>
      </c>
      <c r="K673" s="213" t="s">
        <v>180</v>
      </c>
      <c r="L673" s="48"/>
      <c r="M673" s="218" t="s">
        <v>30</v>
      </c>
      <c r="N673" s="219" t="s">
        <v>44</v>
      </c>
      <c r="O673" s="88"/>
      <c r="P673" s="220">
        <f>O673*H673</f>
        <v>0</v>
      </c>
      <c r="Q673" s="220">
        <v>0</v>
      </c>
      <c r="R673" s="220">
        <f>Q673*H673</f>
        <v>0</v>
      </c>
      <c r="S673" s="220">
        <v>0</v>
      </c>
      <c r="T673" s="221">
        <f>S673*H673</f>
        <v>0</v>
      </c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R673" s="222" t="s">
        <v>1274</v>
      </c>
      <c r="AT673" s="222" t="s">
        <v>176</v>
      </c>
      <c r="AU673" s="222" t="s">
        <v>82</v>
      </c>
      <c r="AY673" s="20" t="s">
        <v>175</v>
      </c>
      <c r="BE673" s="223">
        <f>IF(N673="základní",J673,0)</f>
        <v>0</v>
      </c>
      <c r="BF673" s="223">
        <f>IF(N673="snížená",J673,0)</f>
        <v>0</v>
      </c>
      <c r="BG673" s="223">
        <f>IF(N673="zákl. přenesená",J673,0)</f>
        <v>0</v>
      </c>
      <c r="BH673" s="223">
        <f>IF(N673="sníž. přenesená",J673,0)</f>
        <v>0</v>
      </c>
      <c r="BI673" s="223">
        <f>IF(N673="nulová",J673,0)</f>
        <v>0</v>
      </c>
      <c r="BJ673" s="20" t="s">
        <v>80</v>
      </c>
      <c r="BK673" s="223">
        <f>ROUND(I673*H673,2)</f>
        <v>0</v>
      </c>
      <c r="BL673" s="20" t="s">
        <v>1274</v>
      </c>
      <c r="BM673" s="222" t="s">
        <v>5042</v>
      </c>
    </row>
    <row r="674" s="2" customFormat="1">
      <c r="A674" s="42"/>
      <c r="B674" s="43"/>
      <c r="C674" s="44"/>
      <c r="D674" s="224" t="s">
        <v>183</v>
      </c>
      <c r="E674" s="44"/>
      <c r="F674" s="225" t="s">
        <v>5043</v>
      </c>
      <c r="G674" s="44"/>
      <c r="H674" s="44"/>
      <c r="I674" s="226"/>
      <c r="J674" s="44"/>
      <c r="K674" s="44"/>
      <c r="L674" s="48"/>
      <c r="M674" s="227"/>
      <c r="N674" s="228"/>
      <c r="O674" s="88"/>
      <c r="P674" s="88"/>
      <c r="Q674" s="88"/>
      <c r="R674" s="88"/>
      <c r="S674" s="88"/>
      <c r="T674" s="89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T674" s="20" t="s">
        <v>183</v>
      </c>
      <c r="AU674" s="20" t="s">
        <v>82</v>
      </c>
    </row>
    <row r="675" s="2" customFormat="1">
      <c r="A675" s="42"/>
      <c r="B675" s="43"/>
      <c r="C675" s="44"/>
      <c r="D675" s="229" t="s">
        <v>185</v>
      </c>
      <c r="E675" s="44"/>
      <c r="F675" s="230" t="s">
        <v>5044</v>
      </c>
      <c r="G675" s="44"/>
      <c r="H675" s="44"/>
      <c r="I675" s="226"/>
      <c r="J675" s="44"/>
      <c r="K675" s="44"/>
      <c r="L675" s="48"/>
      <c r="M675" s="227"/>
      <c r="N675" s="228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0" t="s">
        <v>185</v>
      </c>
      <c r="AU675" s="20" t="s">
        <v>82</v>
      </c>
    </row>
    <row r="676" s="2" customFormat="1" ht="16.5" customHeight="1">
      <c r="A676" s="42"/>
      <c r="B676" s="43"/>
      <c r="C676" s="211" t="s">
        <v>1427</v>
      </c>
      <c r="D676" s="211" t="s">
        <v>176</v>
      </c>
      <c r="E676" s="212" t="s">
        <v>5045</v>
      </c>
      <c r="F676" s="213" t="s">
        <v>5046</v>
      </c>
      <c r="G676" s="214" t="s">
        <v>567</v>
      </c>
      <c r="H676" s="215">
        <v>20</v>
      </c>
      <c r="I676" s="216"/>
      <c r="J676" s="217">
        <f>ROUND(I676*H676,2)</f>
        <v>0</v>
      </c>
      <c r="K676" s="213" t="s">
        <v>180</v>
      </c>
      <c r="L676" s="48"/>
      <c r="M676" s="218" t="s">
        <v>30</v>
      </c>
      <c r="N676" s="219" t="s">
        <v>44</v>
      </c>
      <c r="O676" s="88"/>
      <c r="P676" s="220">
        <f>O676*H676</f>
        <v>0</v>
      </c>
      <c r="Q676" s="220">
        <v>0</v>
      </c>
      <c r="R676" s="220">
        <f>Q676*H676</f>
        <v>0</v>
      </c>
      <c r="S676" s="220">
        <v>0</v>
      </c>
      <c r="T676" s="221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22" t="s">
        <v>1274</v>
      </c>
      <c r="AT676" s="222" t="s">
        <v>176</v>
      </c>
      <c r="AU676" s="222" t="s">
        <v>82</v>
      </c>
      <c r="AY676" s="20" t="s">
        <v>175</v>
      </c>
      <c r="BE676" s="223">
        <f>IF(N676="základní",J676,0)</f>
        <v>0</v>
      </c>
      <c r="BF676" s="223">
        <f>IF(N676="snížená",J676,0)</f>
        <v>0</v>
      </c>
      <c r="BG676" s="223">
        <f>IF(N676="zákl. přenesená",J676,0)</f>
        <v>0</v>
      </c>
      <c r="BH676" s="223">
        <f>IF(N676="sníž. přenesená",J676,0)</f>
        <v>0</v>
      </c>
      <c r="BI676" s="223">
        <f>IF(N676="nulová",J676,0)</f>
        <v>0</v>
      </c>
      <c r="BJ676" s="20" t="s">
        <v>80</v>
      </c>
      <c r="BK676" s="223">
        <f>ROUND(I676*H676,2)</f>
        <v>0</v>
      </c>
      <c r="BL676" s="20" t="s">
        <v>1274</v>
      </c>
      <c r="BM676" s="222" t="s">
        <v>5047</v>
      </c>
    </row>
    <row r="677" s="2" customFormat="1">
      <c r="A677" s="42"/>
      <c r="B677" s="43"/>
      <c r="C677" s="44"/>
      <c r="D677" s="224" t="s">
        <v>183</v>
      </c>
      <c r="E677" s="44"/>
      <c r="F677" s="225" t="s">
        <v>5048</v>
      </c>
      <c r="G677" s="44"/>
      <c r="H677" s="44"/>
      <c r="I677" s="226"/>
      <c r="J677" s="44"/>
      <c r="K677" s="44"/>
      <c r="L677" s="48"/>
      <c r="M677" s="227"/>
      <c r="N677" s="228"/>
      <c r="O677" s="88"/>
      <c r="P677" s="88"/>
      <c r="Q677" s="88"/>
      <c r="R677" s="88"/>
      <c r="S677" s="88"/>
      <c r="T677" s="89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T677" s="20" t="s">
        <v>183</v>
      </c>
      <c r="AU677" s="20" t="s">
        <v>82</v>
      </c>
    </row>
    <row r="678" s="2" customFormat="1">
      <c r="A678" s="42"/>
      <c r="B678" s="43"/>
      <c r="C678" s="44"/>
      <c r="D678" s="229" t="s">
        <v>185</v>
      </c>
      <c r="E678" s="44"/>
      <c r="F678" s="230" t="s">
        <v>5049</v>
      </c>
      <c r="G678" s="44"/>
      <c r="H678" s="44"/>
      <c r="I678" s="226"/>
      <c r="J678" s="44"/>
      <c r="K678" s="44"/>
      <c r="L678" s="48"/>
      <c r="M678" s="227"/>
      <c r="N678" s="228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0" t="s">
        <v>185</v>
      </c>
      <c r="AU678" s="20" t="s">
        <v>82</v>
      </c>
    </row>
    <row r="679" s="13" customFormat="1">
      <c r="A679" s="13"/>
      <c r="B679" s="241"/>
      <c r="C679" s="242"/>
      <c r="D679" s="224" t="s">
        <v>187</v>
      </c>
      <c r="E679" s="243" t="s">
        <v>30</v>
      </c>
      <c r="F679" s="244" t="s">
        <v>5050</v>
      </c>
      <c r="G679" s="242"/>
      <c r="H679" s="245">
        <v>20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1" t="s">
        <v>187</v>
      </c>
      <c r="AU679" s="251" t="s">
        <v>82</v>
      </c>
      <c r="AV679" s="13" t="s">
        <v>82</v>
      </c>
      <c r="AW679" s="13" t="s">
        <v>36</v>
      </c>
      <c r="AX679" s="13" t="s">
        <v>73</v>
      </c>
      <c r="AY679" s="251" t="s">
        <v>175</v>
      </c>
    </row>
    <row r="680" s="14" customFormat="1">
      <c r="A680" s="14"/>
      <c r="B680" s="252"/>
      <c r="C680" s="253"/>
      <c r="D680" s="224" t="s">
        <v>187</v>
      </c>
      <c r="E680" s="254" t="s">
        <v>30</v>
      </c>
      <c r="F680" s="255" t="s">
        <v>190</v>
      </c>
      <c r="G680" s="253"/>
      <c r="H680" s="256">
        <v>20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2" t="s">
        <v>187</v>
      </c>
      <c r="AU680" s="262" t="s">
        <v>82</v>
      </c>
      <c r="AV680" s="14" t="s">
        <v>181</v>
      </c>
      <c r="AW680" s="14" t="s">
        <v>36</v>
      </c>
      <c r="AX680" s="14" t="s">
        <v>80</v>
      </c>
      <c r="AY680" s="262" t="s">
        <v>175</v>
      </c>
    </row>
    <row r="681" s="2" customFormat="1" ht="16.5" customHeight="1">
      <c r="A681" s="42"/>
      <c r="B681" s="43"/>
      <c r="C681" s="211" t="s">
        <v>1437</v>
      </c>
      <c r="D681" s="211" t="s">
        <v>176</v>
      </c>
      <c r="E681" s="212" t="s">
        <v>5051</v>
      </c>
      <c r="F681" s="213" t="s">
        <v>5052</v>
      </c>
      <c r="G681" s="214" t="s">
        <v>567</v>
      </c>
      <c r="H681" s="215">
        <v>74</v>
      </c>
      <c r="I681" s="216"/>
      <c r="J681" s="217">
        <f>ROUND(I681*H681,2)</f>
        <v>0</v>
      </c>
      <c r="K681" s="213" t="s">
        <v>180</v>
      </c>
      <c r="L681" s="48"/>
      <c r="M681" s="218" t="s">
        <v>30</v>
      </c>
      <c r="N681" s="219" t="s">
        <v>44</v>
      </c>
      <c r="O681" s="88"/>
      <c r="P681" s="220">
        <f>O681*H681</f>
        <v>0</v>
      </c>
      <c r="Q681" s="220">
        <v>0</v>
      </c>
      <c r="R681" s="220">
        <f>Q681*H681</f>
        <v>0</v>
      </c>
      <c r="S681" s="220">
        <v>0</v>
      </c>
      <c r="T681" s="221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22" t="s">
        <v>1274</v>
      </c>
      <c r="AT681" s="222" t="s">
        <v>176</v>
      </c>
      <c r="AU681" s="222" t="s">
        <v>82</v>
      </c>
      <c r="AY681" s="20" t="s">
        <v>175</v>
      </c>
      <c r="BE681" s="223">
        <f>IF(N681="základní",J681,0)</f>
        <v>0</v>
      </c>
      <c r="BF681" s="223">
        <f>IF(N681="snížená",J681,0)</f>
        <v>0</v>
      </c>
      <c r="BG681" s="223">
        <f>IF(N681="zákl. přenesená",J681,0)</f>
        <v>0</v>
      </c>
      <c r="BH681" s="223">
        <f>IF(N681="sníž. přenesená",J681,0)</f>
        <v>0</v>
      </c>
      <c r="BI681" s="223">
        <f>IF(N681="nulová",J681,0)</f>
        <v>0</v>
      </c>
      <c r="BJ681" s="20" t="s">
        <v>80</v>
      </c>
      <c r="BK681" s="223">
        <f>ROUND(I681*H681,2)</f>
        <v>0</v>
      </c>
      <c r="BL681" s="20" t="s">
        <v>1274</v>
      </c>
      <c r="BM681" s="222" t="s">
        <v>5053</v>
      </c>
    </row>
    <row r="682" s="2" customFormat="1">
      <c r="A682" s="42"/>
      <c r="B682" s="43"/>
      <c r="C682" s="44"/>
      <c r="D682" s="224" t="s">
        <v>183</v>
      </c>
      <c r="E682" s="44"/>
      <c r="F682" s="225" t="s">
        <v>5054</v>
      </c>
      <c r="G682" s="44"/>
      <c r="H682" s="44"/>
      <c r="I682" s="226"/>
      <c r="J682" s="44"/>
      <c r="K682" s="44"/>
      <c r="L682" s="48"/>
      <c r="M682" s="227"/>
      <c r="N682" s="228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0" t="s">
        <v>183</v>
      </c>
      <c r="AU682" s="20" t="s">
        <v>82</v>
      </c>
    </row>
    <row r="683" s="2" customFormat="1">
      <c r="A683" s="42"/>
      <c r="B683" s="43"/>
      <c r="C683" s="44"/>
      <c r="D683" s="229" t="s">
        <v>185</v>
      </c>
      <c r="E683" s="44"/>
      <c r="F683" s="230" t="s">
        <v>5055</v>
      </c>
      <c r="G683" s="44"/>
      <c r="H683" s="44"/>
      <c r="I683" s="226"/>
      <c r="J683" s="44"/>
      <c r="K683" s="44"/>
      <c r="L683" s="48"/>
      <c r="M683" s="227"/>
      <c r="N683" s="228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0" t="s">
        <v>185</v>
      </c>
      <c r="AU683" s="20" t="s">
        <v>82</v>
      </c>
    </row>
    <row r="684" s="13" customFormat="1">
      <c r="A684" s="13"/>
      <c r="B684" s="241"/>
      <c r="C684" s="242"/>
      <c r="D684" s="224" t="s">
        <v>187</v>
      </c>
      <c r="E684" s="243" t="s">
        <v>30</v>
      </c>
      <c r="F684" s="244" t="s">
        <v>5056</v>
      </c>
      <c r="G684" s="242"/>
      <c r="H684" s="245">
        <v>1</v>
      </c>
      <c r="I684" s="246"/>
      <c r="J684" s="242"/>
      <c r="K684" s="242"/>
      <c r="L684" s="247"/>
      <c r="M684" s="248"/>
      <c r="N684" s="249"/>
      <c r="O684" s="249"/>
      <c r="P684" s="249"/>
      <c r="Q684" s="249"/>
      <c r="R684" s="249"/>
      <c r="S684" s="249"/>
      <c r="T684" s="250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1" t="s">
        <v>187</v>
      </c>
      <c r="AU684" s="251" t="s">
        <v>82</v>
      </c>
      <c r="AV684" s="13" t="s">
        <v>82</v>
      </c>
      <c r="AW684" s="13" t="s">
        <v>36</v>
      </c>
      <c r="AX684" s="13" t="s">
        <v>73</v>
      </c>
      <c r="AY684" s="251" t="s">
        <v>175</v>
      </c>
    </row>
    <row r="685" s="13" customFormat="1">
      <c r="A685" s="13"/>
      <c r="B685" s="241"/>
      <c r="C685" s="242"/>
      <c r="D685" s="224" t="s">
        <v>187</v>
      </c>
      <c r="E685" s="243" t="s">
        <v>30</v>
      </c>
      <c r="F685" s="244" t="s">
        <v>5057</v>
      </c>
      <c r="G685" s="242"/>
      <c r="H685" s="245">
        <v>2</v>
      </c>
      <c r="I685" s="246"/>
      <c r="J685" s="242"/>
      <c r="K685" s="242"/>
      <c r="L685" s="247"/>
      <c r="M685" s="248"/>
      <c r="N685" s="249"/>
      <c r="O685" s="249"/>
      <c r="P685" s="249"/>
      <c r="Q685" s="249"/>
      <c r="R685" s="249"/>
      <c r="S685" s="249"/>
      <c r="T685" s="250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1" t="s">
        <v>187</v>
      </c>
      <c r="AU685" s="251" t="s">
        <v>82</v>
      </c>
      <c r="AV685" s="13" t="s">
        <v>82</v>
      </c>
      <c r="AW685" s="13" t="s">
        <v>36</v>
      </c>
      <c r="AX685" s="13" t="s">
        <v>73</v>
      </c>
      <c r="AY685" s="251" t="s">
        <v>175</v>
      </c>
    </row>
    <row r="686" s="13" customFormat="1">
      <c r="A686" s="13"/>
      <c r="B686" s="241"/>
      <c r="C686" s="242"/>
      <c r="D686" s="224" t="s">
        <v>187</v>
      </c>
      <c r="E686" s="243" t="s">
        <v>30</v>
      </c>
      <c r="F686" s="244" t="s">
        <v>5058</v>
      </c>
      <c r="G686" s="242"/>
      <c r="H686" s="245">
        <v>2</v>
      </c>
      <c r="I686" s="246"/>
      <c r="J686" s="242"/>
      <c r="K686" s="242"/>
      <c r="L686" s="247"/>
      <c r="M686" s="248"/>
      <c r="N686" s="249"/>
      <c r="O686" s="249"/>
      <c r="P686" s="249"/>
      <c r="Q686" s="249"/>
      <c r="R686" s="249"/>
      <c r="S686" s="249"/>
      <c r="T686" s="250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1" t="s">
        <v>187</v>
      </c>
      <c r="AU686" s="251" t="s">
        <v>82</v>
      </c>
      <c r="AV686" s="13" t="s">
        <v>82</v>
      </c>
      <c r="AW686" s="13" t="s">
        <v>36</v>
      </c>
      <c r="AX686" s="13" t="s">
        <v>73</v>
      </c>
      <c r="AY686" s="251" t="s">
        <v>175</v>
      </c>
    </row>
    <row r="687" s="13" customFormat="1">
      <c r="A687" s="13"/>
      <c r="B687" s="241"/>
      <c r="C687" s="242"/>
      <c r="D687" s="224" t="s">
        <v>187</v>
      </c>
      <c r="E687" s="243" t="s">
        <v>30</v>
      </c>
      <c r="F687" s="244" t="s">
        <v>5059</v>
      </c>
      <c r="G687" s="242"/>
      <c r="H687" s="245">
        <v>1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1" t="s">
        <v>187</v>
      </c>
      <c r="AU687" s="251" t="s">
        <v>82</v>
      </c>
      <c r="AV687" s="13" t="s">
        <v>82</v>
      </c>
      <c r="AW687" s="13" t="s">
        <v>36</v>
      </c>
      <c r="AX687" s="13" t="s">
        <v>73</v>
      </c>
      <c r="AY687" s="251" t="s">
        <v>175</v>
      </c>
    </row>
    <row r="688" s="13" customFormat="1">
      <c r="A688" s="13"/>
      <c r="B688" s="241"/>
      <c r="C688" s="242"/>
      <c r="D688" s="224" t="s">
        <v>187</v>
      </c>
      <c r="E688" s="243" t="s">
        <v>30</v>
      </c>
      <c r="F688" s="244" t="s">
        <v>5060</v>
      </c>
      <c r="G688" s="242"/>
      <c r="H688" s="245">
        <v>2</v>
      </c>
      <c r="I688" s="246"/>
      <c r="J688" s="242"/>
      <c r="K688" s="242"/>
      <c r="L688" s="247"/>
      <c r="M688" s="248"/>
      <c r="N688" s="249"/>
      <c r="O688" s="249"/>
      <c r="P688" s="249"/>
      <c r="Q688" s="249"/>
      <c r="R688" s="249"/>
      <c r="S688" s="249"/>
      <c r="T688" s="250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1" t="s">
        <v>187</v>
      </c>
      <c r="AU688" s="251" t="s">
        <v>82</v>
      </c>
      <c r="AV688" s="13" t="s">
        <v>82</v>
      </c>
      <c r="AW688" s="13" t="s">
        <v>36</v>
      </c>
      <c r="AX688" s="13" t="s">
        <v>73</v>
      </c>
      <c r="AY688" s="251" t="s">
        <v>175</v>
      </c>
    </row>
    <row r="689" s="13" customFormat="1">
      <c r="A689" s="13"/>
      <c r="B689" s="241"/>
      <c r="C689" s="242"/>
      <c r="D689" s="224" t="s">
        <v>187</v>
      </c>
      <c r="E689" s="243" t="s">
        <v>30</v>
      </c>
      <c r="F689" s="244" t="s">
        <v>5061</v>
      </c>
      <c r="G689" s="242"/>
      <c r="H689" s="245">
        <v>2</v>
      </c>
      <c r="I689" s="246"/>
      <c r="J689" s="242"/>
      <c r="K689" s="242"/>
      <c r="L689" s="247"/>
      <c r="M689" s="248"/>
      <c r="N689" s="249"/>
      <c r="O689" s="249"/>
      <c r="P689" s="249"/>
      <c r="Q689" s="249"/>
      <c r="R689" s="249"/>
      <c r="S689" s="249"/>
      <c r="T689" s="250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1" t="s">
        <v>187</v>
      </c>
      <c r="AU689" s="251" t="s">
        <v>82</v>
      </c>
      <c r="AV689" s="13" t="s">
        <v>82</v>
      </c>
      <c r="AW689" s="13" t="s">
        <v>36</v>
      </c>
      <c r="AX689" s="13" t="s">
        <v>73</v>
      </c>
      <c r="AY689" s="251" t="s">
        <v>175</v>
      </c>
    </row>
    <row r="690" s="13" customFormat="1">
      <c r="A690" s="13"/>
      <c r="B690" s="241"/>
      <c r="C690" s="242"/>
      <c r="D690" s="224" t="s">
        <v>187</v>
      </c>
      <c r="E690" s="243" t="s">
        <v>30</v>
      </c>
      <c r="F690" s="244" t="s">
        <v>5062</v>
      </c>
      <c r="G690" s="242"/>
      <c r="H690" s="245">
        <v>1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1" t="s">
        <v>187</v>
      </c>
      <c r="AU690" s="251" t="s">
        <v>82</v>
      </c>
      <c r="AV690" s="13" t="s">
        <v>82</v>
      </c>
      <c r="AW690" s="13" t="s">
        <v>36</v>
      </c>
      <c r="AX690" s="13" t="s">
        <v>73</v>
      </c>
      <c r="AY690" s="251" t="s">
        <v>175</v>
      </c>
    </row>
    <row r="691" s="13" customFormat="1">
      <c r="A691" s="13"/>
      <c r="B691" s="241"/>
      <c r="C691" s="242"/>
      <c r="D691" s="224" t="s">
        <v>187</v>
      </c>
      <c r="E691" s="243" t="s">
        <v>30</v>
      </c>
      <c r="F691" s="244" t="s">
        <v>5063</v>
      </c>
      <c r="G691" s="242"/>
      <c r="H691" s="245">
        <v>20</v>
      </c>
      <c r="I691" s="246"/>
      <c r="J691" s="242"/>
      <c r="K691" s="242"/>
      <c r="L691" s="247"/>
      <c r="M691" s="248"/>
      <c r="N691" s="249"/>
      <c r="O691" s="249"/>
      <c r="P691" s="249"/>
      <c r="Q691" s="249"/>
      <c r="R691" s="249"/>
      <c r="S691" s="249"/>
      <c r="T691" s="250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1" t="s">
        <v>187</v>
      </c>
      <c r="AU691" s="251" t="s">
        <v>82</v>
      </c>
      <c r="AV691" s="13" t="s">
        <v>82</v>
      </c>
      <c r="AW691" s="13" t="s">
        <v>36</v>
      </c>
      <c r="AX691" s="13" t="s">
        <v>73</v>
      </c>
      <c r="AY691" s="251" t="s">
        <v>175</v>
      </c>
    </row>
    <row r="692" s="13" customFormat="1">
      <c r="A692" s="13"/>
      <c r="B692" s="241"/>
      <c r="C692" s="242"/>
      <c r="D692" s="224" t="s">
        <v>187</v>
      </c>
      <c r="E692" s="243" t="s">
        <v>30</v>
      </c>
      <c r="F692" s="244" t="s">
        <v>5064</v>
      </c>
      <c r="G692" s="242"/>
      <c r="H692" s="245">
        <v>1</v>
      </c>
      <c r="I692" s="246"/>
      <c r="J692" s="242"/>
      <c r="K692" s="242"/>
      <c r="L692" s="247"/>
      <c r="M692" s="248"/>
      <c r="N692" s="249"/>
      <c r="O692" s="249"/>
      <c r="P692" s="249"/>
      <c r="Q692" s="249"/>
      <c r="R692" s="249"/>
      <c r="S692" s="249"/>
      <c r="T692" s="250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1" t="s">
        <v>187</v>
      </c>
      <c r="AU692" s="251" t="s">
        <v>82</v>
      </c>
      <c r="AV692" s="13" t="s">
        <v>82</v>
      </c>
      <c r="AW692" s="13" t="s">
        <v>36</v>
      </c>
      <c r="AX692" s="13" t="s">
        <v>73</v>
      </c>
      <c r="AY692" s="251" t="s">
        <v>175</v>
      </c>
    </row>
    <row r="693" s="13" customFormat="1">
      <c r="A693" s="13"/>
      <c r="B693" s="241"/>
      <c r="C693" s="242"/>
      <c r="D693" s="224" t="s">
        <v>187</v>
      </c>
      <c r="E693" s="243" t="s">
        <v>30</v>
      </c>
      <c r="F693" s="244" t="s">
        <v>5065</v>
      </c>
      <c r="G693" s="242"/>
      <c r="H693" s="245">
        <v>1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1" t="s">
        <v>187</v>
      </c>
      <c r="AU693" s="251" t="s">
        <v>82</v>
      </c>
      <c r="AV693" s="13" t="s">
        <v>82</v>
      </c>
      <c r="AW693" s="13" t="s">
        <v>36</v>
      </c>
      <c r="AX693" s="13" t="s">
        <v>73</v>
      </c>
      <c r="AY693" s="251" t="s">
        <v>175</v>
      </c>
    </row>
    <row r="694" s="13" customFormat="1">
      <c r="A694" s="13"/>
      <c r="B694" s="241"/>
      <c r="C694" s="242"/>
      <c r="D694" s="224" t="s">
        <v>187</v>
      </c>
      <c r="E694" s="243" t="s">
        <v>30</v>
      </c>
      <c r="F694" s="244" t="s">
        <v>5066</v>
      </c>
      <c r="G694" s="242"/>
      <c r="H694" s="245">
        <v>6</v>
      </c>
      <c r="I694" s="246"/>
      <c r="J694" s="242"/>
      <c r="K694" s="242"/>
      <c r="L694" s="247"/>
      <c r="M694" s="248"/>
      <c r="N694" s="249"/>
      <c r="O694" s="249"/>
      <c r="P694" s="249"/>
      <c r="Q694" s="249"/>
      <c r="R694" s="249"/>
      <c r="S694" s="249"/>
      <c r="T694" s="250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1" t="s">
        <v>187</v>
      </c>
      <c r="AU694" s="251" t="s">
        <v>82</v>
      </c>
      <c r="AV694" s="13" t="s">
        <v>82</v>
      </c>
      <c r="AW694" s="13" t="s">
        <v>36</v>
      </c>
      <c r="AX694" s="13" t="s">
        <v>73</v>
      </c>
      <c r="AY694" s="251" t="s">
        <v>175</v>
      </c>
    </row>
    <row r="695" s="13" customFormat="1">
      <c r="A695" s="13"/>
      <c r="B695" s="241"/>
      <c r="C695" s="242"/>
      <c r="D695" s="224" t="s">
        <v>187</v>
      </c>
      <c r="E695" s="243" t="s">
        <v>30</v>
      </c>
      <c r="F695" s="244" t="s">
        <v>5067</v>
      </c>
      <c r="G695" s="242"/>
      <c r="H695" s="245">
        <v>2</v>
      </c>
      <c r="I695" s="246"/>
      <c r="J695" s="242"/>
      <c r="K695" s="242"/>
      <c r="L695" s="247"/>
      <c r="M695" s="248"/>
      <c r="N695" s="249"/>
      <c r="O695" s="249"/>
      <c r="P695" s="249"/>
      <c r="Q695" s="249"/>
      <c r="R695" s="249"/>
      <c r="S695" s="249"/>
      <c r="T695" s="250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1" t="s">
        <v>187</v>
      </c>
      <c r="AU695" s="251" t="s">
        <v>82</v>
      </c>
      <c r="AV695" s="13" t="s">
        <v>82</v>
      </c>
      <c r="AW695" s="13" t="s">
        <v>36</v>
      </c>
      <c r="AX695" s="13" t="s">
        <v>73</v>
      </c>
      <c r="AY695" s="251" t="s">
        <v>175</v>
      </c>
    </row>
    <row r="696" s="13" customFormat="1">
      <c r="A696" s="13"/>
      <c r="B696" s="241"/>
      <c r="C696" s="242"/>
      <c r="D696" s="224" t="s">
        <v>187</v>
      </c>
      <c r="E696" s="243" t="s">
        <v>30</v>
      </c>
      <c r="F696" s="244" t="s">
        <v>5068</v>
      </c>
      <c r="G696" s="242"/>
      <c r="H696" s="245">
        <v>3</v>
      </c>
      <c r="I696" s="246"/>
      <c r="J696" s="242"/>
      <c r="K696" s="242"/>
      <c r="L696" s="247"/>
      <c r="M696" s="248"/>
      <c r="N696" s="249"/>
      <c r="O696" s="249"/>
      <c r="P696" s="249"/>
      <c r="Q696" s="249"/>
      <c r="R696" s="249"/>
      <c r="S696" s="249"/>
      <c r="T696" s="250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1" t="s">
        <v>187</v>
      </c>
      <c r="AU696" s="251" t="s">
        <v>82</v>
      </c>
      <c r="AV696" s="13" t="s">
        <v>82</v>
      </c>
      <c r="AW696" s="13" t="s">
        <v>36</v>
      </c>
      <c r="AX696" s="13" t="s">
        <v>73</v>
      </c>
      <c r="AY696" s="251" t="s">
        <v>175</v>
      </c>
    </row>
    <row r="697" s="13" customFormat="1">
      <c r="A697" s="13"/>
      <c r="B697" s="241"/>
      <c r="C697" s="242"/>
      <c r="D697" s="224" t="s">
        <v>187</v>
      </c>
      <c r="E697" s="243" t="s">
        <v>30</v>
      </c>
      <c r="F697" s="244" t="s">
        <v>5069</v>
      </c>
      <c r="G697" s="242"/>
      <c r="H697" s="245">
        <v>8</v>
      </c>
      <c r="I697" s="246"/>
      <c r="J697" s="242"/>
      <c r="K697" s="242"/>
      <c r="L697" s="247"/>
      <c r="M697" s="248"/>
      <c r="N697" s="249"/>
      <c r="O697" s="249"/>
      <c r="P697" s="249"/>
      <c r="Q697" s="249"/>
      <c r="R697" s="249"/>
      <c r="S697" s="249"/>
      <c r="T697" s="250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1" t="s">
        <v>187</v>
      </c>
      <c r="AU697" s="251" t="s">
        <v>82</v>
      </c>
      <c r="AV697" s="13" t="s">
        <v>82</v>
      </c>
      <c r="AW697" s="13" t="s">
        <v>36</v>
      </c>
      <c r="AX697" s="13" t="s">
        <v>73</v>
      </c>
      <c r="AY697" s="251" t="s">
        <v>175</v>
      </c>
    </row>
    <row r="698" s="13" customFormat="1">
      <c r="A698" s="13"/>
      <c r="B698" s="241"/>
      <c r="C698" s="242"/>
      <c r="D698" s="224" t="s">
        <v>187</v>
      </c>
      <c r="E698" s="243" t="s">
        <v>30</v>
      </c>
      <c r="F698" s="244" t="s">
        <v>5070</v>
      </c>
      <c r="G698" s="242"/>
      <c r="H698" s="245">
        <v>12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1" t="s">
        <v>187</v>
      </c>
      <c r="AU698" s="251" t="s">
        <v>82</v>
      </c>
      <c r="AV698" s="13" t="s">
        <v>82</v>
      </c>
      <c r="AW698" s="13" t="s">
        <v>36</v>
      </c>
      <c r="AX698" s="13" t="s">
        <v>73</v>
      </c>
      <c r="AY698" s="251" t="s">
        <v>175</v>
      </c>
    </row>
    <row r="699" s="13" customFormat="1">
      <c r="A699" s="13"/>
      <c r="B699" s="241"/>
      <c r="C699" s="242"/>
      <c r="D699" s="224" t="s">
        <v>187</v>
      </c>
      <c r="E699" s="243" t="s">
        <v>30</v>
      </c>
      <c r="F699" s="244" t="s">
        <v>5071</v>
      </c>
      <c r="G699" s="242"/>
      <c r="H699" s="245">
        <v>2</v>
      </c>
      <c r="I699" s="246"/>
      <c r="J699" s="242"/>
      <c r="K699" s="242"/>
      <c r="L699" s="247"/>
      <c r="M699" s="248"/>
      <c r="N699" s="249"/>
      <c r="O699" s="249"/>
      <c r="P699" s="249"/>
      <c r="Q699" s="249"/>
      <c r="R699" s="249"/>
      <c r="S699" s="249"/>
      <c r="T699" s="250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1" t="s">
        <v>187</v>
      </c>
      <c r="AU699" s="251" t="s">
        <v>82</v>
      </c>
      <c r="AV699" s="13" t="s">
        <v>82</v>
      </c>
      <c r="AW699" s="13" t="s">
        <v>36</v>
      </c>
      <c r="AX699" s="13" t="s">
        <v>73</v>
      </c>
      <c r="AY699" s="251" t="s">
        <v>175</v>
      </c>
    </row>
    <row r="700" s="13" customFormat="1">
      <c r="A700" s="13"/>
      <c r="B700" s="241"/>
      <c r="C700" s="242"/>
      <c r="D700" s="224" t="s">
        <v>187</v>
      </c>
      <c r="E700" s="243" t="s">
        <v>30</v>
      </c>
      <c r="F700" s="244" t="s">
        <v>5072</v>
      </c>
      <c r="G700" s="242"/>
      <c r="H700" s="245">
        <v>2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1" t="s">
        <v>187</v>
      </c>
      <c r="AU700" s="251" t="s">
        <v>82</v>
      </c>
      <c r="AV700" s="13" t="s">
        <v>82</v>
      </c>
      <c r="AW700" s="13" t="s">
        <v>36</v>
      </c>
      <c r="AX700" s="13" t="s">
        <v>73</v>
      </c>
      <c r="AY700" s="251" t="s">
        <v>175</v>
      </c>
    </row>
    <row r="701" s="13" customFormat="1">
      <c r="A701" s="13"/>
      <c r="B701" s="241"/>
      <c r="C701" s="242"/>
      <c r="D701" s="224" t="s">
        <v>187</v>
      </c>
      <c r="E701" s="243" t="s">
        <v>30</v>
      </c>
      <c r="F701" s="244" t="s">
        <v>5073</v>
      </c>
      <c r="G701" s="242"/>
      <c r="H701" s="245">
        <v>2</v>
      </c>
      <c r="I701" s="246"/>
      <c r="J701" s="242"/>
      <c r="K701" s="242"/>
      <c r="L701" s="247"/>
      <c r="M701" s="248"/>
      <c r="N701" s="249"/>
      <c r="O701" s="249"/>
      <c r="P701" s="249"/>
      <c r="Q701" s="249"/>
      <c r="R701" s="249"/>
      <c r="S701" s="249"/>
      <c r="T701" s="250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1" t="s">
        <v>187</v>
      </c>
      <c r="AU701" s="251" t="s">
        <v>82</v>
      </c>
      <c r="AV701" s="13" t="s">
        <v>82</v>
      </c>
      <c r="AW701" s="13" t="s">
        <v>36</v>
      </c>
      <c r="AX701" s="13" t="s">
        <v>73</v>
      </c>
      <c r="AY701" s="251" t="s">
        <v>175</v>
      </c>
    </row>
    <row r="702" s="13" customFormat="1">
      <c r="A702" s="13"/>
      <c r="B702" s="241"/>
      <c r="C702" s="242"/>
      <c r="D702" s="224" t="s">
        <v>187</v>
      </c>
      <c r="E702" s="243" t="s">
        <v>30</v>
      </c>
      <c r="F702" s="244" t="s">
        <v>5074</v>
      </c>
      <c r="G702" s="242"/>
      <c r="H702" s="245">
        <v>3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1" t="s">
        <v>187</v>
      </c>
      <c r="AU702" s="251" t="s">
        <v>82</v>
      </c>
      <c r="AV702" s="13" t="s">
        <v>82</v>
      </c>
      <c r="AW702" s="13" t="s">
        <v>36</v>
      </c>
      <c r="AX702" s="13" t="s">
        <v>73</v>
      </c>
      <c r="AY702" s="251" t="s">
        <v>175</v>
      </c>
    </row>
    <row r="703" s="13" customFormat="1">
      <c r="A703" s="13"/>
      <c r="B703" s="241"/>
      <c r="C703" s="242"/>
      <c r="D703" s="224" t="s">
        <v>187</v>
      </c>
      <c r="E703" s="243" t="s">
        <v>30</v>
      </c>
      <c r="F703" s="244" t="s">
        <v>4960</v>
      </c>
      <c r="G703" s="242"/>
      <c r="H703" s="245">
        <v>1</v>
      </c>
      <c r="I703" s="246"/>
      <c r="J703" s="242"/>
      <c r="K703" s="242"/>
      <c r="L703" s="247"/>
      <c r="M703" s="248"/>
      <c r="N703" s="249"/>
      <c r="O703" s="249"/>
      <c r="P703" s="249"/>
      <c r="Q703" s="249"/>
      <c r="R703" s="249"/>
      <c r="S703" s="249"/>
      <c r="T703" s="250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1" t="s">
        <v>187</v>
      </c>
      <c r="AU703" s="251" t="s">
        <v>82</v>
      </c>
      <c r="AV703" s="13" t="s">
        <v>82</v>
      </c>
      <c r="AW703" s="13" t="s">
        <v>36</v>
      </c>
      <c r="AX703" s="13" t="s">
        <v>73</v>
      </c>
      <c r="AY703" s="251" t="s">
        <v>175</v>
      </c>
    </row>
    <row r="704" s="14" customFormat="1">
      <c r="A704" s="14"/>
      <c r="B704" s="252"/>
      <c r="C704" s="253"/>
      <c r="D704" s="224" t="s">
        <v>187</v>
      </c>
      <c r="E704" s="254" t="s">
        <v>30</v>
      </c>
      <c r="F704" s="255" t="s">
        <v>190</v>
      </c>
      <c r="G704" s="253"/>
      <c r="H704" s="256">
        <v>74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2" t="s">
        <v>187</v>
      </c>
      <c r="AU704" s="262" t="s">
        <v>82</v>
      </c>
      <c r="AV704" s="14" t="s">
        <v>181</v>
      </c>
      <c r="AW704" s="14" t="s">
        <v>36</v>
      </c>
      <c r="AX704" s="14" t="s">
        <v>80</v>
      </c>
      <c r="AY704" s="262" t="s">
        <v>175</v>
      </c>
    </row>
    <row r="705" s="2" customFormat="1" ht="16.5" customHeight="1">
      <c r="A705" s="42"/>
      <c r="B705" s="43"/>
      <c r="C705" s="211" t="s">
        <v>1442</v>
      </c>
      <c r="D705" s="211" t="s">
        <v>176</v>
      </c>
      <c r="E705" s="212" t="s">
        <v>5075</v>
      </c>
      <c r="F705" s="213" t="s">
        <v>5076</v>
      </c>
      <c r="G705" s="214" t="s">
        <v>3621</v>
      </c>
      <c r="H705" s="215">
        <v>2</v>
      </c>
      <c r="I705" s="216"/>
      <c r="J705" s="217">
        <f>ROUND(I705*H705,2)</f>
        <v>0</v>
      </c>
      <c r="K705" s="213" t="s">
        <v>180</v>
      </c>
      <c r="L705" s="48"/>
      <c r="M705" s="218" t="s">
        <v>30</v>
      </c>
      <c r="N705" s="219" t="s">
        <v>44</v>
      </c>
      <c r="O705" s="88"/>
      <c r="P705" s="220">
        <f>O705*H705</f>
        <v>0</v>
      </c>
      <c r="Q705" s="220">
        <v>0</v>
      </c>
      <c r="R705" s="220">
        <f>Q705*H705</f>
        <v>0</v>
      </c>
      <c r="S705" s="220">
        <v>0</v>
      </c>
      <c r="T705" s="221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22" t="s">
        <v>1274</v>
      </c>
      <c r="AT705" s="222" t="s">
        <v>176</v>
      </c>
      <c r="AU705" s="222" t="s">
        <v>82</v>
      </c>
      <c r="AY705" s="20" t="s">
        <v>175</v>
      </c>
      <c r="BE705" s="223">
        <f>IF(N705="základní",J705,0)</f>
        <v>0</v>
      </c>
      <c r="BF705" s="223">
        <f>IF(N705="snížená",J705,0)</f>
        <v>0</v>
      </c>
      <c r="BG705" s="223">
        <f>IF(N705="zákl. přenesená",J705,0)</f>
        <v>0</v>
      </c>
      <c r="BH705" s="223">
        <f>IF(N705="sníž. přenesená",J705,0)</f>
        <v>0</v>
      </c>
      <c r="BI705" s="223">
        <f>IF(N705="nulová",J705,0)</f>
        <v>0</v>
      </c>
      <c r="BJ705" s="20" t="s">
        <v>80</v>
      </c>
      <c r="BK705" s="223">
        <f>ROUND(I705*H705,2)</f>
        <v>0</v>
      </c>
      <c r="BL705" s="20" t="s">
        <v>1274</v>
      </c>
      <c r="BM705" s="222" t="s">
        <v>5077</v>
      </c>
    </row>
    <row r="706" s="2" customFormat="1">
      <c r="A706" s="42"/>
      <c r="B706" s="43"/>
      <c r="C706" s="44"/>
      <c r="D706" s="224" t="s">
        <v>183</v>
      </c>
      <c r="E706" s="44"/>
      <c r="F706" s="225" t="s">
        <v>5078</v>
      </c>
      <c r="G706" s="44"/>
      <c r="H706" s="44"/>
      <c r="I706" s="226"/>
      <c r="J706" s="44"/>
      <c r="K706" s="44"/>
      <c r="L706" s="48"/>
      <c r="M706" s="227"/>
      <c r="N706" s="228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0" t="s">
        <v>183</v>
      </c>
      <c r="AU706" s="20" t="s">
        <v>82</v>
      </c>
    </row>
    <row r="707" s="2" customFormat="1">
      <c r="A707" s="42"/>
      <c r="B707" s="43"/>
      <c r="C707" s="44"/>
      <c r="D707" s="229" t="s">
        <v>185</v>
      </c>
      <c r="E707" s="44"/>
      <c r="F707" s="230" t="s">
        <v>5079</v>
      </c>
      <c r="G707" s="44"/>
      <c r="H707" s="44"/>
      <c r="I707" s="226"/>
      <c r="J707" s="44"/>
      <c r="K707" s="44"/>
      <c r="L707" s="48"/>
      <c r="M707" s="227"/>
      <c r="N707" s="228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0" t="s">
        <v>185</v>
      </c>
      <c r="AU707" s="20" t="s">
        <v>82</v>
      </c>
    </row>
    <row r="708" s="2" customFormat="1" ht="16.5" customHeight="1">
      <c r="A708" s="42"/>
      <c r="B708" s="43"/>
      <c r="C708" s="211" t="s">
        <v>1449</v>
      </c>
      <c r="D708" s="211" t="s">
        <v>176</v>
      </c>
      <c r="E708" s="212" t="s">
        <v>5080</v>
      </c>
      <c r="F708" s="213" t="s">
        <v>5081</v>
      </c>
      <c r="G708" s="214" t="s">
        <v>567</v>
      </c>
      <c r="H708" s="215">
        <v>1</v>
      </c>
      <c r="I708" s="216"/>
      <c r="J708" s="217">
        <f>ROUND(I708*H708,2)</f>
        <v>0</v>
      </c>
      <c r="K708" s="213" t="s">
        <v>180</v>
      </c>
      <c r="L708" s="48"/>
      <c r="M708" s="218" t="s">
        <v>30</v>
      </c>
      <c r="N708" s="219" t="s">
        <v>44</v>
      </c>
      <c r="O708" s="88"/>
      <c r="P708" s="220">
        <f>O708*H708</f>
        <v>0</v>
      </c>
      <c r="Q708" s="220">
        <v>0</v>
      </c>
      <c r="R708" s="220">
        <f>Q708*H708</f>
        <v>0</v>
      </c>
      <c r="S708" s="220">
        <v>0</v>
      </c>
      <c r="T708" s="221">
        <f>S708*H708</f>
        <v>0</v>
      </c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R708" s="222" t="s">
        <v>1274</v>
      </c>
      <c r="AT708" s="222" t="s">
        <v>176</v>
      </c>
      <c r="AU708" s="222" t="s">
        <v>82</v>
      </c>
      <c r="AY708" s="20" t="s">
        <v>175</v>
      </c>
      <c r="BE708" s="223">
        <f>IF(N708="základní",J708,0)</f>
        <v>0</v>
      </c>
      <c r="BF708" s="223">
        <f>IF(N708="snížená",J708,0)</f>
        <v>0</v>
      </c>
      <c r="BG708" s="223">
        <f>IF(N708="zákl. přenesená",J708,0)</f>
        <v>0</v>
      </c>
      <c r="BH708" s="223">
        <f>IF(N708="sníž. přenesená",J708,0)</f>
        <v>0</v>
      </c>
      <c r="BI708" s="223">
        <f>IF(N708="nulová",J708,0)</f>
        <v>0</v>
      </c>
      <c r="BJ708" s="20" t="s">
        <v>80</v>
      </c>
      <c r="BK708" s="223">
        <f>ROUND(I708*H708,2)</f>
        <v>0</v>
      </c>
      <c r="BL708" s="20" t="s">
        <v>1274</v>
      </c>
      <c r="BM708" s="222" t="s">
        <v>5082</v>
      </c>
    </row>
    <row r="709" s="2" customFormat="1">
      <c r="A709" s="42"/>
      <c r="B709" s="43"/>
      <c r="C709" s="44"/>
      <c r="D709" s="224" t="s">
        <v>183</v>
      </c>
      <c r="E709" s="44"/>
      <c r="F709" s="225" t="s">
        <v>5083</v>
      </c>
      <c r="G709" s="44"/>
      <c r="H709" s="44"/>
      <c r="I709" s="226"/>
      <c r="J709" s="44"/>
      <c r="K709" s="44"/>
      <c r="L709" s="48"/>
      <c r="M709" s="227"/>
      <c r="N709" s="228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T709" s="20" t="s">
        <v>183</v>
      </c>
      <c r="AU709" s="20" t="s">
        <v>82</v>
      </c>
    </row>
    <row r="710" s="2" customFormat="1">
      <c r="A710" s="42"/>
      <c r="B710" s="43"/>
      <c r="C710" s="44"/>
      <c r="D710" s="229" t="s">
        <v>185</v>
      </c>
      <c r="E710" s="44"/>
      <c r="F710" s="230" t="s">
        <v>5084</v>
      </c>
      <c r="G710" s="44"/>
      <c r="H710" s="44"/>
      <c r="I710" s="226"/>
      <c r="J710" s="44"/>
      <c r="K710" s="44"/>
      <c r="L710" s="48"/>
      <c r="M710" s="227"/>
      <c r="N710" s="228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0" t="s">
        <v>185</v>
      </c>
      <c r="AU710" s="20" t="s">
        <v>82</v>
      </c>
    </row>
    <row r="711" s="2" customFormat="1" ht="16.5" customHeight="1">
      <c r="A711" s="42"/>
      <c r="B711" s="43"/>
      <c r="C711" s="211" t="s">
        <v>1454</v>
      </c>
      <c r="D711" s="211" t="s">
        <v>176</v>
      </c>
      <c r="E711" s="212" t="s">
        <v>5085</v>
      </c>
      <c r="F711" s="213" t="s">
        <v>5086</v>
      </c>
      <c r="G711" s="214" t="s">
        <v>567</v>
      </c>
      <c r="H711" s="215">
        <v>2</v>
      </c>
      <c r="I711" s="216"/>
      <c r="J711" s="217">
        <f>ROUND(I711*H711,2)</f>
        <v>0</v>
      </c>
      <c r="K711" s="213" t="s">
        <v>180</v>
      </c>
      <c r="L711" s="48"/>
      <c r="M711" s="218" t="s">
        <v>30</v>
      </c>
      <c r="N711" s="219" t="s">
        <v>44</v>
      </c>
      <c r="O711" s="88"/>
      <c r="P711" s="220">
        <f>O711*H711</f>
        <v>0</v>
      </c>
      <c r="Q711" s="220">
        <v>0</v>
      </c>
      <c r="R711" s="220">
        <f>Q711*H711</f>
        <v>0</v>
      </c>
      <c r="S711" s="220">
        <v>0</v>
      </c>
      <c r="T711" s="221">
        <f>S711*H711</f>
        <v>0</v>
      </c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R711" s="222" t="s">
        <v>1274</v>
      </c>
      <c r="AT711" s="222" t="s">
        <v>176</v>
      </c>
      <c r="AU711" s="222" t="s">
        <v>82</v>
      </c>
      <c r="AY711" s="20" t="s">
        <v>175</v>
      </c>
      <c r="BE711" s="223">
        <f>IF(N711="základní",J711,0)</f>
        <v>0</v>
      </c>
      <c r="BF711" s="223">
        <f>IF(N711="snížená",J711,0)</f>
        <v>0</v>
      </c>
      <c r="BG711" s="223">
        <f>IF(N711="zákl. přenesená",J711,0)</f>
        <v>0</v>
      </c>
      <c r="BH711" s="223">
        <f>IF(N711="sníž. přenesená",J711,0)</f>
        <v>0</v>
      </c>
      <c r="BI711" s="223">
        <f>IF(N711="nulová",J711,0)</f>
        <v>0</v>
      </c>
      <c r="BJ711" s="20" t="s">
        <v>80</v>
      </c>
      <c r="BK711" s="223">
        <f>ROUND(I711*H711,2)</f>
        <v>0</v>
      </c>
      <c r="BL711" s="20" t="s">
        <v>1274</v>
      </c>
      <c r="BM711" s="222" t="s">
        <v>5087</v>
      </c>
    </row>
    <row r="712" s="2" customFormat="1">
      <c r="A712" s="42"/>
      <c r="B712" s="43"/>
      <c r="C712" s="44"/>
      <c r="D712" s="224" t="s">
        <v>183</v>
      </c>
      <c r="E712" s="44"/>
      <c r="F712" s="225" t="s">
        <v>5088</v>
      </c>
      <c r="G712" s="44"/>
      <c r="H712" s="44"/>
      <c r="I712" s="226"/>
      <c r="J712" s="44"/>
      <c r="K712" s="44"/>
      <c r="L712" s="48"/>
      <c r="M712" s="227"/>
      <c r="N712" s="228"/>
      <c r="O712" s="88"/>
      <c r="P712" s="88"/>
      <c r="Q712" s="88"/>
      <c r="R712" s="88"/>
      <c r="S712" s="88"/>
      <c r="T712" s="89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T712" s="20" t="s">
        <v>183</v>
      </c>
      <c r="AU712" s="20" t="s">
        <v>82</v>
      </c>
    </row>
    <row r="713" s="2" customFormat="1">
      <c r="A713" s="42"/>
      <c r="B713" s="43"/>
      <c r="C713" s="44"/>
      <c r="D713" s="229" t="s">
        <v>185</v>
      </c>
      <c r="E713" s="44"/>
      <c r="F713" s="230" t="s">
        <v>5089</v>
      </c>
      <c r="G713" s="44"/>
      <c r="H713" s="44"/>
      <c r="I713" s="226"/>
      <c r="J713" s="44"/>
      <c r="K713" s="44"/>
      <c r="L713" s="48"/>
      <c r="M713" s="227"/>
      <c r="N713" s="228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0" t="s">
        <v>185</v>
      </c>
      <c r="AU713" s="20" t="s">
        <v>82</v>
      </c>
    </row>
    <row r="714" s="2" customFormat="1" ht="16.5" customHeight="1">
      <c r="A714" s="42"/>
      <c r="B714" s="43"/>
      <c r="C714" s="211" t="s">
        <v>1466</v>
      </c>
      <c r="D714" s="211" t="s">
        <v>176</v>
      </c>
      <c r="E714" s="212" t="s">
        <v>5090</v>
      </c>
      <c r="F714" s="213" t="s">
        <v>5091</v>
      </c>
      <c r="G714" s="214" t="s">
        <v>567</v>
      </c>
      <c r="H714" s="215">
        <v>2</v>
      </c>
      <c r="I714" s="216"/>
      <c r="J714" s="217">
        <f>ROUND(I714*H714,2)</f>
        <v>0</v>
      </c>
      <c r="K714" s="213" t="s">
        <v>180</v>
      </c>
      <c r="L714" s="48"/>
      <c r="M714" s="218" t="s">
        <v>30</v>
      </c>
      <c r="N714" s="219" t="s">
        <v>44</v>
      </c>
      <c r="O714" s="88"/>
      <c r="P714" s="220">
        <f>O714*H714</f>
        <v>0</v>
      </c>
      <c r="Q714" s="220">
        <v>0</v>
      </c>
      <c r="R714" s="220">
        <f>Q714*H714</f>
        <v>0</v>
      </c>
      <c r="S714" s="220">
        <v>0</v>
      </c>
      <c r="T714" s="221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22" t="s">
        <v>1274</v>
      </c>
      <c r="AT714" s="222" t="s">
        <v>176</v>
      </c>
      <c r="AU714" s="222" t="s">
        <v>82</v>
      </c>
      <c r="AY714" s="20" t="s">
        <v>175</v>
      </c>
      <c r="BE714" s="223">
        <f>IF(N714="základní",J714,0)</f>
        <v>0</v>
      </c>
      <c r="BF714" s="223">
        <f>IF(N714="snížená",J714,0)</f>
        <v>0</v>
      </c>
      <c r="BG714" s="223">
        <f>IF(N714="zákl. přenesená",J714,0)</f>
        <v>0</v>
      </c>
      <c r="BH714" s="223">
        <f>IF(N714="sníž. přenesená",J714,0)</f>
        <v>0</v>
      </c>
      <c r="BI714" s="223">
        <f>IF(N714="nulová",J714,0)</f>
        <v>0</v>
      </c>
      <c r="BJ714" s="20" t="s">
        <v>80</v>
      </c>
      <c r="BK714" s="223">
        <f>ROUND(I714*H714,2)</f>
        <v>0</v>
      </c>
      <c r="BL714" s="20" t="s">
        <v>1274</v>
      </c>
      <c r="BM714" s="222" t="s">
        <v>5092</v>
      </c>
    </row>
    <row r="715" s="2" customFormat="1">
      <c r="A715" s="42"/>
      <c r="B715" s="43"/>
      <c r="C715" s="44"/>
      <c r="D715" s="224" t="s">
        <v>183</v>
      </c>
      <c r="E715" s="44"/>
      <c r="F715" s="225" t="s">
        <v>5093</v>
      </c>
      <c r="G715" s="44"/>
      <c r="H715" s="44"/>
      <c r="I715" s="226"/>
      <c r="J715" s="44"/>
      <c r="K715" s="44"/>
      <c r="L715" s="48"/>
      <c r="M715" s="227"/>
      <c r="N715" s="228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0" t="s">
        <v>183</v>
      </c>
      <c r="AU715" s="20" t="s">
        <v>82</v>
      </c>
    </row>
    <row r="716" s="2" customFormat="1">
      <c r="A716" s="42"/>
      <c r="B716" s="43"/>
      <c r="C716" s="44"/>
      <c r="D716" s="229" t="s">
        <v>185</v>
      </c>
      <c r="E716" s="44"/>
      <c r="F716" s="230" t="s">
        <v>5094</v>
      </c>
      <c r="G716" s="44"/>
      <c r="H716" s="44"/>
      <c r="I716" s="226"/>
      <c r="J716" s="44"/>
      <c r="K716" s="44"/>
      <c r="L716" s="48"/>
      <c r="M716" s="227"/>
      <c r="N716" s="228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0" t="s">
        <v>185</v>
      </c>
      <c r="AU716" s="20" t="s">
        <v>82</v>
      </c>
    </row>
    <row r="717" s="2" customFormat="1" ht="21.75" customHeight="1">
      <c r="A717" s="42"/>
      <c r="B717" s="43"/>
      <c r="C717" s="211" t="s">
        <v>1471</v>
      </c>
      <c r="D717" s="211" t="s">
        <v>176</v>
      </c>
      <c r="E717" s="212" t="s">
        <v>5095</v>
      </c>
      <c r="F717" s="213" t="s">
        <v>5096</v>
      </c>
      <c r="G717" s="214" t="s">
        <v>567</v>
      </c>
      <c r="H717" s="215">
        <v>2</v>
      </c>
      <c r="I717" s="216"/>
      <c r="J717" s="217">
        <f>ROUND(I717*H717,2)</f>
        <v>0</v>
      </c>
      <c r="K717" s="213" t="s">
        <v>180</v>
      </c>
      <c r="L717" s="48"/>
      <c r="M717" s="218" t="s">
        <v>30</v>
      </c>
      <c r="N717" s="219" t="s">
        <v>44</v>
      </c>
      <c r="O717" s="88"/>
      <c r="P717" s="220">
        <f>O717*H717</f>
        <v>0</v>
      </c>
      <c r="Q717" s="220">
        <v>0</v>
      </c>
      <c r="R717" s="220">
        <f>Q717*H717</f>
        <v>0</v>
      </c>
      <c r="S717" s="220">
        <v>0</v>
      </c>
      <c r="T717" s="221">
        <f>S717*H717</f>
        <v>0</v>
      </c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R717" s="222" t="s">
        <v>1274</v>
      </c>
      <c r="AT717" s="222" t="s">
        <v>176</v>
      </c>
      <c r="AU717" s="222" t="s">
        <v>82</v>
      </c>
      <c r="AY717" s="20" t="s">
        <v>175</v>
      </c>
      <c r="BE717" s="223">
        <f>IF(N717="základní",J717,0)</f>
        <v>0</v>
      </c>
      <c r="BF717" s="223">
        <f>IF(N717="snížená",J717,0)</f>
        <v>0</v>
      </c>
      <c r="BG717" s="223">
        <f>IF(N717="zákl. přenesená",J717,0)</f>
        <v>0</v>
      </c>
      <c r="BH717" s="223">
        <f>IF(N717="sníž. přenesená",J717,0)</f>
        <v>0</v>
      </c>
      <c r="BI717" s="223">
        <f>IF(N717="nulová",J717,0)</f>
        <v>0</v>
      </c>
      <c r="BJ717" s="20" t="s">
        <v>80</v>
      </c>
      <c r="BK717" s="223">
        <f>ROUND(I717*H717,2)</f>
        <v>0</v>
      </c>
      <c r="BL717" s="20" t="s">
        <v>1274</v>
      </c>
      <c r="BM717" s="222" t="s">
        <v>5097</v>
      </c>
    </row>
    <row r="718" s="2" customFormat="1">
      <c r="A718" s="42"/>
      <c r="B718" s="43"/>
      <c r="C718" s="44"/>
      <c r="D718" s="224" t="s">
        <v>183</v>
      </c>
      <c r="E718" s="44"/>
      <c r="F718" s="225" t="s">
        <v>5098</v>
      </c>
      <c r="G718" s="44"/>
      <c r="H718" s="44"/>
      <c r="I718" s="226"/>
      <c r="J718" s="44"/>
      <c r="K718" s="44"/>
      <c r="L718" s="48"/>
      <c r="M718" s="227"/>
      <c r="N718" s="228"/>
      <c r="O718" s="88"/>
      <c r="P718" s="88"/>
      <c r="Q718" s="88"/>
      <c r="R718" s="88"/>
      <c r="S718" s="88"/>
      <c r="T718" s="89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T718" s="20" t="s">
        <v>183</v>
      </c>
      <c r="AU718" s="20" t="s">
        <v>82</v>
      </c>
    </row>
    <row r="719" s="2" customFormat="1">
      <c r="A719" s="42"/>
      <c r="B719" s="43"/>
      <c r="C719" s="44"/>
      <c r="D719" s="229" t="s">
        <v>185</v>
      </c>
      <c r="E719" s="44"/>
      <c r="F719" s="230" t="s">
        <v>5099</v>
      </c>
      <c r="G719" s="44"/>
      <c r="H719" s="44"/>
      <c r="I719" s="226"/>
      <c r="J719" s="44"/>
      <c r="K719" s="44"/>
      <c r="L719" s="48"/>
      <c r="M719" s="227"/>
      <c r="N719" s="228"/>
      <c r="O719" s="88"/>
      <c r="P719" s="88"/>
      <c r="Q719" s="88"/>
      <c r="R719" s="88"/>
      <c r="S719" s="88"/>
      <c r="T719" s="89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T719" s="20" t="s">
        <v>185</v>
      </c>
      <c r="AU719" s="20" t="s">
        <v>82</v>
      </c>
    </row>
    <row r="720" s="2" customFormat="1" ht="24.15" customHeight="1">
      <c r="A720" s="42"/>
      <c r="B720" s="43"/>
      <c r="C720" s="211" t="s">
        <v>1478</v>
      </c>
      <c r="D720" s="211" t="s">
        <v>176</v>
      </c>
      <c r="E720" s="212" t="s">
        <v>5100</v>
      </c>
      <c r="F720" s="213" t="s">
        <v>5101</v>
      </c>
      <c r="G720" s="214" t="s">
        <v>5102</v>
      </c>
      <c r="H720" s="215">
        <v>1</v>
      </c>
      <c r="I720" s="216"/>
      <c r="J720" s="217">
        <f>ROUND(I720*H720,2)</f>
        <v>0</v>
      </c>
      <c r="K720" s="213" t="s">
        <v>180</v>
      </c>
      <c r="L720" s="48"/>
      <c r="M720" s="218" t="s">
        <v>30</v>
      </c>
      <c r="N720" s="219" t="s">
        <v>44</v>
      </c>
      <c r="O720" s="88"/>
      <c r="P720" s="220">
        <f>O720*H720</f>
        <v>0</v>
      </c>
      <c r="Q720" s="220">
        <v>0</v>
      </c>
      <c r="R720" s="220">
        <f>Q720*H720</f>
        <v>0</v>
      </c>
      <c r="S720" s="220">
        <v>0</v>
      </c>
      <c r="T720" s="221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22" t="s">
        <v>1274</v>
      </c>
      <c r="AT720" s="222" t="s">
        <v>176</v>
      </c>
      <c r="AU720" s="222" t="s">
        <v>82</v>
      </c>
      <c r="AY720" s="20" t="s">
        <v>175</v>
      </c>
      <c r="BE720" s="223">
        <f>IF(N720="základní",J720,0)</f>
        <v>0</v>
      </c>
      <c r="BF720" s="223">
        <f>IF(N720="snížená",J720,0)</f>
        <v>0</v>
      </c>
      <c r="BG720" s="223">
        <f>IF(N720="zákl. přenesená",J720,0)</f>
        <v>0</v>
      </c>
      <c r="BH720" s="223">
        <f>IF(N720="sníž. přenesená",J720,0)</f>
        <v>0</v>
      </c>
      <c r="BI720" s="223">
        <f>IF(N720="nulová",J720,0)</f>
        <v>0</v>
      </c>
      <c r="BJ720" s="20" t="s">
        <v>80</v>
      </c>
      <c r="BK720" s="223">
        <f>ROUND(I720*H720,2)</f>
        <v>0</v>
      </c>
      <c r="BL720" s="20" t="s">
        <v>1274</v>
      </c>
      <c r="BM720" s="222" t="s">
        <v>5103</v>
      </c>
    </row>
    <row r="721" s="2" customFormat="1">
      <c r="A721" s="42"/>
      <c r="B721" s="43"/>
      <c r="C721" s="44"/>
      <c r="D721" s="224" t="s">
        <v>183</v>
      </c>
      <c r="E721" s="44"/>
      <c r="F721" s="225" t="s">
        <v>5104</v>
      </c>
      <c r="G721" s="44"/>
      <c r="H721" s="44"/>
      <c r="I721" s="226"/>
      <c r="J721" s="44"/>
      <c r="K721" s="44"/>
      <c r="L721" s="48"/>
      <c r="M721" s="227"/>
      <c r="N721" s="228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0" t="s">
        <v>183</v>
      </c>
      <c r="AU721" s="20" t="s">
        <v>82</v>
      </c>
    </row>
    <row r="722" s="2" customFormat="1">
      <c r="A722" s="42"/>
      <c r="B722" s="43"/>
      <c r="C722" s="44"/>
      <c r="D722" s="229" t="s">
        <v>185</v>
      </c>
      <c r="E722" s="44"/>
      <c r="F722" s="230" t="s">
        <v>5105</v>
      </c>
      <c r="G722" s="44"/>
      <c r="H722" s="44"/>
      <c r="I722" s="226"/>
      <c r="J722" s="44"/>
      <c r="K722" s="44"/>
      <c r="L722" s="48"/>
      <c r="M722" s="227"/>
      <c r="N722" s="228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0" t="s">
        <v>185</v>
      </c>
      <c r="AU722" s="20" t="s">
        <v>82</v>
      </c>
    </row>
    <row r="723" s="2" customFormat="1" ht="24.15" customHeight="1">
      <c r="A723" s="42"/>
      <c r="B723" s="43"/>
      <c r="C723" s="211" t="s">
        <v>1483</v>
      </c>
      <c r="D723" s="211" t="s">
        <v>176</v>
      </c>
      <c r="E723" s="212" t="s">
        <v>5106</v>
      </c>
      <c r="F723" s="213" t="s">
        <v>5107</v>
      </c>
      <c r="G723" s="214" t="s">
        <v>5102</v>
      </c>
      <c r="H723" s="215">
        <v>1</v>
      </c>
      <c r="I723" s="216"/>
      <c r="J723" s="217">
        <f>ROUND(I723*H723,2)</f>
        <v>0</v>
      </c>
      <c r="K723" s="213" t="s">
        <v>180</v>
      </c>
      <c r="L723" s="48"/>
      <c r="M723" s="218" t="s">
        <v>30</v>
      </c>
      <c r="N723" s="219" t="s">
        <v>44</v>
      </c>
      <c r="O723" s="88"/>
      <c r="P723" s="220">
        <f>O723*H723</f>
        <v>0</v>
      </c>
      <c r="Q723" s="220">
        <v>0</v>
      </c>
      <c r="R723" s="220">
        <f>Q723*H723</f>
        <v>0</v>
      </c>
      <c r="S723" s="220">
        <v>0</v>
      </c>
      <c r="T723" s="221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22" t="s">
        <v>1274</v>
      </c>
      <c r="AT723" s="222" t="s">
        <v>176</v>
      </c>
      <c r="AU723" s="222" t="s">
        <v>82</v>
      </c>
      <c r="AY723" s="20" t="s">
        <v>175</v>
      </c>
      <c r="BE723" s="223">
        <f>IF(N723="základní",J723,0)</f>
        <v>0</v>
      </c>
      <c r="BF723" s="223">
        <f>IF(N723="snížená",J723,0)</f>
        <v>0</v>
      </c>
      <c r="BG723" s="223">
        <f>IF(N723="zákl. přenesená",J723,0)</f>
        <v>0</v>
      </c>
      <c r="BH723" s="223">
        <f>IF(N723="sníž. přenesená",J723,0)</f>
        <v>0</v>
      </c>
      <c r="BI723" s="223">
        <f>IF(N723="nulová",J723,0)</f>
        <v>0</v>
      </c>
      <c r="BJ723" s="20" t="s">
        <v>80</v>
      </c>
      <c r="BK723" s="223">
        <f>ROUND(I723*H723,2)</f>
        <v>0</v>
      </c>
      <c r="BL723" s="20" t="s">
        <v>1274</v>
      </c>
      <c r="BM723" s="222" t="s">
        <v>5108</v>
      </c>
    </row>
    <row r="724" s="2" customFormat="1">
      <c r="A724" s="42"/>
      <c r="B724" s="43"/>
      <c r="C724" s="44"/>
      <c r="D724" s="224" t="s">
        <v>183</v>
      </c>
      <c r="E724" s="44"/>
      <c r="F724" s="225" t="s">
        <v>5109</v>
      </c>
      <c r="G724" s="44"/>
      <c r="H724" s="44"/>
      <c r="I724" s="226"/>
      <c r="J724" s="44"/>
      <c r="K724" s="44"/>
      <c r="L724" s="48"/>
      <c r="M724" s="227"/>
      <c r="N724" s="228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0" t="s">
        <v>183</v>
      </c>
      <c r="AU724" s="20" t="s">
        <v>82</v>
      </c>
    </row>
    <row r="725" s="2" customFormat="1">
      <c r="A725" s="42"/>
      <c r="B725" s="43"/>
      <c r="C725" s="44"/>
      <c r="D725" s="229" t="s">
        <v>185</v>
      </c>
      <c r="E725" s="44"/>
      <c r="F725" s="230" t="s">
        <v>5110</v>
      </c>
      <c r="G725" s="44"/>
      <c r="H725" s="44"/>
      <c r="I725" s="226"/>
      <c r="J725" s="44"/>
      <c r="K725" s="44"/>
      <c r="L725" s="48"/>
      <c r="M725" s="227"/>
      <c r="N725" s="228"/>
      <c r="O725" s="88"/>
      <c r="P725" s="88"/>
      <c r="Q725" s="88"/>
      <c r="R725" s="88"/>
      <c r="S725" s="88"/>
      <c r="T725" s="89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T725" s="20" t="s">
        <v>185</v>
      </c>
      <c r="AU725" s="20" t="s">
        <v>82</v>
      </c>
    </row>
    <row r="726" s="2" customFormat="1">
      <c r="A726" s="42"/>
      <c r="B726" s="43"/>
      <c r="C726" s="211" t="s">
        <v>1498</v>
      </c>
      <c r="D726" s="211" t="s">
        <v>176</v>
      </c>
      <c r="E726" s="212" t="s">
        <v>5111</v>
      </c>
      <c r="F726" s="213" t="s">
        <v>5112</v>
      </c>
      <c r="G726" s="214" t="s">
        <v>5102</v>
      </c>
      <c r="H726" s="215">
        <v>1</v>
      </c>
      <c r="I726" s="216"/>
      <c r="J726" s="217">
        <f>ROUND(I726*H726,2)</f>
        <v>0</v>
      </c>
      <c r="K726" s="213" t="s">
        <v>180</v>
      </c>
      <c r="L726" s="48"/>
      <c r="M726" s="218" t="s">
        <v>30</v>
      </c>
      <c r="N726" s="219" t="s">
        <v>44</v>
      </c>
      <c r="O726" s="88"/>
      <c r="P726" s="220">
        <f>O726*H726</f>
        <v>0</v>
      </c>
      <c r="Q726" s="220">
        <v>0</v>
      </c>
      <c r="R726" s="220">
        <f>Q726*H726</f>
        <v>0</v>
      </c>
      <c r="S726" s="220">
        <v>0</v>
      </c>
      <c r="T726" s="221">
        <f>S726*H726</f>
        <v>0</v>
      </c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R726" s="222" t="s">
        <v>1274</v>
      </c>
      <c r="AT726" s="222" t="s">
        <v>176</v>
      </c>
      <c r="AU726" s="222" t="s">
        <v>82</v>
      </c>
      <c r="AY726" s="20" t="s">
        <v>175</v>
      </c>
      <c r="BE726" s="223">
        <f>IF(N726="základní",J726,0)</f>
        <v>0</v>
      </c>
      <c r="BF726" s="223">
        <f>IF(N726="snížená",J726,0)</f>
        <v>0</v>
      </c>
      <c r="BG726" s="223">
        <f>IF(N726="zákl. přenesená",J726,0)</f>
        <v>0</v>
      </c>
      <c r="BH726" s="223">
        <f>IF(N726="sníž. přenesená",J726,0)</f>
        <v>0</v>
      </c>
      <c r="BI726" s="223">
        <f>IF(N726="nulová",J726,0)</f>
        <v>0</v>
      </c>
      <c r="BJ726" s="20" t="s">
        <v>80</v>
      </c>
      <c r="BK726" s="223">
        <f>ROUND(I726*H726,2)</f>
        <v>0</v>
      </c>
      <c r="BL726" s="20" t="s">
        <v>1274</v>
      </c>
      <c r="BM726" s="222" t="s">
        <v>5113</v>
      </c>
    </row>
    <row r="727" s="2" customFormat="1">
      <c r="A727" s="42"/>
      <c r="B727" s="43"/>
      <c r="C727" s="44"/>
      <c r="D727" s="224" t="s">
        <v>183</v>
      </c>
      <c r="E727" s="44"/>
      <c r="F727" s="225" t="s">
        <v>5114</v>
      </c>
      <c r="G727" s="44"/>
      <c r="H727" s="44"/>
      <c r="I727" s="226"/>
      <c r="J727" s="44"/>
      <c r="K727" s="44"/>
      <c r="L727" s="48"/>
      <c r="M727" s="227"/>
      <c r="N727" s="228"/>
      <c r="O727" s="88"/>
      <c r="P727" s="88"/>
      <c r="Q727" s="88"/>
      <c r="R727" s="88"/>
      <c r="S727" s="88"/>
      <c r="T727" s="89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T727" s="20" t="s">
        <v>183</v>
      </c>
      <c r="AU727" s="20" t="s">
        <v>82</v>
      </c>
    </row>
    <row r="728" s="2" customFormat="1">
      <c r="A728" s="42"/>
      <c r="B728" s="43"/>
      <c r="C728" s="44"/>
      <c r="D728" s="229" t="s">
        <v>185</v>
      </c>
      <c r="E728" s="44"/>
      <c r="F728" s="230" t="s">
        <v>5115</v>
      </c>
      <c r="G728" s="44"/>
      <c r="H728" s="44"/>
      <c r="I728" s="226"/>
      <c r="J728" s="44"/>
      <c r="K728" s="44"/>
      <c r="L728" s="48"/>
      <c r="M728" s="227"/>
      <c r="N728" s="228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0" t="s">
        <v>185</v>
      </c>
      <c r="AU728" s="20" t="s">
        <v>82</v>
      </c>
    </row>
    <row r="729" s="2" customFormat="1">
      <c r="A729" s="42"/>
      <c r="B729" s="43"/>
      <c r="C729" s="211" t="s">
        <v>1503</v>
      </c>
      <c r="D729" s="211" t="s">
        <v>176</v>
      </c>
      <c r="E729" s="212" t="s">
        <v>5116</v>
      </c>
      <c r="F729" s="213" t="s">
        <v>5117</v>
      </c>
      <c r="G729" s="214" t="s">
        <v>5102</v>
      </c>
      <c r="H729" s="215">
        <v>1</v>
      </c>
      <c r="I729" s="216"/>
      <c r="J729" s="217">
        <f>ROUND(I729*H729,2)</f>
        <v>0</v>
      </c>
      <c r="K729" s="213" t="s">
        <v>180</v>
      </c>
      <c r="L729" s="48"/>
      <c r="M729" s="218" t="s">
        <v>30</v>
      </c>
      <c r="N729" s="219" t="s">
        <v>44</v>
      </c>
      <c r="O729" s="88"/>
      <c r="P729" s="220">
        <f>O729*H729</f>
        <v>0</v>
      </c>
      <c r="Q729" s="220">
        <v>0</v>
      </c>
      <c r="R729" s="220">
        <f>Q729*H729</f>
        <v>0</v>
      </c>
      <c r="S729" s="220">
        <v>0</v>
      </c>
      <c r="T729" s="221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22" t="s">
        <v>1274</v>
      </c>
      <c r="AT729" s="222" t="s">
        <v>176</v>
      </c>
      <c r="AU729" s="222" t="s">
        <v>82</v>
      </c>
      <c r="AY729" s="20" t="s">
        <v>175</v>
      </c>
      <c r="BE729" s="223">
        <f>IF(N729="základní",J729,0)</f>
        <v>0</v>
      </c>
      <c r="BF729" s="223">
        <f>IF(N729="snížená",J729,0)</f>
        <v>0</v>
      </c>
      <c r="BG729" s="223">
        <f>IF(N729="zákl. přenesená",J729,0)</f>
        <v>0</v>
      </c>
      <c r="BH729" s="223">
        <f>IF(N729="sníž. přenesená",J729,0)</f>
        <v>0</v>
      </c>
      <c r="BI729" s="223">
        <f>IF(N729="nulová",J729,0)</f>
        <v>0</v>
      </c>
      <c r="BJ729" s="20" t="s">
        <v>80</v>
      </c>
      <c r="BK729" s="223">
        <f>ROUND(I729*H729,2)</f>
        <v>0</v>
      </c>
      <c r="BL729" s="20" t="s">
        <v>1274</v>
      </c>
      <c r="BM729" s="222" t="s">
        <v>5118</v>
      </c>
    </row>
    <row r="730" s="2" customFormat="1">
      <c r="A730" s="42"/>
      <c r="B730" s="43"/>
      <c r="C730" s="44"/>
      <c r="D730" s="224" t="s">
        <v>183</v>
      </c>
      <c r="E730" s="44"/>
      <c r="F730" s="225" t="s">
        <v>5119</v>
      </c>
      <c r="G730" s="44"/>
      <c r="H730" s="44"/>
      <c r="I730" s="226"/>
      <c r="J730" s="44"/>
      <c r="K730" s="44"/>
      <c r="L730" s="48"/>
      <c r="M730" s="227"/>
      <c r="N730" s="228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0" t="s">
        <v>183</v>
      </c>
      <c r="AU730" s="20" t="s">
        <v>82</v>
      </c>
    </row>
    <row r="731" s="2" customFormat="1">
      <c r="A731" s="42"/>
      <c r="B731" s="43"/>
      <c r="C731" s="44"/>
      <c r="D731" s="229" t="s">
        <v>185</v>
      </c>
      <c r="E731" s="44"/>
      <c r="F731" s="230" t="s">
        <v>5120</v>
      </c>
      <c r="G731" s="44"/>
      <c r="H731" s="44"/>
      <c r="I731" s="226"/>
      <c r="J731" s="44"/>
      <c r="K731" s="44"/>
      <c r="L731" s="48"/>
      <c r="M731" s="227"/>
      <c r="N731" s="228"/>
      <c r="O731" s="88"/>
      <c r="P731" s="88"/>
      <c r="Q731" s="88"/>
      <c r="R731" s="88"/>
      <c r="S731" s="88"/>
      <c r="T731" s="89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T731" s="20" t="s">
        <v>185</v>
      </c>
      <c r="AU731" s="20" t="s">
        <v>82</v>
      </c>
    </row>
    <row r="732" s="2" customFormat="1" ht="24.15" customHeight="1">
      <c r="A732" s="42"/>
      <c r="B732" s="43"/>
      <c r="C732" s="211" t="s">
        <v>1509</v>
      </c>
      <c r="D732" s="211" t="s">
        <v>176</v>
      </c>
      <c r="E732" s="212" t="s">
        <v>5121</v>
      </c>
      <c r="F732" s="213" t="s">
        <v>5122</v>
      </c>
      <c r="G732" s="214" t="s">
        <v>5102</v>
      </c>
      <c r="H732" s="215">
        <v>1</v>
      </c>
      <c r="I732" s="216"/>
      <c r="J732" s="217">
        <f>ROUND(I732*H732,2)</f>
        <v>0</v>
      </c>
      <c r="K732" s="213" t="s">
        <v>180</v>
      </c>
      <c r="L732" s="48"/>
      <c r="M732" s="218" t="s">
        <v>30</v>
      </c>
      <c r="N732" s="219" t="s">
        <v>44</v>
      </c>
      <c r="O732" s="88"/>
      <c r="P732" s="220">
        <f>O732*H732</f>
        <v>0</v>
      </c>
      <c r="Q732" s="220">
        <v>0</v>
      </c>
      <c r="R732" s="220">
        <f>Q732*H732</f>
        <v>0</v>
      </c>
      <c r="S732" s="220">
        <v>0</v>
      </c>
      <c r="T732" s="221">
        <f>S732*H732</f>
        <v>0</v>
      </c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R732" s="222" t="s">
        <v>1274</v>
      </c>
      <c r="AT732" s="222" t="s">
        <v>176</v>
      </c>
      <c r="AU732" s="222" t="s">
        <v>82</v>
      </c>
      <c r="AY732" s="20" t="s">
        <v>175</v>
      </c>
      <c r="BE732" s="223">
        <f>IF(N732="základní",J732,0)</f>
        <v>0</v>
      </c>
      <c r="BF732" s="223">
        <f>IF(N732="snížená",J732,0)</f>
        <v>0</v>
      </c>
      <c r="BG732" s="223">
        <f>IF(N732="zákl. přenesená",J732,0)</f>
        <v>0</v>
      </c>
      <c r="BH732" s="223">
        <f>IF(N732="sníž. přenesená",J732,0)</f>
        <v>0</v>
      </c>
      <c r="BI732" s="223">
        <f>IF(N732="nulová",J732,0)</f>
        <v>0</v>
      </c>
      <c r="BJ732" s="20" t="s">
        <v>80</v>
      </c>
      <c r="BK732" s="223">
        <f>ROUND(I732*H732,2)</f>
        <v>0</v>
      </c>
      <c r="BL732" s="20" t="s">
        <v>1274</v>
      </c>
      <c r="BM732" s="222" t="s">
        <v>5123</v>
      </c>
    </row>
    <row r="733" s="2" customFormat="1">
      <c r="A733" s="42"/>
      <c r="B733" s="43"/>
      <c r="C733" s="44"/>
      <c r="D733" s="224" t="s">
        <v>183</v>
      </c>
      <c r="E733" s="44"/>
      <c r="F733" s="225" t="s">
        <v>5124</v>
      </c>
      <c r="G733" s="44"/>
      <c r="H733" s="44"/>
      <c r="I733" s="226"/>
      <c r="J733" s="44"/>
      <c r="K733" s="44"/>
      <c r="L733" s="48"/>
      <c r="M733" s="227"/>
      <c r="N733" s="228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0" t="s">
        <v>183</v>
      </c>
      <c r="AU733" s="20" t="s">
        <v>82</v>
      </c>
    </row>
    <row r="734" s="2" customFormat="1">
      <c r="A734" s="42"/>
      <c r="B734" s="43"/>
      <c r="C734" s="44"/>
      <c r="D734" s="229" t="s">
        <v>185</v>
      </c>
      <c r="E734" s="44"/>
      <c r="F734" s="230" t="s">
        <v>5125</v>
      </c>
      <c r="G734" s="44"/>
      <c r="H734" s="44"/>
      <c r="I734" s="226"/>
      <c r="J734" s="44"/>
      <c r="K734" s="44"/>
      <c r="L734" s="48"/>
      <c r="M734" s="227"/>
      <c r="N734" s="228"/>
      <c r="O734" s="88"/>
      <c r="P734" s="88"/>
      <c r="Q734" s="88"/>
      <c r="R734" s="88"/>
      <c r="S734" s="88"/>
      <c r="T734" s="89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T734" s="20" t="s">
        <v>185</v>
      </c>
      <c r="AU734" s="20" t="s">
        <v>82</v>
      </c>
    </row>
    <row r="735" s="2" customFormat="1" ht="24.15" customHeight="1">
      <c r="A735" s="42"/>
      <c r="B735" s="43"/>
      <c r="C735" s="211" t="s">
        <v>1519</v>
      </c>
      <c r="D735" s="211" t="s">
        <v>176</v>
      </c>
      <c r="E735" s="212" t="s">
        <v>5126</v>
      </c>
      <c r="F735" s="213" t="s">
        <v>5127</v>
      </c>
      <c r="G735" s="214" t="s">
        <v>5102</v>
      </c>
      <c r="H735" s="215">
        <v>1</v>
      </c>
      <c r="I735" s="216"/>
      <c r="J735" s="217">
        <f>ROUND(I735*H735,2)</f>
        <v>0</v>
      </c>
      <c r="K735" s="213" t="s">
        <v>180</v>
      </c>
      <c r="L735" s="48"/>
      <c r="M735" s="218" t="s">
        <v>30</v>
      </c>
      <c r="N735" s="219" t="s">
        <v>44</v>
      </c>
      <c r="O735" s="88"/>
      <c r="P735" s="220">
        <f>O735*H735</f>
        <v>0</v>
      </c>
      <c r="Q735" s="220">
        <v>0</v>
      </c>
      <c r="R735" s="220">
        <f>Q735*H735</f>
        <v>0</v>
      </c>
      <c r="S735" s="220">
        <v>0</v>
      </c>
      <c r="T735" s="221">
        <f>S735*H735</f>
        <v>0</v>
      </c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R735" s="222" t="s">
        <v>1274</v>
      </c>
      <c r="AT735" s="222" t="s">
        <v>176</v>
      </c>
      <c r="AU735" s="222" t="s">
        <v>82</v>
      </c>
      <c r="AY735" s="20" t="s">
        <v>175</v>
      </c>
      <c r="BE735" s="223">
        <f>IF(N735="základní",J735,0)</f>
        <v>0</v>
      </c>
      <c r="BF735" s="223">
        <f>IF(N735="snížená",J735,0)</f>
        <v>0</v>
      </c>
      <c r="BG735" s="223">
        <f>IF(N735="zákl. přenesená",J735,0)</f>
        <v>0</v>
      </c>
      <c r="BH735" s="223">
        <f>IF(N735="sníž. přenesená",J735,0)</f>
        <v>0</v>
      </c>
      <c r="BI735" s="223">
        <f>IF(N735="nulová",J735,0)</f>
        <v>0</v>
      </c>
      <c r="BJ735" s="20" t="s">
        <v>80</v>
      </c>
      <c r="BK735" s="223">
        <f>ROUND(I735*H735,2)</f>
        <v>0</v>
      </c>
      <c r="BL735" s="20" t="s">
        <v>1274</v>
      </c>
      <c r="BM735" s="222" t="s">
        <v>5128</v>
      </c>
    </row>
    <row r="736" s="2" customFormat="1">
      <c r="A736" s="42"/>
      <c r="B736" s="43"/>
      <c r="C736" s="44"/>
      <c r="D736" s="224" t="s">
        <v>183</v>
      </c>
      <c r="E736" s="44"/>
      <c r="F736" s="225" t="s">
        <v>5129</v>
      </c>
      <c r="G736" s="44"/>
      <c r="H736" s="44"/>
      <c r="I736" s="226"/>
      <c r="J736" s="44"/>
      <c r="K736" s="44"/>
      <c r="L736" s="48"/>
      <c r="M736" s="227"/>
      <c r="N736" s="228"/>
      <c r="O736" s="88"/>
      <c r="P736" s="88"/>
      <c r="Q736" s="88"/>
      <c r="R736" s="88"/>
      <c r="S736" s="88"/>
      <c r="T736" s="89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T736" s="20" t="s">
        <v>183</v>
      </c>
      <c r="AU736" s="20" t="s">
        <v>82</v>
      </c>
    </row>
    <row r="737" s="2" customFormat="1">
      <c r="A737" s="42"/>
      <c r="B737" s="43"/>
      <c r="C737" s="44"/>
      <c r="D737" s="229" t="s">
        <v>185</v>
      </c>
      <c r="E737" s="44"/>
      <c r="F737" s="230" t="s">
        <v>5130</v>
      </c>
      <c r="G737" s="44"/>
      <c r="H737" s="44"/>
      <c r="I737" s="226"/>
      <c r="J737" s="44"/>
      <c r="K737" s="44"/>
      <c r="L737" s="48"/>
      <c r="M737" s="227"/>
      <c r="N737" s="228"/>
      <c r="O737" s="88"/>
      <c r="P737" s="88"/>
      <c r="Q737" s="88"/>
      <c r="R737" s="88"/>
      <c r="S737" s="88"/>
      <c r="T737" s="89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T737" s="20" t="s">
        <v>185</v>
      </c>
      <c r="AU737" s="20" t="s">
        <v>82</v>
      </c>
    </row>
    <row r="738" s="2" customFormat="1" ht="24.15" customHeight="1">
      <c r="A738" s="42"/>
      <c r="B738" s="43"/>
      <c r="C738" s="211" t="s">
        <v>1524</v>
      </c>
      <c r="D738" s="211" t="s">
        <v>176</v>
      </c>
      <c r="E738" s="212" t="s">
        <v>5131</v>
      </c>
      <c r="F738" s="213" t="s">
        <v>5132</v>
      </c>
      <c r="G738" s="214" t="s">
        <v>5102</v>
      </c>
      <c r="H738" s="215">
        <v>1</v>
      </c>
      <c r="I738" s="216"/>
      <c r="J738" s="217">
        <f>ROUND(I738*H738,2)</f>
        <v>0</v>
      </c>
      <c r="K738" s="213" t="s">
        <v>180</v>
      </c>
      <c r="L738" s="48"/>
      <c r="M738" s="218" t="s">
        <v>30</v>
      </c>
      <c r="N738" s="219" t="s">
        <v>44</v>
      </c>
      <c r="O738" s="88"/>
      <c r="P738" s="220">
        <f>O738*H738</f>
        <v>0</v>
      </c>
      <c r="Q738" s="220">
        <v>0</v>
      </c>
      <c r="R738" s="220">
        <f>Q738*H738</f>
        <v>0</v>
      </c>
      <c r="S738" s="220">
        <v>0</v>
      </c>
      <c r="T738" s="221">
        <f>S738*H738</f>
        <v>0</v>
      </c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R738" s="222" t="s">
        <v>1274</v>
      </c>
      <c r="AT738" s="222" t="s">
        <v>176</v>
      </c>
      <c r="AU738" s="222" t="s">
        <v>82</v>
      </c>
      <c r="AY738" s="20" t="s">
        <v>175</v>
      </c>
      <c r="BE738" s="223">
        <f>IF(N738="základní",J738,0)</f>
        <v>0</v>
      </c>
      <c r="BF738" s="223">
        <f>IF(N738="snížená",J738,0)</f>
        <v>0</v>
      </c>
      <c r="BG738" s="223">
        <f>IF(N738="zákl. přenesená",J738,0)</f>
        <v>0</v>
      </c>
      <c r="BH738" s="223">
        <f>IF(N738="sníž. přenesená",J738,0)</f>
        <v>0</v>
      </c>
      <c r="BI738" s="223">
        <f>IF(N738="nulová",J738,0)</f>
        <v>0</v>
      </c>
      <c r="BJ738" s="20" t="s">
        <v>80</v>
      </c>
      <c r="BK738" s="223">
        <f>ROUND(I738*H738,2)</f>
        <v>0</v>
      </c>
      <c r="BL738" s="20" t="s">
        <v>1274</v>
      </c>
      <c r="BM738" s="222" t="s">
        <v>5133</v>
      </c>
    </row>
    <row r="739" s="2" customFormat="1">
      <c r="A739" s="42"/>
      <c r="B739" s="43"/>
      <c r="C739" s="44"/>
      <c r="D739" s="224" t="s">
        <v>183</v>
      </c>
      <c r="E739" s="44"/>
      <c r="F739" s="225" t="s">
        <v>5134</v>
      </c>
      <c r="G739" s="44"/>
      <c r="H739" s="44"/>
      <c r="I739" s="226"/>
      <c r="J739" s="44"/>
      <c r="K739" s="44"/>
      <c r="L739" s="48"/>
      <c r="M739" s="227"/>
      <c r="N739" s="228"/>
      <c r="O739" s="88"/>
      <c r="P739" s="88"/>
      <c r="Q739" s="88"/>
      <c r="R739" s="88"/>
      <c r="S739" s="88"/>
      <c r="T739" s="89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T739" s="20" t="s">
        <v>183</v>
      </c>
      <c r="AU739" s="20" t="s">
        <v>82</v>
      </c>
    </row>
    <row r="740" s="2" customFormat="1">
      <c r="A740" s="42"/>
      <c r="B740" s="43"/>
      <c r="C740" s="44"/>
      <c r="D740" s="229" t="s">
        <v>185</v>
      </c>
      <c r="E740" s="44"/>
      <c r="F740" s="230" t="s">
        <v>5135</v>
      </c>
      <c r="G740" s="44"/>
      <c r="H740" s="44"/>
      <c r="I740" s="226"/>
      <c r="J740" s="44"/>
      <c r="K740" s="44"/>
      <c r="L740" s="48"/>
      <c r="M740" s="227"/>
      <c r="N740" s="228"/>
      <c r="O740" s="88"/>
      <c r="P740" s="88"/>
      <c r="Q740" s="88"/>
      <c r="R740" s="88"/>
      <c r="S740" s="88"/>
      <c r="T740" s="89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T740" s="20" t="s">
        <v>185</v>
      </c>
      <c r="AU740" s="20" t="s">
        <v>82</v>
      </c>
    </row>
    <row r="741" s="2" customFormat="1" ht="24.15" customHeight="1">
      <c r="A741" s="42"/>
      <c r="B741" s="43"/>
      <c r="C741" s="211" t="s">
        <v>1529</v>
      </c>
      <c r="D741" s="211" t="s">
        <v>176</v>
      </c>
      <c r="E741" s="212" t="s">
        <v>5136</v>
      </c>
      <c r="F741" s="213" t="s">
        <v>5137</v>
      </c>
      <c r="G741" s="214" t="s">
        <v>5102</v>
      </c>
      <c r="H741" s="215">
        <v>1</v>
      </c>
      <c r="I741" s="216"/>
      <c r="J741" s="217">
        <f>ROUND(I741*H741,2)</f>
        <v>0</v>
      </c>
      <c r="K741" s="213" t="s">
        <v>180</v>
      </c>
      <c r="L741" s="48"/>
      <c r="M741" s="218" t="s">
        <v>30</v>
      </c>
      <c r="N741" s="219" t="s">
        <v>44</v>
      </c>
      <c r="O741" s="88"/>
      <c r="P741" s="220">
        <f>O741*H741</f>
        <v>0</v>
      </c>
      <c r="Q741" s="220">
        <v>0</v>
      </c>
      <c r="R741" s="220">
        <f>Q741*H741</f>
        <v>0</v>
      </c>
      <c r="S741" s="220">
        <v>0</v>
      </c>
      <c r="T741" s="221">
        <f>S741*H741</f>
        <v>0</v>
      </c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R741" s="222" t="s">
        <v>1274</v>
      </c>
      <c r="AT741" s="222" t="s">
        <v>176</v>
      </c>
      <c r="AU741" s="222" t="s">
        <v>82</v>
      </c>
      <c r="AY741" s="20" t="s">
        <v>175</v>
      </c>
      <c r="BE741" s="223">
        <f>IF(N741="základní",J741,0)</f>
        <v>0</v>
      </c>
      <c r="BF741" s="223">
        <f>IF(N741="snížená",J741,0)</f>
        <v>0</v>
      </c>
      <c r="BG741" s="223">
        <f>IF(N741="zákl. přenesená",J741,0)</f>
        <v>0</v>
      </c>
      <c r="BH741" s="223">
        <f>IF(N741="sníž. přenesená",J741,0)</f>
        <v>0</v>
      </c>
      <c r="BI741" s="223">
        <f>IF(N741="nulová",J741,0)</f>
        <v>0</v>
      </c>
      <c r="BJ741" s="20" t="s">
        <v>80</v>
      </c>
      <c r="BK741" s="223">
        <f>ROUND(I741*H741,2)</f>
        <v>0</v>
      </c>
      <c r="BL741" s="20" t="s">
        <v>1274</v>
      </c>
      <c r="BM741" s="222" t="s">
        <v>5138</v>
      </c>
    </row>
    <row r="742" s="2" customFormat="1">
      <c r="A742" s="42"/>
      <c r="B742" s="43"/>
      <c r="C742" s="44"/>
      <c r="D742" s="224" t="s">
        <v>183</v>
      </c>
      <c r="E742" s="44"/>
      <c r="F742" s="225" t="s">
        <v>5139</v>
      </c>
      <c r="G742" s="44"/>
      <c r="H742" s="44"/>
      <c r="I742" s="226"/>
      <c r="J742" s="44"/>
      <c r="K742" s="44"/>
      <c r="L742" s="48"/>
      <c r="M742" s="227"/>
      <c r="N742" s="228"/>
      <c r="O742" s="88"/>
      <c r="P742" s="88"/>
      <c r="Q742" s="88"/>
      <c r="R742" s="88"/>
      <c r="S742" s="88"/>
      <c r="T742" s="89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T742" s="20" t="s">
        <v>183</v>
      </c>
      <c r="AU742" s="20" t="s">
        <v>82</v>
      </c>
    </row>
    <row r="743" s="2" customFormat="1">
      <c r="A743" s="42"/>
      <c r="B743" s="43"/>
      <c r="C743" s="44"/>
      <c r="D743" s="229" t="s">
        <v>185</v>
      </c>
      <c r="E743" s="44"/>
      <c r="F743" s="230" t="s">
        <v>5140</v>
      </c>
      <c r="G743" s="44"/>
      <c r="H743" s="44"/>
      <c r="I743" s="226"/>
      <c r="J743" s="44"/>
      <c r="K743" s="44"/>
      <c r="L743" s="48"/>
      <c r="M743" s="227"/>
      <c r="N743" s="228"/>
      <c r="O743" s="88"/>
      <c r="P743" s="88"/>
      <c r="Q743" s="88"/>
      <c r="R743" s="88"/>
      <c r="S743" s="88"/>
      <c r="T743" s="89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T743" s="20" t="s">
        <v>185</v>
      </c>
      <c r="AU743" s="20" t="s">
        <v>82</v>
      </c>
    </row>
    <row r="744" s="2" customFormat="1" ht="16.5" customHeight="1">
      <c r="A744" s="42"/>
      <c r="B744" s="43"/>
      <c r="C744" s="211" t="s">
        <v>1540</v>
      </c>
      <c r="D744" s="211" t="s">
        <v>176</v>
      </c>
      <c r="E744" s="212" t="s">
        <v>5141</v>
      </c>
      <c r="F744" s="213" t="s">
        <v>5142</v>
      </c>
      <c r="G744" s="214" t="s">
        <v>567</v>
      </c>
      <c r="H744" s="215">
        <v>1</v>
      </c>
      <c r="I744" s="216"/>
      <c r="J744" s="217">
        <f>ROUND(I744*H744,2)</f>
        <v>0</v>
      </c>
      <c r="K744" s="213" t="s">
        <v>180</v>
      </c>
      <c r="L744" s="48"/>
      <c r="M744" s="218" t="s">
        <v>30</v>
      </c>
      <c r="N744" s="219" t="s">
        <v>44</v>
      </c>
      <c r="O744" s="88"/>
      <c r="P744" s="220">
        <f>O744*H744</f>
        <v>0</v>
      </c>
      <c r="Q744" s="220">
        <v>0</v>
      </c>
      <c r="R744" s="220">
        <f>Q744*H744</f>
        <v>0</v>
      </c>
      <c r="S744" s="220">
        <v>0</v>
      </c>
      <c r="T744" s="221">
        <f>S744*H744</f>
        <v>0</v>
      </c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R744" s="222" t="s">
        <v>1274</v>
      </c>
      <c r="AT744" s="222" t="s">
        <v>176</v>
      </c>
      <c r="AU744" s="222" t="s">
        <v>82</v>
      </c>
      <c r="AY744" s="20" t="s">
        <v>175</v>
      </c>
      <c r="BE744" s="223">
        <f>IF(N744="základní",J744,0)</f>
        <v>0</v>
      </c>
      <c r="BF744" s="223">
        <f>IF(N744="snížená",J744,0)</f>
        <v>0</v>
      </c>
      <c r="BG744" s="223">
        <f>IF(N744="zákl. přenesená",J744,0)</f>
        <v>0</v>
      </c>
      <c r="BH744" s="223">
        <f>IF(N744="sníž. přenesená",J744,0)</f>
        <v>0</v>
      </c>
      <c r="BI744" s="223">
        <f>IF(N744="nulová",J744,0)</f>
        <v>0</v>
      </c>
      <c r="BJ744" s="20" t="s">
        <v>80</v>
      </c>
      <c r="BK744" s="223">
        <f>ROUND(I744*H744,2)</f>
        <v>0</v>
      </c>
      <c r="BL744" s="20" t="s">
        <v>1274</v>
      </c>
      <c r="BM744" s="222" t="s">
        <v>5143</v>
      </c>
    </row>
    <row r="745" s="2" customFormat="1">
      <c r="A745" s="42"/>
      <c r="B745" s="43"/>
      <c r="C745" s="44"/>
      <c r="D745" s="224" t="s">
        <v>183</v>
      </c>
      <c r="E745" s="44"/>
      <c r="F745" s="225" t="s">
        <v>5144</v>
      </c>
      <c r="G745" s="44"/>
      <c r="H745" s="44"/>
      <c r="I745" s="226"/>
      <c r="J745" s="44"/>
      <c r="K745" s="44"/>
      <c r="L745" s="48"/>
      <c r="M745" s="227"/>
      <c r="N745" s="228"/>
      <c r="O745" s="88"/>
      <c r="P745" s="88"/>
      <c r="Q745" s="88"/>
      <c r="R745" s="88"/>
      <c r="S745" s="88"/>
      <c r="T745" s="89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T745" s="20" t="s">
        <v>183</v>
      </c>
      <c r="AU745" s="20" t="s">
        <v>82</v>
      </c>
    </row>
    <row r="746" s="2" customFormat="1">
      <c r="A746" s="42"/>
      <c r="B746" s="43"/>
      <c r="C746" s="44"/>
      <c r="D746" s="229" t="s">
        <v>185</v>
      </c>
      <c r="E746" s="44"/>
      <c r="F746" s="230" t="s">
        <v>5145</v>
      </c>
      <c r="G746" s="44"/>
      <c r="H746" s="44"/>
      <c r="I746" s="226"/>
      <c r="J746" s="44"/>
      <c r="K746" s="44"/>
      <c r="L746" s="48"/>
      <c r="M746" s="227"/>
      <c r="N746" s="228"/>
      <c r="O746" s="88"/>
      <c r="P746" s="88"/>
      <c r="Q746" s="88"/>
      <c r="R746" s="88"/>
      <c r="S746" s="88"/>
      <c r="T746" s="89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T746" s="20" t="s">
        <v>185</v>
      </c>
      <c r="AU746" s="20" t="s">
        <v>82</v>
      </c>
    </row>
    <row r="747" s="2" customFormat="1" ht="16.5" customHeight="1">
      <c r="A747" s="42"/>
      <c r="B747" s="43"/>
      <c r="C747" s="211" t="s">
        <v>1546</v>
      </c>
      <c r="D747" s="211" t="s">
        <v>176</v>
      </c>
      <c r="E747" s="212" t="s">
        <v>5146</v>
      </c>
      <c r="F747" s="213" t="s">
        <v>5147</v>
      </c>
      <c r="G747" s="214" t="s">
        <v>567</v>
      </c>
      <c r="H747" s="215">
        <v>2</v>
      </c>
      <c r="I747" s="216"/>
      <c r="J747" s="217">
        <f>ROUND(I747*H747,2)</f>
        <v>0</v>
      </c>
      <c r="K747" s="213" t="s">
        <v>180</v>
      </c>
      <c r="L747" s="48"/>
      <c r="M747" s="218" t="s">
        <v>30</v>
      </c>
      <c r="N747" s="219" t="s">
        <v>44</v>
      </c>
      <c r="O747" s="88"/>
      <c r="P747" s="220">
        <f>O747*H747</f>
        <v>0</v>
      </c>
      <c r="Q747" s="220">
        <v>0</v>
      </c>
      <c r="R747" s="220">
        <f>Q747*H747</f>
        <v>0</v>
      </c>
      <c r="S747" s="220">
        <v>0</v>
      </c>
      <c r="T747" s="221">
        <f>S747*H747</f>
        <v>0</v>
      </c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R747" s="222" t="s">
        <v>1274</v>
      </c>
      <c r="AT747" s="222" t="s">
        <v>176</v>
      </c>
      <c r="AU747" s="222" t="s">
        <v>82</v>
      </c>
      <c r="AY747" s="20" t="s">
        <v>175</v>
      </c>
      <c r="BE747" s="223">
        <f>IF(N747="základní",J747,0)</f>
        <v>0</v>
      </c>
      <c r="BF747" s="223">
        <f>IF(N747="snížená",J747,0)</f>
        <v>0</v>
      </c>
      <c r="BG747" s="223">
        <f>IF(N747="zákl. přenesená",J747,0)</f>
        <v>0</v>
      </c>
      <c r="BH747" s="223">
        <f>IF(N747="sníž. přenesená",J747,0)</f>
        <v>0</v>
      </c>
      <c r="BI747" s="223">
        <f>IF(N747="nulová",J747,0)</f>
        <v>0</v>
      </c>
      <c r="BJ747" s="20" t="s">
        <v>80</v>
      </c>
      <c r="BK747" s="223">
        <f>ROUND(I747*H747,2)</f>
        <v>0</v>
      </c>
      <c r="BL747" s="20" t="s">
        <v>1274</v>
      </c>
      <c r="BM747" s="222" t="s">
        <v>5148</v>
      </c>
    </row>
    <row r="748" s="2" customFormat="1">
      <c r="A748" s="42"/>
      <c r="B748" s="43"/>
      <c r="C748" s="44"/>
      <c r="D748" s="224" t="s">
        <v>183</v>
      </c>
      <c r="E748" s="44"/>
      <c r="F748" s="225" t="s">
        <v>5149</v>
      </c>
      <c r="G748" s="44"/>
      <c r="H748" s="44"/>
      <c r="I748" s="226"/>
      <c r="J748" s="44"/>
      <c r="K748" s="44"/>
      <c r="L748" s="48"/>
      <c r="M748" s="227"/>
      <c r="N748" s="228"/>
      <c r="O748" s="88"/>
      <c r="P748" s="88"/>
      <c r="Q748" s="88"/>
      <c r="R748" s="88"/>
      <c r="S748" s="88"/>
      <c r="T748" s="89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T748" s="20" t="s">
        <v>183</v>
      </c>
      <c r="AU748" s="20" t="s">
        <v>82</v>
      </c>
    </row>
    <row r="749" s="2" customFormat="1">
      <c r="A749" s="42"/>
      <c r="B749" s="43"/>
      <c r="C749" s="44"/>
      <c r="D749" s="229" t="s">
        <v>185</v>
      </c>
      <c r="E749" s="44"/>
      <c r="F749" s="230" t="s">
        <v>5150</v>
      </c>
      <c r="G749" s="44"/>
      <c r="H749" s="44"/>
      <c r="I749" s="226"/>
      <c r="J749" s="44"/>
      <c r="K749" s="44"/>
      <c r="L749" s="48"/>
      <c r="M749" s="227"/>
      <c r="N749" s="228"/>
      <c r="O749" s="88"/>
      <c r="P749" s="88"/>
      <c r="Q749" s="88"/>
      <c r="R749" s="88"/>
      <c r="S749" s="88"/>
      <c r="T749" s="89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T749" s="20" t="s">
        <v>185</v>
      </c>
      <c r="AU749" s="20" t="s">
        <v>82</v>
      </c>
    </row>
    <row r="750" s="2" customFormat="1" ht="24.15" customHeight="1">
      <c r="A750" s="42"/>
      <c r="B750" s="43"/>
      <c r="C750" s="211" t="s">
        <v>1553</v>
      </c>
      <c r="D750" s="211" t="s">
        <v>176</v>
      </c>
      <c r="E750" s="212" t="s">
        <v>5151</v>
      </c>
      <c r="F750" s="213" t="s">
        <v>5152</v>
      </c>
      <c r="G750" s="214" t="s">
        <v>5102</v>
      </c>
      <c r="H750" s="215">
        <v>1</v>
      </c>
      <c r="I750" s="216"/>
      <c r="J750" s="217">
        <f>ROUND(I750*H750,2)</f>
        <v>0</v>
      </c>
      <c r="K750" s="213" t="s">
        <v>180</v>
      </c>
      <c r="L750" s="48"/>
      <c r="M750" s="218" t="s">
        <v>30</v>
      </c>
      <c r="N750" s="219" t="s">
        <v>44</v>
      </c>
      <c r="O750" s="88"/>
      <c r="P750" s="220">
        <f>O750*H750</f>
        <v>0</v>
      </c>
      <c r="Q750" s="220">
        <v>0</v>
      </c>
      <c r="R750" s="220">
        <f>Q750*H750</f>
        <v>0</v>
      </c>
      <c r="S750" s="220">
        <v>0</v>
      </c>
      <c r="T750" s="221">
        <f>S750*H750</f>
        <v>0</v>
      </c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R750" s="222" t="s">
        <v>1274</v>
      </c>
      <c r="AT750" s="222" t="s">
        <v>176</v>
      </c>
      <c r="AU750" s="222" t="s">
        <v>82</v>
      </c>
      <c r="AY750" s="20" t="s">
        <v>175</v>
      </c>
      <c r="BE750" s="223">
        <f>IF(N750="základní",J750,0)</f>
        <v>0</v>
      </c>
      <c r="BF750" s="223">
        <f>IF(N750="snížená",J750,0)</f>
        <v>0</v>
      </c>
      <c r="BG750" s="223">
        <f>IF(N750="zákl. přenesená",J750,0)</f>
        <v>0</v>
      </c>
      <c r="BH750" s="223">
        <f>IF(N750="sníž. přenesená",J750,0)</f>
        <v>0</v>
      </c>
      <c r="BI750" s="223">
        <f>IF(N750="nulová",J750,0)</f>
        <v>0</v>
      </c>
      <c r="BJ750" s="20" t="s">
        <v>80</v>
      </c>
      <c r="BK750" s="223">
        <f>ROUND(I750*H750,2)</f>
        <v>0</v>
      </c>
      <c r="BL750" s="20" t="s">
        <v>1274</v>
      </c>
      <c r="BM750" s="222" t="s">
        <v>5153</v>
      </c>
    </row>
    <row r="751" s="2" customFormat="1">
      <c r="A751" s="42"/>
      <c r="B751" s="43"/>
      <c r="C751" s="44"/>
      <c r="D751" s="224" t="s">
        <v>183</v>
      </c>
      <c r="E751" s="44"/>
      <c r="F751" s="225" t="s">
        <v>5154</v>
      </c>
      <c r="G751" s="44"/>
      <c r="H751" s="44"/>
      <c r="I751" s="226"/>
      <c r="J751" s="44"/>
      <c r="K751" s="44"/>
      <c r="L751" s="48"/>
      <c r="M751" s="227"/>
      <c r="N751" s="228"/>
      <c r="O751" s="88"/>
      <c r="P751" s="88"/>
      <c r="Q751" s="88"/>
      <c r="R751" s="88"/>
      <c r="S751" s="88"/>
      <c r="T751" s="89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T751" s="20" t="s">
        <v>183</v>
      </c>
      <c r="AU751" s="20" t="s">
        <v>82</v>
      </c>
    </row>
    <row r="752" s="2" customFormat="1">
      <c r="A752" s="42"/>
      <c r="B752" s="43"/>
      <c r="C752" s="44"/>
      <c r="D752" s="229" t="s">
        <v>185</v>
      </c>
      <c r="E752" s="44"/>
      <c r="F752" s="230" t="s">
        <v>5155</v>
      </c>
      <c r="G752" s="44"/>
      <c r="H752" s="44"/>
      <c r="I752" s="226"/>
      <c r="J752" s="44"/>
      <c r="K752" s="44"/>
      <c r="L752" s="48"/>
      <c r="M752" s="227"/>
      <c r="N752" s="228"/>
      <c r="O752" s="88"/>
      <c r="P752" s="88"/>
      <c r="Q752" s="88"/>
      <c r="R752" s="88"/>
      <c r="S752" s="88"/>
      <c r="T752" s="89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T752" s="20" t="s">
        <v>185</v>
      </c>
      <c r="AU752" s="20" t="s">
        <v>82</v>
      </c>
    </row>
    <row r="753" s="11" customFormat="1" ht="25.92" customHeight="1">
      <c r="A753" s="11"/>
      <c r="B753" s="197"/>
      <c r="C753" s="198"/>
      <c r="D753" s="199" t="s">
        <v>72</v>
      </c>
      <c r="E753" s="200" t="s">
        <v>4430</v>
      </c>
      <c r="F753" s="200" t="s">
        <v>4431</v>
      </c>
      <c r="G753" s="198"/>
      <c r="H753" s="198"/>
      <c r="I753" s="201"/>
      <c r="J753" s="202">
        <f>BK753</f>
        <v>0</v>
      </c>
      <c r="K753" s="198"/>
      <c r="L753" s="203"/>
      <c r="M753" s="204"/>
      <c r="N753" s="205"/>
      <c r="O753" s="205"/>
      <c r="P753" s="206">
        <f>SUM(P754:P756)</f>
        <v>0</v>
      </c>
      <c r="Q753" s="205"/>
      <c r="R753" s="206">
        <f>SUM(R754:R756)</f>
        <v>0</v>
      </c>
      <c r="S753" s="205"/>
      <c r="T753" s="207">
        <f>SUM(T754:T756)</f>
        <v>0</v>
      </c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R753" s="208" t="s">
        <v>181</v>
      </c>
      <c r="AT753" s="209" t="s">
        <v>72</v>
      </c>
      <c r="AU753" s="209" t="s">
        <v>73</v>
      </c>
      <c r="AY753" s="208" t="s">
        <v>175</v>
      </c>
      <c r="BK753" s="210">
        <f>SUM(BK754:BK756)</f>
        <v>0</v>
      </c>
    </row>
    <row r="754" s="2" customFormat="1" ht="16.5" customHeight="1">
      <c r="A754" s="42"/>
      <c r="B754" s="43"/>
      <c r="C754" s="211" t="s">
        <v>1561</v>
      </c>
      <c r="D754" s="211" t="s">
        <v>176</v>
      </c>
      <c r="E754" s="212" t="s">
        <v>5156</v>
      </c>
      <c r="F754" s="213" t="s">
        <v>5157</v>
      </c>
      <c r="G754" s="214" t="s">
        <v>4434</v>
      </c>
      <c r="H754" s="215">
        <v>3</v>
      </c>
      <c r="I754" s="216"/>
      <c r="J754" s="217">
        <f>ROUND(I754*H754,2)</f>
        <v>0</v>
      </c>
      <c r="K754" s="213" t="s">
        <v>180</v>
      </c>
      <c r="L754" s="48"/>
      <c r="M754" s="218" t="s">
        <v>30</v>
      </c>
      <c r="N754" s="219" t="s">
        <v>44</v>
      </c>
      <c r="O754" s="88"/>
      <c r="P754" s="220">
        <f>O754*H754</f>
        <v>0</v>
      </c>
      <c r="Q754" s="220">
        <v>0</v>
      </c>
      <c r="R754" s="220">
        <f>Q754*H754</f>
        <v>0</v>
      </c>
      <c r="S754" s="220">
        <v>0</v>
      </c>
      <c r="T754" s="221">
        <f>S754*H754</f>
        <v>0</v>
      </c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R754" s="222" t="s">
        <v>631</v>
      </c>
      <c r="AT754" s="222" t="s">
        <v>176</v>
      </c>
      <c r="AU754" s="222" t="s">
        <v>80</v>
      </c>
      <c r="AY754" s="20" t="s">
        <v>175</v>
      </c>
      <c r="BE754" s="223">
        <f>IF(N754="základní",J754,0)</f>
        <v>0</v>
      </c>
      <c r="BF754" s="223">
        <f>IF(N754="snížená",J754,0)</f>
        <v>0</v>
      </c>
      <c r="BG754" s="223">
        <f>IF(N754="zákl. přenesená",J754,0)</f>
        <v>0</v>
      </c>
      <c r="BH754" s="223">
        <f>IF(N754="sníž. přenesená",J754,0)</f>
        <v>0</v>
      </c>
      <c r="BI754" s="223">
        <f>IF(N754="nulová",J754,0)</f>
        <v>0</v>
      </c>
      <c r="BJ754" s="20" t="s">
        <v>80</v>
      </c>
      <c r="BK754" s="223">
        <f>ROUND(I754*H754,2)</f>
        <v>0</v>
      </c>
      <c r="BL754" s="20" t="s">
        <v>631</v>
      </c>
      <c r="BM754" s="222" t="s">
        <v>5158</v>
      </c>
    </row>
    <row r="755" s="2" customFormat="1">
      <c r="A755" s="42"/>
      <c r="B755" s="43"/>
      <c r="C755" s="44"/>
      <c r="D755" s="224" t="s">
        <v>183</v>
      </c>
      <c r="E755" s="44"/>
      <c r="F755" s="225" t="s">
        <v>5159</v>
      </c>
      <c r="G755" s="44"/>
      <c r="H755" s="44"/>
      <c r="I755" s="226"/>
      <c r="J755" s="44"/>
      <c r="K755" s="44"/>
      <c r="L755" s="48"/>
      <c r="M755" s="227"/>
      <c r="N755" s="228"/>
      <c r="O755" s="88"/>
      <c r="P755" s="88"/>
      <c r="Q755" s="88"/>
      <c r="R755" s="88"/>
      <c r="S755" s="88"/>
      <c r="T755" s="89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T755" s="20" t="s">
        <v>183</v>
      </c>
      <c r="AU755" s="20" t="s">
        <v>80</v>
      </c>
    </row>
    <row r="756" s="2" customFormat="1">
      <c r="A756" s="42"/>
      <c r="B756" s="43"/>
      <c r="C756" s="44"/>
      <c r="D756" s="229" t="s">
        <v>185</v>
      </c>
      <c r="E756" s="44"/>
      <c r="F756" s="230" t="s">
        <v>5160</v>
      </c>
      <c r="G756" s="44"/>
      <c r="H756" s="44"/>
      <c r="I756" s="226"/>
      <c r="J756" s="44"/>
      <c r="K756" s="44"/>
      <c r="L756" s="48"/>
      <c r="M756" s="227"/>
      <c r="N756" s="228"/>
      <c r="O756" s="88"/>
      <c r="P756" s="88"/>
      <c r="Q756" s="88"/>
      <c r="R756" s="88"/>
      <c r="S756" s="88"/>
      <c r="T756" s="89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T756" s="20" t="s">
        <v>185</v>
      </c>
      <c r="AU756" s="20" t="s">
        <v>80</v>
      </c>
    </row>
    <row r="757" s="11" customFormat="1" ht="25.92" customHeight="1">
      <c r="A757" s="11"/>
      <c r="B757" s="197"/>
      <c r="C757" s="198"/>
      <c r="D757" s="199" t="s">
        <v>72</v>
      </c>
      <c r="E757" s="200" t="s">
        <v>137</v>
      </c>
      <c r="F757" s="200" t="s">
        <v>2725</v>
      </c>
      <c r="G757" s="198"/>
      <c r="H757" s="198"/>
      <c r="I757" s="201"/>
      <c r="J757" s="202">
        <f>BK757</f>
        <v>0</v>
      </c>
      <c r="K757" s="198"/>
      <c r="L757" s="203"/>
      <c r="M757" s="204"/>
      <c r="N757" s="205"/>
      <c r="O757" s="205"/>
      <c r="P757" s="206">
        <f>P758</f>
        <v>0</v>
      </c>
      <c r="Q757" s="205"/>
      <c r="R757" s="206">
        <f>R758</f>
        <v>0</v>
      </c>
      <c r="S757" s="205"/>
      <c r="T757" s="207">
        <f>T758</f>
        <v>0</v>
      </c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R757" s="208" t="s">
        <v>214</v>
      </c>
      <c r="AT757" s="209" t="s">
        <v>72</v>
      </c>
      <c r="AU757" s="209" t="s">
        <v>73</v>
      </c>
      <c r="AY757" s="208" t="s">
        <v>175</v>
      </c>
      <c r="BK757" s="210">
        <f>BK758</f>
        <v>0</v>
      </c>
    </row>
    <row r="758" s="11" customFormat="1" ht="22.8" customHeight="1">
      <c r="A758" s="11"/>
      <c r="B758" s="197"/>
      <c r="C758" s="198"/>
      <c r="D758" s="199" t="s">
        <v>72</v>
      </c>
      <c r="E758" s="285" t="s">
        <v>2726</v>
      </c>
      <c r="F758" s="285" t="s">
        <v>2727</v>
      </c>
      <c r="G758" s="198"/>
      <c r="H758" s="198"/>
      <c r="I758" s="201"/>
      <c r="J758" s="286">
        <f>BK758</f>
        <v>0</v>
      </c>
      <c r="K758" s="198"/>
      <c r="L758" s="203"/>
      <c r="M758" s="204"/>
      <c r="N758" s="205"/>
      <c r="O758" s="205"/>
      <c r="P758" s="206">
        <f>SUM(P759:P771)</f>
        <v>0</v>
      </c>
      <c r="Q758" s="205"/>
      <c r="R758" s="206">
        <f>SUM(R759:R771)</f>
        <v>0</v>
      </c>
      <c r="S758" s="205"/>
      <c r="T758" s="207">
        <f>SUM(T759:T771)</f>
        <v>0</v>
      </c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R758" s="208" t="s">
        <v>214</v>
      </c>
      <c r="AT758" s="209" t="s">
        <v>72</v>
      </c>
      <c r="AU758" s="209" t="s">
        <v>80</v>
      </c>
      <c r="AY758" s="208" t="s">
        <v>175</v>
      </c>
      <c r="BK758" s="210">
        <f>SUM(BK759:BK771)</f>
        <v>0</v>
      </c>
    </row>
    <row r="759" s="2" customFormat="1" ht="16.5" customHeight="1">
      <c r="A759" s="42"/>
      <c r="B759" s="43"/>
      <c r="C759" s="211" t="s">
        <v>1567</v>
      </c>
      <c r="D759" s="211" t="s">
        <v>176</v>
      </c>
      <c r="E759" s="212" t="s">
        <v>4138</v>
      </c>
      <c r="F759" s="213" t="s">
        <v>5161</v>
      </c>
      <c r="G759" s="214" t="s">
        <v>4140</v>
      </c>
      <c r="H759" s="215">
        <v>72</v>
      </c>
      <c r="I759" s="216"/>
      <c r="J759" s="217">
        <f>ROUND(I759*H759,2)</f>
        <v>0</v>
      </c>
      <c r="K759" s="213" t="s">
        <v>30</v>
      </c>
      <c r="L759" s="48"/>
      <c r="M759" s="218" t="s">
        <v>30</v>
      </c>
      <c r="N759" s="219" t="s">
        <v>44</v>
      </c>
      <c r="O759" s="88"/>
      <c r="P759" s="220">
        <f>O759*H759</f>
        <v>0</v>
      </c>
      <c r="Q759" s="220">
        <v>0</v>
      </c>
      <c r="R759" s="220">
        <f>Q759*H759</f>
        <v>0</v>
      </c>
      <c r="S759" s="220">
        <v>0</v>
      </c>
      <c r="T759" s="221">
        <f>S759*H759</f>
        <v>0</v>
      </c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R759" s="222" t="s">
        <v>2732</v>
      </c>
      <c r="AT759" s="222" t="s">
        <v>176</v>
      </c>
      <c r="AU759" s="222" t="s">
        <v>82</v>
      </c>
      <c r="AY759" s="20" t="s">
        <v>175</v>
      </c>
      <c r="BE759" s="223">
        <f>IF(N759="základní",J759,0)</f>
        <v>0</v>
      </c>
      <c r="BF759" s="223">
        <f>IF(N759="snížená",J759,0)</f>
        <v>0</v>
      </c>
      <c r="BG759" s="223">
        <f>IF(N759="zákl. přenesená",J759,0)</f>
        <v>0</v>
      </c>
      <c r="BH759" s="223">
        <f>IF(N759="sníž. přenesená",J759,0)</f>
        <v>0</v>
      </c>
      <c r="BI759" s="223">
        <f>IF(N759="nulová",J759,0)</f>
        <v>0</v>
      </c>
      <c r="BJ759" s="20" t="s">
        <v>80</v>
      </c>
      <c r="BK759" s="223">
        <f>ROUND(I759*H759,2)</f>
        <v>0</v>
      </c>
      <c r="BL759" s="20" t="s">
        <v>2732</v>
      </c>
      <c r="BM759" s="222" t="s">
        <v>5162</v>
      </c>
    </row>
    <row r="760" s="2" customFormat="1">
      <c r="A760" s="42"/>
      <c r="B760" s="43"/>
      <c r="C760" s="44"/>
      <c r="D760" s="224" t="s">
        <v>183</v>
      </c>
      <c r="E760" s="44"/>
      <c r="F760" s="225" t="s">
        <v>4139</v>
      </c>
      <c r="G760" s="44"/>
      <c r="H760" s="44"/>
      <c r="I760" s="226"/>
      <c r="J760" s="44"/>
      <c r="K760" s="44"/>
      <c r="L760" s="48"/>
      <c r="M760" s="227"/>
      <c r="N760" s="228"/>
      <c r="O760" s="88"/>
      <c r="P760" s="88"/>
      <c r="Q760" s="88"/>
      <c r="R760" s="88"/>
      <c r="S760" s="88"/>
      <c r="T760" s="89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T760" s="20" t="s">
        <v>183</v>
      </c>
      <c r="AU760" s="20" t="s">
        <v>82</v>
      </c>
    </row>
    <row r="761" s="2" customFormat="1">
      <c r="A761" s="42"/>
      <c r="B761" s="43"/>
      <c r="C761" s="44"/>
      <c r="D761" s="224" t="s">
        <v>311</v>
      </c>
      <c r="E761" s="44"/>
      <c r="F761" s="274" t="s">
        <v>5163</v>
      </c>
      <c r="G761" s="44"/>
      <c r="H761" s="44"/>
      <c r="I761" s="226"/>
      <c r="J761" s="44"/>
      <c r="K761" s="44"/>
      <c r="L761" s="48"/>
      <c r="M761" s="227"/>
      <c r="N761" s="228"/>
      <c r="O761" s="88"/>
      <c r="P761" s="88"/>
      <c r="Q761" s="88"/>
      <c r="R761" s="88"/>
      <c r="S761" s="88"/>
      <c r="T761" s="89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T761" s="20" t="s">
        <v>311</v>
      </c>
      <c r="AU761" s="20" t="s">
        <v>82</v>
      </c>
    </row>
    <row r="762" s="2" customFormat="1" ht="16.5" customHeight="1">
      <c r="A762" s="42"/>
      <c r="B762" s="43"/>
      <c r="C762" s="211" t="s">
        <v>1573</v>
      </c>
      <c r="D762" s="275" t="s">
        <v>176</v>
      </c>
      <c r="E762" s="212" t="s">
        <v>4144</v>
      </c>
      <c r="F762" s="213" t="s">
        <v>4145</v>
      </c>
      <c r="G762" s="214" t="s">
        <v>4146</v>
      </c>
      <c r="H762" s="215">
        <v>1</v>
      </c>
      <c r="I762" s="216"/>
      <c r="J762" s="217">
        <f>ROUND(I762*H762,2)</f>
        <v>0</v>
      </c>
      <c r="K762" s="213" t="s">
        <v>30</v>
      </c>
      <c r="L762" s="48"/>
      <c r="M762" s="218" t="s">
        <v>30</v>
      </c>
      <c r="N762" s="219" t="s">
        <v>44</v>
      </c>
      <c r="O762" s="88"/>
      <c r="P762" s="220">
        <f>O762*H762</f>
        <v>0</v>
      </c>
      <c r="Q762" s="220">
        <v>0</v>
      </c>
      <c r="R762" s="220">
        <f>Q762*H762</f>
        <v>0</v>
      </c>
      <c r="S762" s="220">
        <v>0</v>
      </c>
      <c r="T762" s="221">
        <f>S762*H762</f>
        <v>0</v>
      </c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R762" s="222" t="s">
        <v>2732</v>
      </c>
      <c r="AT762" s="222" t="s">
        <v>176</v>
      </c>
      <c r="AU762" s="222" t="s">
        <v>82</v>
      </c>
      <c r="AY762" s="20" t="s">
        <v>175</v>
      </c>
      <c r="BE762" s="223">
        <f>IF(N762="základní",J762,0)</f>
        <v>0</v>
      </c>
      <c r="BF762" s="223">
        <f>IF(N762="snížená",J762,0)</f>
        <v>0</v>
      </c>
      <c r="BG762" s="223">
        <f>IF(N762="zákl. přenesená",J762,0)</f>
        <v>0</v>
      </c>
      <c r="BH762" s="223">
        <f>IF(N762="sníž. přenesená",J762,0)</f>
        <v>0</v>
      </c>
      <c r="BI762" s="223">
        <f>IF(N762="nulová",J762,0)</f>
        <v>0</v>
      </c>
      <c r="BJ762" s="20" t="s">
        <v>80</v>
      </c>
      <c r="BK762" s="223">
        <f>ROUND(I762*H762,2)</f>
        <v>0</v>
      </c>
      <c r="BL762" s="20" t="s">
        <v>2732</v>
      </c>
      <c r="BM762" s="222" t="s">
        <v>5164</v>
      </c>
    </row>
    <row r="763" s="2" customFormat="1">
      <c r="A763" s="42"/>
      <c r="B763" s="43"/>
      <c r="C763" s="44"/>
      <c r="D763" s="224" t="s">
        <v>183</v>
      </c>
      <c r="E763" s="44"/>
      <c r="F763" s="225" t="s">
        <v>4145</v>
      </c>
      <c r="G763" s="44"/>
      <c r="H763" s="44"/>
      <c r="I763" s="226"/>
      <c r="J763" s="44"/>
      <c r="K763" s="44"/>
      <c r="L763" s="48"/>
      <c r="M763" s="227"/>
      <c r="N763" s="228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0" t="s">
        <v>183</v>
      </c>
      <c r="AU763" s="20" t="s">
        <v>82</v>
      </c>
    </row>
    <row r="764" s="2" customFormat="1" ht="16.5" customHeight="1">
      <c r="A764" s="42"/>
      <c r="B764" s="43"/>
      <c r="C764" s="211" t="s">
        <v>1581</v>
      </c>
      <c r="D764" s="275" t="s">
        <v>176</v>
      </c>
      <c r="E764" s="212" t="s">
        <v>4148</v>
      </c>
      <c r="F764" s="213" t="s">
        <v>4149</v>
      </c>
      <c r="G764" s="214" t="s">
        <v>4146</v>
      </c>
      <c r="H764" s="215">
        <v>1</v>
      </c>
      <c r="I764" s="216"/>
      <c r="J764" s="217">
        <f>ROUND(I764*H764,2)</f>
        <v>0</v>
      </c>
      <c r="K764" s="213" t="s">
        <v>30</v>
      </c>
      <c r="L764" s="48"/>
      <c r="M764" s="218" t="s">
        <v>30</v>
      </c>
      <c r="N764" s="219" t="s">
        <v>44</v>
      </c>
      <c r="O764" s="88"/>
      <c r="P764" s="220">
        <f>O764*H764</f>
        <v>0</v>
      </c>
      <c r="Q764" s="220">
        <v>0</v>
      </c>
      <c r="R764" s="220">
        <f>Q764*H764</f>
        <v>0</v>
      </c>
      <c r="S764" s="220">
        <v>0</v>
      </c>
      <c r="T764" s="221">
        <f>S764*H764</f>
        <v>0</v>
      </c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R764" s="222" t="s">
        <v>2732</v>
      </c>
      <c r="AT764" s="222" t="s">
        <v>176</v>
      </c>
      <c r="AU764" s="222" t="s">
        <v>82</v>
      </c>
      <c r="AY764" s="20" t="s">
        <v>175</v>
      </c>
      <c r="BE764" s="223">
        <f>IF(N764="základní",J764,0)</f>
        <v>0</v>
      </c>
      <c r="BF764" s="223">
        <f>IF(N764="snížená",J764,0)</f>
        <v>0</v>
      </c>
      <c r="BG764" s="223">
        <f>IF(N764="zákl. přenesená",J764,0)</f>
        <v>0</v>
      </c>
      <c r="BH764" s="223">
        <f>IF(N764="sníž. přenesená",J764,0)</f>
        <v>0</v>
      </c>
      <c r="BI764" s="223">
        <f>IF(N764="nulová",J764,0)</f>
        <v>0</v>
      </c>
      <c r="BJ764" s="20" t="s">
        <v>80</v>
      </c>
      <c r="BK764" s="223">
        <f>ROUND(I764*H764,2)</f>
        <v>0</v>
      </c>
      <c r="BL764" s="20" t="s">
        <v>2732</v>
      </c>
      <c r="BM764" s="222" t="s">
        <v>5165</v>
      </c>
    </row>
    <row r="765" s="2" customFormat="1">
      <c r="A765" s="42"/>
      <c r="B765" s="43"/>
      <c r="C765" s="44"/>
      <c r="D765" s="224" t="s">
        <v>183</v>
      </c>
      <c r="E765" s="44"/>
      <c r="F765" s="225" t="s">
        <v>4149</v>
      </c>
      <c r="G765" s="44"/>
      <c r="H765" s="44"/>
      <c r="I765" s="226"/>
      <c r="J765" s="44"/>
      <c r="K765" s="44"/>
      <c r="L765" s="48"/>
      <c r="M765" s="227"/>
      <c r="N765" s="228"/>
      <c r="O765" s="88"/>
      <c r="P765" s="88"/>
      <c r="Q765" s="88"/>
      <c r="R765" s="88"/>
      <c r="S765" s="88"/>
      <c r="T765" s="89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T765" s="20" t="s">
        <v>183</v>
      </c>
      <c r="AU765" s="20" t="s">
        <v>82</v>
      </c>
    </row>
    <row r="766" s="2" customFormat="1" ht="16.5" customHeight="1">
      <c r="A766" s="42"/>
      <c r="B766" s="43"/>
      <c r="C766" s="211" t="s">
        <v>1591</v>
      </c>
      <c r="D766" s="275" t="s">
        <v>176</v>
      </c>
      <c r="E766" s="212" t="s">
        <v>4151</v>
      </c>
      <c r="F766" s="213" t="s">
        <v>4152</v>
      </c>
      <c r="G766" s="214" t="s">
        <v>4146</v>
      </c>
      <c r="H766" s="215">
        <v>1</v>
      </c>
      <c r="I766" s="216"/>
      <c r="J766" s="217">
        <f>ROUND(I766*H766,2)</f>
        <v>0</v>
      </c>
      <c r="K766" s="213" t="s">
        <v>30</v>
      </c>
      <c r="L766" s="48"/>
      <c r="M766" s="218" t="s">
        <v>30</v>
      </c>
      <c r="N766" s="219" t="s">
        <v>44</v>
      </c>
      <c r="O766" s="88"/>
      <c r="P766" s="220">
        <f>O766*H766</f>
        <v>0</v>
      </c>
      <c r="Q766" s="220">
        <v>0</v>
      </c>
      <c r="R766" s="220">
        <f>Q766*H766</f>
        <v>0</v>
      </c>
      <c r="S766" s="220">
        <v>0</v>
      </c>
      <c r="T766" s="221">
        <f>S766*H766</f>
        <v>0</v>
      </c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R766" s="222" t="s">
        <v>2732</v>
      </c>
      <c r="AT766" s="222" t="s">
        <v>176</v>
      </c>
      <c r="AU766" s="222" t="s">
        <v>82</v>
      </c>
      <c r="AY766" s="20" t="s">
        <v>175</v>
      </c>
      <c r="BE766" s="223">
        <f>IF(N766="základní",J766,0)</f>
        <v>0</v>
      </c>
      <c r="BF766" s="223">
        <f>IF(N766="snížená",J766,0)</f>
        <v>0</v>
      </c>
      <c r="BG766" s="223">
        <f>IF(N766="zákl. přenesená",J766,0)</f>
        <v>0</v>
      </c>
      <c r="BH766" s="223">
        <f>IF(N766="sníž. přenesená",J766,0)</f>
        <v>0</v>
      </c>
      <c r="BI766" s="223">
        <f>IF(N766="nulová",J766,0)</f>
        <v>0</v>
      </c>
      <c r="BJ766" s="20" t="s">
        <v>80</v>
      </c>
      <c r="BK766" s="223">
        <f>ROUND(I766*H766,2)</f>
        <v>0</v>
      </c>
      <c r="BL766" s="20" t="s">
        <v>2732</v>
      </c>
      <c r="BM766" s="222" t="s">
        <v>5166</v>
      </c>
    </row>
    <row r="767" s="2" customFormat="1">
      <c r="A767" s="42"/>
      <c r="B767" s="43"/>
      <c r="C767" s="44"/>
      <c r="D767" s="224" t="s">
        <v>183</v>
      </c>
      <c r="E767" s="44"/>
      <c r="F767" s="225" t="s">
        <v>4152</v>
      </c>
      <c r="G767" s="44"/>
      <c r="H767" s="44"/>
      <c r="I767" s="226"/>
      <c r="J767" s="44"/>
      <c r="K767" s="44"/>
      <c r="L767" s="48"/>
      <c r="M767" s="227"/>
      <c r="N767" s="228"/>
      <c r="O767" s="88"/>
      <c r="P767" s="88"/>
      <c r="Q767" s="88"/>
      <c r="R767" s="88"/>
      <c r="S767" s="88"/>
      <c r="T767" s="89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T767" s="20" t="s">
        <v>183</v>
      </c>
      <c r="AU767" s="20" t="s">
        <v>82</v>
      </c>
    </row>
    <row r="768" s="2" customFormat="1" ht="16.5" customHeight="1">
      <c r="A768" s="42"/>
      <c r="B768" s="43"/>
      <c r="C768" s="211" t="s">
        <v>1598</v>
      </c>
      <c r="D768" s="275" t="s">
        <v>176</v>
      </c>
      <c r="E768" s="212" t="s">
        <v>4154</v>
      </c>
      <c r="F768" s="213" t="s">
        <v>4155</v>
      </c>
      <c r="G768" s="214" t="s">
        <v>247</v>
      </c>
      <c r="H768" s="215">
        <v>161</v>
      </c>
      <c r="I768" s="216"/>
      <c r="J768" s="217">
        <f>ROUND(I768*H768,2)</f>
        <v>0</v>
      </c>
      <c r="K768" s="213" t="s">
        <v>30</v>
      </c>
      <c r="L768" s="48"/>
      <c r="M768" s="218" t="s">
        <v>30</v>
      </c>
      <c r="N768" s="219" t="s">
        <v>44</v>
      </c>
      <c r="O768" s="88"/>
      <c r="P768" s="220">
        <f>O768*H768</f>
        <v>0</v>
      </c>
      <c r="Q768" s="220">
        <v>0</v>
      </c>
      <c r="R768" s="220">
        <f>Q768*H768</f>
        <v>0</v>
      </c>
      <c r="S768" s="220">
        <v>0</v>
      </c>
      <c r="T768" s="221">
        <f>S768*H768</f>
        <v>0</v>
      </c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R768" s="222" t="s">
        <v>2732</v>
      </c>
      <c r="AT768" s="222" t="s">
        <v>176</v>
      </c>
      <c r="AU768" s="222" t="s">
        <v>82</v>
      </c>
      <c r="AY768" s="20" t="s">
        <v>175</v>
      </c>
      <c r="BE768" s="223">
        <f>IF(N768="základní",J768,0)</f>
        <v>0</v>
      </c>
      <c r="BF768" s="223">
        <f>IF(N768="snížená",J768,0)</f>
        <v>0</v>
      </c>
      <c r="BG768" s="223">
        <f>IF(N768="zákl. přenesená",J768,0)</f>
        <v>0</v>
      </c>
      <c r="BH768" s="223">
        <f>IF(N768="sníž. přenesená",J768,0)</f>
        <v>0</v>
      </c>
      <c r="BI768" s="223">
        <f>IF(N768="nulová",J768,0)</f>
        <v>0</v>
      </c>
      <c r="BJ768" s="20" t="s">
        <v>80</v>
      </c>
      <c r="BK768" s="223">
        <f>ROUND(I768*H768,2)</f>
        <v>0</v>
      </c>
      <c r="BL768" s="20" t="s">
        <v>2732</v>
      </c>
      <c r="BM768" s="222" t="s">
        <v>5167</v>
      </c>
    </row>
    <row r="769" s="2" customFormat="1">
      <c r="A769" s="42"/>
      <c r="B769" s="43"/>
      <c r="C769" s="44"/>
      <c r="D769" s="224" t="s">
        <v>183</v>
      </c>
      <c r="E769" s="44"/>
      <c r="F769" s="225" t="s">
        <v>4155</v>
      </c>
      <c r="G769" s="44"/>
      <c r="H769" s="44"/>
      <c r="I769" s="226"/>
      <c r="J769" s="44"/>
      <c r="K769" s="44"/>
      <c r="L769" s="48"/>
      <c r="M769" s="227"/>
      <c r="N769" s="228"/>
      <c r="O769" s="88"/>
      <c r="P769" s="88"/>
      <c r="Q769" s="88"/>
      <c r="R769" s="88"/>
      <c r="S769" s="88"/>
      <c r="T769" s="89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T769" s="20" t="s">
        <v>183</v>
      </c>
      <c r="AU769" s="20" t="s">
        <v>82</v>
      </c>
    </row>
    <row r="770" s="13" customFormat="1">
      <c r="A770" s="13"/>
      <c r="B770" s="241"/>
      <c r="C770" s="242"/>
      <c r="D770" s="224" t="s">
        <v>187</v>
      </c>
      <c r="E770" s="243" t="s">
        <v>30</v>
      </c>
      <c r="F770" s="244" t="s">
        <v>5168</v>
      </c>
      <c r="G770" s="242"/>
      <c r="H770" s="245">
        <v>161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1" t="s">
        <v>187</v>
      </c>
      <c r="AU770" s="251" t="s">
        <v>82</v>
      </c>
      <c r="AV770" s="13" t="s">
        <v>82</v>
      </c>
      <c r="AW770" s="13" t="s">
        <v>36</v>
      </c>
      <c r="AX770" s="13" t="s">
        <v>73</v>
      </c>
      <c r="AY770" s="251" t="s">
        <v>175</v>
      </c>
    </row>
    <row r="771" s="14" customFormat="1">
      <c r="A771" s="14"/>
      <c r="B771" s="252"/>
      <c r="C771" s="253"/>
      <c r="D771" s="224" t="s">
        <v>187</v>
      </c>
      <c r="E771" s="254" t="s">
        <v>30</v>
      </c>
      <c r="F771" s="255" t="s">
        <v>190</v>
      </c>
      <c r="G771" s="253"/>
      <c r="H771" s="256">
        <v>161</v>
      </c>
      <c r="I771" s="257"/>
      <c r="J771" s="253"/>
      <c r="K771" s="253"/>
      <c r="L771" s="258"/>
      <c r="M771" s="298"/>
      <c r="N771" s="299"/>
      <c r="O771" s="299"/>
      <c r="P771" s="299"/>
      <c r="Q771" s="299"/>
      <c r="R771" s="299"/>
      <c r="S771" s="299"/>
      <c r="T771" s="30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2" t="s">
        <v>187</v>
      </c>
      <c r="AU771" s="262" t="s">
        <v>82</v>
      </c>
      <c r="AV771" s="14" t="s">
        <v>181</v>
      </c>
      <c r="AW771" s="14" t="s">
        <v>36</v>
      </c>
      <c r="AX771" s="14" t="s">
        <v>80</v>
      </c>
      <c r="AY771" s="262" t="s">
        <v>175</v>
      </c>
    </row>
    <row r="772" s="2" customFormat="1" ht="6.96" customHeight="1">
      <c r="A772" s="42"/>
      <c r="B772" s="63"/>
      <c r="C772" s="64"/>
      <c r="D772" s="64"/>
      <c r="E772" s="64"/>
      <c r="F772" s="64"/>
      <c r="G772" s="64"/>
      <c r="H772" s="64"/>
      <c r="I772" s="64"/>
      <c r="J772" s="64"/>
      <c r="K772" s="64"/>
      <c r="L772" s="48"/>
      <c r="M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</row>
  </sheetData>
  <sheetProtection sheet="1" autoFilter="0" formatColumns="0" formatRows="0" objects="1" scenarios="1" spinCount="100000" saltValue="uufUUFQ5NhJoDSbIFFI2CpK2gqgm3H2SHTL8PsrnDu8C9lXfzvLMUDAQiXYtbYZ7UbBGV8O48evTlwGV0fIPOA==" hashValue="Qa6AGd0IxY3jGgP31f5HdK4V8WCHKgf11B3iv0AjC3F7tEhcCSX7cDeS3Tlf7iWDWzU92WCTUvbMONT6Z4AeTQ==" algorithmName="SHA-512" password="CC35"/>
  <autoFilter ref="C99:K77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5" r:id="rId1" display="https://podminky.urs.cz/item/CS_URS_2024_01/997013501"/>
    <hyperlink ref="F108" r:id="rId2" display="https://podminky.urs.cz/item/CS_URS_2024_01/997013509"/>
    <hyperlink ref="F113" r:id="rId3" display="https://podminky.urs.cz/item/CS_URS_2024_01/997013871"/>
    <hyperlink ref="F119" r:id="rId4" display="https://podminky.urs.cz/item/CS_URS_2024_01/713463132"/>
    <hyperlink ref="F184" r:id="rId5" display="https://podminky.urs.cz/item/CS_URS_2024_01/998713101"/>
    <hyperlink ref="F195" r:id="rId6" display="https://podminky.urs.cz/item/CS_URS_2024_01/731244009"/>
    <hyperlink ref="F226" r:id="rId7" display="https://podminky.urs.cz/item/CS_URS_2024_01/732110812"/>
    <hyperlink ref="F233" r:id="rId8" display="https://podminky.urs.cz/item/CS_URS_2023_02/732112228"/>
    <hyperlink ref="F240" r:id="rId9" display="https://podminky.urs.cz/item/CS_URS_2023_02/732113103"/>
    <hyperlink ref="F247" r:id="rId10" display="https://podminky.urs.cz/item/CS_URS_2024_01/732320813"/>
    <hyperlink ref="F254" r:id="rId11" display="https://podminky.urs.cz/item/CS_URS_2024_01/732324813"/>
    <hyperlink ref="F258" r:id="rId12" display="https://podminky.urs.cz/item/CS_URS_2024_01/732331111"/>
    <hyperlink ref="F265" r:id="rId13" display="https://podminky.urs.cz/item/CS_URS_2024_01/732429212"/>
    <hyperlink ref="F309" r:id="rId14" display="https://podminky.urs.cz/item/CS_URS_2024_01/732511305"/>
    <hyperlink ref="F316" r:id="rId15" display="https://podminky.urs.cz/item/CS_URS_2024_01/998732101"/>
    <hyperlink ref="F321" r:id="rId16" display="https://podminky.urs.cz/item/CS_URS_2024_01/733120815"/>
    <hyperlink ref="F328" r:id="rId17" display="https://podminky.urs.cz/item/CS_URS_2024_01/733120819"/>
    <hyperlink ref="F335" r:id="rId18" display="https://podminky.urs.cz/item/CS_URS_2024_01/733222204"/>
    <hyperlink ref="F342" r:id="rId19" display="https://podminky.urs.cz/item/CS_URS_2024_01/733223105"/>
    <hyperlink ref="F349" r:id="rId20" display="https://podminky.urs.cz/item/CS_URS_2024_01/733223106"/>
    <hyperlink ref="F356" r:id="rId21" display="https://podminky.urs.cz/item/CS_URS_2024_01/733223107"/>
    <hyperlink ref="F369" r:id="rId22" display="https://podminky.urs.cz/item/CS_URS_2024_01/998733101"/>
    <hyperlink ref="F380" r:id="rId23" display="https://podminky.urs.cz/item/CS_URS_2024_01/734200824"/>
    <hyperlink ref="F387" r:id="rId24" display="https://podminky.urs.cz/item/CS_URS_2024_01/734209113"/>
    <hyperlink ref="F397" r:id="rId25" display="https://podminky.urs.cz/item/CS_URS_2024_01/734209114"/>
    <hyperlink ref="F421" r:id="rId26" display="https://podminky.urs.cz/item/CS_URS_2024_01/734209115"/>
    <hyperlink ref="F431" r:id="rId27" display="https://podminky.urs.cz/item/CS_URS_2024_01/734211119"/>
    <hyperlink ref="F438" r:id="rId28" display="https://podminky.urs.cz/item/CS_URS_2024_01/734220113"/>
    <hyperlink ref="F445" r:id="rId29" display="https://podminky.urs.cz/item/CS_URS_2024_01/734220114"/>
    <hyperlink ref="F452" r:id="rId30" display="https://podminky.urs.cz/item/CS_URS_2024_01/734251213"/>
    <hyperlink ref="F459" r:id="rId31" display="https://podminky.urs.cz/item/CS_URS_2024_01/734291123"/>
    <hyperlink ref="F466" r:id="rId32" display="https://podminky.urs.cz/item/CS_URS_2024_01/734291124"/>
    <hyperlink ref="F473" r:id="rId33" display="https://podminky.urs.cz/item/CS_URS_2024_01/734291264"/>
    <hyperlink ref="F479" r:id="rId34" display="https://podminky.urs.cz/item/CS_URS_2024_01/734291265"/>
    <hyperlink ref="F490" r:id="rId35" display="https://podminky.urs.cz/item/CS_URS_2024_01/734291274"/>
    <hyperlink ref="F497" r:id="rId36" display="https://podminky.urs.cz/item/CS_URS_2024_01/734292714"/>
    <hyperlink ref="F504" r:id="rId37" display="https://podminky.urs.cz/item/CS_URS_2024_01/734292715"/>
    <hyperlink ref="F511" r:id="rId38" display="https://podminky.urs.cz/item/CS_URS_2024_01/734292716"/>
    <hyperlink ref="F518" r:id="rId39" display="https://podminky.urs.cz/item/CS_URS_2024_01/734292718"/>
    <hyperlink ref="F525" r:id="rId40" display="https://podminky.urs.cz/item/CS_URS_2024_01/734292725"/>
    <hyperlink ref="F531" r:id="rId41" display="https://podminky.urs.cz/item/CS_URS_2024_01/734292727"/>
    <hyperlink ref="F538" r:id="rId42" display="https://podminky.urs.cz/item/CS_URS_2024_01/734295021"/>
    <hyperlink ref="F551" r:id="rId43" display="https://podminky.urs.cz/item/CS_URS_2024_01/734295022"/>
    <hyperlink ref="F574" r:id="rId44" display="https://podminky.urs.cz/item/CS_URS_2024_01/734411127"/>
    <hyperlink ref="F581" r:id="rId45" display="https://podminky.urs.cz/item/CS_URS_2024_01/734419111"/>
    <hyperlink ref="F605" r:id="rId46" display="https://podminky.urs.cz/item/CS_URS_2024_01/734421102"/>
    <hyperlink ref="F612" r:id="rId47" display="https://podminky.urs.cz/item/CS_URS_2024_01/734424102"/>
    <hyperlink ref="F616" r:id="rId48" display="https://podminky.urs.cz/item/CS_URS_2024_01/998734101"/>
    <hyperlink ref="F621" r:id="rId49" display="https://podminky.urs.cz/item/CS_URS_2023_02/767995111"/>
    <hyperlink ref="F649" r:id="rId50" display="https://podminky.urs.cz/item/CS_URS_2024_01/998767101"/>
    <hyperlink ref="F655" r:id="rId51" display="https://podminky.urs.cz/item/CS_URS_2024_01/230170011"/>
    <hyperlink ref="F662" r:id="rId52" display="https://podminky.urs.cz/item/CS_URS_2024_01/230170012"/>
    <hyperlink ref="F669" r:id="rId53" display="https://podminky.urs.cz/item/CS_URS_2024_01/580507401"/>
    <hyperlink ref="F672" r:id="rId54" display="https://podminky.urs.cz/item/CS_URS_2024_01/580507405"/>
    <hyperlink ref="F675" r:id="rId55" display="https://podminky.urs.cz/item/CS_URS_2024_01/580507406"/>
    <hyperlink ref="F678" r:id="rId56" display="https://podminky.urs.cz/item/CS_URS_2024_01/580507410"/>
    <hyperlink ref="F683" r:id="rId57" display="https://podminky.urs.cz/item/CS_URS_2024_01/580507413"/>
    <hyperlink ref="F707" r:id="rId58" display="https://podminky.urs.cz/item/CS_URS_2024_01/580507415"/>
    <hyperlink ref="F710" r:id="rId59" display="https://podminky.urs.cz/item/CS_URS_2024_01/580507428"/>
    <hyperlink ref="F713" r:id="rId60" display="https://podminky.urs.cz/item/CS_URS_2024_01/580507429"/>
    <hyperlink ref="F716" r:id="rId61" display="https://podminky.urs.cz/item/CS_URS_2024_01/580507430"/>
    <hyperlink ref="F719" r:id="rId62" display="https://podminky.urs.cz/item/CS_URS_2024_01/580507431"/>
    <hyperlink ref="F722" r:id="rId63" display="https://podminky.urs.cz/item/CS_URS_2024_01/580507433"/>
    <hyperlink ref="F725" r:id="rId64" display="https://podminky.urs.cz/item/CS_URS_2024_01/580507434"/>
    <hyperlink ref="F728" r:id="rId65" display="https://podminky.urs.cz/item/CS_URS_2024_01/580507435"/>
    <hyperlink ref="F731" r:id="rId66" display="https://podminky.urs.cz/item/CS_URS_2024_01/580507436"/>
    <hyperlink ref="F734" r:id="rId67" display="https://podminky.urs.cz/item/CS_URS_2024_01/580507437"/>
    <hyperlink ref="F737" r:id="rId68" display="https://podminky.urs.cz/item/CS_URS_2024_01/580507438"/>
    <hyperlink ref="F740" r:id="rId69" display="https://podminky.urs.cz/item/CS_URS_2024_01/580507439"/>
    <hyperlink ref="F743" r:id="rId70" display="https://podminky.urs.cz/item/CS_URS_2024_01/580507440"/>
    <hyperlink ref="F746" r:id="rId71" display="https://podminky.urs.cz/item/CS_URS_2024_01/580507441"/>
    <hyperlink ref="F749" r:id="rId72" display="https://podminky.urs.cz/item/CS_URS_2024_01/580507442"/>
    <hyperlink ref="F752" r:id="rId73" display="https://podminky.urs.cz/item/CS_URS_2024_01/580507451"/>
    <hyperlink ref="F756" r:id="rId74" display="https://podminky.urs.cz/item/CS_URS_2024_01/HZS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5169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5170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ROUND(J97,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ROUND((SUM(BE97:BE470)),  2)</f>
        <v>0</v>
      </c>
      <c r="G35" s="42"/>
      <c r="H35" s="42"/>
      <c r="I35" s="163">
        <v>0.21</v>
      </c>
      <c r="J35" s="162">
        <f>ROUND(((SUM(BE97:BE470))*I35),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ROUND((SUM(BF97:BF470)),  2)</f>
        <v>0</v>
      </c>
      <c r="G36" s="42"/>
      <c r="H36" s="42"/>
      <c r="I36" s="163">
        <v>0.12</v>
      </c>
      <c r="J36" s="162">
        <f>ROUND(((SUM(BF97:BF470))*I36),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ROUND((SUM(BG97:BG470)),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ROUND((SUM(BH97:BH470)),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ROUND((SUM(BI97:BI470)),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15.02 - SO02 - PLYNOVOD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J97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J98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693</v>
      </c>
      <c r="E65" s="282"/>
      <c r="F65" s="282"/>
      <c r="G65" s="282"/>
      <c r="H65" s="282"/>
      <c r="I65" s="282"/>
      <c r="J65" s="283">
        <f>J99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16" customFormat="1" ht="19.92" customHeight="1">
      <c r="A66" s="16"/>
      <c r="B66" s="280"/>
      <c r="C66" s="129"/>
      <c r="D66" s="281" t="s">
        <v>694</v>
      </c>
      <c r="E66" s="282"/>
      <c r="F66" s="282"/>
      <c r="G66" s="282"/>
      <c r="H66" s="282"/>
      <c r="I66" s="282"/>
      <c r="J66" s="283">
        <f>J106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16" customFormat="1" ht="19.92" customHeight="1">
      <c r="A67" s="16"/>
      <c r="B67" s="280"/>
      <c r="C67" s="129"/>
      <c r="D67" s="281" t="s">
        <v>3900</v>
      </c>
      <c r="E67" s="282"/>
      <c r="F67" s="282"/>
      <c r="G67" s="282"/>
      <c r="H67" s="282"/>
      <c r="I67" s="282"/>
      <c r="J67" s="283">
        <f>J112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9" customFormat="1" ht="24.96" customHeight="1">
      <c r="A68" s="9"/>
      <c r="B68" s="180"/>
      <c r="C68" s="181"/>
      <c r="D68" s="182" t="s">
        <v>696</v>
      </c>
      <c r="E68" s="183"/>
      <c r="F68" s="183"/>
      <c r="G68" s="183"/>
      <c r="H68" s="183"/>
      <c r="I68" s="183"/>
      <c r="J68" s="184">
        <f>J125</f>
        <v>0</v>
      </c>
      <c r="K68" s="181"/>
      <c r="L68" s="185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6" customFormat="1" ht="19.92" customHeight="1">
      <c r="A69" s="16"/>
      <c r="B69" s="280"/>
      <c r="C69" s="129"/>
      <c r="D69" s="281" t="s">
        <v>4503</v>
      </c>
      <c r="E69" s="282"/>
      <c r="F69" s="282"/>
      <c r="G69" s="282"/>
      <c r="H69" s="282"/>
      <c r="I69" s="282"/>
      <c r="J69" s="283">
        <f>J126</f>
        <v>0</v>
      </c>
      <c r="K69" s="129"/>
      <c r="L69" s="284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="16" customFormat="1" ht="19.92" customHeight="1">
      <c r="A70" s="16"/>
      <c r="B70" s="280"/>
      <c r="C70" s="129"/>
      <c r="D70" s="281" t="s">
        <v>3902</v>
      </c>
      <c r="E70" s="282"/>
      <c r="F70" s="282"/>
      <c r="G70" s="282"/>
      <c r="H70" s="282"/>
      <c r="I70" s="282"/>
      <c r="J70" s="283">
        <f>J251</f>
        <v>0</v>
      </c>
      <c r="K70" s="129"/>
      <c r="L70" s="284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</row>
    <row r="71" s="16" customFormat="1" ht="19.92" customHeight="1">
      <c r="A71" s="16"/>
      <c r="B71" s="280"/>
      <c r="C71" s="129"/>
      <c r="D71" s="281" t="s">
        <v>704</v>
      </c>
      <c r="E71" s="282"/>
      <c r="F71" s="282"/>
      <c r="G71" s="282"/>
      <c r="H71" s="282"/>
      <c r="I71" s="282"/>
      <c r="J71" s="283">
        <f>J275</f>
        <v>0</v>
      </c>
      <c r="K71" s="129"/>
      <c r="L71" s="284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</row>
    <row r="72" s="16" customFormat="1" ht="19.92" customHeight="1">
      <c r="A72" s="16"/>
      <c r="B72" s="280"/>
      <c r="C72" s="129"/>
      <c r="D72" s="281" t="s">
        <v>5171</v>
      </c>
      <c r="E72" s="282"/>
      <c r="F72" s="282"/>
      <c r="G72" s="282"/>
      <c r="H72" s="282"/>
      <c r="I72" s="282"/>
      <c r="J72" s="283">
        <f>J304</f>
        <v>0</v>
      </c>
      <c r="K72" s="129"/>
      <c r="L72" s="284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</row>
    <row r="73" s="9" customFormat="1" ht="24.96" customHeight="1">
      <c r="A73" s="9"/>
      <c r="B73" s="180"/>
      <c r="C73" s="181"/>
      <c r="D73" s="182" t="s">
        <v>3825</v>
      </c>
      <c r="E73" s="183"/>
      <c r="F73" s="183"/>
      <c r="G73" s="183"/>
      <c r="H73" s="183"/>
      <c r="I73" s="183"/>
      <c r="J73" s="184">
        <f>J327</f>
        <v>0</v>
      </c>
      <c r="K73" s="181"/>
      <c r="L73" s="185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6" customFormat="1" ht="19.92" customHeight="1">
      <c r="A74" s="16"/>
      <c r="B74" s="280"/>
      <c r="C74" s="129"/>
      <c r="D74" s="281" t="s">
        <v>3826</v>
      </c>
      <c r="E74" s="282"/>
      <c r="F74" s="282"/>
      <c r="G74" s="282"/>
      <c r="H74" s="282"/>
      <c r="I74" s="282"/>
      <c r="J74" s="283">
        <f>J328</f>
        <v>0</v>
      </c>
      <c r="K74" s="129"/>
      <c r="L74" s="284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</row>
    <row r="75" s="16" customFormat="1" ht="19.92" customHeight="1">
      <c r="A75" s="16"/>
      <c r="B75" s="280"/>
      <c r="C75" s="129"/>
      <c r="D75" s="281" t="s">
        <v>4603</v>
      </c>
      <c r="E75" s="282"/>
      <c r="F75" s="282"/>
      <c r="G75" s="282"/>
      <c r="H75" s="282"/>
      <c r="I75" s="282"/>
      <c r="J75" s="283">
        <f>J341</f>
        <v>0</v>
      </c>
      <c r="K75" s="129"/>
      <c r="L75" s="284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</row>
    <row r="76" s="2" customFormat="1" ht="21.84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81" s="2" customFormat="1" ht="6.96" customHeight="1">
      <c r="A81" s="42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24.96" customHeight="1">
      <c r="A82" s="42"/>
      <c r="B82" s="43"/>
      <c r="C82" s="26" t="s">
        <v>161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16</v>
      </c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6.5" customHeight="1">
      <c r="A85" s="42"/>
      <c r="B85" s="43"/>
      <c r="C85" s="44"/>
      <c r="D85" s="44"/>
      <c r="E85" s="175" t="str">
        <f>E7</f>
        <v>Ledeč n. S. škola přístavba dílny pro CNC</v>
      </c>
      <c r="F85" s="35"/>
      <c r="G85" s="35"/>
      <c r="H85" s="35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1" customFormat="1" ht="12" customHeight="1">
      <c r="B86" s="24"/>
      <c r="C86" s="35" t="s">
        <v>140</v>
      </c>
      <c r="D86" s="25"/>
      <c r="E86" s="25"/>
      <c r="F86" s="25"/>
      <c r="G86" s="25"/>
      <c r="H86" s="25"/>
      <c r="I86" s="25"/>
      <c r="J86" s="25"/>
      <c r="K86" s="25"/>
      <c r="L86" s="23"/>
    </row>
    <row r="87" s="2" customFormat="1" ht="16.5" customHeight="1">
      <c r="A87" s="42"/>
      <c r="B87" s="43"/>
      <c r="C87" s="44"/>
      <c r="D87" s="44"/>
      <c r="E87" s="175" t="s">
        <v>141</v>
      </c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2" customHeight="1">
      <c r="A88" s="42"/>
      <c r="B88" s="43"/>
      <c r="C88" s="35" t="s">
        <v>142</v>
      </c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6.5" customHeight="1">
      <c r="A89" s="42"/>
      <c r="B89" s="43"/>
      <c r="C89" s="44"/>
      <c r="D89" s="44"/>
      <c r="E89" s="73" t="str">
        <f>E11</f>
        <v>15.02 - SO02 - PLYNOVOD</v>
      </c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14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5" t="s">
        <v>22</v>
      </c>
      <c r="D91" s="44"/>
      <c r="E91" s="44"/>
      <c r="F91" s="30" t="str">
        <f>F14</f>
        <v xml:space="preserve"> </v>
      </c>
      <c r="G91" s="44"/>
      <c r="H91" s="44"/>
      <c r="I91" s="35" t="s">
        <v>24</v>
      </c>
      <c r="J91" s="76" t="str">
        <f>IF(J14="","",J14)</f>
        <v>6. 3. 2024</v>
      </c>
      <c r="K91" s="44"/>
      <c r="L91" s="14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6.96" customHeight="1">
      <c r="A92" s="42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14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15.15" customHeight="1">
      <c r="A93" s="42"/>
      <c r="B93" s="43"/>
      <c r="C93" s="35" t="s">
        <v>28</v>
      </c>
      <c r="D93" s="44"/>
      <c r="E93" s="44"/>
      <c r="F93" s="30" t="str">
        <f>E17</f>
        <v xml:space="preserve"> </v>
      </c>
      <c r="G93" s="44"/>
      <c r="H93" s="44"/>
      <c r="I93" s="35" t="s">
        <v>34</v>
      </c>
      <c r="J93" s="40" t="str">
        <f>E23</f>
        <v xml:space="preserve"> </v>
      </c>
      <c r="K93" s="44"/>
      <c r="L93" s="14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5.15" customHeight="1">
      <c r="A94" s="42"/>
      <c r="B94" s="43"/>
      <c r="C94" s="35" t="s">
        <v>32</v>
      </c>
      <c r="D94" s="44"/>
      <c r="E94" s="44"/>
      <c r="F94" s="30" t="str">
        <f>IF(E20="","",E20)</f>
        <v>Vyplň údaj</v>
      </c>
      <c r="G94" s="44"/>
      <c r="H94" s="44"/>
      <c r="I94" s="35" t="s">
        <v>35</v>
      </c>
      <c r="J94" s="40" t="str">
        <f>E26</f>
        <v xml:space="preserve"> </v>
      </c>
      <c r="K94" s="44"/>
      <c r="L94" s="14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10.32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4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10" customFormat="1" ht="29.28" customHeight="1">
      <c r="A96" s="186"/>
      <c r="B96" s="187"/>
      <c r="C96" s="188" t="s">
        <v>162</v>
      </c>
      <c r="D96" s="189" t="s">
        <v>58</v>
      </c>
      <c r="E96" s="189" t="s">
        <v>54</v>
      </c>
      <c r="F96" s="189" t="s">
        <v>55</v>
      </c>
      <c r="G96" s="189" t="s">
        <v>163</v>
      </c>
      <c r="H96" s="189" t="s">
        <v>164</v>
      </c>
      <c r="I96" s="189" t="s">
        <v>165</v>
      </c>
      <c r="J96" s="189" t="s">
        <v>148</v>
      </c>
      <c r="K96" s="190" t="s">
        <v>166</v>
      </c>
      <c r="L96" s="191"/>
      <c r="M96" s="96" t="s">
        <v>30</v>
      </c>
      <c r="N96" s="97" t="s">
        <v>43</v>
      </c>
      <c r="O96" s="97" t="s">
        <v>167</v>
      </c>
      <c r="P96" s="97" t="s">
        <v>168</v>
      </c>
      <c r="Q96" s="97" t="s">
        <v>169</v>
      </c>
      <c r="R96" s="97" t="s">
        <v>170</v>
      </c>
      <c r="S96" s="97" t="s">
        <v>171</v>
      </c>
      <c r="T96" s="98" t="s">
        <v>172</v>
      </c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</row>
    <row r="97" s="2" customFormat="1" ht="22.8" customHeight="1">
      <c r="A97" s="42"/>
      <c r="B97" s="43"/>
      <c r="C97" s="103" t="s">
        <v>173</v>
      </c>
      <c r="D97" s="44"/>
      <c r="E97" s="44"/>
      <c r="F97" s="44"/>
      <c r="G97" s="44"/>
      <c r="H97" s="44"/>
      <c r="I97" s="44"/>
      <c r="J97" s="192">
        <f>BK97</f>
        <v>0</v>
      </c>
      <c r="K97" s="44"/>
      <c r="L97" s="48"/>
      <c r="M97" s="99"/>
      <c r="N97" s="193"/>
      <c r="O97" s="100"/>
      <c r="P97" s="194">
        <f>P98+P125+P327</f>
        <v>0</v>
      </c>
      <c r="Q97" s="100"/>
      <c r="R97" s="194">
        <f>R98+R125+R327</f>
        <v>0.26760450000000004</v>
      </c>
      <c r="S97" s="100"/>
      <c r="T97" s="195">
        <f>T98+T125+T327</f>
        <v>0.054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72</v>
      </c>
      <c r="AU97" s="20" t="s">
        <v>149</v>
      </c>
      <c r="BK97" s="196">
        <f>BK98+BK125+BK327</f>
        <v>0</v>
      </c>
    </row>
    <row r="98" s="11" customFormat="1" ht="25.92" customHeight="1">
      <c r="A98" s="11"/>
      <c r="B98" s="197"/>
      <c r="C98" s="198"/>
      <c r="D98" s="199" t="s">
        <v>72</v>
      </c>
      <c r="E98" s="200" t="s">
        <v>711</v>
      </c>
      <c r="F98" s="200" t="s">
        <v>712</v>
      </c>
      <c r="G98" s="198"/>
      <c r="H98" s="198"/>
      <c r="I98" s="201"/>
      <c r="J98" s="202">
        <f>BK98</f>
        <v>0</v>
      </c>
      <c r="K98" s="198"/>
      <c r="L98" s="203"/>
      <c r="M98" s="204"/>
      <c r="N98" s="205"/>
      <c r="O98" s="205"/>
      <c r="P98" s="206">
        <f>P99+P106+P112</f>
        <v>0</v>
      </c>
      <c r="Q98" s="205"/>
      <c r="R98" s="206">
        <f>R99+R106+R112</f>
        <v>0.012459</v>
      </c>
      <c r="S98" s="205"/>
      <c r="T98" s="207">
        <f>T99+T106+T112</f>
        <v>0.054</v>
      </c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R98" s="208" t="s">
        <v>80</v>
      </c>
      <c r="AT98" s="209" t="s">
        <v>72</v>
      </c>
      <c r="AU98" s="209" t="s">
        <v>73</v>
      </c>
      <c r="AY98" s="208" t="s">
        <v>175</v>
      </c>
      <c r="BK98" s="210">
        <f>BK99+BK106+BK112</f>
        <v>0</v>
      </c>
    </row>
    <row r="99" s="11" customFormat="1" ht="22.8" customHeight="1">
      <c r="A99" s="11"/>
      <c r="B99" s="197"/>
      <c r="C99" s="198"/>
      <c r="D99" s="199" t="s">
        <v>72</v>
      </c>
      <c r="E99" s="285" t="s">
        <v>223</v>
      </c>
      <c r="F99" s="285" t="s">
        <v>1369</v>
      </c>
      <c r="G99" s="198"/>
      <c r="H99" s="198"/>
      <c r="I99" s="201"/>
      <c r="J99" s="286">
        <f>BK99</f>
        <v>0</v>
      </c>
      <c r="K99" s="198"/>
      <c r="L99" s="203"/>
      <c r="M99" s="204"/>
      <c r="N99" s="205"/>
      <c r="O99" s="205"/>
      <c r="P99" s="206">
        <f>SUM(P100:P105)</f>
        <v>0</v>
      </c>
      <c r="Q99" s="205"/>
      <c r="R99" s="206">
        <f>SUM(R100:R105)</f>
        <v>0.012459</v>
      </c>
      <c r="S99" s="205"/>
      <c r="T99" s="207">
        <f>SUM(T100:T105)</f>
        <v>0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R99" s="208" t="s">
        <v>80</v>
      </c>
      <c r="AT99" s="209" t="s">
        <v>72</v>
      </c>
      <c r="AU99" s="209" t="s">
        <v>80</v>
      </c>
      <c r="AY99" s="208" t="s">
        <v>175</v>
      </c>
      <c r="BK99" s="210">
        <f>SUM(BK100:BK105)</f>
        <v>0</v>
      </c>
    </row>
    <row r="100" s="2" customFormat="1" ht="16.5" customHeight="1">
      <c r="A100" s="42"/>
      <c r="B100" s="43"/>
      <c r="C100" s="211" t="s">
        <v>80</v>
      </c>
      <c r="D100" s="211" t="s">
        <v>176</v>
      </c>
      <c r="E100" s="212" t="s">
        <v>4504</v>
      </c>
      <c r="F100" s="213" t="s">
        <v>4505</v>
      </c>
      <c r="G100" s="214" t="s">
        <v>179</v>
      </c>
      <c r="H100" s="215">
        <v>0.3</v>
      </c>
      <c r="I100" s="216"/>
      <c r="J100" s="217">
        <f>ROUND(I100*H100,2)</f>
        <v>0</v>
      </c>
      <c r="K100" s="213" t="s">
        <v>180</v>
      </c>
      <c r="L100" s="48"/>
      <c r="M100" s="218" t="s">
        <v>30</v>
      </c>
      <c r="N100" s="219" t="s">
        <v>44</v>
      </c>
      <c r="O100" s="88"/>
      <c r="P100" s="220">
        <f>O100*H100</f>
        <v>0</v>
      </c>
      <c r="Q100" s="220">
        <v>0.041529999999999992</v>
      </c>
      <c r="R100" s="220">
        <f>Q100*H100</f>
        <v>0.012459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181</v>
      </c>
      <c r="AT100" s="222" t="s">
        <v>176</v>
      </c>
      <c r="AU100" s="222" t="s">
        <v>82</v>
      </c>
      <c r="AY100" s="20" t="s">
        <v>175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80</v>
      </c>
      <c r="BK100" s="223">
        <f>ROUND(I100*H100,2)</f>
        <v>0</v>
      </c>
      <c r="BL100" s="20" t="s">
        <v>181</v>
      </c>
      <c r="BM100" s="222" t="s">
        <v>5172</v>
      </c>
    </row>
    <row r="101" s="2" customFormat="1">
      <c r="A101" s="42"/>
      <c r="B101" s="43"/>
      <c r="C101" s="44"/>
      <c r="D101" s="224" t="s">
        <v>183</v>
      </c>
      <c r="E101" s="44"/>
      <c r="F101" s="225" t="s">
        <v>4507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183</v>
      </c>
      <c r="AU101" s="20" t="s">
        <v>82</v>
      </c>
    </row>
    <row r="102" s="2" customFormat="1">
      <c r="A102" s="42"/>
      <c r="B102" s="43"/>
      <c r="C102" s="44"/>
      <c r="D102" s="229" t="s">
        <v>185</v>
      </c>
      <c r="E102" s="44"/>
      <c r="F102" s="230" t="s">
        <v>4508</v>
      </c>
      <c r="G102" s="44"/>
      <c r="H102" s="44"/>
      <c r="I102" s="226"/>
      <c r="J102" s="44"/>
      <c r="K102" s="44"/>
      <c r="L102" s="48"/>
      <c r="M102" s="227"/>
      <c r="N102" s="228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185</v>
      </c>
      <c r="AU102" s="20" t="s">
        <v>82</v>
      </c>
    </row>
    <row r="103" s="2" customFormat="1">
      <c r="A103" s="42"/>
      <c r="B103" s="43"/>
      <c r="C103" s="44"/>
      <c r="D103" s="224" t="s">
        <v>311</v>
      </c>
      <c r="E103" s="44"/>
      <c r="F103" s="274" t="s">
        <v>5173</v>
      </c>
      <c r="G103" s="44"/>
      <c r="H103" s="44"/>
      <c r="I103" s="226"/>
      <c r="J103" s="44"/>
      <c r="K103" s="44"/>
      <c r="L103" s="48"/>
      <c r="M103" s="227"/>
      <c r="N103" s="228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311</v>
      </c>
      <c r="AU103" s="20" t="s">
        <v>82</v>
      </c>
    </row>
    <row r="104" s="13" customFormat="1">
      <c r="A104" s="13"/>
      <c r="B104" s="241"/>
      <c r="C104" s="242"/>
      <c r="D104" s="224" t="s">
        <v>187</v>
      </c>
      <c r="E104" s="243" t="s">
        <v>30</v>
      </c>
      <c r="F104" s="244" t="s">
        <v>5174</v>
      </c>
      <c r="G104" s="242"/>
      <c r="H104" s="245">
        <v>0.3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1" t="s">
        <v>187</v>
      </c>
      <c r="AU104" s="251" t="s">
        <v>82</v>
      </c>
      <c r="AV104" s="13" t="s">
        <v>82</v>
      </c>
      <c r="AW104" s="13" t="s">
        <v>36</v>
      </c>
      <c r="AX104" s="13" t="s">
        <v>73</v>
      </c>
      <c r="AY104" s="251" t="s">
        <v>175</v>
      </c>
    </row>
    <row r="105" s="14" customFormat="1">
      <c r="A105" s="14"/>
      <c r="B105" s="252"/>
      <c r="C105" s="253"/>
      <c r="D105" s="224" t="s">
        <v>187</v>
      </c>
      <c r="E105" s="254" t="s">
        <v>30</v>
      </c>
      <c r="F105" s="255" t="s">
        <v>190</v>
      </c>
      <c r="G105" s="253"/>
      <c r="H105" s="256">
        <v>0.3</v>
      </c>
      <c r="I105" s="257"/>
      <c r="J105" s="253"/>
      <c r="K105" s="253"/>
      <c r="L105" s="258"/>
      <c r="M105" s="259"/>
      <c r="N105" s="260"/>
      <c r="O105" s="260"/>
      <c r="P105" s="260"/>
      <c r="Q105" s="260"/>
      <c r="R105" s="260"/>
      <c r="S105" s="260"/>
      <c r="T105" s="26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2" t="s">
        <v>187</v>
      </c>
      <c r="AU105" s="262" t="s">
        <v>82</v>
      </c>
      <c r="AV105" s="14" t="s">
        <v>181</v>
      </c>
      <c r="AW105" s="14" t="s">
        <v>36</v>
      </c>
      <c r="AX105" s="14" t="s">
        <v>80</v>
      </c>
      <c r="AY105" s="262" t="s">
        <v>175</v>
      </c>
    </row>
    <row r="106" s="11" customFormat="1" ht="22.8" customHeight="1">
      <c r="A106" s="11"/>
      <c r="B106" s="197"/>
      <c r="C106" s="198"/>
      <c r="D106" s="199" t="s">
        <v>72</v>
      </c>
      <c r="E106" s="285" t="s">
        <v>212</v>
      </c>
      <c r="F106" s="285" t="s">
        <v>213</v>
      </c>
      <c r="G106" s="198"/>
      <c r="H106" s="198"/>
      <c r="I106" s="201"/>
      <c r="J106" s="286">
        <f>BK106</f>
        <v>0</v>
      </c>
      <c r="K106" s="198"/>
      <c r="L106" s="203"/>
      <c r="M106" s="204"/>
      <c r="N106" s="205"/>
      <c r="O106" s="205"/>
      <c r="P106" s="206">
        <f>SUM(P107:P111)</f>
        <v>0</v>
      </c>
      <c r="Q106" s="205"/>
      <c r="R106" s="206">
        <f>SUM(R107:R111)</f>
        <v>0</v>
      </c>
      <c r="S106" s="205"/>
      <c r="T106" s="207">
        <f>SUM(T107:T111)</f>
        <v>0.054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208" t="s">
        <v>80</v>
      </c>
      <c r="AT106" s="209" t="s">
        <v>72</v>
      </c>
      <c r="AU106" s="209" t="s">
        <v>80</v>
      </c>
      <c r="AY106" s="208" t="s">
        <v>175</v>
      </c>
      <c r="BK106" s="210">
        <f>SUM(BK107:BK111)</f>
        <v>0</v>
      </c>
    </row>
    <row r="107" s="2" customFormat="1" ht="16.5" customHeight="1">
      <c r="A107" s="42"/>
      <c r="B107" s="43"/>
      <c r="C107" s="211" t="s">
        <v>82</v>
      </c>
      <c r="D107" s="211" t="s">
        <v>176</v>
      </c>
      <c r="E107" s="212" t="s">
        <v>3450</v>
      </c>
      <c r="F107" s="213" t="s">
        <v>3451</v>
      </c>
      <c r="G107" s="214" t="s">
        <v>247</v>
      </c>
      <c r="H107" s="215">
        <v>2</v>
      </c>
      <c r="I107" s="216"/>
      <c r="J107" s="217">
        <f>ROUND(I107*H107,2)</f>
        <v>0</v>
      </c>
      <c r="K107" s="213" t="s">
        <v>180</v>
      </c>
      <c r="L107" s="48"/>
      <c r="M107" s="218" t="s">
        <v>30</v>
      </c>
      <c r="N107" s="219" t="s">
        <v>44</v>
      </c>
      <c r="O107" s="88"/>
      <c r="P107" s="220">
        <f>O107*H107</f>
        <v>0</v>
      </c>
      <c r="Q107" s="220">
        <v>0</v>
      </c>
      <c r="R107" s="220">
        <f>Q107*H107</f>
        <v>0</v>
      </c>
      <c r="S107" s="220">
        <v>0.027</v>
      </c>
      <c r="T107" s="221">
        <f>S107*H107</f>
        <v>0.054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22" t="s">
        <v>181</v>
      </c>
      <c r="AT107" s="222" t="s">
        <v>176</v>
      </c>
      <c r="AU107" s="222" t="s">
        <v>82</v>
      </c>
      <c r="AY107" s="20" t="s">
        <v>175</v>
      </c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0" t="s">
        <v>80</v>
      </c>
      <c r="BK107" s="223">
        <f>ROUND(I107*H107,2)</f>
        <v>0</v>
      </c>
      <c r="BL107" s="20" t="s">
        <v>181</v>
      </c>
      <c r="BM107" s="222" t="s">
        <v>5175</v>
      </c>
    </row>
    <row r="108" s="2" customFormat="1">
      <c r="A108" s="42"/>
      <c r="B108" s="43"/>
      <c r="C108" s="44"/>
      <c r="D108" s="224" t="s">
        <v>183</v>
      </c>
      <c r="E108" s="44"/>
      <c r="F108" s="225" t="s">
        <v>3453</v>
      </c>
      <c r="G108" s="44"/>
      <c r="H108" s="44"/>
      <c r="I108" s="226"/>
      <c r="J108" s="44"/>
      <c r="K108" s="44"/>
      <c r="L108" s="48"/>
      <c r="M108" s="227"/>
      <c r="N108" s="228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0" t="s">
        <v>183</v>
      </c>
      <c r="AU108" s="20" t="s">
        <v>82</v>
      </c>
    </row>
    <row r="109" s="2" customFormat="1">
      <c r="A109" s="42"/>
      <c r="B109" s="43"/>
      <c r="C109" s="44"/>
      <c r="D109" s="229" t="s">
        <v>185</v>
      </c>
      <c r="E109" s="44"/>
      <c r="F109" s="230" t="s">
        <v>3454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185</v>
      </c>
      <c r="AU109" s="20" t="s">
        <v>82</v>
      </c>
    </row>
    <row r="110" s="13" customFormat="1">
      <c r="A110" s="13"/>
      <c r="B110" s="241"/>
      <c r="C110" s="242"/>
      <c r="D110" s="224" t="s">
        <v>187</v>
      </c>
      <c r="E110" s="243" t="s">
        <v>30</v>
      </c>
      <c r="F110" s="244" t="s">
        <v>5176</v>
      </c>
      <c r="G110" s="242"/>
      <c r="H110" s="245">
        <v>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187</v>
      </c>
      <c r="AU110" s="251" t="s">
        <v>82</v>
      </c>
      <c r="AV110" s="13" t="s">
        <v>82</v>
      </c>
      <c r="AW110" s="13" t="s">
        <v>36</v>
      </c>
      <c r="AX110" s="13" t="s">
        <v>73</v>
      </c>
      <c r="AY110" s="251" t="s">
        <v>175</v>
      </c>
    </row>
    <row r="111" s="14" customFormat="1">
      <c r="A111" s="14"/>
      <c r="B111" s="252"/>
      <c r="C111" s="253"/>
      <c r="D111" s="224" t="s">
        <v>187</v>
      </c>
      <c r="E111" s="254" t="s">
        <v>30</v>
      </c>
      <c r="F111" s="255" t="s">
        <v>190</v>
      </c>
      <c r="G111" s="253"/>
      <c r="H111" s="256">
        <v>2</v>
      </c>
      <c r="I111" s="257"/>
      <c r="J111" s="253"/>
      <c r="K111" s="253"/>
      <c r="L111" s="258"/>
      <c r="M111" s="259"/>
      <c r="N111" s="260"/>
      <c r="O111" s="260"/>
      <c r="P111" s="260"/>
      <c r="Q111" s="260"/>
      <c r="R111" s="260"/>
      <c r="S111" s="260"/>
      <c r="T111" s="26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62" t="s">
        <v>187</v>
      </c>
      <c r="AU111" s="262" t="s">
        <v>82</v>
      </c>
      <c r="AV111" s="14" t="s">
        <v>181</v>
      </c>
      <c r="AW111" s="14" t="s">
        <v>36</v>
      </c>
      <c r="AX111" s="14" t="s">
        <v>80</v>
      </c>
      <c r="AY111" s="262" t="s">
        <v>175</v>
      </c>
    </row>
    <row r="112" s="11" customFormat="1" ht="22.8" customHeight="1">
      <c r="A112" s="11"/>
      <c r="B112" s="197"/>
      <c r="C112" s="198"/>
      <c r="D112" s="199" t="s">
        <v>72</v>
      </c>
      <c r="E112" s="285" t="s">
        <v>290</v>
      </c>
      <c r="F112" s="285" t="s">
        <v>291</v>
      </c>
      <c r="G112" s="198"/>
      <c r="H112" s="198"/>
      <c r="I112" s="201"/>
      <c r="J112" s="286">
        <f>BK112</f>
        <v>0</v>
      </c>
      <c r="K112" s="198"/>
      <c r="L112" s="203"/>
      <c r="M112" s="204"/>
      <c r="N112" s="205"/>
      <c r="O112" s="205"/>
      <c r="P112" s="206">
        <f>SUM(P113:P124)</f>
        <v>0</v>
      </c>
      <c r="Q112" s="205"/>
      <c r="R112" s="206">
        <f>SUM(R113:R124)</f>
        <v>0</v>
      </c>
      <c r="S112" s="205"/>
      <c r="T112" s="207">
        <f>SUM(T113:T124)</f>
        <v>0</v>
      </c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R112" s="208" t="s">
        <v>80</v>
      </c>
      <c r="AT112" s="209" t="s">
        <v>72</v>
      </c>
      <c r="AU112" s="209" t="s">
        <v>80</v>
      </c>
      <c r="AY112" s="208" t="s">
        <v>175</v>
      </c>
      <c r="BK112" s="210">
        <f>SUM(BK113:BK124)</f>
        <v>0</v>
      </c>
    </row>
    <row r="113" s="2" customFormat="1" ht="16.5" customHeight="1">
      <c r="A113" s="42"/>
      <c r="B113" s="43"/>
      <c r="C113" s="211" t="s">
        <v>196</v>
      </c>
      <c r="D113" s="211" t="s">
        <v>176</v>
      </c>
      <c r="E113" s="212" t="s">
        <v>300</v>
      </c>
      <c r="F113" s="213" t="s">
        <v>301</v>
      </c>
      <c r="G113" s="214" t="s">
        <v>295</v>
      </c>
      <c r="H113" s="215">
        <v>0.054</v>
      </c>
      <c r="I113" s="216"/>
      <c r="J113" s="217">
        <f>ROUND(I113*H113,2)</f>
        <v>0</v>
      </c>
      <c r="K113" s="213" t="s">
        <v>180</v>
      </c>
      <c r="L113" s="48"/>
      <c r="M113" s="218" t="s">
        <v>30</v>
      </c>
      <c r="N113" s="219" t="s">
        <v>44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181</v>
      </c>
      <c r="AT113" s="222" t="s">
        <v>176</v>
      </c>
      <c r="AU113" s="222" t="s">
        <v>82</v>
      </c>
      <c r="AY113" s="20" t="s">
        <v>175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80</v>
      </c>
      <c r="BK113" s="223">
        <f>ROUND(I113*H113,2)</f>
        <v>0</v>
      </c>
      <c r="BL113" s="20" t="s">
        <v>181</v>
      </c>
      <c r="BM113" s="222" t="s">
        <v>5177</v>
      </c>
    </row>
    <row r="114" s="2" customFormat="1">
      <c r="A114" s="42"/>
      <c r="B114" s="43"/>
      <c r="C114" s="44"/>
      <c r="D114" s="224" t="s">
        <v>183</v>
      </c>
      <c r="E114" s="44"/>
      <c r="F114" s="225" t="s">
        <v>303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183</v>
      </c>
      <c r="AU114" s="20" t="s">
        <v>82</v>
      </c>
    </row>
    <row r="115" s="2" customFormat="1">
      <c r="A115" s="42"/>
      <c r="B115" s="43"/>
      <c r="C115" s="44"/>
      <c r="D115" s="229" t="s">
        <v>185</v>
      </c>
      <c r="E115" s="44"/>
      <c r="F115" s="230" t="s">
        <v>304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185</v>
      </c>
      <c r="AU115" s="20" t="s">
        <v>82</v>
      </c>
    </row>
    <row r="116" s="2" customFormat="1" ht="16.5" customHeight="1">
      <c r="A116" s="42"/>
      <c r="B116" s="43"/>
      <c r="C116" s="211" t="s">
        <v>181</v>
      </c>
      <c r="D116" s="211" t="s">
        <v>176</v>
      </c>
      <c r="E116" s="212" t="s">
        <v>306</v>
      </c>
      <c r="F116" s="213" t="s">
        <v>307</v>
      </c>
      <c r="G116" s="214" t="s">
        <v>295</v>
      </c>
      <c r="H116" s="215">
        <v>1.6200000000000003</v>
      </c>
      <c r="I116" s="216"/>
      <c r="J116" s="217">
        <f>ROUND(I116*H116,2)</f>
        <v>0</v>
      </c>
      <c r="K116" s="213" t="s">
        <v>180</v>
      </c>
      <c r="L116" s="48"/>
      <c r="M116" s="218" t="s">
        <v>30</v>
      </c>
      <c r="N116" s="219" t="s">
        <v>44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181</v>
      </c>
      <c r="AT116" s="222" t="s">
        <v>176</v>
      </c>
      <c r="AU116" s="222" t="s">
        <v>82</v>
      </c>
      <c r="AY116" s="20" t="s">
        <v>175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80</v>
      </c>
      <c r="BK116" s="223">
        <f>ROUND(I116*H116,2)</f>
        <v>0</v>
      </c>
      <c r="BL116" s="20" t="s">
        <v>181</v>
      </c>
      <c r="BM116" s="222" t="s">
        <v>5178</v>
      </c>
    </row>
    <row r="117" s="2" customFormat="1">
      <c r="A117" s="42"/>
      <c r="B117" s="43"/>
      <c r="C117" s="44"/>
      <c r="D117" s="224" t="s">
        <v>183</v>
      </c>
      <c r="E117" s="44"/>
      <c r="F117" s="225" t="s">
        <v>309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183</v>
      </c>
      <c r="AU117" s="20" t="s">
        <v>82</v>
      </c>
    </row>
    <row r="118" s="2" customFormat="1">
      <c r="A118" s="42"/>
      <c r="B118" s="43"/>
      <c r="C118" s="44"/>
      <c r="D118" s="229" t="s">
        <v>185</v>
      </c>
      <c r="E118" s="44"/>
      <c r="F118" s="230" t="s">
        <v>310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185</v>
      </c>
      <c r="AU118" s="20" t="s">
        <v>82</v>
      </c>
    </row>
    <row r="119" s="2" customFormat="1">
      <c r="A119" s="42"/>
      <c r="B119" s="43"/>
      <c r="C119" s="44"/>
      <c r="D119" s="224" t="s">
        <v>311</v>
      </c>
      <c r="E119" s="44"/>
      <c r="F119" s="274" t="s">
        <v>312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311</v>
      </c>
      <c r="AU119" s="20" t="s">
        <v>82</v>
      </c>
    </row>
    <row r="120" s="13" customFormat="1">
      <c r="A120" s="13"/>
      <c r="B120" s="241"/>
      <c r="C120" s="242"/>
      <c r="D120" s="224" t="s">
        <v>187</v>
      </c>
      <c r="E120" s="242"/>
      <c r="F120" s="244" t="s">
        <v>5179</v>
      </c>
      <c r="G120" s="242"/>
      <c r="H120" s="245">
        <v>1.6200000000000003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51" t="s">
        <v>187</v>
      </c>
      <c r="AU120" s="251" t="s">
        <v>82</v>
      </c>
      <c r="AV120" s="13" t="s">
        <v>82</v>
      </c>
      <c r="AW120" s="13" t="s">
        <v>4</v>
      </c>
      <c r="AX120" s="13" t="s">
        <v>80</v>
      </c>
      <c r="AY120" s="251" t="s">
        <v>175</v>
      </c>
    </row>
    <row r="121" s="2" customFormat="1" ht="24.15" customHeight="1">
      <c r="A121" s="42"/>
      <c r="B121" s="43"/>
      <c r="C121" s="211" t="s">
        <v>214</v>
      </c>
      <c r="D121" s="211" t="s">
        <v>176</v>
      </c>
      <c r="E121" s="212" t="s">
        <v>3459</v>
      </c>
      <c r="F121" s="213" t="s">
        <v>3460</v>
      </c>
      <c r="G121" s="214" t="s">
        <v>295</v>
      </c>
      <c r="H121" s="215">
        <v>0.054</v>
      </c>
      <c r="I121" s="216"/>
      <c r="J121" s="217">
        <f>ROUND(I121*H121,2)</f>
        <v>0</v>
      </c>
      <c r="K121" s="213" t="s">
        <v>180</v>
      </c>
      <c r="L121" s="48"/>
      <c r="M121" s="218" t="s">
        <v>30</v>
      </c>
      <c r="N121" s="219" t="s">
        <v>44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181</v>
      </c>
      <c r="AT121" s="222" t="s">
        <v>176</v>
      </c>
      <c r="AU121" s="222" t="s">
        <v>82</v>
      </c>
      <c r="AY121" s="20" t="s">
        <v>175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80</v>
      </c>
      <c r="BK121" s="223">
        <f>ROUND(I121*H121,2)</f>
        <v>0</v>
      </c>
      <c r="BL121" s="20" t="s">
        <v>181</v>
      </c>
      <c r="BM121" s="222" t="s">
        <v>5180</v>
      </c>
    </row>
    <row r="122" s="2" customFormat="1">
      <c r="A122" s="42"/>
      <c r="B122" s="43"/>
      <c r="C122" s="44"/>
      <c r="D122" s="224" t="s">
        <v>183</v>
      </c>
      <c r="E122" s="44"/>
      <c r="F122" s="225" t="s">
        <v>3462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183</v>
      </c>
      <c r="AU122" s="20" t="s">
        <v>82</v>
      </c>
    </row>
    <row r="123" s="2" customFormat="1">
      <c r="A123" s="42"/>
      <c r="B123" s="43"/>
      <c r="C123" s="44"/>
      <c r="D123" s="229" t="s">
        <v>185</v>
      </c>
      <c r="E123" s="44"/>
      <c r="F123" s="230" t="s">
        <v>3463</v>
      </c>
      <c r="G123" s="44"/>
      <c r="H123" s="44"/>
      <c r="I123" s="226"/>
      <c r="J123" s="44"/>
      <c r="K123" s="44"/>
      <c r="L123" s="48"/>
      <c r="M123" s="227"/>
      <c r="N123" s="228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185</v>
      </c>
      <c r="AU123" s="20" t="s">
        <v>82</v>
      </c>
    </row>
    <row r="124" s="2" customFormat="1">
      <c r="A124" s="42"/>
      <c r="B124" s="43"/>
      <c r="C124" s="44"/>
      <c r="D124" s="224" t="s">
        <v>311</v>
      </c>
      <c r="E124" s="44"/>
      <c r="F124" s="274" t="s">
        <v>320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311</v>
      </c>
      <c r="AU124" s="20" t="s">
        <v>82</v>
      </c>
    </row>
    <row r="125" s="11" customFormat="1" ht="25.92" customHeight="1">
      <c r="A125" s="11"/>
      <c r="B125" s="197"/>
      <c r="C125" s="198"/>
      <c r="D125" s="199" t="s">
        <v>72</v>
      </c>
      <c r="E125" s="200" t="s">
        <v>1886</v>
      </c>
      <c r="F125" s="200" t="s">
        <v>1887</v>
      </c>
      <c r="G125" s="198"/>
      <c r="H125" s="198"/>
      <c r="I125" s="201"/>
      <c r="J125" s="202">
        <f>BK125</f>
        <v>0</v>
      </c>
      <c r="K125" s="198"/>
      <c r="L125" s="203"/>
      <c r="M125" s="204"/>
      <c r="N125" s="205"/>
      <c r="O125" s="205"/>
      <c r="P125" s="206">
        <f>P126+P251+P275+P304</f>
        <v>0</v>
      </c>
      <c r="Q125" s="205"/>
      <c r="R125" s="206">
        <f>R126+R251+R275+R304</f>
        <v>0.25474550000000004</v>
      </c>
      <c r="S125" s="205"/>
      <c r="T125" s="207">
        <f>T126+T251+T275+T304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208" t="s">
        <v>82</v>
      </c>
      <c r="AT125" s="209" t="s">
        <v>72</v>
      </c>
      <c r="AU125" s="209" t="s">
        <v>73</v>
      </c>
      <c r="AY125" s="208" t="s">
        <v>175</v>
      </c>
      <c r="BK125" s="210">
        <f>BK126+BK251+BK275+BK304</f>
        <v>0</v>
      </c>
    </row>
    <row r="126" s="11" customFormat="1" ht="22.8" customHeight="1">
      <c r="A126" s="11"/>
      <c r="B126" s="197"/>
      <c r="C126" s="198"/>
      <c r="D126" s="199" t="s">
        <v>72</v>
      </c>
      <c r="E126" s="285" t="s">
        <v>3658</v>
      </c>
      <c r="F126" s="285" t="s">
        <v>3659</v>
      </c>
      <c r="G126" s="198"/>
      <c r="H126" s="198"/>
      <c r="I126" s="201"/>
      <c r="J126" s="286">
        <f>BK126</f>
        <v>0</v>
      </c>
      <c r="K126" s="198"/>
      <c r="L126" s="203"/>
      <c r="M126" s="204"/>
      <c r="N126" s="205"/>
      <c r="O126" s="205"/>
      <c r="P126" s="206">
        <f>SUM(P127:P250)</f>
        <v>0</v>
      </c>
      <c r="Q126" s="205"/>
      <c r="R126" s="206">
        <f>SUM(R127:R250)</f>
        <v>0.23933000000000003</v>
      </c>
      <c r="S126" s="205"/>
      <c r="T126" s="207">
        <f>SUM(T127:T250)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8" t="s">
        <v>82</v>
      </c>
      <c r="AT126" s="209" t="s">
        <v>72</v>
      </c>
      <c r="AU126" s="209" t="s">
        <v>80</v>
      </c>
      <c r="AY126" s="208" t="s">
        <v>175</v>
      </c>
      <c r="BK126" s="210">
        <f>SUM(BK127:BK250)</f>
        <v>0</v>
      </c>
    </row>
    <row r="127" s="2" customFormat="1" ht="16.5" customHeight="1">
      <c r="A127" s="42"/>
      <c r="B127" s="43"/>
      <c r="C127" s="211" t="s">
        <v>223</v>
      </c>
      <c r="D127" s="211" t="s">
        <v>176</v>
      </c>
      <c r="E127" s="212" t="s">
        <v>5181</v>
      </c>
      <c r="F127" s="213" t="s">
        <v>5182</v>
      </c>
      <c r="G127" s="214" t="s">
        <v>247</v>
      </c>
      <c r="H127" s="215">
        <v>7</v>
      </c>
      <c r="I127" s="216"/>
      <c r="J127" s="217">
        <f>ROUND(I127*H127,2)</f>
        <v>0</v>
      </c>
      <c r="K127" s="213" t="s">
        <v>180</v>
      </c>
      <c r="L127" s="48"/>
      <c r="M127" s="218" t="s">
        <v>30</v>
      </c>
      <c r="N127" s="219" t="s">
        <v>44</v>
      </c>
      <c r="O127" s="88"/>
      <c r="P127" s="220">
        <f>O127*H127</f>
        <v>0</v>
      </c>
      <c r="Q127" s="220">
        <v>0.0014</v>
      </c>
      <c r="R127" s="220">
        <f>Q127*H127</f>
        <v>0.0097999999999999984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305</v>
      </c>
      <c r="AT127" s="222" t="s">
        <v>176</v>
      </c>
      <c r="AU127" s="222" t="s">
        <v>82</v>
      </c>
      <c r="AY127" s="20" t="s">
        <v>175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80</v>
      </c>
      <c r="BK127" s="223">
        <f>ROUND(I127*H127,2)</f>
        <v>0</v>
      </c>
      <c r="BL127" s="20" t="s">
        <v>305</v>
      </c>
      <c r="BM127" s="222" t="s">
        <v>5183</v>
      </c>
    </row>
    <row r="128" s="2" customFormat="1">
      <c r="A128" s="42"/>
      <c r="B128" s="43"/>
      <c r="C128" s="44"/>
      <c r="D128" s="224" t="s">
        <v>183</v>
      </c>
      <c r="E128" s="44"/>
      <c r="F128" s="225" t="s">
        <v>5184</v>
      </c>
      <c r="G128" s="44"/>
      <c r="H128" s="44"/>
      <c r="I128" s="226"/>
      <c r="J128" s="44"/>
      <c r="K128" s="44"/>
      <c r="L128" s="48"/>
      <c r="M128" s="227"/>
      <c r="N128" s="228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183</v>
      </c>
      <c r="AU128" s="20" t="s">
        <v>82</v>
      </c>
    </row>
    <row r="129" s="2" customFormat="1">
      <c r="A129" s="42"/>
      <c r="B129" s="43"/>
      <c r="C129" s="44"/>
      <c r="D129" s="229" t="s">
        <v>185</v>
      </c>
      <c r="E129" s="44"/>
      <c r="F129" s="230" t="s">
        <v>5185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185</v>
      </c>
      <c r="AU129" s="20" t="s">
        <v>82</v>
      </c>
    </row>
    <row r="130" s="2" customFormat="1">
      <c r="A130" s="42"/>
      <c r="B130" s="43"/>
      <c r="C130" s="44"/>
      <c r="D130" s="224" t="s">
        <v>311</v>
      </c>
      <c r="E130" s="44"/>
      <c r="F130" s="274" t="s">
        <v>5186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311</v>
      </c>
      <c r="AU130" s="20" t="s">
        <v>82</v>
      </c>
    </row>
    <row r="131" s="12" customFormat="1">
      <c r="A131" s="12"/>
      <c r="B131" s="231"/>
      <c r="C131" s="232"/>
      <c r="D131" s="224" t="s">
        <v>187</v>
      </c>
      <c r="E131" s="233" t="s">
        <v>30</v>
      </c>
      <c r="F131" s="234" t="s">
        <v>4374</v>
      </c>
      <c r="G131" s="232"/>
      <c r="H131" s="233" t="s">
        <v>30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40" t="s">
        <v>187</v>
      </c>
      <c r="AU131" s="240" t="s">
        <v>82</v>
      </c>
      <c r="AV131" s="12" t="s">
        <v>80</v>
      </c>
      <c r="AW131" s="12" t="s">
        <v>36</v>
      </c>
      <c r="AX131" s="12" t="s">
        <v>73</v>
      </c>
      <c r="AY131" s="240" t="s">
        <v>175</v>
      </c>
    </row>
    <row r="132" s="13" customFormat="1">
      <c r="A132" s="13"/>
      <c r="B132" s="241"/>
      <c r="C132" s="242"/>
      <c r="D132" s="224" t="s">
        <v>187</v>
      </c>
      <c r="E132" s="243" t="s">
        <v>30</v>
      </c>
      <c r="F132" s="244" t="s">
        <v>5187</v>
      </c>
      <c r="G132" s="242"/>
      <c r="H132" s="245">
        <v>7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1" t="s">
        <v>187</v>
      </c>
      <c r="AU132" s="251" t="s">
        <v>82</v>
      </c>
      <c r="AV132" s="13" t="s">
        <v>82</v>
      </c>
      <c r="AW132" s="13" t="s">
        <v>36</v>
      </c>
      <c r="AX132" s="13" t="s">
        <v>73</v>
      </c>
      <c r="AY132" s="251" t="s">
        <v>175</v>
      </c>
    </row>
    <row r="133" s="14" customFormat="1">
      <c r="A133" s="14"/>
      <c r="B133" s="252"/>
      <c r="C133" s="253"/>
      <c r="D133" s="224" t="s">
        <v>187</v>
      </c>
      <c r="E133" s="254" t="s">
        <v>30</v>
      </c>
      <c r="F133" s="255" t="s">
        <v>190</v>
      </c>
      <c r="G133" s="253"/>
      <c r="H133" s="256">
        <v>7</v>
      </c>
      <c r="I133" s="257"/>
      <c r="J133" s="253"/>
      <c r="K133" s="253"/>
      <c r="L133" s="258"/>
      <c r="M133" s="259"/>
      <c r="N133" s="260"/>
      <c r="O133" s="260"/>
      <c r="P133" s="260"/>
      <c r="Q133" s="260"/>
      <c r="R133" s="260"/>
      <c r="S133" s="260"/>
      <c r="T133" s="26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2" t="s">
        <v>187</v>
      </c>
      <c r="AU133" s="262" t="s">
        <v>82</v>
      </c>
      <c r="AV133" s="14" t="s">
        <v>181</v>
      </c>
      <c r="AW133" s="14" t="s">
        <v>36</v>
      </c>
      <c r="AX133" s="14" t="s">
        <v>80</v>
      </c>
      <c r="AY133" s="262" t="s">
        <v>175</v>
      </c>
    </row>
    <row r="134" s="2" customFormat="1" ht="16.5" customHeight="1">
      <c r="A134" s="42"/>
      <c r="B134" s="43"/>
      <c r="C134" s="211" t="s">
        <v>237</v>
      </c>
      <c r="D134" s="211" t="s">
        <v>176</v>
      </c>
      <c r="E134" s="212" t="s">
        <v>5188</v>
      </c>
      <c r="F134" s="213" t="s">
        <v>5189</v>
      </c>
      <c r="G134" s="214" t="s">
        <v>247</v>
      </c>
      <c r="H134" s="215">
        <v>3</v>
      </c>
      <c r="I134" s="216"/>
      <c r="J134" s="217">
        <f>ROUND(I134*H134,2)</f>
        <v>0</v>
      </c>
      <c r="K134" s="213" t="s">
        <v>180</v>
      </c>
      <c r="L134" s="48"/>
      <c r="M134" s="218" t="s">
        <v>30</v>
      </c>
      <c r="N134" s="219" t="s">
        <v>44</v>
      </c>
      <c r="O134" s="88"/>
      <c r="P134" s="220">
        <f>O134*H134</f>
        <v>0</v>
      </c>
      <c r="Q134" s="220">
        <v>0.0018400000000000003</v>
      </c>
      <c r="R134" s="220">
        <f>Q134*H134</f>
        <v>0.0055200000000000008</v>
      </c>
      <c r="S134" s="220">
        <v>0</v>
      </c>
      <c r="T134" s="221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2" t="s">
        <v>305</v>
      </c>
      <c r="AT134" s="222" t="s">
        <v>176</v>
      </c>
      <c r="AU134" s="222" t="s">
        <v>82</v>
      </c>
      <c r="AY134" s="20" t="s">
        <v>175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0" t="s">
        <v>80</v>
      </c>
      <c r="BK134" s="223">
        <f>ROUND(I134*H134,2)</f>
        <v>0</v>
      </c>
      <c r="BL134" s="20" t="s">
        <v>305</v>
      </c>
      <c r="BM134" s="222" t="s">
        <v>5190</v>
      </c>
    </row>
    <row r="135" s="2" customFormat="1">
      <c r="A135" s="42"/>
      <c r="B135" s="43"/>
      <c r="C135" s="44"/>
      <c r="D135" s="224" t="s">
        <v>183</v>
      </c>
      <c r="E135" s="44"/>
      <c r="F135" s="225" t="s">
        <v>5191</v>
      </c>
      <c r="G135" s="44"/>
      <c r="H135" s="44"/>
      <c r="I135" s="226"/>
      <c r="J135" s="44"/>
      <c r="K135" s="44"/>
      <c r="L135" s="48"/>
      <c r="M135" s="227"/>
      <c r="N135" s="228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183</v>
      </c>
      <c r="AU135" s="20" t="s">
        <v>82</v>
      </c>
    </row>
    <row r="136" s="2" customFormat="1">
      <c r="A136" s="42"/>
      <c r="B136" s="43"/>
      <c r="C136" s="44"/>
      <c r="D136" s="229" t="s">
        <v>185</v>
      </c>
      <c r="E136" s="44"/>
      <c r="F136" s="230" t="s">
        <v>5192</v>
      </c>
      <c r="G136" s="44"/>
      <c r="H136" s="44"/>
      <c r="I136" s="226"/>
      <c r="J136" s="44"/>
      <c r="K136" s="44"/>
      <c r="L136" s="48"/>
      <c r="M136" s="227"/>
      <c r="N136" s="228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185</v>
      </c>
      <c r="AU136" s="20" t="s">
        <v>82</v>
      </c>
    </row>
    <row r="137" s="2" customFormat="1">
      <c r="A137" s="42"/>
      <c r="B137" s="43"/>
      <c r="C137" s="44"/>
      <c r="D137" s="224" t="s">
        <v>311</v>
      </c>
      <c r="E137" s="44"/>
      <c r="F137" s="274" t="s">
        <v>5193</v>
      </c>
      <c r="G137" s="44"/>
      <c r="H137" s="44"/>
      <c r="I137" s="226"/>
      <c r="J137" s="44"/>
      <c r="K137" s="44"/>
      <c r="L137" s="48"/>
      <c r="M137" s="227"/>
      <c r="N137" s="228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311</v>
      </c>
      <c r="AU137" s="20" t="s">
        <v>82</v>
      </c>
    </row>
    <row r="138" s="12" customFormat="1">
      <c r="A138" s="12"/>
      <c r="B138" s="231"/>
      <c r="C138" s="232"/>
      <c r="D138" s="224" t="s">
        <v>187</v>
      </c>
      <c r="E138" s="233" t="s">
        <v>30</v>
      </c>
      <c r="F138" s="234" t="s">
        <v>4273</v>
      </c>
      <c r="G138" s="232"/>
      <c r="H138" s="233" t="s">
        <v>30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40" t="s">
        <v>187</v>
      </c>
      <c r="AU138" s="240" t="s">
        <v>82</v>
      </c>
      <c r="AV138" s="12" t="s">
        <v>80</v>
      </c>
      <c r="AW138" s="12" t="s">
        <v>36</v>
      </c>
      <c r="AX138" s="12" t="s">
        <v>73</v>
      </c>
      <c r="AY138" s="240" t="s">
        <v>175</v>
      </c>
    </row>
    <row r="139" s="13" customFormat="1">
      <c r="A139" s="13"/>
      <c r="B139" s="241"/>
      <c r="C139" s="242"/>
      <c r="D139" s="224" t="s">
        <v>187</v>
      </c>
      <c r="E139" s="243" t="s">
        <v>30</v>
      </c>
      <c r="F139" s="244" t="s">
        <v>5194</v>
      </c>
      <c r="G139" s="242"/>
      <c r="H139" s="245">
        <v>3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187</v>
      </c>
      <c r="AU139" s="251" t="s">
        <v>82</v>
      </c>
      <c r="AV139" s="13" t="s">
        <v>82</v>
      </c>
      <c r="AW139" s="13" t="s">
        <v>36</v>
      </c>
      <c r="AX139" s="13" t="s">
        <v>73</v>
      </c>
      <c r="AY139" s="251" t="s">
        <v>175</v>
      </c>
    </row>
    <row r="140" s="14" customFormat="1">
      <c r="A140" s="14"/>
      <c r="B140" s="252"/>
      <c r="C140" s="253"/>
      <c r="D140" s="224" t="s">
        <v>187</v>
      </c>
      <c r="E140" s="254" t="s">
        <v>30</v>
      </c>
      <c r="F140" s="255" t="s">
        <v>190</v>
      </c>
      <c r="G140" s="253"/>
      <c r="H140" s="256">
        <v>3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2" t="s">
        <v>187</v>
      </c>
      <c r="AU140" s="262" t="s">
        <v>82</v>
      </c>
      <c r="AV140" s="14" t="s">
        <v>181</v>
      </c>
      <c r="AW140" s="14" t="s">
        <v>36</v>
      </c>
      <c r="AX140" s="14" t="s">
        <v>80</v>
      </c>
      <c r="AY140" s="262" t="s">
        <v>175</v>
      </c>
    </row>
    <row r="141" s="2" customFormat="1" ht="16.5" customHeight="1">
      <c r="A141" s="42"/>
      <c r="B141" s="43"/>
      <c r="C141" s="211" t="s">
        <v>244</v>
      </c>
      <c r="D141" s="211" t="s">
        <v>176</v>
      </c>
      <c r="E141" s="212" t="s">
        <v>5195</v>
      </c>
      <c r="F141" s="213" t="s">
        <v>5196</v>
      </c>
      <c r="G141" s="214" t="s">
        <v>247</v>
      </c>
      <c r="H141" s="215">
        <v>30</v>
      </c>
      <c r="I141" s="216"/>
      <c r="J141" s="217">
        <f>ROUND(I141*H141,2)</f>
        <v>0</v>
      </c>
      <c r="K141" s="213" t="s">
        <v>180</v>
      </c>
      <c r="L141" s="48"/>
      <c r="M141" s="218" t="s">
        <v>30</v>
      </c>
      <c r="N141" s="219" t="s">
        <v>44</v>
      </c>
      <c r="O141" s="88"/>
      <c r="P141" s="220">
        <f>O141*H141</f>
        <v>0</v>
      </c>
      <c r="Q141" s="220">
        <v>0.0060299999999999992</v>
      </c>
      <c r="R141" s="220">
        <f>Q141*H141</f>
        <v>0.1809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305</v>
      </c>
      <c r="AT141" s="222" t="s">
        <v>176</v>
      </c>
      <c r="AU141" s="222" t="s">
        <v>82</v>
      </c>
      <c r="AY141" s="20" t="s">
        <v>175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80</v>
      </c>
      <c r="BK141" s="223">
        <f>ROUND(I141*H141,2)</f>
        <v>0</v>
      </c>
      <c r="BL141" s="20" t="s">
        <v>305</v>
      </c>
      <c r="BM141" s="222" t="s">
        <v>5197</v>
      </c>
    </row>
    <row r="142" s="2" customFormat="1">
      <c r="A142" s="42"/>
      <c r="B142" s="43"/>
      <c r="C142" s="44"/>
      <c r="D142" s="224" t="s">
        <v>183</v>
      </c>
      <c r="E142" s="44"/>
      <c r="F142" s="225" t="s">
        <v>5198</v>
      </c>
      <c r="G142" s="44"/>
      <c r="H142" s="44"/>
      <c r="I142" s="226"/>
      <c r="J142" s="44"/>
      <c r="K142" s="44"/>
      <c r="L142" s="48"/>
      <c r="M142" s="227"/>
      <c r="N142" s="228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183</v>
      </c>
      <c r="AU142" s="20" t="s">
        <v>82</v>
      </c>
    </row>
    <row r="143" s="2" customFormat="1">
      <c r="A143" s="42"/>
      <c r="B143" s="43"/>
      <c r="C143" s="44"/>
      <c r="D143" s="229" t="s">
        <v>185</v>
      </c>
      <c r="E143" s="44"/>
      <c r="F143" s="230" t="s">
        <v>5199</v>
      </c>
      <c r="G143" s="44"/>
      <c r="H143" s="44"/>
      <c r="I143" s="226"/>
      <c r="J143" s="44"/>
      <c r="K143" s="44"/>
      <c r="L143" s="48"/>
      <c r="M143" s="227"/>
      <c r="N143" s="228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185</v>
      </c>
      <c r="AU143" s="20" t="s">
        <v>82</v>
      </c>
    </row>
    <row r="144" s="2" customFormat="1">
      <c r="A144" s="42"/>
      <c r="B144" s="43"/>
      <c r="C144" s="44"/>
      <c r="D144" s="224" t="s">
        <v>311</v>
      </c>
      <c r="E144" s="44"/>
      <c r="F144" s="274" t="s">
        <v>5200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311</v>
      </c>
      <c r="AU144" s="20" t="s">
        <v>82</v>
      </c>
    </row>
    <row r="145" s="12" customFormat="1">
      <c r="A145" s="12"/>
      <c r="B145" s="231"/>
      <c r="C145" s="232"/>
      <c r="D145" s="224" t="s">
        <v>187</v>
      </c>
      <c r="E145" s="233" t="s">
        <v>30</v>
      </c>
      <c r="F145" s="234" t="s">
        <v>4285</v>
      </c>
      <c r="G145" s="232"/>
      <c r="H145" s="233" t="s">
        <v>30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40" t="s">
        <v>187</v>
      </c>
      <c r="AU145" s="240" t="s">
        <v>82</v>
      </c>
      <c r="AV145" s="12" t="s">
        <v>80</v>
      </c>
      <c r="AW145" s="12" t="s">
        <v>36</v>
      </c>
      <c r="AX145" s="12" t="s">
        <v>73</v>
      </c>
      <c r="AY145" s="240" t="s">
        <v>175</v>
      </c>
    </row>
    <row r="146" s="13" customFormat="1">
      <c r="A146" s="13"/>
      <c r="B146" s="241"/>
      <c r="C146" s="242"/>
      <c r="D146" s="224" t="s">
        <v>187</v>
      </c>
      <c r="E146" s="243" t="s">
        <v>30</v>
      </c>
      <c r="F146" s="244" t="s">
        <v>5201</v>
      </c>
      <c r="G146" s="242"/>
      <c r="H146" s="245">
        <v>30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1" t="s">
        <v>187</v>
      </c>
      <c r="AU146" s="251" t="s">
        <v>82</v>
      </c>
      <c r="AV146" s="13" t="s">
        <v>82</v>
      </c>
      <c r="AW146" s="13" t="s">
        <v>36</v>
      </c>
      <c r="AX146" s="13" t="s">
        <v>73</v>
      </c>
      <c r="AY146" s="251" t="s">
        <v>175</v>
      </c>
    </row>
    <row r="147" s="14" customFormat="1">
      <c r="A147" s="14"/>
      <c r="B147" s="252"/>
      <c r="C147" s="253"/>
      <c r="D147" s="224" t="s">
        <v>187</v>
      </c>
      <c r="E147" s="254" t="s">
        <v>30</v>
      </c>
      <c r="F147" s="255" t="s">
        <v>190</v>
      </c>
      <c r="G147" s="253"/>
      <c r="H147" s="256">
        <v>30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2" t="s">
        <v>187</v>
      </c>
      <c r="AU147" s="262" t="s">
        <v>82</v>
      </c>
      <c r="AV147" s="14" t="s">
        <v>181</v>
      </c>
      <c r="AW147" s="14" t="s">
        <v>36</v>
      </c>
      <c r="AX147" s="14" t="s">
        <v>80</v>
      </c>
      <c r="AY147" s="262" t="s">
        <v>175</v>
      </c>
    </row>
    <row r="148" s="2" customFormat="1" ht="16.5" customHeight="1">
      <c r="A148" s="42"/>
      <c r="B148" s="43"/>
      <c r="C148" s="211" t="s">
        <v>212</v>
      </c>
      <c r="D148" s="211" t="s">
        <v>176</v>
      </c>
      <c r="E148" s="212" t="s">
        <v>5202</v>
      </c>
      <c r="F148" s="213" t="s">
        <v>5203</v>
      </c>
      <c r="G148" s="214" t="s">
        <v>567</v>
      </c>
      <c r="H148" s="215">
        <v>2</v>
      </c>
      <c r="I148" s="216"/>
      <c r="J148" s="217">
        <f>ROUND(I148*H148,2)</f>
        <v>0</v>
      </c>
      <c r="K148" s="213" t="s">
        <v>180</v>
      </c>
      <c r="L148" s="48"/>
      <c r="M148" s="218" t="s">
        <v>30</v>
      </c>
      <c r="N148" s="219" t="s">
        <v>44</v>
      </c>
      <c r="O148" s="88"/>
      <c r="P148" s="220">
        <f>O148*H148</f>
        <v>0</v>
      </c>
      <c r="Q148" s="220">
        <v>0.00101</v>
      </c>
      <c r="R148" s="220">
        <f>Q148*H148</f>
        <v>0.00202</v>
      </c>
      <c r="S148" s="220">
        <v>0</v>
      </c>
      <c r="T148" s="221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2" t="s">
        <v>305</v>
      </c>
      <c r="AT148" s="222" t="s">
        <v>176</v>
      </c>
      <c r="AU148" s="222" t="s">
        <v>82</v>
      </c>
      <c r="AY148" s="20" t="s">
        <v>175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0" t="s">
        <v>80</v>
      </c>
      <c r="BK148" s="223">
        <f>ROUND(I148*H148,2)</f>
        <v>0</v>
      </c>
      <c r="BL148" s="20" t="s">
        <v>305</v>
      </c>
      <c r="BM148" s="222" t="s">
        <v>5204</v>
      </c>
    </row>
    <row r="149" s="2" customFormat="1">
      <c r="A149" s="42"/>
      <c r="B149" s="43"/>
      <c r="C149" s="44"/>
      <c r="D149" s="224" t="s">
        <v>183</v>
      </c>
      <c r="E149" s="44"/>
      <c r="F149" s="225" t="s">
        <v>5205</v>
      </c>
      <c r="G149" s="44"/>
      <c r="H149" s="44"/>
      <c r="I149" s="226"/>
      <c r="J149" s="44"/>
      <c r="K149" s="44"/>
      <c r="L149" s="48"/>
      <c r="M149" s="227"/>
      <c r="N149" s="228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183</v>
      </c>
      <c r="AU149" s="20" t="s">
        <v>82</v>
      </c>
    </row>
    <row r="150" s="2" customFormat="1">
      <c r="A150" s="42"/>
      <c r="B150" s="43"/>
      <c r="C150" s="44"/>
      <c r="D150" s="229" t="s">
        <v>185</v>
      </c>
      <c r="E150" s="44"/>
      <c r="F150" s="230" t="s">
        <v>5206</v>
      </c>
      <c r="G150" s="44"/>
      <c r="H150" s="44"/>
      <c r="I150" s="226"/>
      <c r="J150" s="44"/>
      <c r="K150" s="44"/>
      <c r="L150" s="48"/>
      <c r="M150" s="227"/>
      <c r="N150" s="228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185</v>
      </c>
      <c r="AU150" s="20" t="s">
        <v>82</v>
      </c>
    </row>
    <row r="151" s="2" customFormat="1">
      <c r="A151" s="42"/>
      <c r="B151" s="43"/>
      <c r="C151" s="44"/>
      <c r="D151" s="224" t="s">
        <v>311</v>
      </c>
      <c r="E151" s="44"/>
      <c r="F151" s="274" t="s">
        <v>5207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311</v>
      </c>
      <c r="AU151" s="20" t="s">
        <v>82</v>
      </c>
    </row>
    <row r="152" s="12" customFormat="1">
      <c r="A152" s="12"/>
      <c r="B152" s="231"/>
      <c r="C152" s="232"/>
      <c r="D152" s="224" t="s">
        <v>187</v>
      </c>
      <c r="E152" s="233" t="s">
        <v>30</v>
      </c>
      <c r="F152" s="234" t="s">
        <v>4203</v>
      </c>
      <c r="G152" s="232"/>
      <c r="H152" s="233" t="s">
        <v>30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40" t="s">
        <v>187</v>
      </c>
      <c r="AU152" s="240" t="s">
        <v>82</v>
      </c>
      <c r="AV152" s="12" t="s">
        <v>80</v>
      </c>
      <c r="AW152" s="12" t="s">
        <v>36</v>
      </c>
      <c r="AX152" s="12" t="s">
        <v>73</v>
      </c>
      <c r="AY152" s="240" t="s">
        <v>175</v>
      </c>
    </row>
    <row r="153" s="13" customFormat="1">
      <c r="A153" s="13"/>
      <c r="B153" s="241"/>
      <c r="C153" s="242"/>
      <c r="D153" s="224" t="s">
        <v>187</v>
      </c>
      <c r="E153" s="243" t="s">
        <v>30</v>
      </c>
      <c r="F153" s="244" t="s">
        <v>5208</v>
      </c>
      <c r="G153" s="242"/>
      <c r="H153" s="245">
        <v>2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187</v>
      </c>
      <c r="AU153" s="251" t="s">
        <v>82</v>
      </c>
      <c r="AV153" s="13" t="s">
        <v>82</v>
      </c>
      <c r="AW153" s="13" t="s">
        <v>36</v>
      </c>
      <c r="AX153" s="13" t="s">
        <v>73</v>
      </c>
      <c r="AY153" s="251" t="s">
        <v>175</v>
      </c>
    </row>
    <row r="154" s="14" customFormat="1">
      <c r="A154" s="14"/>
      <c r="B154" s="252"/>
      <c r="C154" s="253"/>
      <c r="D154" s="224" t="s">
        <v>187</v>
      </c>
      <c r="E154" s="254" t="s">
        <v>30</v>
      </c>
      <c r="F154" s="255" t="s">
        <v>190</v>
      </c>
      <c r="G154" s="253"/>
      <c r="H154" s="256">
        <v>2</v>
      </c>
      <c r="I154" s="257"/>
      <c r="J154" s="253"/>
      <c r="K154" s="253"/>
      <c r="L154" s="258"/>
      <c r="M154" s="259"/>
      <c r="N154" s="260"/>
      <c r="O154" s="260"/>
      <c r="P154" s="260"/>
      <c r="Q154" s="260"/>
      <c r="R154" s="260"/>
      <c r="S154" s="260"/>
      <c r="T154" s="26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2" t="s">
        <v>187</v>
      </c>
      <c r="AU154" s="262" t="s">
        <v>82</v>
      </c>
      <c r="AV154" s="14" t="s">
        <v>181</v>
      </c>
      <c r="AW154" s="14" t="s">
        <v>36</v>
      </c>
      <c r="AX154" s="14" t="s">
        <v>80</v>
      </c>
      <c r="AY154" s="262" t="s">
        <v>175</v>
      </c>
    </row>
    <row r="155" s="2" customFormat="1" ht="16.5" customHeight="1">
      <c r="A155" s="42"/>
      <c r="B155" s="43"/>
      <c r="C155" s="211" t="s">
        <v>259</v>
      </c>
      <c r="D155" s="211" t="s">
        <v>176</v>
      </c>
      <c r="E155" s="212" t="s">
        <v>5209</v>
      </c>
      <c r="F155" s="213" t="s">
        <v>5210</v>
      </c>
      <c r="G155" s="214" t="s">
        <v>567</v>
      </c>
      <c r="H155" s="215">
        <v>3</v>
      </c>
      <c r="I155" s="216"/>
      <c r="J155" s="217">
        <f>ROUND(I155*H155,2)</f>
        <v>0</v>
      </c>
      <c r="K155" s="213" t="s">
        <v>180</v>
      </c>
      <c r="L155" s="48"/>
      <c r="M155" s="218" t="s">
        <v>30</v>
      </c>
      <c r="N155" s="219" t="s">
        <v>44</v>
      </c>
      <c r="O155" s="88"/>
      <c r="P155" s="220">
        <f>O155*H155</f>
        <v>0</v>
      </c>
      <c r="Q155" s="220">
        <v>0.00149</v>
      </c>
      <c r="R155" s="220">
        <f>Q155*H155</f>
        <v>0.00447</v>
      </c>
      <c r="S155" s="220">
        <v>0</v>
      </c>
      <c r="T155" s="221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2" t="s">
        <v>305</v>
      </c>
      <c r="AT155" s="222" t="s">
        <v>176</v>
      </c>
      <c r="AU155" s="222" t="s">
        <v>82</v>
      </c>
      <c r="AY155" s="20" t="s">
        <v>175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0" t="s">
        <v>80</v>
      </c>
      <c r="BK155" s="223">
        <f>ROUND(I155*H155,2)</f>
        <v>0</v>
      </c>
      <c r="BL155" s="20" t="s">
        <v>305</v>
      </c>
      <c r="BM155" s="222" t="s">
        <v>5211</v>
      </c>
    </row>
    <row r="156" s="2" customFormat="1">
      <c r="A156" s="42"/>
      <c r="B156" s="43"/>
      <c r="C156" s="44"/>
      <c r="D156" s="224" t="s">
        <v>183</v>
      </c>
      <c r="E156" s="44"/>
      <c r="F156" s="225" t="s">
        <v>5212</v>
      </c>
      <c r="G156" s="44"/>
      <c r="H156" s="44"/>
      <c r="I156" s="226"/>
      <c r="J156" s="44"/>
      <c r="K156" s="44"/>
      <c r="L156" s="48"/>
      <c r="M156" s="227"/>
      <c r="N156" s="228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183</v>
      </c>
      <c r="AU156" s="20" t="s">
        <v>82</v>
      </c>
    </row>
    <row r="157" s="2" customFormat="1">
      <c r="A157" s="42"/>
      <c r="B157" s="43"/>
      <c r="C157" s="44"/>
      <c r="D157" s="229" t="s">
        <v>185</v>
      </c>
      <c r="E157" s="44"/>
      <c r="F157" s="230" t="s">
        <v>5213</v>
      </c>
      <c r="G157" s="44"/>
      <c r="H157" s="44"/>
      <c r="I157" s="226"/>
      <c r="J157" s="44"/>
      <c r="K157" s="44"/>
      <c r="L157" s="48"/>
      <c r="M157" s="227"/>
      <c r="N157" s="228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185</v>
      </c>
      <c r="AU157" s="20" t="s">
        <v>82</v>
      </c>
    </row>
    <row r="158" s="2" customFormat="1">
      <c r="A158" s="42"/>
      <c r="B158" s="43"/>
      <c r="C158" s="44"/>
      <c r="D158" s="224" t="s">
        <v>311</v>
      </c>
      <c r="E158" s="44"/>
      <c r="F158" s="274" t="s">
        <v>5214</v>
      </c>
      <c r="G158" s="44"/>
      <c r="H158" s="44"/>
      <c r="I158" s="226"/>
      <c r="J158" s="44"/>
      <c r="K158" s="44"/>
      <c r="L158" s="48"/>
      <c r="M158" s="227"/>
      <c r="N158" s="228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311</v>
      </c>
      <c r="AU158" s="20" t="s">
        <v>82</v>
      </c>
    </row>
    <row r="159" s="12" customFormat="1">
      <c r="A159" s="12"/>
      <c r="B159" s="231"/>
      <c r="C159" s="232"/>
      <c r="D159" s="224" t="s">
        <v>187</v>
      </c>
      <c r="E159" s="233" t="s">
        <v>30</v>
      </c>
      <c r="F159" s="234" t="s">
        <v>5215</v>
      </c>
      <c r="G159" s="232"/>
      <c r="H159" s="233" t="s">
        <v>30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40" t="s">
        <v>187</v>
      </c>
      <c r="AU159" s="240" t="s">
        <v>82</v>
      </c>
      <c r="AV159" s="12" t="s">
        <v>80</v>
      </c>
      <c r="AW159" s="12" t="s">
        <v>36</v>
      </c>
      <c r="AX159" s="12" t="s">
        <v>73</v>
      </c>
      <c r="AY159" s="240" t="s">
        <v>175</v>
      </c>
    </row>
    <row r="160" s="12" customFormat="1">
      <c r="A160" s="12"/>
      <c r="B160" s="231"/>
      <c r="C160" s="232"/>
      <c r="D160" s="224" t="s">
        <v>187</v>
      </c>
      <c r="E160" s="233" t="s">
        <v>30</v>
      </c>
      <c r="F160" s="234" t="s">
        <v>4203</v>
      </c>
      <c r="G160" s="232"/>
      <c r="H160" s="233" t="s">
        <v>30</v>
      </c>
      <c r="I160" s="235"/>
      <c r="J160" s="232"/>
      <c r="K160" s="232"/>
      <c r="L160" s="236"/>
      <c r="M160" s="237"/>
      <c r="N160" s="238"/>
      <c r="O160" s="238"/>
      <c r="P160" s="238"/>
      <c r="Q160" s="238"/>
      <c r="R160" s="238"/>
      <c r="S160" s="238"/>
      <c r="T160" s="239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T160" s="240" t="s">
        <v>187</v>
      </c>
      <c r="AU160" s="240" t="s">
        <v>82</v>
      </c>
      <c r="AV160" s="12" t="s">
        <v>80</v>
      </c>
      <c r="AW160" s="12" t="s">
        <v>36</v>
      </c>
      <c r="AX160" s="12" t="s">
        <v>73</v>
      </c>
      <c r="AY160" s="240" t="s">
        <v>175</v>
      </c>
    </row>
    <row r="161" s="13" customFormat="1">
      <c r="A161" s="13"/>
      <c r="B161" s="241"/>
      <c r="C161" s="242"/>
      <c r="D161" s="224" t="s">
        <v>187</v>
      </c>
      <c r="E161" s="243" t="s">
        <v>30</v>
      </c>
      <c r="F161" s="244" t="s">
        <v>5208</v>
      </c>
      <c r="G161" s="242"/>
      <c r="H161" s="245">
        <v>2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187</v>
      </c>
      <c r="AU161" s="251" t="s">
        <v>82</v>
      </c>
      <c r="AV161" s="13" t="s">
        <v>82</v>
      </c>
      <c r="AW161" s="13" t="s">
        <v>36</v>
      </c>
      <c r="AX161" s="13" t="s">
        <v>73</v>
      </c>
      <c r="AY161" s="251" t="s">
        <v>175</v>
      </c>
    </row>
    <row r="162" s="15" customFormat="1">
      <c r="A162" s="15"/>
      <c r="B162" s="263"/>
      <c r="C162" s="264"/>
      <c r="D162" s="224" t="s">
        <v>187</v>
      </c>
      <c r="E162" s="265" t="s">
        <v>30</v>
      </c>
      <c r="F162" s="266" t="s">
        <v>231</v>
      </c>
      <c r="G162" s="264"/>
      <c r="H162" s="267">
        <v>2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3" t="s">
        <v>187</v>
      </c>
      <c r="AU162" s="273" t="s">
        <v>82</v>
      </c>
      <c r="AV162" s="15" t="s">
        <v>196</v>
      </c>
      <c r="AW162" s="15" t="s">
        <v>36</v>
      </c>
      <c r="AX162" s="15" t="s">
        <v>73</v>
      </c>
      <c r="AY162" s="273" t="s">
        <v>175</v>
      </c>
    </row>
    <row r="163" s="12" customFormat="1">
      <c r="A163" s="12"/>
      <c r="B163" s="231"/>
      <c r="C163" s="232"/>
      <c r="D163" s="224" t="s">
        <v>187</v>
      </c>
      <c r="E163" s="233" t="s">
        <v>30</v>
      </c>
      <c r="F163" s="234" t="s">
        <v>5216</v>
      </c>
      <c r="G163" s="232"/>
      <c r="H163" s="233" t="s">
        <v>30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40" t="s">
        <v>187</v>
      </c>
      <c r="AU163" s="240" t="s">
        <v>82</v>
      </c>
      <c r="AV163" s="12" t="s">
        <v>80</v>
      </c>
      <c r="AW163" s="12" t="s">
        <v>36</v>
      </c>
      <c r="AX163" s="12" t="s">
        <v>73</v>
      </c>
      <c r="AY163" s="240" t="s">
        <v>175</v>
      </c>
    </row>
    <row r="164" s="12" customFormat="1">
      <c r="A164" s="12"/>
      <c r="B164" s="231"/>
      <c r="C164" s="232"/>
      <c r="D164" s="224" t="s">
        <v>187</v>
      </c>
      <c r="E164" s="233" t="s">
        <v>30</v>
      </c>
      <c r="F164" s="234" t="s">
        <v>4219</v>
      </c>
      <c r="G164" s="232"/>
      <c r="H164" s="233" t="s">
        <v>30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40" t="s">
        <v>187</v>
      </c>
      <c r="AU164" s="240" t="s">
        <v>82</v>
      </c>
      <c r="AV164" s="12" t="s">
        <v>80</v>
      </c>
      <c r="AW164" s="12" t="s">
        <v>36</v>
      </c>
      <c r="AX164" s="12" t="s">
        <v>73</v>
      </c>
      <c r="AY164" s="240" t="s">
        <v>175</v>
      </c>
    </row>
    <row r="165" s="13" customFormat="1">
      <c r="A165" s="13"/>
      <c r="B165" s="241"/>
      <c r="C165" s="242"/>
      <c r="D165" s="224" t="s">
        <v>187</v>
      </c>
      <c r="E165" s="243" t="s">
        <v>30</v>
      </c>
      <c r="F165" s="244" t="s">
        <v>5217</v>
      </c>
      <c r="G165" s="242"/>
      <c r="H165" s="245">
        <v>1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1" t="s">
        <v>187</v>
      </c>
      <c r="AU165" s="251" t="s">
        <v>82</v>
      </c>
      <c r="AV165" s="13" t="s">
        <v>82</v>
      </c>
      <c r="AW165" s="13" t="s">
        <v>36</v>
      </c>
      <c r="AX165" s="13" t="s">
        <v>73</v>
      </c>
      <c r="AY165" s="251" t="s">
        <v>175</v>
      </c>
    </row>
    <row r="166" s="15" customFormat="1">
      <c r="A166" s="15"/>
      <c r="B166" s="263"/>
      <c r="C166" s="264"/>
      <c r="D166" s="224" t="s">
        <v>187</v>
      </c>
      <c r="E166" s="265" t="s">
        <v>30</v>
      </c>
      <c r="F166" s="266" t="s">
        <v>231</v>
      </c>
      <c r="G166" s="264"/>
      <c r="H166" s="267">
        <v>1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3" t="s">
        <v>187</v>
      </c>
      <c r="AU166" s="273" t="s">
        <v>82</v>
      </c>
      <c r="AV166" s="15" t="s">
        <v>196</v>
      </c>
      <c r="AW166" s="15" t="s">
        <v>36</v>
      </c>
      <c r="AX166" s="15" t="s">
        <v>73</v>
      </c>
      <c r="AY166" s="273" t="s">
        <v>175</v>
      </c>
    </row>
    <row r="167" s="14" customFormat="1">
      <c r="A167" s="14"/>
      <c r="B167" s="252"/>
      <c r="C167" s="253"/>
      <c r="D167" s="224" t="s">
        <v>187</v>
      </c>
      <c r="E167" s="254" t="s">
        <v>30</v>
      </c>
      <c r="F167" s="255" t="s">
        <v>190</v>
      </c>
      <c r="G167" s="253"/>
      <c r="H167" s="256">
        <v>3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2" t="s">
        <v>187</v>
      </c>
      <c r="AU167" s="262" t="s">
        <v>82</v>
      </c>
      <c r="AV167" s="14" t="s">
        <v>181</v>
      </c>
      <c r="AW167" s="14" t="s">
        <v>36</v>
      </c>
      <c r="AX167" s="14" t="s">
        <v>80</v>
      </c>
      <c r="AY167" s="262" t="s">
        <v>175</v>
      </c>
    </row>
    <row r="168" s="2" customFormat="1" ht="16.5" customHeight="1">
      <c r="A168" s="42"/>
      <c r="B168" s="43"/>
      <c r="C168" s="211" t="s">
        <v>266</v>
      </c>
      <c r="D168" s="275" t="s">
        <v>176</v>
      </c>
      <c r="E168" s="212" t="s">
        <v>5218</v>
      </c>
      <c r="F168" s="213" t="s">
        <v>5219</v>
      </c>
      <c r="G168" s="214" t="s">
        <v>567</v>
      </c>
      <c r="H168" s="215">
        <v>1</v>
      </c>
      <c r="I168" s="216"/>
      <c r="J168" s="217">
        <f>ROUND(I168*H168,2)</f>
        <v>0</v>
      </c>
      <c r="K168" s="213" t="s">
        <v>30</v>
      </c>
      <c r="L168" s="48"/>
      <c r="M168" s="218" t="s">
        <v>30</v>
      </c>
      <c r="N168" s="219" t="s">
        <v>44</v>
      </c>
      <c r="O168" s="88"/>
      <c r="P168" s="220">
        <f>O168*H168</f>
        <v>0</v>
      </c>
      <c r="Q168" s="220">
        <v>0.00101</v>
      </c>
      <c r="R168" s="220">
        <f>Q168*H168</f>
        <v>0.00101</v>
      </c>
      <c r="S168" s="220">
        <v>0</v>
      </c>
      <c r="T168" s="221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2" t="s">
        <v>305</v>
      </c>
      <c r="AT168" s="222" t="s">
        <v>176</v>
      </c>
      <c r="AU168" s="222" t="s">
        <v>82</v>
      </c>
      <c r="AY168" s="20" t="s">
        <v>175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0" t="s">
        <v>80</v>
      </c>
      <c r="BK168" s="223">
        <f>ROUND(I168*H168,2)</f>
        <v>0</v>
      </c>
      <c r="BL168" s="20" t="s">
        <v>305</v>
      </c>
      <c r="BM168" s="222" t="s">
        <v>5220</v>
      </c>
    </row>
    <row r="169" s="2" customFormat="1">
      <c r="A169" s="42"/>
      <c r="B169" s="43"/>
      <c r="C169" s="44"/>
      <c r="D169" s="224" t="s">
        <v>183</v>
      </c>
      <c r="E169" s="44"/>
      <c r="F169" s="225" t="s">
        <v>5221</v>
      </c>
      <c r="G169" s="44"/>
      <c r="H169" s="44"/>
      <c r="I169" s="226"/>
      <c r="J169" s="44"/>
      <c r="K169" s="44"/>
      <c r="L169" s="48"/>
      <c r="M169" s="227"/>
      <c r="N169" s="228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183</v>
      </c>
      <c r="AU169" s="20" t="s">
        <v>82</v>
      </c>
    </row>
    <row r="170" s="2" customFormat="1">
      <c r="A170" s="42"/>
      <c r="B170" s="43"/>
      <c r="C170" s="44"/>
      <c r="D170" s="224" t="s">
        <v>311</v>
      </c>
      <c r="E170" s="44"/>
      <c r="F170" s="274" t="s">
        <v>5222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311</v>
      </c>
      <c r="AU170" s="20" t="s">
        <v>82</v>
      </c>
    </row>
    <row r="171" s="12" customFormat="1">
      <c r="A171" s="12"/>
      <c r="B171" s="231"/>
      <c r="C171" s="232"/>
      <c r="D171" s="224" t="s">
        <v>187</v>
      </c>
      <c r="E171" s="233" t="s">
        <v>30</v>
      </c>
      <c r="F171" s="234" t="s">
        <v>4206</v>
      </c>
      <c r="G171" s="232"/>
      <c r="H171" s="233" t="s">
        <v>30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40" t="s">
        <v>187</v>
      </c>
      <c r="AU171" s="240" t="s">
        <v>82</v>
      </c>
      <c r="AV171" s="12" t="s">
        <v>80</v>
      </c>
      <c r="AW171" s="12" t="s">
        <v>36</v>
      </c>
      <c r="AX171" s="12" t="s">
        <v>73</v>
      </c>
      <c r="AY171" s="240" t="s">
        <v>175</v>
      </c>
    </row>
    <row r="172" s="13" customFormat="1">
      <c r="A172" s="13"/>
      <c r="B172" s="241"/>
      <c r="C172" s="242"/>
      <c r="D172" s="224" t="s">
        <v>187</v>
      </c>
      <c r="E172" s="243" t="s">
        <v>30</v>
      </c>
      <c r="F172" s="244" t="s">
        <v>5217</v>
      </c>
      <c r="G172" s="242"/>
      <c r="H172" s="245">
        <v>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187</v>
      </c>
      <c r="AU172" s="251" t="s">
        <v>82</v>
      </c>
      <c r="AV172" s="13" t="s">
        <v>82</v>
      </c>
      <c r="AW172" s="13" t="s">
        <v>36</v>
      </c>
      <c r="AX172" s="13" t="s">
        <v>73</v>
      </c>
      <c r="AY172" s="251" t="s">
        <v>175</v>
      </c>
    </row>
    <row r="173" s="14" customFormat="1">
      <c r="A173" s="14"/>
      <c r="B173" s="252"/>
      <c r="C173" s="253"/>
      <c r="D173" s="224" t="s">
        <v>187</v>
      </c>
      <c r="E173" s="254" t="s">
        <v>30</v>
      </c>
      <c r="F173" s="255" t="s">
        <v>190</v>
      </c>
      <c r="G173" s="253"/>
      <c r="H173" s="256">
        <v>1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2" t="s">
        <v>187</v>
      </c>
      <c r="AU173" s="262" t="s">
        <v>82</v>
      </c>
      <c r="AV173" s="14" t="s">
        <v>181</v>
      </c>
      <c r="AW173" s="14" t="s">
        <v>36</v>
      </c>
      <c r="AX173" s="14" t="s">
        <v>80</v>
      </c>
      <c r="AY173" s="262" t="s">
        <v>175</v>
      </c>
    </row>
    <row r="174" s="2" customFormat="1" ht="16.5" customHeight="1">
      <c r="A174" s="42"/>
      <c r="B174" s="43"/>
      <c r="C174" s="211" t="s">
        <v>8</v>
      </c>
      <c r="D174" s="211" t="s">
        <v>176</v>
      </c>
      <c r="E174" s="212" t="s">
        <v>5223</v>
      </c>
      <c r="F174" s="213" t="s">
        <v>5224</v>
      </c>
      <c r="G174" s="214" t="s">
        <v>247</v>
      </c>
      <c r="H174" s="215">
        <v>1</v>
      </c>
      <c r="I174" s="216"/>
      <c r="J174" s="217">
        <f>ROUND(I174*H174,2)</f>
        <v>0</v>
      </c>
      <c r="K174" s="213" t="s">
        <v>180</v>
      </c>
      <c r="L174" s="48"/>
      <c r="M174" s="218" t="s">
        <v>30</v>
      </c>
      <c r="N174" s="219" t="s">
        <v>44</v>
      </c>
      <c r="O174" s="88"/>
      <c r="P174" s="220">
        <f>O174*H174</f>
        <v>0</v>
      </c>
      <c r="Q174" s="220">
        <v>0.00256</v>
      </c>
      <c r="R174" s="220">
        <f>Q174*H174</f>
        <v>0.00256</v>
      </c>
      <c r="S174" s="220">
        <v>0</v>
      </c>
      <c r="T174" s="221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2" t="s">
        <v>305</v>
      </c>
      <c r="AT174" s="222" t="s">
        <v>176</v>
      </c>
      <c r="AU174" s="222" t="s">
        <v>82</v>
      </c>
      <c r="AY174" s="20" t="s">
        <v>175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80</v>
      </c>
      <c r="BK174" s="223">
        <f>ROUND(I174*H174,2)</f>
        <v>0</v>
      </c>
      <c r="BL174" s="20" t="s">
        <v>305</v>
      </c>
      <c r="BM174" s="222" t="s">
        <v>5225</v>
      </c>
    </row>
    <row r="175" s="2" customFormat="1">
      <c r="A175" s="42"/>
      <c r="B175" s="43"/>
      <c r="C175" s="44"/>
      <c r="D175" s="224" t="s">
        <v>183</v>
      </c>
      <c r="E175" s="44"/>
      <c r="F175" s="225" t="s">
        <v>5226</v>
      </c>
      <c r="G175" s="44"/>
      <c r="H175" s="44"/>
      <c r="I175" s="226"/>
      <c r="J175" s="44"/>
      <c r="K175" s="44"/>
      <c r="L175" s="48"/>
      <c r="M175" s="227"/>
      <c r="N175" s="228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183</v>
      </c>
      <c r="AU175" s="20" t="s">
        <v>82</v>
      </c>
    </row>
    <row r="176" s="2" customFormat="1">
      <c r="A176" s="42"/>
      <c r="B176" s="43"/>
      <c r="C176" s="44"/>
      <c r="D176" s="229" t="s">
        <v>185</v>
      </c>
      <c r="E176" s="44"/>
      <c r="F176" s="230" t="s">
        <v>5227</v>
      </c>
      <c r="G176" s="44"/>
      <c r="H176" s="44"/>
      <c r="I176" s="226"/>
      <c r="J176" s="44"/>
      <c r="K176" s="44"/>
      <c r="L176" s="48"/>
      <c r="M176" s="227"/>
      <c r="N176" s="228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0" t="s">
        <v>185</v>
      </c>
      <c r="AU176" s="20" t="s">
        <v>82</v>
      </c>
    </row>
    <row r="177" s="2" customFormat="1">
      <c r="A177" s="42"/>
      <c r="B177" s="43"/>
      <c r="C177" s="44"/>
      <c r="D177" s="224" t="s">
        <v>311</v>
      </c>
      <c r="E177" s="44"/>
      <c r="F177" s="274" t="s">
        <v>5228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311</v>
      </c>
      <c r="AU177" s="20" t="s">
        <v>82</v>
      </c>
    </row>
    <row r="178" s="12" customFormat="1">
      <c r="A178" s="12"/>
      <c r="B178" s="231"/>
      <c r="C178" s="232"/>
      <c r="D178" s="224" t="s">
        <v>187</v>
      </c>
      <c r="E178" s="233" t="s">
        <v>30</v>
      </c>
      <c r="F178" s="234" t="s">
        <v>4288</v>
      </c>
      <c r="G178" s="232"/>
      <c r="H178" s="233" t="s">
        <v>30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T178" s="240" t="s">
        <v>187</v>
      </c>
      <c r="AU178" s="240" t="s">
        <v>82</v>
      </c>
      <c r="AV178" s="12" t="s">
        <v>80</v>
      </c>
      <c r="AW178" s="12" t="s">
        <v>36</v>
      </c>
      <c r="AX178" s="12" t="s">
        <v>73</v>
      </c>
      <c r="AY178" s="240" t="s">
        <v>175</v>
      </c>
    </row>
    <row r="179" s="13" customFormat="1">
      <c r="A179" s="13"/>
      <c r="B179" s="241"/>
      <c r="C179" s="242"/>
      <c r="D179" s="224" t="s">
        <v>187</v>
      </c>
      <c r="E179" s="243" t="s">
        <v>30</v>
      </c>
      <c r="F179" s="244" t="s">
        <v>5217</v>
      </c>
      <c r="G179" s="242"/>
      <c r="H179" s="245">
        <v>1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1" t="s">
        <v>187</v>
      </c>
      <c r="AU179" s="251" t="s">
        <v>82</v>
      </c>
      <c r="AV179" s="13" t="s">
        <v>82</v>
      </c>
      <c r="AW179" s="13" t="s">
        <v>36</v>
      </c>
      <c r="AX179" s="13" t="s">
        <v>80</v>
      </c>
      <c r="AY179" s="251" t="s">
        <v>175</v>
      </c>
    </row>
    <row r="180" s="2" customFormat="1" ht="16.5" customHeight="1">
      <c r="A180" s="42"/>
      <c r="B180" s="43"/>
      <c r="C180" s="211" t="s">
        <v>283</v>
      </c>
      <c r="D180" s="211" t="s">
        <v>176</v>
      </c>
      <c r="E180" s="212" t="s">
        <v>5229</v>
      </c>
      <c r="F180" s="213" t="s">
        <v>5230</v>
      </c>
      <c r="G180" s="214" t="s">
        <v>247</v>
      </c>
      <c r="H180" s="215">
        <v>1</v>
      </c>
      <c r="I180" s="216"/>
      <c r="J180" s="217">
        <f>ROUND(I180*H180,2)</f>
        <v>0</v>
      </c>
      <c r="K180" s="213" t="s">
        <v>180</v>
      </c>
      <c r="L180" s="48"/>
      <c r="M180" s="218" t="s">
        <v>30</v>
      </c>
      <c r="N180" s="219" t="s">
        <v>44</v>
      </c>
      <c r="O180" s="88"/>
      <c r="P180" s="220">
        <f>O180*H180</f>
        <v>0</v>
      </c>
      <c r="Q180" s="220">
        <v>0.00861</v>
      </c>
      <c r="R180" s="220">
        <f>Q180*H180</f>
        <v>0.00861</v>
      </c>
      <c r="S180" s="220">
        <v>0</v>
      </c>
      <c r="T180" s="221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2" t="s">
        <v>305</v>
      </c>
      <c r="AT180" s="222" t="s">
        <v>176</v>
      </c>
      <c r="AU180" s="222" t="s">
        <v>82</v>
      </c>
      <c r="AY180" s="20" t="s">
        <v>175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0" t="s">
        <v>80</v>
      </c>
      <c r="BK180" s="223">
        <f>ROUND(I180*H180,2)</f>
        <v>0</v>
      </c>
      <c r="BL180" s="20" t="s">
        <v>305</v>
      </c>
      <c r="BM180" s="222" t="s">
        <v>5231</v>
      </c>
    </row>
    <row r="181" s="2" customFormat="1">
      <c r="A181" s="42"/>
      <c r="B181" s="43"/>
      <c r="C181" s="44"/>
      <c r="D181" s="224" t="s">
        <v>183</v>
      </c>
      <c r="E181" s="44"/>
      <c r="F181" s="225" t="s">
        <v>5232</v>
      </c>
      <c r="G181" s="44"/>
      <c r="H181" s="44"/>
      <c r="I181" s="226"/>
      <c r="J181" s="44"/>
      <c r="K181" s="44"/>
      <c r="L181" s="48"/>
      <c r="M181" s="227"/>
      <c r="N181" s="228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183</v>
      </c>
      <c r="AU181" s="20" t="s">
        <v>82</v>
      </c>
    </row>
    <row r="182" s="2" customFormat="1">
      <c r="A182" s="42"/>
      <c r="B182" s="43"/>
      <c r="C182" s="44"/>
      <c r="D182" s="229" t="s">
        <v>185</v>
      </c>
      <c r="E182" s="44"/>
      <c r="F182" s="230" t="s">
        <v>5233</v>
      </c>
      <c r="G182" s="44"/>
      <c r="H182" s="44"/>
      <c r="I182" s="226"/>
      <c r="J182" s="44"/>
      <c r="K182" s="44"/>
      <c r="L182" s="48"/>
      <c r="M182" s="227"/>
      <c r="N182" s="228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185</v>
      </c>
      <c r="AU182" s="20" t="s">
        <v>82</v>
      </c>
    </row>
    <row r="183" s="2" customFormat="1">
      <c r="A183" s="42"/>
      <c r="B183" s="43"/>
      <c r="C183" s="44"/>
      <c r="D183" s="224" t="s">
        <v>311</v>
      </c>
      <c r="E183" s="44"/>
      <c r="F183" s="274" t="s">
        <v>5234</v>
      </c>
      <c r="G183" s="44"/>
      <c r="H183" s="44"/>
      <c r="I183" s="226"/>
      <c r="J183" s="44"/>
      <c r="K183" s="44"/>
      <c r="L183" s="48"/>
      <c r="M183" s="227"/>
      <c r="N183" s="228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311</v>
      </c>
      <c r="AU183" s="20" t="s">
        <v>82</v>
      </c>
    </row>
    <row r="184" s="12" customFormat="1">
      <c r="A184" s="12"/>
      <c r="B184" s="231"/>
      <c r="C184" s="232"/>
      <c r="D184" s="224" t="s">
        <v>187</v>
      </c>
      <c r="E184" s="233" t="s">
        <v>30</v>
      </c>
      <c r="F184" s="234" t="s">
        <v>5235</v>
      </c>
      <c r="G184" s="232"/>
      <c r="H184" s="233" t="s">
        <v>30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40" t="s">
        <v>187</v>
      </c>
      <c r="AU184" s="240" t="s">
        <v>82</v>
      </c>
      <c r="AV184" s="12" t="s">
        <v>80</v>
      </c>
      <c r="AW184" s="12" t="s">
        <v>36</v>
      </c>
      <c r="AX184" s="12" t="s">
        <v>73</v>
      </c>
      <c r="AY184" s="240" t="s">
        <v>175</v>
      </c>
    </row>
    <row r="185" s="13" customFormat="1">
      <c r="A185" s="13"/>
      <c r="B185" s="241"/>
      <c r="C185" s="242"/>
      <c r="D185" s="224" t="s">
        <v>187</v>
      </c>
      <c r="E185" s="243" t="s">
        <v>30</v>
      </c>
      <c r="F185" s="244" t="s">
        <v>5217</v>
      </c>
      <c r="G185" s="242"/>
      <c r="H185" s="245">
        <v>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187</v>
      </c>
      <c r="AU185" s="251" t="s">
        <v>82</v>
      </c>
      <c r="AV185" s="13" t="s">
        <v>82</v>
      </c>
      <c r="AW185" s="13" t="s">
        <v>36</v>
      </c>
      <c r="AX185" s="13" t="s">
        <v>73</v>
      </c>
      <c r="AY185" s="251" t="s">
        <v>175</v>
      </c>
    </row>
    <row r="186" s="14" customFormat="1">
      <c r="A186" s="14"/>
      <c r="B186" s="252"/>
      <c r="C186" s="253"/>
      <c r="D186" s="224" t="s">
        <v>187</v>
      </c>
      <c r="E186" s="254" t="s">
        <v>30</v>
      </c>
      <c r="F186" s="255" t="s">
        <v>190</v>
      </c>
      <c r="G186" s="253"/>
      <c r="H186" s="256">
        <v>1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187</v>
      </c>
      <c r="AU186" s="262" t="s">
        <v>82</v>
      </c>
      <c r="AV186" s="14" t="s">
        <v>181</v>
      </c>
      <c r="AW186" s="14" t="s">
        <v>36</v>
      </c>
      <c r="AX186" s="14" t="s">
        <v>80</v>
      </c>
      <c r="AY186" s="262" t="s">
        <v>175</v>
      </c>
    </row>
    <row r="187" s="2" customFormat="1" ht="16.5" customHeight="1">
      <c r="A187" s="42"/>
      <c r="B187" s="43"/>
      <c r="C187" s="211" t="s">
        <v>292</v>
      </c>
      <c r="D187" s="211" t="s">
        <v>176</v>
      </c>
      <c r="E187" s="212" t="s">
        <v>5236</v>
      </c>
      <c r="F187" s="213" t="s">
        <v>5237</v>
      </c>
      <c r="G187" s="214" t="s">
        <v>3621</v>
      </c>
      <c r="H187" s="215">
        <v>1</v>
      </c>
      <c r="I187" s="216"/>
      <c r="J187" s="217">
        <f>ROUND(I187*H187,2)</f>
        <v>0</v>
      </c>
      <c r="K187" s="213" t="s">
        <v>180</v>
      </c>
      <c r="L187" s="48"/>
      <c r="M187" s="218" t="s">
        <v>30</v>
      </c>
      <c r="N187" s="219" t="s">
        <v>44</v>
      </c>
      <c r="O187" s="88"/>
      <c r="P187" s="220">
        <f>O187*H187</f>
        <v>0</v>
      </c>
      <c r="Q187" s="220">
        <v>0.00877</v>
      </c>
      <c r="R187" s="220">
        <f>Q187*H187</f>
        <v>0.00877</v>
      </c>
      <c r="S187" s="220">
        <v>0</v>
      </c>
      <c r="T187" s="221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22" t="s">
        <v>305</v>
      </c>
      <c r="AT187" s="222" t="s">
        <v>176</v>
      </c>
      <c r="AU187" s="222" t="s">
        <v>82</v>
      </c>
      <c r="AY187" s="20" t="s">
        <v>175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0" t="s">
        <v>80</v>
      </c>
      <c r="BK187" s="223">
        <f>ROUND(I187*H187,2)</f>
        <v>0</v>
      </c>
      <c r="BL187" s="20" t="s">
        <v>305</v>
      </c>
      <c r="BM187" s="222" t="s">
        <v>5238</v>
      </c>
    </row>
    <row r="188" s="2" customFormat="1">
      <c r="A188" s="42"/>
      <c r="B188" s="43"/>
      <c r="C188" s="44"/>
      <c r="D188" s="224" t="s">
        <v>183</v>
      </c>
      <c r="E188" s="44"/>
      <c r="F188" s="225" t="s">
        <v>5239</v>
      </c>
      <c r="G188" s="44"/>
      <c r="H188" s="44"/>
      <c r="I188" s="226"/>
      <c r="J188" s="44"/>
      <c r="K188" s="44"/>
      <c r="L188" s="48"/>
      <c r="M188" s="227"/>
      <c r="N188" s="228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0" t="s">
        <v>183</v>
      </c>
      <c r="AU188" s="20" t="s">
        <v>82</v>
      </c>
    </row>
    <row r="189" s="2" customFormat="1">
      <c r="A189" s="42"/>
      <c r="B189" s="43"/>
      <c r="C189" s="44"/>
      <c r="D189" s="229" t="s">
        <v>185</v>
      </c>
      <c r="E189" s="44"/>
      <c r="F189" s="230" t="s">
        <v>5240</v>
      </c>
      <c r="G189" s="44"/>
      <c r="H189" s="44"/>
      <c r="I189" s="226"/>
      <c r="J189" s="44"/>
      <c r="K189" s="44"/>
      <c r="L189" s="48"/>
      <c r="M189" s="227"/>
      <c r="N189" s="228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185</v>
      </c>
      <c r="AU189" s="20" t="s">
        <v>82</v>
      </c>
    </row>
    <row r="190" s="2" customFormat="1">
      <c r="A190" s="42"/>
      <c r="B190" s="43"/>
      <c r="C190" s="44"/>
      <c r="D190" s="224" t="s">
        <v>311</v>
      </c>
      <c r="E190" s="44"/>
      <c r="F190" s="274" t="s">
        <v>5241</v>
      </c>
      <c r="G190" s="44"/>
      <c r="H190" s="44"/>
      <c r="I190" s="226"/>
      <c r="J190" s="44"/>
      <c r="K190" s="44"/>
      <c r="L190" s="48"/>
      <c r="M190" s="227"/>
      <c r="N190" s="228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0" t="s">
        <v>311</v>
      </c>
      <c r="AU190" s="20" t="s">
        <v>82</v>
      </c>
    </row>
    <row r="191" s="2" customFormat="1" ht="16.5" customHeight="1">
      <c r="A191" s="42"/>
      <c r="B191" s="43"/>
      <c r="C191" s="211" t="s">
        <v>299</v>
      </c>
      <c r="D191" s="211" t="s">
        <v>176</v>
      </c>
      <c r="E191" s="212" t="s">
        <v>5242</v>
      </c>
      <c r="F191" s="213" t="s">
        <v>5243</v>
      </c>
      <c r="G191" s="214" t="s">
        <v>247</v>
      </c>
      <c r="H191" s="215">
        <v>2</v>
      </c>
      <c r="I191" s="216"/>
      <c r="J191" s="217">
        <f>ROUND(I191*H191,2)</f>
        <v>0</v>
      </c>
      <c r="K191" s="213" t="s">
        <v>180</v>
      </c>
      <c r="L191" s="48"/>
      <c r="M191" s="218" t="s">
        <v>30</v>
      </c>
      <c r="N191" s="219" t="s">
        <v>44</v>
      </c>
      <c r="O191" s="88"/>
      <c r="P191" s="220">
        <f>O191*H191</f>
        <v>0</v>
      </c>
      <c r="Q191" s="220">
        <v>0.00078</v>
      </c>
      <c r="R191" s="220">
        <f>Q191*H191</f>
        <v>0.00156</v>
      </c>
      <c r="S191" s="220">
        <v>0</v>
      </c>
      <c r="T191" s="221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22" t="s">
        <v>305</v>
      </c>
      <c r="AT191" s="222" t="s">
        <v>176</v>
      </c>
      <c r="AU191" s="222" t="s">
        <v>82</v>
      </c>
      <c r="AY191" s="20" t="s">
        <v>175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20" t="s">
        <v>80</v>
      </c>
      <c r="BK191" s="223">
        <f>ROUND(I191*H191,2)</f>
        <v>0</v>
      </c>
      <c r="BL191" s="20" t="s">
        <v>305</v>
      </c>
      <c r="BM191" s="222" t="s">
        <v>5244</v>
      </c>
    </row>
    <row r="192" s="2" customFormat="1">
      <c r="A192" s="42"/>
      <c r="B192" s="43"/>
      <c r="C192" s="44"/>
      <c r="D192" s="224" t="s">
        <v>183</v>
      </c>
      <c r="E192" s="44"/>
      <c r="F192" s="225" t="s">
        <v>5245</v>
      </c>
      <c r="G192" s="44"/>
      <c r="H192" s="44"/>
      <c r="I192" s="226"/>
      <c r="J192" s="44"/>
      <c r="K192" s="44"/>
      <c r="L192" s="48"/>
      <c r="M192" s="227"/>
      <c r="N192" s="228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0" t="s">
        <v>183</v>
      </c>
      <c r="AU192" s="20" t="s">
        <v>82</v>
      </c>
    </row>
    <row r="193" s="2" customFormat="1">
      <c r="A193" s="42"/>
      <c r="B193" s="43"/>
      <c r="C193" s="44"/>
      <c r="D193" s="229" t="s">
        <v>185</v>
      </c>
      <c r="E193" s="44"/>
      <c r="F193" s="230" t="s">
        <v>5246</v>
      </c>
      <c r="G193" s="44"/>
      <c r="H193" s="44"/>
      <c r="I193" s="226"/>
      <c r="J193" s="44"/>
      <c r="K193" s="44"/>
      <c r="L193" s="48"/>
      <c r="M193" s="227"/>
      <c r="N193" s="228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185</v>
      </c>
      <c r="AU193" s="20" t="s">
        <v>82</v>
      </c>
    </row>
    <row r="194" s="2" customFormat="1">
      <c r="A194" s="42"/>
      <c r="B194" s="43"/>
      <c r="C194" s="44"/>
      <c r="D194" s="224" t="s">
        <v>311</v>
      </c>
      <c r="E194" s="44"/>
      <c r="F194" s="274" t="s">
        <v>5247</v>
      </c>
      <c r="G194" s="44"/>
      <c r="H194" s="44"/>
      <c r="I194" s="226"/>
      <c r="J194" s="44"/>
      <c r="K194" s="44"/>
      <c r="L194" s="48"/>
      <c r="M194" s="227"/>
      <c r="N194" s="228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0" t="s">
        <v>311</v>
      </c>
      <c r="AU194" s="20" t="s">
        <v>82</v>
      </c>
    </row>
    <row r="195" s="12" customFormat="1">
      <c r="A195" s="12"/>
      <c r="B195" s="231"/>
      <c r="C195" s="232"/>
      <c r="D195" s="224" t="s">
        <v>187</v>
      </c>
      <c r="E195" s="233" t="s">
        <v>30</v>
      </c>
      <c r="F195" s="234" t="s">
        <v>5248</v>
      </c>
      <c r="G195" s="232"/>
      <c r="H195" s="233" t="s">
        <v>30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40" t="s">
        <v>187</v>
      </c>
      <c r="AU195" s="240" t="s">
        <v>82</v>
      </c>
      <c r="AV195" s="12" t="s">
        <v>80</v>
      </c>
      <c r="AW195" s="12" t="s">
        <v>36</v>
      </c>
      <c r="AX195" s="12" t="s">
        <v>73</v>
      </c>
      <c r="AY195" s="240" t="s">
        <v>175</v>
      </c>
    </row>
    <row r="196" s="13" customFormat="1">
      <c r="A196" s="13"/>
      <c r="B196" s="241"/>
      <c r="C196" s="242"/>
      <c r="D196" s="224" t="s">
        <v>187</v>
      </c>
      <c r="E196" s="243" t="s">
        <v>30</v>
      </c>
      <c r="F196" s="244" t="s">
        <v>5208</v>
      </c>
      <c r="G196" s="242"/>
      <c r="H196" s="245">
        <v>2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1" t="s">
        <v>187</v>
      </c>
      <c r="AU196" s="251" t="s">
        <v>82</v>
      </c>
      <c r="AV196" s="13" t="s">
        <v>82</v>
      </c>
      <c r="AW196" s="13" t="s">
        <v>36</v>
      </c>
      <c r="AX196" s="13" t="s">
        <v>73</v>
      </c>
      <c r="AY196" s="251" t="s">
        <v>175</v>
      </c>
    </row>
    <row r="197" s="14" customFormat="1">
      <c r="A197" s="14"/>
      <c r="B197" s="252"/>
      <c r="C197" s="253"/>
      <c r="D197" s="224" t="s">
        <v>187</v>
      </c>
      <c r="E197" s="254" t="s">
        <v>30</v>
      </c>
      <c r="F197" s="255" t="s">
        <v>190</v>
      </c>
      <c r="G197" s="253"/>
      <c r="H197" s="256">
        <v>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2" t="s">
        <v>187</v>
      </c>
      <c r="AU197" s="262" t="s">
        <v>82</v>
      </c>
      <c r="AV197" s="14" t="s">
        <v>181</v>
      </c>
      <c r="AW197" s="14" t="s">
        <v>36</v>
      </c>
      <c r="AX197" s="14" t="s">
        <v>80</v>
      </c>
      <c r="AY197" s="262" t="s">
        <v>175</v>
      </c>
    </row>
    <row r="198" s="2" customFormat="1" ht="16.5" customHeight="1">
      <c r="A198" s="42"/>
      <c r="B198" s="43"/>
      <c r="C198" s="211" t="s">
        <v>305</v>
      </c>
      <c r="D198" s="275" t="s">
        <v>176</v>
      </c>
      <c r="E198" s="212" t="s">
        <v>5249</v>
      </c>
      <c r="F198" s="213" t="s">
        <v>5250</v>
      </c>
      <c r="G198" s="214" t="s">
        <v>567</v>
      </c>
      <c r="H198" s="215">
        <v>1</v>
      </c>
      <c r="I198" s="216"/>
      <c r="J198" s="217">
        <f>ROUND(I198*H198,2)</f>
        <v>0</v>
      </c>
      <c r="K198" s="213" t="s">
        <v>30</v>
      </c>
      <c r="L198" s="48"/>
      <c r="M198" s="218" t="s">
        <v>30</v>
      </c>
      <c r="N198" s="219" t="s">
        <v>44</v>
      </c>
      <c r="O198" s="88"/>
      <c r="P198" s="220">
        <f>O198*H198</f>
        <v>0</v>
      </c>
      <c r="Q198" s="220">
        <v>0.00053</v>
      </c>
      <c r="R198" s="220">
        <f>Q198*H198</f>
        <v>0.00053</v>
      </c>
      <c r="S198" s="220">
        <v>0</v>
      </c>
      <c r="T198" s="221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2" t="s">
        <v>305</v>
      </c>
      <c r="AT198" s="222" t="s">
        <v>176</v>
      </c>
      <c r="AU198" s="222" t="s">
        <v>82</v>
      </c>
      <c r="AY198" s="20" t="s">
        <v>175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0" t="s">
        <v>80</v>
      </c>
      <c r="BK198" s="223">
        <f>ROUND(I198*H198,2)</f>
        <v>0</v>
      </c>
      <c r="BL198" s="20" t="s">
        <v>305</v>
      </c>
      <c r="BM198" s="222" t="s">
        <v>5251</v>
      </c>
    </row>
    <row r="199" s="2" customFormat="1">
      <c r="A199" s="42"/>
      <c r="B199" s="43"/>
      <c r="C199" s="44"/>
      <c r="D199" s="224" t="s">
        <v>183</v>
      </c>
      <c r="E199" s="44"/>
      <c r="F199" s="225" t="s">
        <v>5252</v>
      </c>
      <c r="G199" s="44"/>
      <c r="H199" s="44"/>
      <c r="I199" s="226"/>
      <c r="J199" s="44"/>
      <c r="K199" s="44"/>
      <c r="L199" s="48"/>
      <c r="M199" s="227"/>
      <c r="N199" s="228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183</v>
      </c>
      <c r="AU199" s="20" t="s">
        <v>82</v>
      </c>
    </row>
    <row r="200" s="2" customFormat="1">
      <c r="A200" s="42"/>
      <c r="B200" s="43"/>
      <c r="C200" s="44"/>
      <c r="D200" s="224" t="s">
        <v>311</v>
      </c>
      <c r="E200" s="44"/>
      <c r="F200" s="274" t="s">
        <v>5253</v>
      </c>
      <c r="G200" s="44"/>
      <c r="H200" s="44"/>
      <c r="I200" s="226"/>
      <c r="J200" s="44"/>
      <c r="K200" s="44"/>
      <c r="L200" s="48"/>
      <c r="M200" s="227"/>
      <c r="N200" s="228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0" t="s">
        <v>311</v>
      </c>
      <c r="AU200" s="20" t="s">
        <v>82</v>
      </c>
    </row>
    <row r="201" s="12" customFormat="1">
      <c r="A201" s="12"/>
      <c r="B201" s="231"/>
      <c r="C201" s="232"/>
      <c r="D201" s="224" t="s">
        <v>187</v>
      </c>
      <c r="E201" s="233" t="s">
        <v>30</v>
      </c>
      <c r="F201" s="234" t="s">
        <v>4309</v>
      </c>
      <c r="G201" s="232"/>
      <c r="H201" s="233" t="s">
        <v>30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T201" s="240" t="s">
        <v>187</v>
      </c>
      <c r="AU201" s="240" t="s">
        <v>82</v>
      </c>
      <c r="AV201" s="12" t="s">
        <v>80</v>
      </c>
      <c r="AW201" s="12" t="s">
        <v>36</v>
      </c>
      <c r="AX201" s="12" t="s">
        <v>73</v>
      </c>
      <c r="AY201" s="240" t="s">
        <v>175</v>
      </c>
    </row>
    <row r="202" s="13" customFormat="1">
      <c r="A202" s="13"/>
      <c r="B202" s="241"/>
      <c r="C202" s="242"/>
      <c r="D202" s="224" t="s">
        <v>187</v>
      </c>
      <c r="E202" s="243" t="s">
        <v>30</v>
      </c>
      <c r="F202" s="244" t="s">
        <v>5217</v>
      </c>
      <c r="G202" s="242"/>
      <c r="H202" s="245">
        <v>1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1" t="s">
        <v>187</v>
      </c>
      <c r="AU202" s="251" t="s">
        <v>82</v>
      </c>
      <c r="AV202" s="13" t="s">
        <v>82</v>
      </c>
      <c r="AW202" s="13" t="s">
        <v>36</v>
      </c>
      <c r="AX202" s="13" t="s">
        <v>73</v>
      </c>
      <c r="AY202" s="251" t="s">
        <v>175</v>
      </c>
    </row>
    <row r="203" s="14" customFormat="1">
      <c r="A203" s="14"/>
      <c r="B203" s="252"/>
      <c r="C203" s="253"/>
      <c r="D203" s="224" t="s">
        <v>187</v>
      </c>
      <c r="E203" s="254" t="s">
        <v>30</v>
      </c>
      <c r="F203" s="255" t="s">
        <v>190</v>
      </c>
      <c r="G203" s="253"/>
      <c r="H203" s="256">
        <v>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2" t="s">
        <v>187</v>
      </c>
      <c r="AU203" s="262" t="s">
        <v>82</v>
      </c>
      <c r="AV203" s="14" t="s">
        <v>181</v>
      </c>
      <c r="AW203" s="14" t="s">
        <v>36</v>
      </c>
      <c r="AX203" s="14" t="s">
        <v>80</v>
      </c>
      <c r="AY203" s="262" t="s">
        <v>175</v>
      </c>
    </row>
    <row r="204" s="2" customFormat="1" ht="16.5" customHeight="1">
      <c r="A204" s="42"/>
      <c r="B204" s="43"/>
      <c r="C204" s="211" t="s">
        <v>314</v>
      </c>
      <c r="D204" s="211" t="s">
        <v>176</v>
      </c>
      <c r="E204" s="212" t="s">
        <v>5254</v>
      </c>
      <c r="F204" s="213" t="s">
        <v>5255</v>
      </c>
      <c r="G204" s="214" t="s">
        <v>567</v>
      </c>
      <c r="H204" s="215">
        <v>2</v>
      </c>
      <c r="I204" s="216"/>
      <c r="J204" s="217">
        <f>ROUND(I204*H204,2)</f>
        <v>0</v>
      </c>
      <c r="K204" s="213" t="s">
        <v>180</v>
      </c>
      <c r="L204" s="48"/>
      <c r="M204" s="218" t="s">
        <v>30</v>
      </c>
      <c r="N204" s="219" t="s">
        <v>44</v>
      </c>
      <c r="O204" s="88"/>
      <c r="P204" s="220">
        <f>O204*H204</f>
        <v>0</v>
      </c>
      <c r="Q204" s="220">
        <v>0.00024</v>
      </c>
      <c r="R204" s="220">
        <f>Q204*H204</f>
        <v>0.00048</v>
      </c>
      <c r="S204" s="220">
        <v>0</v>
      </c>
      <c r="T204" s="221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2" t="s">
        <v>305</v>
      </c>
      <c r="AT204" s="222" t="s">
        <v>176</v>
      </c>
      <c r="AU204" s="222" t="s">
        <v>82</v>
      </c>
      <c r="AY204" s="20" t="s">
        <v>175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0" t="s">
        <v>80</v>
      </c>
      <c r="BK204" s="223">
        <f>ROUND(I204*H204,2)</f>
        <v>0</v>
      </c>
      <c r="BL204" s="20" t="s">
        <v>305</v>
      </c>
      <c r="BM204" s="222" t="s">
        <v>5256</v>
      </c>
    </row>
    <row r="205" s="2" customFormat="1">
      <c r="A205" s="42"/>
      <c r="B205" s="43"/>
      <c r="C205" s="44"/>
      <c r="D205" s="224" t="s">
        <v>183</v>
      </c>
      <c r="E205" s="44"/>
      <c r="F205" s="225" t="s">
        <v>5257</v>
      </c>
      <c r="G205" s="44"/>
      <c r="H205" s="44"/>
      <c r="I205" s="226"/>
      <c r="J205" s="44"/>
      <c r="K205" s="44"/>
      <c r="L205" s="48"/>
      <c r="M205" s="227"/>
      <c r="N205" s="228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183</v>
      </c>
      <c r="AU205" s="20" t="s">
        <v>82</v>
      </c>
    </row>
    <row r="206" s="2" customFormat="1">
      <c r="A206" s="42"/>
      <c r="B206" s="43"/>
      <c r="C206" s="44"/>
      <c r="D206" s="229" t="s">
        <v>185</v>
      </c>
      <c r="E206" s="44"/>
      <c r="F206" s="230" t="s">
        <v>5258</v>
      </c>
      <c r="G206" s="44"/>
      <c r="H206" s="44"/>
      <c r="I206" s="226"/>
      <c r="J206" s="44"/>
      <c r="K206" s="44"/>
      <c r="L206" s="48"/>
      <c r="M206" s="227"/>
      <c r="N206" s="228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0" t="s">
        <v>185</v>
      </c>
      <c r="AU206" s="20" t="s">
        <v>82</v>
      </c>
    </row>
    <row r="207" s="2" customFormat="1">
      <c r="A207" s="42"/>
      <c r="B207" s="43"/>
      <c r="C207" s="44"/>
      <c r="D207" s="224" t="s">
        <v>311</v>
      </c>
      <c r="E207" s="44"/>
      <c r="F207" s="274" t="s">
        <v>3852</v>
      </c>
      <c r="G207" s="44"/>
      <c r="H207" s="44"/>
      <c r="I207" s="226"/>
      <c r="J207" s="44"/>
      <c r="K207" s="44"/>
      <c r="L207" s="48"/>
      <c r="M207" s="227"/>
      <c r="N207" s="228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311</v>
      </c>
      <c r="AU207" s="20" t="s">
        <v>82</v>
      </c>
    </row>
    <row r="208" s="12" customFormat="1">
      <c r="A208" s="12"/>
      <c r="B208" s="231"/>
      <c r="C208" s="232"/>
      <c r="D208" s="224" t="s">
        <v>187</v>
      </c>
      <c r="E208" s="233" t="s">
        <v>30</v>
      </c>
      <c r="F208" s="234" t="s">
        <v>4241</v>
      </c>
      <c r="G208" s="232"/>
      <c r="H208" s="233" t="s">
        <v>30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40" t="s">
        <v>187</v>
      </c>
      <c r="AU208" s="240" t="s">
        <v>82</v>
      </c>
      <c r="AV208" s="12" t="s">
        <v>80</v>
      </c>
      <c r="AW208" s="12" t="s">
        <v>36</v>
      </c>
      <c r="AX208" s="12" t="s">
        <v>73</v>
      </c>
      <c r="AY208" s="240" t="s">
        <v>175</v>
      </c>
    </row>
    <row r="209" s="13" customFormat="1">
      <c r="A209" s="13"/>
      <c r="B209" s="241"/>
      <c r="C209" s="242"/>
      <c r="D209" s="224" t="s">
        <v>187</v>
      </c>
      <c r="E209" s="243" t="s">
        <v>30</v>
      </c>
      <c r="F209" s="244" t="s">
        <v>5208</v>
      </c>
      <c r="G209" s="242"/>
      <c r="H209" s="245">
        <v>2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187</v>
      </c>
      <c r="AU209" s="251" t="s">
        <v>82</v>
      </c>
      <c r="AV209" s="13" t="s">
        <v>82</v>
      </c>
      <c r="AW209" s="13" t="s">
        <v>36</v>
      </c>
      <c r="AX209" s="13" t="s">
        <v>73</v>
      </c>
      <c r="AY209" s="251" t="s">
        <v>175</v>
      </c>
    </row>
    <row r="210" s="14" customFormat="1">
      <c r="A210" s="14"/>
      <c r="B210" s="252"/>
      <c r="C210" s="253"/>
      <c r="D210" s="224" t="s">
        <v>187</v>
      </c>
      <c r="E210" s="254" t="s">
        <v>30</v>
      </c>
      <c r="F210" s="255" t="s">
        <v>190</v>
      </c>
      <c r="G210" s="253"/>
      <c r="H210" s="256">
        <v>2</v>
      </c>
      <c r="I210" s="257"/>
      <c r="J210" s="253"/>
      <c r="K210" s="253"/>
      <c r="L210" s="258"/>
      <c r="M210" s="259"/>
      <c r="N210" s="260"/>
      <c r="O210" s="260"/>
      <c r="P210" s="260"/>
      <c r="Q210" s="260"/>
      <c r="R210" s="260"/>
      <c r="S210" s="260"/>
      <c r="T210" s="26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2" t="s">
        <v>187</v>
      </c>
      <c r="AU210" s="262" t="s">
        <v>82</v>
      </c>
      <c r="AV210" s="14" t="s">
        <v>181</v>
      </c>
      <c r="AW210" s="14" t="s">
        <v>36</v>
      </c>
      <c r="AX210" s="14" t="s">
        <v>80</v>
      </c>
      <c r="AY210" s="262" t="s">
        <v>175</v>
      </c>
    </row>
    <row r="211" s="2" customFormat="1" ht="16.5" customHeight="1">
      <c r="A211" s="42"/>
      <c r="B211" s="43"/>
      <c r="C211" s="211" t="s">
        <v>326</v>
      </c>
      <c r="D211" s="211" t="s">
        <v>176</v>
      </c>
      <c r="E211" s="212" t="s">
        <v>5259</v>
      </c>
      <c r="F211" s="213" t="s">
        <v>5260</v>
      </c>
      <c r="G211" s="214" t="s">
        <v>567</v>
      </c>
      <c r="H211" s="215">
        <v>2</v>
      </c>
      <c r="I211" s="216"/>
      <c r="J211" s="217">
        <f>ROUND(I211*H211,2)</f>
        <v>0</v>
      </c>
      <c r="K211" s="213" t="s">
        <v>180</v>
      </c>
      <c r="L211" s="48"/>
      <c r="M211" s="218" t="s">
        <v>30</v>
      </c>
      <c r="N211" s="219" t="s">
        <v>44</v>
      </c>
      <c r="O211" s="88"/>
      <c r="P211" s="220">
        <f>O211*H211</f>
        <v>0</v>
      </c>
      <c r="Q211" s="220">
        <v>0.00038</v>
      </c>
      <c r="R211" s="220">
        <f>Q211*H211</f>
        <v>0.00076</v>
      </c>
      <c r="S211" s="220">
        <v>0</v>
      </c>
      <c r="T211" s="221">
        <f>S211*H211</f>
        <v>0</v>
      </c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R211" s="222" t="s">
        <v>305</v>
      </c>
      <c r="AT211" s="222" t="s">
        <v>176</v>
      </c>
      <c r="AU211" s="222" t="s">
        <v>82</v>
      </c>
      <c r="AY211" s="20" t="s">
        <v>175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20" t="s">
        <v>80</v>
      </c>
      <c r="BK211" s="223">
        <f>ROUND(I211*H211,2)</f>
        <v>0</v>
      </c>
      <c r="BL211" s="20" t="s">
        <v>305</v>
      </c>
      <c r="BM211" s="222" t="s">
        <v>5261</v>
      </c>
    </row>
    <row r="212" s="2" customFormat="1">
      <c r="A212" s="42"/>
      <c r="B212" s="43"/>
      <c r="C212" s="44"/>
      <c r="D212" s="224" t="s">
        <v>183</v>
      </c>
      <c r="E212" s="44"/>
      <c r="F212" s="225" t="s">
        <v>5262</v>
      </c>
      <c r="G212" s="44"/>
      <c r="H212" s="44"/>
      <c r="I212" s="226"/>
      <c r="J212" s="44"/>
      <c r="K212" s="44"/>
      <c r="L212" s="48"/>
      <c r="M212" s="227"/>
      <c r="N212" s="228"/>
      <c r="O212" s="88"/>
      <c r="P212" s="88"/>
      <c r="Q212" s="88"/>
      <c r="R212" s="88"/>
      <c r="S212" s="88"/>
      <c r="T212" s="89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T212" s="20" t="s">
        <v>183</v>
      </c>
      <c r="AU212" s="20" t="s">
        <v>82</v>
      </c>
    </row>
    <row r="213" s="2" customFormat="1">
      <c r="A213" s="42"/>
      <c r="B213" s="43"/>
      <c r="C213" s="44"/>
      <c r="D213" s="229" t="s">
        <v>185</v>
      </c>
      <c r="E213" s="44"/>
      <c r="F213" s="230" t="s">
        <v>5263</v>
      </c>
      <c r="G213" s="44"/>
      <c r="H213" s="44"/>
      <c r="I213" s="226"/>
      <c r="J213" s="44"/>
      <c r="K213" s="44"/>
      <c r="L213" s="48"/>
      <c r="M213" s="227"/>
      <c r="N213" s="228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185</v>
      </c>
      <c r="AU213" s="20" t="s">
        <v>82</v>
      </c>
    </row>
    <row r="214" s="2" customFormat="1">
      <c r="A214" s="42"/>
      <c r="B214" s="43"/>
      <c r="C214" s="44"/>
      <c r="D214" s="224" t="s">
        <v>311</v>
      </c>
      <c r="E214" s="44"/>
      <c r="F214" s="274" t="s">
        <v>3859</v>
      </c>
      <c r="G214" s="44"/>
      <c r="H214" s="44"/>
      <c r="I214" s="226"/>
      <c r="J214" s="44"/>
      <c r="K214" s="44"/>
      <c r="L214" s="48"/>
      <c r="M214" s="227"/>
      <c r="N214" s="228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0" t="s">
        <v>311</v>
      </c>
      <c r="AU214" s="20" t="s">
        <v>82</v>
      </c>
    </row>
    <row r="215" s="12" customFormat="1">
      <c r="A215" s="12"/>
      <c r="B215" s="231"/>
      <c r="C215" s="232"/>
      <c r="D215" s="224" t="s">
        <v>187</v>
      </c>
      <c r="E215" s="233" t="s">
        <v>30</v>
      </c>
      <c r="F215" s="234" t="s">
        <v>3991</v>
      </c>
      <c r="G215" s="232"/>
      <c r="H215" s="233" t="s">
        <v>30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T215" s="240" t="s">
        <v>187</v>
      </c>
      <c r="AU215" s="240" t="s">
        <v>82</v>
      </c>
      <c r="AV215" s="12" t="s">
        <v>80</v>
      </c>
      <c r="AW215" s="12" t="s">
        <v>36</v>
      </c>
      <c r="AX215" s="12" t="s">
        <v>73</v>
      </c>
      <c r="AY215" s="240" t="s">
        <v>175</v>
      </c>
    </row>
    <row r="216" s="13" customFormat="1">
      <c r="A216" s="13"/>
      <c r="B216" s="241"/>
      <c r="C216" s="242"/>
      <c r="D216" s="224" t="s">
        <v>187</v>
      </c>
      <c r="E216" s="243" t="s">
        <v>30</v>
      </c>
      <c r="F216" s="244" t="s">
        <v>5208</v>
      </c>
      <c r="G216" s="242"/>
      <c r="H216" s="245">
        <v>2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1" t="s">
        <v>187</v>
      </c>
      <c r="AU216" s="251" t="s">
        <v>82</v>
      </c>
      <c r="AV216" s="13" t="s">
        <v>82</v>
      </c>
      <c r="AW216" s="13" t="s">
        <v>36</v>
      </c>
      <c r="AX216" s="13" t="s">
        <v>73</v>
      </c>
      <c r="AY216" s="251" t="s">
        <v>175</v>
      </c>
    </row>
    <row r="217" s="14" customFormat="1">
      <c r="A217" s="14"/>
      <c r="B217" s="252"/>
      <c r="C217" s="253"/>
      <c r="D217" s="224" t="s">
        <v>187</v>
      </c>
      <c r="E217" s="254" t="s">
        <v>30</v>
      </c>
      <c r="F217" s="255" t="s">
        <v>190</v>
      </c>
      <c r="G217" s="253"/>
      <c r="H217" s="256">
        <v>2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2" t="s">
        <v>187</v>
      </c>
      <c r="AU217" s="262" t="s">
        <v>82</v>
      </c>
      <c r="AV217" s="14" t="s">
        <v>181</v>
      </c>
      <c r="AW217" s="14" t="s">
        <v>36</v>
      </c>
      <c r="AX217" s="14" t="s">
        <v>80</v>
      </c>
      <c r="AY217" s="262" t="s">
        <v>175</v>
      </c>
    </row>
    <row r="218" s="2" customFormat="1" ht="16.5" customHeight="1">
      <c r="A218" s="42"/>
      <c r="B218" s="43"/>
      <c r="C218" s="211" t="s">
        <v>335</v>
      </c>
      <c r="D218" s="211" t="s">
        <v>176</v>
      </c>
      <c r="E218" s="212" t="s">
        <v>5264</v>
      </c>
      <c r="F218" s="213" t="s">
        <v>5265</v>
      </c>
      <c r="G218" s="214" t="s">
        <v>567</v>
      </c>
      <c r="H218" s="215">
        <v>2</v>
      </c>
      <c r="I218" s="216"/>
      <c r="J218" s="217">
        <f>ROUND(I218*H218,2)</f>
        <v>0</v>
      </c>
      <c r="K218" s="213" t="s">
        <v>180</v>
      </c>
      <c r="L218" s="48"/>
      <c r="M218" s="218" t="s">
        <v>30</v>
      </c>
      <c r="N218" s="219" t="s">
        <v>44</v>
      </c>
      <c r="O218" s="88"/>
      <c r="P218" s="220">
        <f>O218*H218</f>
        <v>0</v>
      </c>
      <c r="Q218" s="220">
        <v>0.0020799999999999996</v>
      </c>
      <c r="R218" s="220">
        <f>Q218*H218</f>
        <v>0.0041599999999999992</v>
      </c>
      <c r="S218" s="220">
        <v>0</v>
      </c>
      <c r="T218" s="221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2" t="s">
        <v>305</v>
      </c>
      <c r="AT218" s="222" t="s">
        <v>176</v>
      </c>
      <c r="AU218" s="222" t="s">
        <v>82</v>
      </c>
      <c r="AY218" s="20" t="s">
        <v>175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0" t="s">
        <v>80</v>
      </c>
      <c r="BK218" s="223">
        <f>ROUND(I218*H218,2)</f>
        <v>0</v>
      </c>
      <c r="BL218" s="20" t="s">
        <v>305</v>
      </c>
      <c r="BM218" s="222" t="s">
        <v>5266</v>
      </c>
    </row>
    <row r="219" s="2" customFormat="1">
      <c r="A219" s="42"/>
      <c r="B219" s="43"/>
      <c r="C219" s="44"/>
      <c r="D219" s="224" t="s">
        <v>183</v>
      </c>
      <c r="E219" s="44"/>
      <c r="F219" s="225" t="s">
        <v>5267</v>
      </c>
      <c r="G219" s="44"/>
      <c r="H219" s="44"/>
      <c r="I219" s="226"/>
      <c r="J219" s="44"/>
      <c r="K219" s="44"/>
      <c r="L219" s="48"/>
      <c r="M219" s="227"/>
      <c r="N219" s="228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183</v>
      </c>
      <c r="AU219" s="20" t="s">
        <v>82</v>
      </c>
    </row>
    <row r="220" s="2" customFormat="1">
      <c r="A220" s="42"/>
      <c r="B220" s="43"/>
      <c r="C220" s="44"/>
      <c r="D220" s="229" t="s">
        <v>185</v>
      </c>
      <c r="E220" s="44"/>
      <c r="F220" s="230" t="s">
        <v>5268</v>
      </c>
      <c r="G220" s="44"/>
      <c r="H220" s="44"/>
      <c r="I220" s="226"/>
      <c r="J220" s="44"/>
      <c r="K220" s="44"/>
      <c r="L220" s="48"/>
      <c r="M220" s="227"/>
      <c r="N220" s="228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0" t="s">
        <v>185</v>
      </c>
      <c r="AU220" s="20" t="s">
        <v>82</v>
      </c>
    </row>
    <row r="221" s="2" customFormat="1">
      <c r="A221" s="42"/>
      <c r="B221" s="43"/>
      <c r="C221" s="44"/>
      <c r="D221" s="224" t="s">
        <v>311</v>
      </c>
      <c r="E221" s="44"/>
      <c r="F221" s="274" t="s">
        <v>5269</v>
      </c>
      <c r="G221" s="44"/>
      <c r="H221" s="44"/>
      <c r="I221" s="226"/>
      <c r="J221" s="44"/>
      <c r="K221" s="44"/>
      <c r="L221" s="48"/>
      <c r="M221" s="227"/>
      <c r="N221" s="228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311</v>
      </c>
      <c r="AU221" s="20" t="s">
        <v>82</v>
      </c>
    </row>
    <row r="222" s="12" customFormat="1">
      <c r="A222" s="12"/>
      <c r="B222" s="231"/>
      <c r="C222" s="232"/>
      <c r="D222" s="224" t="s">
        <v>187</v>
      </c>
      <c r="E222" s="233" t="s">
        <v>30</v>
      </c>
      <c r="F222" s="234" t="s">
        <v>4259</v>
      </c>
      <c r="G222" s="232"/>
      <c r="H222" s="233" t="s">
        <v>30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40" t="s">
        <v>187</v>
      </c>
      <c r="AU222" s="240" t="s">
        <v>82</v>
      </c>
      <c r="AV222" s="12" t="s">
        <v>80</v>
      </c>
      <c r="AW222" s="12" t="s">
        <v>36</v>
      </c>
      <c r="AX222" s="12" t="s">
        <v>73</v>
      </c>
      <c r="AY222" s="240" t="s">
        <v>175</v>
      </c>
    </row>
    <row r="223" s="13" customFormat="1">
      <c r="A223" s="13"/>
      <c r="B223" s="241"/>
      <c r="C223" s="242"/>
      <c r="D223" s="224" t="s">
        <v>187</v>
      </c>
      <c r="E223" s="243" t="s">
        <v>30</v>
      </c>
      <c r="F223" s="244" t="s">
        <v>5208</v>
      </c>
      <c r="G223" s="242"/>
      <c r="H223" s="245">
        <v>2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1" t="s">
        <v>187</v>
      </c>
      <c r="AU223" s="251" t="s">
        <v>82</v>
      </c>
      <c r="AV223" s="13" t="s">
        <v>82</v>
      </c>
      <c r="AW223" s="13" t="s">
        <v>36</v>
      </c>
      <c r="AX223" s="13" t="s">
        <v>73</v>
      </c>
      <c r="AY223" s="251" t="s">
        <v>175</v>
      </c>
    </row>
    <row r="224" s="14" customFormat="1">
      <c r="A224" s="14"/>
      <c r="B224" s="252"/>
      <c r="C224" s="253"/>
      <c r="D224" s="224" t="s">
        <v>187</v>
      </c>
      <c r="E224" s="254" t="s">
        <v>30</v>
      </c>
      <c r="F224" s="255" t="s">
        <v>190</v>
      </c>
      <c r="G224" s="253"/>
      <c r="H224" s="256">
        <v>2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2" t="s">
        <v>187</v>
      </c>
      <c r="AU224" s="262" t="s">
        <v>82</v>
      </c>
      <c r="AV224" s="14" t="s">
        <v>181</v>
      </c>
      <c r="AW224" s="14" t="s">
        <v>36</v>
      </c>
      <c r="AX224" s="14" t="s">
        <v>80</v>
      </c>
      <c r="AY224" s="262" t="s">
        <v>175</v>
      </c>
    </row>
    <row r="225" s="2" customFormat="1" ht="16.5" customHeight="1">
      <c r="A225" s="42"/>
      <c r="B225" s="43"/>
      <c r="C225" s="211" t="s">
        <v>360</v>
      </c>
      <c r="D225" s="211" t="s">
        <v>176</v>
      </c>
      <c r="E225" s="212" t="s">
        <v>5270</v>
      </c>
      <c r="F225" s="213" t="s">
        <v>5271</v>
      </c>
      <c r="G225" s="214" t="s">
        <v>567</v>
      </c>
      <c r="H225" s="215">
        <v>1</v>
      </c>
      <c r="I225" s="216"/>
      <c r="J225" s="217">
        <f>ROUND(I225*H225,2)</f>
        <v>0</v>
      </c>
      <c r="K225" s="213" t="s">
        <v>180</v>
      </c>
      <c r="L225" s="48"/>
      <c r="M225" s="218" t="s">
        <v>30</v>
      </c>
      <c r="N225" s="219" t="s">
        <v>44</v>
      </c>
      <c r="O225" s="88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22" t="s">
        <v>305</v>
      </c>
      <c r="AT225" s="222" t="s">
        <v>176</v>
      </c>
      <c r="AU225" s="222" t="s">
        <v>82</v>
      </c>
      <c r="AY225" s="20" t="s">
        <v>175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0" t="s">
        <v>80</v>
      </c>
      <c r="BK225" s="223">
        <f>ROUND(I225*H225,2)</f>
        <v>0</v>
      </c>
      <c r="BL225" s="20" t="s">
        <v>305</v>
      </c>
      <c r="BM225" s="222" t="s">
        <v>5272</v>
      </c>
    </row>
    <row r="226" s="2" customFormat="1">
      <c r="A226" s="42"/>
      <c r="B226" s="43"/>
      <c r="C226" s="44"/>
      <c r="D226" s="224" t="s">
        <v>183</v>
      </c>
      <c r="E226" s="44"/>
      <c r="F226" s="225" t="s">
        <v>5273</v>
      </c>
      <c r="G226" s="44"/>
      <c r="H226" s="44"/>
      <c r="I226" s="226"/>
      <c r="J226" s="44"/>
      <c r="K226" s="44"/>
      <c r="L226" s="48"/>
      <c r="M226" s="227"/>
      <c r="N226" s="228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0" t="s">
        <v>183</v>
      </c>
      <c r="AU226" s="20" t="s">
        <v>82</v>
      </c>
    </row>
    <row r="227" s="2" customFormat="1">
      <c r="A227" s="42"/>
      <c r="B227" s="43"/>
      <c r="C227" s="44"/>
      <c r="D227" s="229" t="s">
        <v>185</v>
      </c>
      <c r="E227" s="44"/>
      <c r="F227" s="230" t="s">
        <v>5274</v>
      </c>
      <c r="G227" s="44"/>
      <c r="H227" s="44"/>
      <c r="I227" s="226"/>
      <c r="J227" s="44"/>
      <c r="K227" s="44"/>
      <c r="L227" s="48"/>
      <c r="M227" s="227"/>
      <c r="N227" s="228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185</v>
      </c>
      <c r="AU227" s="20" t="s">
        <v>82</v>
      </c>
    </row>
    <row r="228" s="2" customFormat="1">
      <c r="A228" s="42"/>
      <c r="B228" s="43"/>
      <c r="C228" s="44"/>
      <c r="D228" s="224" t="s">
        <v>311</v>
      </c>
      <c r="E228" s="44"/>
      <c r="F228" s="274" t="s">
        <v>5275</v>
      </c>
      <c r="G228" s="44"/>
      <c r="H228" s="44"/>
      <c r="I228" s="226"/>
      <c r="J228" s="44"/>
      <c r="K228" s="44"/>
      <c r="L228" s="48"/>
      <c r="M228" s="227"/>
      <c r="N228" s="228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0" t="s">
        <v>311</v>
      </c>
      <c r="AU228" s="20" t="s">
        <v>82</v>
      </c>
    </row>
    <row r="229" s="12" customFormat="1">
      <c r="A229" s="12"/>
      <c r="B229" s="231"/>
      <c r="C229" s="232"/>
      <c r="D229" s="224" t="s">
        <v>187</v>
      </c>
      <c r="E229" s="233" t="s">
        <v>30</v>
      </c>
      <c r="F229" s="234" t="s">
        <v>4256</v>
      </c>
      <c r="G229" s="232"/>
      <c r="H229" s="233" t="s">
        <v>30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40" t="s">
        <v>187</v>
      </c>
      <c r="AU229" s="240" t="s">
        <v>82</v>
      </c>
      <c r="AV229" s="12" t="s">
        <v>80</v>
      </c>
      <c r="AW229" s="12" t="s">
        <v>36</v>
      </c>
      <c r="AX229" s="12" t="s">
        <v>73</v>
      </c>
      <c r="AY229" s="240" t="s">
        <v>175</v>
      </c>
    </row>
    <row r="230" s="13" customFormat="1">
      <c r="A230" s="13"/>
      <c r="B230" s="241"/>
      <c r="C230" s="242"/>
      <c r="D230" s="224" t="s">
        <v>187</v>
      </c>
      <c r="E230" s="243" t="s">
        <v>30</v>
      </c>
      <c r="F230" s="244" t="s">
        <v>5217</v>
      </c>
      <c r="G230" s="242"/>
      <c r="H230" s="245">
        <v>1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1" t="s">
        <v>187</v>
      </c>
      <c r="AU230" s="251" t="s">
        <v>82</v>
      </c>
      <c r="AV230" s="13" t="s">
        <v>82</v>
      </c>
      <c r="AW230" s="13" t="s">
        <v>36</v>
      </c>
      <c r="AX230" s="13" t="s">
        <v>73</v>
      </c>
      <c r="AY230" s="251" t="s">
        <v>175</v>
      </c>
    </row>
    <row r="231" s="14" customFormat="1">
      <c r="A231" s="14"/>
      <c r="B231" s="252"/>
      <c r="C231" s="253"/>
      <c r="D231" s="224" t="s">
        <v>187</v>
      </c>
      <c r="E231" s="254" t="s">
        <v>30</v>
      </c>
      <c r="F231" s="255" t="s">
        <v>190</v>
      </c>
      <c r="G231" s="253"/>
      <c r="H231" s="256">
        <v>1</v>
      </c>
      <c r="I231" s="257"/>
      <c r="J231" s="253"/>
      <c r="K231" s="253"/>
      <c r="L231" s="258"/>
      <c r="M231" s="259"/>
      <c r="N231" s="260"/>
      <c r="O231" s="260"/>
      <c r="P231" s="260"/>
      <c r="Q231" s="260"/>
      <c r="R231" s="260"/>
      <c r="S231" s="260"/>
      <c r="T231" s="26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2" t="s">
        <v>187</v>
      </c>
      <c r="AU231" s="262" t="s">
        <v>82</v>
      </c>
      <c r="AV231" s="14" t="s">
        <v>181</v>
      </c>
      <c r="AW231" s="14" t="s">
        <v>36</v>
      </c>
      <c r="AX231" s="14" t="s">
        <v>80</v>
      </c>
      <c r="AY231" s="262" t="s">
        <v>175</v>
      </c>
    </row>
    <row r="232" s="2" customFormat="1" ht="24.15" customHeight="1">
      <c r="A232" s="42"/>
      <c r="B232" s="43"/>
      <c r="C232" s="287" t="s">
        <v>7</v>
      </c>
      <c r="D232" s="297" t="s">
        <v>770</v>
      </c>
      <c r="E232" s="288" t="s">
        <v>5276</v>
      </c>
      <c r="F232" s="289" t="s">
        <v>5277</v>
      </c>
      <c r="G232" s="290" t="s">
        <v>567</v>
      </c>
      <c r="H232" s="291">
        <v>1</v>
      </c>
      <c r="I232" s="292"/>
      <c r="J232" s="293">
        <f>ROUND(I232*H232,2)</f>
        <v>0</v>
      </c>
      <c r="K232" s="289" t="s">
        <v>30</v>
      </c>
      <c r="L232" s="294"/>
      <c r="M232" s="295" t="s">
        <v>30</v>
      </c>
      <c r="N232" s="296" t="s">
        <v>44</v>
      </c>
      <c r="O232" s="88"/>
      <c r="P232" s="220">
        <f>O232*H232</f>
        <v>0</v>
      </c>
      <c r="Q232" s="220">
        <v>0.0022</v>
      </c>
      <c r="R232" s="220">
        <f>Q232*H232</f>
        <v>0.0022</v>
      </c>
      <c r="S232" s="220">
        <v>0</v>
      </c>
      <c r="T232" s="221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2" t="s">
        <v>462</v>
      </c>
      <c r="AT232" s="222" t="s">
        <v>770</v>
      </c>
      <c r="AU232" s="222" t="s">
        <v>82</v>
      </c>
      <c r="AY232" s="20" t="s">
        <v>175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0" t="s">
        <v>80</v>
      </c>
      <c r="BK232" s="223">
        <f>ROUND(I232*H232,2)</f>
        <v>0</v>
      </c>
      <c r="BL232" s="20" t="s">
        <v>305</v>
      </c>
      <c r="BM232" s="222" t="s">
        <v>5278</v>
      </c>
    </row>
    <row r="233" s="2" customFormat="1">
      <c r="A233" s="42"/>
      <c r="B233" s="43"/>
      <c r="C233" s="44"/>
      <c r="D233" s="224" t="s">
        <v>183</v>
      </c>
      <c r="E233" s="44"/>
      <c r="F233" s="225" t="s">
        <v>5277</v>
      </c>
      <c r="G233" s="44"/>
      <c r="H233" s="44"/>
      <c r="I233" s="226"/>
      <c r="J233" s="44"/>
      <c r="K233" s="44"/>
      <c r="L233" s="48"/>
      <c r="M233" s="227"/>
      <c r="N233" s="228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183</v>
      </c>
      <c r="AU233" s="20" t="s">
        <v>82</v>
      </c>
    </row>
    <row r="234" s="2" customFormat="1">
      <c r="A234" s="42"/>
      <c r="B234" s="43"/>
      <c r="C234" s="44"/>
      <c r="D234" s="224" t="s">
        <v>311</v>
      </c>
      <c r="E234" s="44"/>
      <c r="F234" s="274" t="s">
        <v>5279</v>
      </c>
      <c r="G234" s="44"/>
      <c r="H234" s="44"/>
      <c r="I234" s="226"/>
      <c r="J234" s="44"/>
      <c r="K234" s="44"/>
      <c r="L234" s="48"/>
      <c r="M234" s="227"/>
      <c r="N234" s="228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0" t="s">
        <v>311</v>
      </c>
      <c r="AU234" s="20" t="s">
        <v>82</v>
      </c>
    </row>
    <row r="235" s="2" customFormat="1" ht="16.5" customHeight="1">
      <c r="A235" s="42"/>
      <c r="B235" s="43"/>
      <c r="C235" s="211" t="s">
        <v>375</v>
      </c>
      <c r="D235" s="211" t="s">
        <v>176</v>
      </c>
      <c r="E235" s="212" t="s">
        <v>5280</v>
      </c>
      <c r="F235" s="213" t="s">
        <v>5281</v>
      </c>
      <c r="G235" s="214" t="s">
        <v>567</v>
      </c>
      <c r="H235" s="215">
        <v>1</v>
      </c>
      <c r="I235" s="216"/>
      <c r="J235" s="217">
        <f>ROUND(I235*H235,2)</f>
        <v>0</v>
      </c>
      <c r="K235" s="213" t="s">
        <v>180</v>
      </c>
      <c r="L235" s="48"/>
      <c r="M235" s="218" t="s">
        <v>30</v>
      </c>
      <c r="N235" s="219" t="s">
        <v>44</v>
      </c>
      <c r="O235" s="88"/>
      <c r="P235" s="220">
        <f>O235*H235</f>
        <v>0</v>
      </c>
      <c r="Q235" s="220">
        <v>0.00082</v>
      </c>
      <c r="R235" s="220">
        <f>Q235*H235</f>
        <v>0.00082</v>
      </c>
      <c r="S235" s="220">
        <v>0</v>
      </c>
      <c r="T235" s="221">
        <f>S235*H235</f>
        <v>0</v>
      </c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R235" s="222" t="s">
        <v>305</v>
      </c>
      <c r="AT235" s="222" t="s">
        <v>176</v>
      </c>
      <c r="AU235" s="222" t="s">
        <v>82</v>
      </c>
      <c r="AY235" s="20" t="s">
        <v>175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20" t="s">
        <v>80</v>
      </c>
      <c r="BK235" s="223">
        <f>ROUND(I235*H235,2)</f>
        <v>0</v>
      </c>
      <c r="BL235" s="20" t="s">
        <v>305</v>
      </c>
      <c r="BM235" s="222" t="s">
        <v>5282</v>
      </c>
    </row>
    <row r="236" s="2" customFormat="1">
      <c r="A236" s="42"/>
      <c r="B236" s="43"/>
      <c r="C236" s="44"/>
      <c r="D236" s="224" t="s">
        <v>183</v>
      </c>
      <c r="E236" s="44"/>
      <c r="F236" s="225" t="s">
        <v>5283</v>
      </c>
      <c r="G236" s="44"/>
      <c r="H236" s="44"/>
      <c r="I236" s="226"/>
      <c r="J236" s="44"/>
      <c r="K236" s="44"/>
      <c r="L236" s="48"/>
      <c r="M236" s="227"/>
      <c r="N236" s="228"/>
      <c r="O236" s="88"/>
      <c r="P236" s="88"/>
      <c r="Q236" s="88"/>
      <c r="R236" s="88"/>
      <c r="S236" s="88"/>
      <c r="T236" s="89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T236" s="20" t="s">
        <v>183</v>
      </c>
      <c r="AU236" s="20" t="s">
        <v>82</v>
      </c>
    </row>
    <row r="237" s="2" customFormat="1">
      <c r="A237" s="42"/>
      <c r="B237" s="43"/>
      <c r="C237" s="44"/>
      <c r="D237" s="229" t="s">
        <v>185</v>
      </c>
      <c r="E237" s="44"/>
      <c r="F237" s="230" t="s">
        <v>5284</v>
      </c>
      <c r="G237" s="44"/>
      <c r="H237" s="44"/>
      <c r="I237" s="226"/>
      <c r="J237" s="44"/>
      <c r="K237" s="44"/>
      <c r="L237" s="48"/>
      <c r="M237" s="227"/>
      <c r="N237" s="228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185</v>
      </c>
      <c r="AU237" s="20" t="s">
        <v>82</v>
      </c>
    </row>
    <row r="238" s="2" customFormat="1">
      <c r="A238" s="42"/>
      <c r="B238" s="43"/>
      <c r="C238" s="44"/>
      <c r="D238" s="224" t="s">
        <v>311</v>
      </c>
      <c r="E238" s="44"/>
      <c r="F238" s="274" t="s">
        <v>5285</v>
      </c>
      <c r="G238" s="44"/>
      <c r="H238" s="44"/>
      <c r="I238" s="226"/>
      <c r="J238" s="44"/>
      <c r="K238" s="44"/>
      <c r="L238" s="48"/>
      <c r="M238" s="227"/>
      <c r="N238" s="228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0" t="s">
        <v>311</v>
      </c>
      <c r="AU238" s="20" t="s">
        <v>82</v>
      </c>
    </row>
    <row r="239" s="12" customFormat="1">
      <c r="A239" s="12"/>
      <c r="B239" s="231"/>
      <c r="C239" s="232"/>
      <c r="D239" s="224" t="s">
        <v>187</v>
      </c>
      <c r="E239" s="233" t="s">
        <v>30</v>
      </c>
      <c r="F239" s="234" t="s">
        <v>3829</v>
      </c>
      <c r="G239" s="232"/>
      <c r="H239" s="233" t="s">
        <v>30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40" t="s">
        <v>187</v>
      </c>
      <c r="AU239" s="240" t="s">
        <v>82</v>
      </c>
      <c r="AV239" s="12" t="s">
        <v>80</v>
      </c>
      <c r="AW239" s="12" t="s">
        <v>36</v>
      </c>
      <c r="AX239" s="12" t="s">
        <v>73</v>
      </c>
      <c r="AY239" s="240" t="s">
        <v>175</v>
      </c>
    </row>
    <row r="240" s="13" customFormat="1">
      <c r="A240" s="13"/>
      <c r="B240" s="241"/>
      <c r="C240" s="242"/>
      <c r="D240" s="224" t="s">
        <v>187</v>
      </c>
      <c r="E240" s="243" t="s">
        <v>30</v>
      </c>
      <c r="F240" s="244" t="s">
        <v>5217</v>
      </c>
      <c r="G240" s="242"/>
      <c r="H240" s="245">
        <v>1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187</v>
      </c>
      <c r="AU240" s="251" t="s">
        <v>82</v>
      </c>
      <c r="AV240" s="13" t="s">
        <v>82</v>
      </c>
      <c r="AW240" s="13" t="s">
        <v>36</v>
      </c>
      <c r="AX240" s="13" t="s">
        <v>80</v>
      </c>
      <c r="AY240" s="251" t="s">
        <v>175</v>
      </c>
    </row>
    <row r="241" s="2" customFormat="1" ht="16.5" customHeight="1">
      <c r="A241" s="42"/>
      <c r="B241" s="43"/>
      <c r="C241" s="287" t="s">
        <v>386</v>
      </c>
      <c r="D241" s="287" t="s">
        <v>770</v>
      </c>
      <c r="E241" s="288" t="s">
        <v>5286</v>
      </c>
      <c r="F241" s="289" t="s">
        <v>5287</v>
      </c>
      <c r="G241" s="290" t="s">
        <v>567</v>
      </c>
      <c r="H241" s="291">
        <v>1</v>
      </c>
      <c r="I241" s="292"/>
      <c r="J241" s="293">
        <f>ROUND(I241*H241,2)</f>
        <v>0</v>
      </c>
      <c r="K241" s="289" t="s">
        <v>180</v>
      </c>
      <c r="L241" s="294"/>
      <c r="M241" s="295" t="s">
        <v>30</v>
      </c>
      <c r="N241" s="296" t="s">
        <v>44</v>
      </c>
      <c r="O241" s="88"/>
      <c r="P241" s="220">
        <f>O241*H241</f>
        <v>0</v>
      </c>
      <c r="Q241" s="220">
        <v>0.00096</v>
      </c>
      <c r="R241" s="220">
        <f>Q241*H241</f>
        <v>0.00096</v>
      </c>
      <c r="S241" s="220">
        <v>0</v>
      </c>
      <c r="T241" s="221">
        <f>S241*H241</f>
        <v>0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R241" s="222" t="s">
        <v>462</v>
      </c>
      <c r="AT241" s="222" t="s">
        <v>770</v>
      </c>
      <c r="AU241" s="222" t="s">
        <v>82</v>
      </c>
      <c r="AY241" s="20" t="s">
        <v>175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20" t="s">
        <v>80</v>
      </c>
      <c r="BK241" s="223">
        <f>ROUND(I241*H241,2)</f>
        <v>0</v>
      </c>
      <c r="BL241" s="20" t="s">
        <v>305</v>
      </c>
      <c r="BM241" s="222" t="s">
        <v>5288</v>
      </c>
    </row>
    <row r="242" s="2" customFormat="1">
      <c r="A242" s="42"/>
      <c r="B242" s="43"/>
      <c r="C242" s="44"/>
      <c r="D242" s="224" t="s">
        <v>183</v>
      </c>
      <c r="E242" s="44"/>
      <c r="F242" s="225" t="s">
        <v>5287</v>
      </c>
      <c r="G242" s="44"/>
      <c r="H242" s="44"/>
      <c r="I242" s="226"/>
      <c r="J242" s="44"/>
      <c r="K242" s="44"/>
      <c r="L242" s="48"/>
      <c r="M242" s="227"/>
      <c r="N242" s="228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0" t="s">
        <v>183</v>
      </c>
      <c r="AU242" s="20" t="s">
        <v>82</v>
      </c>
    </row>
    <row r="243" s="2" customFormat="1">
      <c r="A243" s="42"/>
      <c r="B243" s="43"/>
      <c r="C243" s="44"/>
      <c r="D243" s="224" t="s">
        <v>311</v>
      </c>
      <c r="E243" s="44"/>
      <c r="F243" s="274" t="s">
        <v>5241</v>
      </c>
      <c r="G243" s="44"/>
      <c r="H243" s="44"/>
      <c r="I243" s="226"/>
      <c r="J243" s="44"/>
      <c r="K243" s="44"/>
      <c r="L243" s="48"/>
      <c r="M243" s="227"/>
      <c r="N243" s="228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311</v>
      </c>
      <c r="AU243" s="20" t="s">
        <v>82</v>
      </c>
    </row>
    <row r="244" s="2" customFormat="1" ht="16.5" customHeight="1">
      <c r="A244" s="42"/>
      <c r="B244" s="43"/>
      <c r="C244" s="287" t="s">
        <v>394</v>
      </c>
      <c r="D244" s="287" t="s">
        <v>770</v>
      </c>
      <c r="E244" s="288" t="s">
        <v>5289</v>
      </c>
      <c r="F244" s="289" t="s">
        <v>5290</v>
      </c>
      <c r="G244" s="290" t="s">
        <v>567</v>
      </c>
      <c r="H244" s="291">
        <v>1</v>
      </c>
      <c r="I244" s="292"/>
      <c r="J244" s="293">
        <f>ROUND(I244*H244,2)</f>
        <v>0</v>
      </c>
      <c r="K244" s="289" t="s">
        <v>180</v>
      </c>
      <c r="L244" s="294"/>
      <c r="M244" s="295" t="s">
        <v>30</v>
      </c>
      <c r="N244" s="296" t="s">
        <v>44</v>
      </c>
      <c r="O244" s="88"/>
      <c r="P244" s="220">
        <f>O244*H244</f>
        <v>0</v>
      </c>
      <c r="Q244" s="220">
        <v>0.0042</v>
      </c>
      <c r="R244" s="220">
        <f>Q244*H244</f>
        <v>0.0042</v>
      </c>
      <c r="S244" s="220">
        <v>0</v>
      </c>
      <c r="T244" s="221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2" t="s">
        <v>462</v>
      </c>
      <c r="AT244" s="222" t="s">
        <v>770</v>
      </c>
      <c r="AU244" s="222" t="s">
        <v>82</v>
      </c>
      <c r="AY244" s="20" t="s">
        <v>175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0" t="s">
        <v>80</v>
      </c>
      <c r="BK244" s="223">
        <f>ROUND(I244*H244,2)</f>
        <v>0</v>
      </c>
      <c r="BL244" s="20" t="s">
        <v>305</v>
      </c>
      <c r="BM244" s="222" t="s">
        <v>5291</v>
      </c>
    </row>
    <row r="245" s="2" customFormat="1">
      <c r="A245" s="42"/>
      <c r="B245" s="43"/>
      <c r="C245" s="44"/>
      <c r="D245" s="224" t="s">
        <v>183</v>
      </c>
      <c r="E245" s="44"/>
      <c r="F245" s="225" t="s">
        <v>5290</v>
      </c>
      <c r="G245" s="44"/>
      <c r="H245" s="44"/>
      <c r="I245" s="226"/>
      <c r="J245" s="44"/>
      <c r="K245" s="44"/>
      <c r="L245" s="48"/>
      <c r="M245" s="227"/>
      <c r="N245" s="228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183</v>
      </c>
      <c r="AU245" s="20" t="s">
        <v>82</v>
      </c>
    </row>
    <row r="246" s="2" customFormat="1">
      <c r="A246" s="42"/>
      <c r="B246" s="43"/>
      <c r="C246" s="44"/>
      <c r="D246" s="224" t="s">
        <v>311</v>
      </c>
      <c r="E246" s="44"/>
      <c r="F246" s="274" t="s">
        <v>5241</v>
      </c>
      <c r="G246" s="44"/>
      <c r="H246" s="44"/>
      <c r="I246" s="226"/>
      <c r="J246" s="44"/>
      <c r="K246" s="44"/>
      <c r="L246" s="48"/>
      <c r="M246" s="227"/>
      <c r="N246" s="228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0" t="s">
        <v>311</v>
      </c>
      <c r="AU246" s="20" t="s">
        <v>82</v>
      </c>
    </row>
    <row r="247" s="2" customFormat="1" ht="16.5" customHeight="1">
      <c r="A247" s="42"/>
      <c r="B247" s="43"/>
      <c r="C247" s="211" t="s">
        <v>404</v>
      </c>
      <c r="D247" s="211" t="s">
        <v>176</v>
      </c>
      <c r="E247" s="212" t="s">
        <v>5292</v>
      </c>
      <c r="F247" s="213" t="s">
        <v>5293</v>
      </c>
      <c r="G247" s="214" t="s">
        <v>295</v>
      </c>
      <c r="H247" s="215">
        <v>0.239</v>
      </c>
      <c r="I247" s="216"/>
      <c r="J247" s="217">
        <f>ROUND(I247*H247,2)</f>
        <v>0</v>
      </c>
      <c r="K247" s="213" t="s">
        <v>180</v>
      </c>
      <c r="L247" s="48"/>
      <c r="M247" s="218" t="s">
        <v>30</v>
      </c>
      <c r="N247" s="219" t="s">
        <v>44</v>
      </c>
      <c r="O247" s="88"/>
      <c r="P247" s="220">
        <f>O247*H247</f>
        <v>0</v>
      </c>
      <c r="Q247" s="220">
        <v>0</v>
      </c>
      <c r="R247" s="220">
        <f>Q247*H247</f>
        <v>0</v>
      </c>
      <c r="S247" s="220">
        <v>0</v>
      </c>
      <c r="T247" s="221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22" t="s">
        <v>305</v>
      </c>
      <c r="AT247" s="222" t="s">
        <v>176</v>
      </c>
      <c r="AU247" s="222" t="s">
        <v>82</v>
      </c>
      <c r="AY247" s="20" t="s">
        <v>175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0" t="s">
        <v>80</v>
      </c>
      <c r="BK247" s="223">
        <f>ROUND(I247*H247,2)</f>
        <v>0</v>
      </c>
      <c r="BL247" s="20" t="s">
        <v>305</v>
      </c>
      <c r="BM247" s="222" t="s">
        <v>5294</v>
      </c>
    </row>
    <row r="248" s="2" customFormat="1">
      <c r="A248" s="42"/>
      <c r="B248" s="43"/>
      <c r="C248" s="44"/>
      <c r="D248" s="224" t="s">
        <v>183</v>
      </c>
      <c r="E248" s="44"/>
      <c r="F248" s="225" t="s">
        <v>5295</v>
      </c>
      <c r="G248" s="44"/>
      <c r="H248" s="44"/>
      <c r="I248" s="226"/>
      <c r="J248" s="44"/>
      <c r="K248" s="44"/>
      <c r="L248" s="48"/>
      <c r="M248" s="227"/>
      <c r="N248" s="228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0" t="s">
        <v>183</v>
      </c>
      <c r="AU248" s="20" t="s">
        <v>82</v>
      </c>
    </row>
    <row r="249" s="2" customFormat="1">
      <c r="A249" s="42"/>
      <c r="B249" s="43"/>
      <c r="C249" s="44"/>
      <c r="D249" s="229" t="s">
        <v>185</v>
      </c>
      <c r="E249" s="44"/>
      <c r="F249" s="230" t="s">
        <v>5296</v>
      </c>
      <c r="G249" s="44"/>
      <c r="H249" s="44"/>
      <c r="I249" s="226"/>
      <c r="J249" s="44"/>
      <c r="K249" s="44"/>
      <c r="L249" s="48"/>
      <c r="M249" s="227"/>
      <c r="N249" s="228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185</v>
      </c>
      <c r="AU249" s="20" t="s">
        <v>82</v>
      </c>
    </row>
    <row r="250" s="2" customFormat="1">
      <c r="A250" s="42"/>
      <c r="B250" s="43"/>
      <c r="C250" s="44"/>
      <c r="D250" s="224" t="s">
        <v>311</v>
      </c>
      <c r="E250" s="44"/>
      <c r="F250" s="274" t="s">
        <v>5297</v>
      </c>
      <c r="G250" s="44"/>
      <c r="H250" s="44"/>
      <c r="I250" s="226"/>
      <c r="J250" s="44"/>
      <c r="K250" s="44"/>
      <c r="L250" s="48"/>
      <c r="M250" s="227"/>
      <c r="N250" s="228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0" t="s">
        <v>311</v>
      </c>
      <c r="AU250" s="20" t="s">
        <v>82</v>
      </c>
    </row>
    <row r="251" s="11" customFormat="1" ht="22.8" customHeight="1">
      <c r="A251" s="11"/>
      <c r="B251" s="197"/>
      <c r="C251" s="198"/>
      <c r="D251" s="199" t="s">
        <v>72</v>
      </c>
      <c r="E251" s="285" t="s">
        <v>3685</v>
      </c>
      <c r="F251" s="285" t="s">
        <v>3686</v>
      </c>
      <c r="G251" s="198"/>
      <c r="H251" s="198"/>
      <c r="I251" s="201"/>
      <c r="J251" s="286">
        <f>BK251</f>
        <v>0</v>
      </c>
      <c r="K251" s="198"/>
      <c r="L251" s="203"/>
      <c r="M251" s="204"/>
      <c r="N251" s="205"/>
      <c r="O251" s="205"/>
      <c r="P251" s="206">
        <f>SUM(P252:P274)</f>
        <v>0</v>
      </c>
      <c r="Q251" s="205"/>
      <c r="R251" s="206">
        <f>SUM(R252:R274)</f>
        <v>0.00318</v>
      </c>
      <c r="S251" s="205"/>
      <c r="T251" s="207">
        <f>SUM(T252:T274)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08" t="s">
        <v>82</v>
      </c>
      <c r="AT251" s="209" t="s">
        <v>72</v>
      </c>
      <c r="AU251" s="209" t="s">
        <v>80</v>
      </c>
      <c r="AY251" s="208" t="s">
        <v>175</v>
      </c>
      <c r="BK251" s="210">
        <f>SUM(BK252:BK274)</f>
        <v>0</v>
      </c>
    </row>
    <row r="252" s="2" customFormat="1" ht="16.5" customHeight="1">
      <c r="A252" s="42"/>
      <c r="B252" s="43"/>
      <c r="C252" s="211" t="s">
        <v>418</v>
      </c>
      <c r="D252" s="211" t="s">
        <v>176</v>
      </c>
      <c r="E252" s="212" t="s">
        <v>5298</v>
      </c>
      <c r="F252" s="213" t="s">
        <v>5299</v>
      </c>
      <c r="G252" s="214" t="s">
        <v>567</v>
      </c>
      <c r="H252" s="215">
        <v>1</v>
      </c>
      <c r="I252" s="216"/>
      <c r="J252" s="217">
        <f>ROUND(I252*H252,2)</f>
        <v>0</v>
      </c>
      <c r="K252" s="213" t="s">
        <v>180</v>
      </c>
      <c r="L252" s="48"/>
      <c r="M252" s="218" t="s">
        <v>30</v>
      </c>
      <c r="N252" s="219" t="s">
        <v>44</v>
      </c>
      <c r="O252" s="88"/>
      <c r="P252" s="220">
        <f>O252*H252</f>
        <v>0</v>
      </c>
      <c r="Q252" s="220">
        <v>0.00035</v>
      </c>
      <c r="R252" s="220">
        <f>Q252*H252</f>
        <v>0.00035</v>
      </c>
      <c r="S252" s="220">
        <v>0</v>
      </c>
      <c r="T252" s="221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2" t="s">
        <v>305</v>
      </c>
      <c r="AT252" s="222" t="s">
        <v>176</v>
      </c>
      <c r="AU252" s="222" t="s">
        <v>82</v>
      </c>
      <c r="AY252" s="20" t="s">
        <v>175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0" t="s">
        <v>80</v>
      </c>
      <c r="BK252" s="223">
        <f>ROUND(I252*H252,2)</f>
        <v>0</v>
      </c>
      <c r="BL252" s="20" t="s">
        <v>305</v>
      </c>
      <c r="BM252" s="222" t="s">
        <v>5300</v>
      </c>
    </row>
    <row r="253" s="2" customFormat="1">
      <c r="A253" s="42"/>
      <c r="B253" s="43"/>
      <c r="C253" s="44"/>
      <c r="D253" s="224" t="s">
        <v>183</v>
      </c>
      <c r="E253" s="44"/>
      <c r="F253" s="225" t="s">
        <v>5301</v>
      </c>
      <c r="G253" s="44"/>
      <c r="H253" s="44"/>
      <c r="I253" s="226"/>
      <c r="J253" s="44"/>
      <c r="K253" s="44"/>
      <c r="L253" s="48"/>
      <c r="M253" s="227"/>
      <c r="N253" s="228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183</v>
      </c>
      <c r="AU253" s="20" t="s">
        <v>82</v>
      </c>
    </row>
    <row r="254" s="2" customFormat="1">
      <c r="A254" s="42"/>
      <c r="B254" s="43"/>
      <c r="C254" s="44"/>
      <c r="D254" s="229" t="s">
        <v>185</v>
      </c>
      <c r="E254" s="44"/>
      <c r="F254" s="230" t="s">
        <v>5302</v>
      </c>
      <c r="G254" s="44"/>
      <c r="H254" s="44"/>
      <c r="I254" s="226"/>
      <c r="J254" s="44"/>
      <c r="K254" s="44"/>
      <c r="L254" s="48"/>
      <c r="M254" s="227"/>
      <c r="N254" s="228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0" t="s">
        <v>185</v>
      </c>
      <c r="AU254" s="20" t="s">
        <v>82</v>
      </c>
    </row>
    <row r="255" s="2" customFormat="1">
      <c r="A255" s="42"/>
      <c r="B255" s="43"/>
      <c r="C255" s="44"/>
      <c r="D255" s="224" t="s">
        <v>311</v>
      </c>
      <c r="E255" s="44"/>
      <c r="F255" s="274" t="s">
        <v>5303</v>
      </c>
      <c r="G255" s="44"/>
      <c r="H255" s="44"/>
      <c r="I255" s="226"/>
      <c r="J255" s="44"/>
      <c r="K255" s="44"/>
      <c r="L255" s="48"/>
      <c r="M255" s="227"/>
      <c r="N255" s="228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311</v>
      </c>
      <c r="AU255" s="20" t="s">
        <v>82</v>
      </c>
    </row>
    <row r="256" s="2" customFormat="1" ht="16.5" customHeight="1">
      <c r="A256" s="42"/>
      <c r="B256" s="43"/>
      <c r="C256" s="211" t="s">
        <v>427</v>
      </c>
      <c r="D256" s="211" t="s">
        <v>176</v>
      </c>
      <c r="E256" s="212" t="s">
        <v>4988</v>
      </c>
      <c r="F256" s="213" t="s">
        <v>4989</v>
      </c>
      <c r="G256" s="214" t="s">
        <v>567</v>
      </c>
      <c r="H256" s="215">
        <v>1</v>
      </c>
      <c r="I256" s="216"/>
      <c r="J256" s="217">
        <f>ROUND(I256*H256,2)</f>
        <v>0</v>
      </c>
      <c r="K256" s="213" t="s">
        <v>180</v>
      </c>
      <c r="L256" s="48"/>
      <c r="M256" s="218" t="s">
        <v>30</v>
      </c>
      <c r="N256" s="219" t="s">
        <v>44</v>
      </c>
      <c r="O256" s="88"/>
      <c r="P256" s="220">
        <f>O256*H256</f>
        <v>0</v>
      </c>
      <c r="Q256" s="220">
        <v>0.00147</v>
      </c>
      <c r="R256" s="220">
        <f>Q256*H256</f>
        <v>0.00147</v>
      </c>
      <c r="S256" s="220">
        <v>0</v>
      </c>
      <c r="T256" s="221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2" t="s">
        <v>305</v>
      </c>
      <c r="AT256" s="222" t="s">
        <v>176</v>
      </c>
      <c r="AU256" s="222" t="s">
        <v>82</v>
      </c>
      <c r="AY256" s="20" t="s">
        <v>175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0" t="s">
        <v>80</v>
      </c>
      <c r="BK256" s="223">
        <f>ROUND(I256*H256,2)</f>
        <v>0</v>
      </c>
      <c r="BL256" s="20" t="s">
        <v>305</v>
      </c>
      <c r="BM256" s="222" t="s">
        <v>5304</v>
      </c>
    </row>
    <row r="257" s="2" customFormat="1">
      <c r="A257" s="42"/>
      <c r="B257" s="43"/>
      <c r="C257" s="44"/>
      <c r="D257" s="224" t="s">
        <v>183</v>
      </c>
      <c r="E257" s="44"/>
      <c r="F257" s="225" t="s">
        <v>4991</v>
      </c>
      <c r="G257" s="44"/>
      <c r="H257" s="44"/>
      <c r="I257" s="226"/>
      <c r="J257" s="44"/>
      <c r="K257" s="44"/>
      <c r="L257" s="48"/>
      <c r="M257" s="227"/>
      <c r="N257" s="228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183</v>
      </c>
      <c r="AU257" s="20" t="s">
        <v>82</v>
      </c>
    </row>
    <row r="258" s="2" customFormat="1">
      <c r="A258" s="42"/>
      <c r="B258" s="43"/>
      <c r="C258" s="44"/>
      <c r="D258" s="229" t="s">
        <v>185</v>
      </c>
      <c r="E258" s="44"/>
      <c r="F258" s="230" t="s">
        <v>4992</v>
      </c>
      <c r="G258" s="44"/>
      <c r="H258" s="44"/>
      <c r="I258" s="226"/>
      <c r="J258" s="44"/>
      <c r="K258" s="44"/>
      <c r="L258" s="48"/>
      <c r="M258" s="227"/>
      <c r="N258" s="228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0" t="s">
        <v>185</v>
      </c>
      <c r="AU258" s="20" t="s">
        <v>82</v>
      </c>
    </row>
    <row r="259" s="2" customFormat="1">
      <c r="A259" s="42"/>
      <c r="B259" s="43"/>
      <c r="C259" s="44"/>
      <c r="D259" s="224" t="s">
        <v>311</v>
      </c>
      <c r="E259" s="44"/>
      <c r="F259" s="274" t="s">
        <v>5305</v>
      </c>
      <c r="G259" s="44"/>
      <c r="H259" s="44"/>
      <c r="I259" s="226"/>
      <c r="J259" s="44"/>
      <c r="K259" s="44"/>
      <c r="L259" s="48"/>
      <c r="M259" s="227"/>
      <c r="N259" s="228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311</v>
      </c>
      <c r="AU259" s="20" t="s">
        <v>82</v>
      </c>
    </row>
    <row r="260" s="12" customFormat="1">
      <c r="A260" s="12"/>
      <c r="B260" s="231"/>
      <c r="C260" s="232"/>
      <c r="D260" s="224" t="s">
        <v>187</v>
      </c>
      <c r="E260" s="233" t="s">
        <v>30</v>
      </c>
      <c r="F260" s="234" t="s">
        <v>4298</v>
      </c>
      <c r="G260" s="232"/>
      <c r="H260" s="233" t="s">
        <v>30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40" t="s">
        <v>187</v>
      </c>
      <c r="AU260" s="240" t="s">
        <v>82</v>
      </c>
      <c r="AV260" s="12" t="s">
        <v>80</v>
      </c>
      <c r="AW260" s="12" t="s">
        <v>36</v>
      </c>
      <c r="AX260" s="12" t="s">
        <v>73</v>
      </c>
      <c r="AY260" s="240" t="s">
        <v>175</v>
      </c>
    </row>
    <row r="261" s="13" customFormat="1">
      <c r="A261" s="13"/>
      <c r="B261" s="241"/>
      <c r="C261" s="242"/>
      <c r="D261" s="224" t="s">
        <v>187</v>
      </c>
      <c r="E261" s="243" t="s">
        <v>30</v>
      </c>
      <c r="F261" s="244" t="s">
        <v>5217</v>
      </c>
      <c r="G261" s="242"/>
      <c r="H261" s="245">
        <v>1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1" t="s">
        <v>187</v>
      </c>
      <c r="AU261" s="251" t="s">
        <v>82</v>
      </c>
      <c r="AV261" s="13" t="s">
        <v>82</v>
      </c>
      <c r="AW261" s="13" t="s">
        <v>36</v>
      </c>
      <c r="AX261" s="13" t="s">
        <v>73</v>
      </c>
      <c r="AY261" s="251" t="s">
        <v>175</v>
      </c>
    </row>
    <row r="262" s="14" customFormat="1">
      <c r="A262" s="14"/>
      <c r="B262" s="252"/>
      <c r="C262" s="253"/>
      <c r="D262" s="224" t="s">
        <v>187</v>
      </c>
      <c r="E262" s="254" t="s">
        <v>30</v>
      </c>
      <c r="F262" s="255" t="s">
        <v>190</v>
      </c>
      <c r="G262" s="253"/>
      <c r="H262" s="256">
        <v>1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2" t="s">
        <v>187</v>
      </c>
      <c r="AU262" s="262" t="s">
        <v>82</v>
      </c>
      <c r="AV262" s="14" t="s">
        <v>181</v>
      </c>
      <c r="AW262" s="14" t="s">
        <v>36</v>
      </c>
      <c r="AX262" s="14" t="s">
        <v>80</v>
      </c>
      <c r="AY262" s="262" t="s">
        <v>175</v>
      </c>
    </row>
    <row r="263" s="2" customFormat="1" ht="16.5" customHeight="1">
      <c r="A263" s="42"/>
      <c r="B263" s="43"/>
      <c r="C263" s="211" t="s">
        <v>435</v>
      </c>
      <c r="D263" s="211" t="s">
        <v>176</v>
      </c>
      <c r="E263" s="212" t="s">
        <v>4995</v>
      </c>
      <c r="F263" s="213" t="s">
        <v>4996</v>
      </c>
      <c r="G263" s="214" t="s">
        <v>567</v>
      </c>
      <c r="H263" s="215">
        <v>1</v>
      </c>
      <c r="I263" s="216"/>
      <c r="J263" s="217">
        <f>ROUND(I263*H263,2)</f>
        <v>0</v>
      </c>
      <c r="K263" s="213" t="s">
        <v>180</v>
      </c>
      <c r="L263" s="48"/>
      <c r="M263" s="218" t="s">
        <v>30</v>
      </c>
      <c r="N263" s="219" t="s">
        <v>44</v>
      </c>
      <c r="O263" s="88"/>
      <c r="P263" s="220">
        <f>O263*H263</f>
        <v>0</v>
      </c>
      <c r="Q263" s="220">
        <v>0.00085</v>
      </c>
      <c r="R263" s="220">
        <f>Q263*H263</f>
        <v>0.00085</v>
      </c>
      <c r="S263" s="220">
        <v>0</v>
      </c>
      <c r="T263" s="221">
        <f>S263*H263</f>
        <v>0</v>
      </c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R263" s="222" t="s">
        <v>305</v>
      </c>
      <c r="AT263" s="222" t="s">
        <v>176</v>
      </c>
      <c r="AU263" s="222" t="s">
        <v>82</v>
      </c>
      <c r="AY263" s="20" t="s">
        <v>175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20" t="s">
        <v>80</v>
      </c>
      <c r="BK263" s="223">
        <f>ROUND(I263*H263,2)</f>
        <v>0</v>
      </c>
      <c r="BL263" s="20" t="s">
        <v>305</v>
      </c>
      <c r="BM263" s="222" t="s">
        <v>5306</v>
      </c>
    </row>
    <row r="264" s="2" customFormat="1">
      <c r="A264" s="42"/>
      <c r="B264" s="43"/>
      <c r="C264" s="44"/>
      <c r="D264" s="224" t="s">
        <v>183</v>
      </c>
      <c r="E264" s="44"/>
      <c r="F264" s="225" t="s">
        <v>4998</v>
      </c>
      <c r="G264" s="44"/>
      <c r="H264" s="44"/>
      <c r="I264" s="226"/>
      <c r="J264" s="44"/>
      <c r="K264" s="44"/>
      <c r="L264" s="48"/>
      <c r="M264" s="227"/>
      <c r="N264" s="228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0" t="s">
        <v>183</v>
      </c>
      <c r="AU264" s="20" t="s">
        <v>82</v>
      </c>
    </row>
    <row r="265" s="2" customFormat="1">
      <c r="A265" s="42"/>
      <c r="B265" s="43"/>
      <c r="C265" s="44"/>
      <c r="D265" s="229" t="s">
        <v>185</v>
      </c>
      <c r="E265" s="44"/>
      <c r="F265" s="230" t="s">
        <v>4999</v>
      </c>
      <c r="G265" s="44"/>
      <c r="H265" s="44"/>
      <c r="I265" s="226"/>
      <c r="J265" s="44"/>
      <c r="K265" s="44"/>
      <c r="L265" s="48"/>
      <c r="M265" s="227"/>
      <c r="N265" s="228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185</v>
      </c>
      <c r="AU265" s="20" t="s">
        <v>82</v>
      </c>
    </row>
    <row r="266" s="2" customFormat="1">
      <c r="A266" s="42"/>
      <c r="B266" s="43"/>
      <c r="C266" s="44"/>
      <c r="D266" s="224" t="s">
        <v>311</v>
      </c>
      <c r="E266" s="44"/>
      <c r="F266" s="274" t="s">
        <v>5303</v>
      </c>
      <c r="G266" s="44"/>
      <c r="H266" s="44"/>
      <c r="I266" s="226"/>
      <c r="J266" s="44"/>
      <c r="K266" s="44"/>
      <c r="L266" s="48"/>
      <c r="M266" s="227"/>
      <c r="N266" s="228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0" t="s">
        <v>311</v>
      </c>
      <c r="AU266" s="20" t="s">
        <v>82</v>
      </c>
    </row>
    <row r="267" s="2" customFormat="1" ht="16.5" customHeight="1">
      <c r="A267" s="42"/>
      <c r="B267" s="43"/>
      <c r="C267" s="211" t="s">
        <v>443</v>
      </c>
      <c r="D267" s="211" t="s">
        <v>176</v>
      </c>
      <c r="E267" s="212" t="s">
        <v>5307</v>
      </c>
      <c r="F267" s="213" t="s">
        <v>5308</v>
      </c>
      <c r="G267" s="214" t="s">
        <v>567</v>
      </c>
      <c r="H267" s="215">
        <v>1</v>
      </c>
      <c r="I267" s="216"/>
      <c r="J267" s="217">
        <f>ROUND(I267*H267,2)</f>
        <v>0</v>
      </c>
      <c r="K267" s="213" t="s">
        <v>180</v>
      </c>
      <c r="L267" s="48"/>
      <c r="M267" s="218" t="s">
        <v>30</v>
      </c>
      <c r="N267" s="219" t="s">
        <v>44</v>
      </c>
      <c r="O267" s="88"/>
      <c r="P267" s="220">
        <f>O267*H267</f>
        <v>0</v>
      </c>
      <c r="Q267" s="220">
        <v>0.00051000000000000008</v>
      </c>
      <c r="R267" s="220">
        <f>Q267*H267</f>
        <v>0.00051000000000000008</v>
      </c>
      <c r="S267" s="220">
        <v>0</v>
      </c>
      <c r="T267" s="221">
        <f>S267*H267</f>
        <v>0</v>
      </c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R267" s="222" t="s">
        <v>305</v>
      </c>
      <c r="AT267" s="222" t="s">
        <v>176</v>
      </c>
      <c r="AU267" s="222" t="s">
        <v>82</v>
      </c>
      <c r="AY267" s="20" t="s">
        <v>175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20" t="s">
        <v>80</v>
      </c>
      <c r="BK267" s="223">
        <f>ROUND(I267*H267,2)</f>
        <v>0</v>
      </c>
      <c r="BL267" s="20" t="s">
        <v>305</v>
      </c>
      <c r="BM267" s="222" t="s">
        <v>5309</v>
      </c>
    </row>
    <row r="268" s="2" customFormat="1">
      <c r="A268" s="42"/>
      <c r="B268" s="43"/>
      <c r="C268" s="44"/>
      <c r="D268" s="224" t="s">
        <v>183</v>
      </c>
      <c r="E268" s="44"/>
      <c r="F268" s="225" t="s">
        <v>5310</v>
      </c>
      <c r="G268" s="44"/>
      <c r="H268" s="44"/>
      <c r="I268" s="226"/>
      <c r="J268" s="44"/>
      <c r="K268" s="44"/>
      <c r="L268" s="48"/>
      <c r="M268" s="227"/>
      <c r="N268" s="228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0" t="s">
        <v>183</v>
      </c>
      <c r="AU268" s="20" t="s">
        <v>82</v>
      </c>
    </row>
    <row r="269" s="2" customFormat="1">
      <c r="A269" s="42"/>
      <c r="B269" s="43"/>
      <c r="C269" s="44"/>
      <c r="D269" s="229" t="s">
        <v>185</v>
      </c>
      <c r="E269" s="44"/>
      <c r="F269" s="230" t="s">
        <v>5311</v>
      </c>
      <c r="G269" s="44"/>
      <c r="H269" s="44"/>
      <c r="I269" s="226"/>
      <c r="J269" s="44"/>
      <c r="K269" s="44"/>
      <c r="L269" s="48"/>
      <c r="M269" s="227"/>
      <c r="N269" s="228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185</v>
      </c>
      <c r="AU269" s="20" t="s">
        <v>82</v>
      </c>
    </row>
    <row r="270" s="2" customFormat="1">
      <c r="A270" s="42"/>
      <c r="B270" s="43"/>
      <c r="C270" s="44"/>
      <c r="D270" s="224" t="s">
        <v>311</v>
      </c>
      <c r="E270" s="44"/>
      <c r="F270" s="274" t="s">
        <v>5303</v>
      </c>
      <c r="G270" s="44"/>
      <c r="H270" s="44"/>
      <c r="I270" s="226"/>
      <c r="J270" s="44"/>
      <c r="K270" s="44"/>
      <c r="L270" s="48"/>
      <c r="M270" s="227"/>
      <c r="N270" s="228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0" t="s">
        <v>311</v>
      </c>
      <c r="AU270" s="20" t="s">
        <v>82</v>
      </c>
    </row>
    <row r="271" s="2" customFormat="1" ht="16.5" customHeight="1">
      <c r="A271" s="42"/>
      <c r="B271" s="43"/>
      <c r="C271" s="211" t="s">
        <v>449</v>
      </c>
      <c r="D271" s="211" t="s">
        <v>176</v>
      </c>
      <c r="E271" s="212" t="s">
        <v>4064</v>
      </c>
      <c r="F271" s="213" t="s">
        <v>4065</v>
      </c>
      <c r="G271" s="214" t="s">
        <v>295</v>
      </c>
      <c r="H271" s="215">
        <v>0.003</v>
      </c>
      <c r="I271" s="216"/>
      <c r="J271" s="217">
        <f>ROUND(I271*H271,2)</f>
        <v>0</v>
      </c>
      <c r="K271" s="213" t="s">
        <v>180</v>
      </c>
      <c r="L271" s="48"/>
      <c r="M271" s="218" t="s">
        <v>30</v>
      </c>
      <c r="N271" s="219" t="s">
        <v>44</v>
      </c>
      <c r="O271" s="88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R271" s="222" t="s">
        <v>305</v>
      </c>
      <c r="AT271" s="222" t="s">
        <v>176</v>
      </c>
      <c r="AU271" s="222" t="s">
        <v>82</v>
      </c>
      <c r="AY271" s="20" t="s">
        <v>175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20" t="s">
        <v>80</v>
      </c>
      <c r="BK271" s="223">
        <f>ROUND(I271*H271,2)</f>
        <v>0</v>
      </c>
      <c r="BL271" s="20" t="s">
        <v>305</v>
      </c>
      <c r="BM271" s="222" t="s">
        <v>5312</v>
      </c>
    </row>
    <row r="272" s="2" customFormat="1">
      <c r="A272" s="42"/>
      <c r="B272" s="43"/>
      <c r="C272" s="44"/>
      <c r="D272" s="224" t="s">
        <v>183</v>
      </c>
      <c r="E272" s="44"/>
      <c r="F272" s="225" t="s">
        <v>4067</v>
      </c>
      <c r="G272" s="44"/>
      <c r="H272" s="44"/>
      <c r="I272" s="226"/>
      <c r="J272" s="44"/>
      <c r="K272" s="44"/>
      <c r="L272" s="48"/>
      <c r="M272" s="227"/>
      <c r="N272" s="228"/>
      <c r="O272" s="88"/>
      <c r="P272" s="88"/>
      <c r="Q272" s="88"/>
      <c r="R272" s="88"/>
      <c r="S272" s="88"/>
      <c r="T272" s="89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T272" s="20" t="s">
        <v>183</v>
      </c>
      <c r="AU272" s="20" t="s">
        <v>82</v>
      </c>
    </row>
    <row r="273" s="2" customFormat="1">
      <c r="A273" s="42"/>
      <c r="B273" s="43"/>
      <c r="C273" s="44"/>
      <c r="D273" s="229" t="s">
        <v>185</v>
      </c>
      <c r="E273" s="44"/>
      <c r="F273" s="230" t="s">
        <v>4068</v>
      </c>
      <c r="G273" s="44"/>
      <c r="H273" s="44"/>
      <c r="I273" s="226"/>
      <c r="J273" s="44"/>
      <c r="K273" s="44"/>
      <c r="L273" s="48"/>
      <c r="M273" s="227"/>
      <c r="N273" s="228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185</v>
      </c>
      <c r="AU273" s="20" t="s">
        <v>82</v>
      </c>
    </row>
    <row r="274" s="2" customFormat="1">
      <c r="A274" s="42"/>
      <c r="B274" s="43"/>
      <c r="C274" s="44"/>
      <c r="D274" s="224" t="s">
        <v>311</v>
      </c>
      <c r="E274" s="44"/>
      <c r="F274" s="274" t="s">
        <v>5297</v>
      </c>
      <c r="G274" s="44"/>
      <c r="H274" s="44"/>
      <c r="I274" s="226"/>
      <c r="J274" s="44"/>
      <c r="K274" s="44"/>
      <c r="L274" s="48"/>
      <c r="M274" s="227"/>
      <c r="N274" s="228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0" t="s">
        <v>311</v>
      </c>
      <c r="AU274" s="20" t="s">
        <v>82</v>
      </c>
    </row>
    <row r="275" s="11" customFormat="1" ht="22.8" customHeight="1">
      <c r="A275" s="11"/>
      <c r="B275" s="197"/>
      <c r="C275" s="198"/>
      <c r="D275" s="199" t="s">
        <v>72</v>
      </c>
      <c r="E275" s="285" t="s">
        <v>673</v>
      </c>
      <c r="F275" s="285" t="s">
        <v>674</v>
      </c>
      <c r="G275" s="198"/>
      <c r="H275" s="198"/>
      <c r="I275" s="201"/>
      <c r="J275" s="286">
        <f>BK275</f>
        <v>0</v>
      </c>
      <c r="K275" s="198"/>
      <c r="L275" s="203"/>
      <c r="M275" s="204"/>
      <c r="N275" s="205"/>
      <c r="O275" s="205"/>
      <c r="P275" s="206">
        <f>SUM(P276:P303)</f>
        <v>0</v>
      </c>
      <c r="Q275" s="205"/>
      <c r="R275" s="206">
        <f>SUM(R276:R303)</f>
        <v>0.0082355</v>
      </c>
      <c r="S275" s="205"/>
      <c r="T275" s="207">
        <f>SUM(T276:T303)</f>
        <v>0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R275" s="208" t="s">
        <v>82</v>
      </c>
      <c r="AT275" s="209" t="s">
        <v>72</v>
      </c>
      <c r="AU275" s="209" t="s">
        <v>80</v>
      </c>
      <c r="AY275" s="208" t="s">
        <v>175</v>
      </c>
      <c r="BK275" s="210">
        <f>SUM(BK276:BK303)</f>
        <v>0</v>
      </c>
    </row>
    <row r="276" s="2" customFormat="1" ht="16.5" customHeight="1">
      <c r="A276" s="42"/>
      <c r="B276" s="43"/>
      <c r="C276" s="211" t="s">
        <v>455</v>
      </c>
      <c r="D276" s="275" t="s">
        <v>176</v>
      </c>
      <c r="E276" s="212" t="s">
        <v>2831</v>
      </c>
      <c r="F276" s="213" t="s">
        <v>5313</v>
      </c>
      <c r="G276" s="214" t="s">
        <v>630</v>
      </c>
      <c r="H276" s="215">
        <v>1</v>
      </c>
      <c r="I276" s="216"/>
      <c r="J276" s="217">
        <f>ROUND(I276*H276,2)</f>
        <v>0</v>
      </c>
      <c r="K276" s="213" t="s">
        <v>30</v>
      </c>
      <c r="L276" s="48"/>
      <c r="M276" s="218" t="s">
        <v>30</v>
      </c>
      <c r="N276" s="219" t="s">
        <v>44</v>
      </c>
      <c r="O276" s="88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2" t="s">
        <v>305</v>
      </c>
      <c r="AT276" s="222" t="s">
        <v>176</v>
      </c>
      <c r="AU276" s="222" t="s">
        <v>82</v>
      </c>
      <c r="AY276" s="20" t="s">
        <v>175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0" t="s">
        <v>80</v>
      </c>
      <c r="BK276" s="223">
        <f>ROUND(I276*H276,2)</f>
        <v>0</v>
      </c>
      <c r="BL276" s="20" t="s">
        <v>305</v>
      </c>
      <c r="BM276" s="222" t="s">
        <v>5314</v>
      </c>
    </row>
    <row r="277" s="2" customFormat="1">
      <c r="A277" s="42"/>
      <c r="B277" s="43"/>
      <c r="C277" s="44"/>
      <c r="D277" s="224" t="s">
        <v>183</v>
      </c>
      <c r="E277" s="44"/>
      <c r="F277" s="225" t="s">
        <v>5313</v>
      </c>
      <c r="G277" s="44"/>
      <c r="H277" s="44"/>
      <c r="I277" s="226"/>
      <c r="J277" s="44"/>
      <c r="K277" s="44"/>
      <c r="L277" s="48"/>
      <c r="M277" s="227"/>
      <c r="N277" s="228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183</v>
      </c>
      <c r="AU277" s="20" t="s">
        <v>82</v>
      </c>
    </row>
    <row r="278" s="2" customFormat="1">
      <c r="A278" s="42"/>
      <c r="B278" s="43"/>
      <c r="C278" s="44"/>
      <c r="D278" s="224" t="s">
        <v>311</v>
      </c>
      <c r="E278" s="44"/>
      <c r="F278" s="274" t="s">
        <v>5315</v>
      </c>
      <c r="G278" s="44"/>
      <c r="H278" s="44"/>
      <c r="I278" s="226"/>
      <c r="J278" s="44"/>
      <c r="K278" s="44"/>
      <c r="L278" s="48"/>
      <c r="M278" s="227"/>
      <c r="N278" s="228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0" t="s">
        <v>311</v>
      </c>
      <c r="AU278" s="20" t="s">
        <v>82</v>
      </c>
    </row>
    <row r="279" s="13" customFormat="1">
      <c r="A279" s="13"/>
      <c r="B279" s="241"/>
      <c r="C279" s="242"/>
      <c r="D279" s="224" t="s">
        <v>187</v>
      </c>
      <c r="E279" s="243" t="s">
        <v>30</v>
      </c>
      <c r="F279" s="244" t="s">
        <v>5316</v>
      </c>
      <c r="G279" s="242"/>
      <c r="H279" s="245">
        <v>1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1" t="s">
        <v>187</v>
      </c>
      <c r="AU279" s="251" t="s">
        <v>82</v>
      </c>
      <c r="AV279" s="13" t="s">
        <v>82</v>
      </c>
      <c r="AW279" s="13" t="s">
        <v>36</v>
      </c>
      <c r="AX279" s="13" t="s">
        <v>80</v>
      </c>
      <c r="AY279" s="251" t="s">
        <v>175</v>
      </c>
    </row>
    <row r="280" s="2" customFormat="1" ht="16.5" customHeight="1">
      <c r="A280" s="42"/>
      <c r="B280" s="43"/>
      <c r="C280" s="211" t="s">
        <v>462</v>
      </c>
      <c r="D280" s="211" t="s">
        <v>176</v>
      </c>
      <c r="E280" s="212" t="s">
        <v>3698</v>
      </c>
      <c r="F280" s="213" t="s">
        <v>3699</v>
      </c>
      <c r="G280" s="214" t="s">
        <v>788</v>
      </c>
      <c r="H280" s="215">
        <v>7.65</v>
      </c>
      <c r="I280" s="216"/>
      <c r="J280" s="217">
        <f>ROUND(I280*H280,2)</f>
        <v>0</v>
      </c>
      <c r="K280" s="213" t="s">
        <v>3562</v>
      </c>
      <c r="L280" s="48"/>
      <c r="M280" s="218" t="s">
        <v>30</v>
      </c>
      <c r="N280" s="219" t="s">
        <v>44</v>
      </c>
      <c r="O280" s="88"/>
      <c r="P280" s="220">
        <f>O280*H280</f>
        <v>0</v>
      </c>
      <c r="Q280" s="220">
        <v>6.9999999999999992E-05</v>
      </c>
      <c r="R280" s="220">
        <f>Q280*H280</f>
        <v>0.00053549999999999992</v>
      </c>
      <c r="S280" s="220">
        <v>0</v>
      </c>
      <c r="T280" s="221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2" t="s">
        <v>305</v>
      </c>
      <c r="AT280" s="222" t="s">
        <v>176</v>
      </c>
      <c r="AU280" s="222" t="s">
        <v>82</v>
      </c>
      <c r="AY280" s="20" t="s">
        <v>175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20" t="s">
        <v>80</v>
      </c>
      <c r="BK280" s="223">
        <f>ROUND(I280*H280,2)</f>
        <v>0</v>
      </c>
      <c r="BL280" s="20" t="s">
        <v>305</v>
      </c>
      <c r="BM280" s="222" t="s">
        <v>5317</v>
      </c>
    </row>
    <row r="281" s="2" customFormat="1">
      <c r="A281" s="42"/>
      <c r="B281" s="43"/>
      <c r="C281" s="44"/>
      <c r="D281" s="224" t="s">
        <v>183</v>
      </c>
      <c r="E281" s="44"/>
      <c r="F281" s="225" t="s">
        <v>3701</v>
      </c>
      <c r="G281" s="44"/>
      <c r="H281" s="44"/>
      <c r="I281" s="226"/>
      <c r="J281" s="44"/>
      <c r="K281" s="44"/>
      <c r="L281" s="48"/>
      <c r="M281" s="227"/>
      <c r="N281" s="228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183</v>
      </c>
      <c r="AU281" s="20" t="s">
        <v>82</v>
      </c>
    </row>
    <row r="282" s="2" customFormat="1">
      <c r="A282" s="42"/>
      <c r="B282" s="43"/>
      <c r="C282" s="44"/>
      <c r="D282" s="229" t="s">
        <v>185</v>
      </c>
      <c r="E282" s="44"/>
      <c r="F282" s="230" t="s">
        <v>3702</v>
      </c>
      <c r="G282" s="44"/>
      <c r="H282" s="44"/>
      <c r="I282" s="226"/>
      <c r="J282" s="44"/>
      <c r="K282" s="44"/>
      <c r="L282" s="48"/>
      <c r="M282" s="227"/>
      <c r="N282" s="228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0" t="s">
        <v>185</v>
      </c>
      <c r="AU282" s="20" t="s">
        <v>82</v>
      </c>
    </row>
    <row r="283" s="12" customFormat="1">
      <c r="A283" s="12"/>
      <c r="B283" s="231"/>
      <c r="C283" s="232"/>
      <c r="D283" s="224" t="s">
        <v>187</v>
      </c>
      <c r="E283" s="233" t="s">
        <v>30</v>
      </c>
      <c r="F283" s="234" t="s">
        <v>5318</v>
      </c>
      <c r="G283" s="232"/>
      <c r="H283" s="233" t="s">
        <v>30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40" t="s">
        <v>187</v>
      </c>
      <c r="AU283" s="240" t="s">
        <v>82</v>
      </c>
      <c r="AV283" s="12" t="s">
        <v>80</v>
      </c>
      <c r="AW283" s="12" t="s">
        <v>36</v>
      </c>
      <c r="AX283" s="12" t="s">
        <v>73</v>
      </c>
      <c r="AY283" s="240" t="s">
        <v>175</v>
      </c>
    </row>
    <row r="284" s="13" customFormat="1">
      <c r="A284" s="13"/>
      <c r="B284" s="241"/>
      <c r="C284" s="242"/>
      <c r="D284" s="224" t="s">
        <v>187</v>
      </c>
      <c r="E284" s="243" t="s">
        <v>30</v>
      </c>
      <c r="F284" s="244" t="s">
        <v>5319</v>
      </c>
      <c r="G284" s="242"/>
      <c r="H284" s="245">
        <v>2.25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1" t="s">
        <v>187</v>
      </c>
      <c r="AU284" s="251" t="s">
        <v>82</v>
      </c>
      <c r="AV284" s="13" t="s">
        <v>82</v>
      </c>
      <c r="AW284" s="13" t="s">
        <v>36</v>
      </c>
      <c r="AX284" s="13" t="s">
        <v>73</v>
      </c>
      <c r="AY284" s="251" t="s">
        <v>175</v>
      </c>
    </row>
    <row r="285" s="15" customFormat="1">
      <c r="A285" s="15"/>
      <c r="B285" s="263"/>
      <c r="C285" s="264"/>
      <c r="D285" s="224" t="s">
        <v>187</v>
      </c>
      <c r="E285" s="265" t="s">
        <v>30</v>
      </c>
      <c r="F285" s="266" t="s">
        <v>231</v>
      </c>
      <c r="G285" s="264"/>
      <c r="H285" s="267">
        <v>2.25</v>
      </c>
      <c r="I285" s="268"/>
      <c r="J285" s="264"/>
      <c r="K285" s="264"/>
      <c r="L285" s="269"/>
      <c r="M285" s="270"/>
      <c r="N285" s="271"/>
      <c r="O285" s="271"/>
      <c r="P285" s="271"/>
      <c r="Q285" s="271"/>
      <c r="R285" s="271"/>
      <c r="S285" s="271"/>
      <c r="T285" s="272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3" t="s">
        <v>187</v>
      </c>
      <c r="AU285" s="273" t="s">
        <v>82</v>
      </c>
      <c r="AV285" s="15" t="s">
        <v>196</v>
      </c>
      <c r="AW285" s="15" t="s">
        <v>36</v>
      </c>
      <c r="AX285" s="15" t="s">
        <v>73</v>
      </c>
      <c r="AY285" s="273" t="s">
        <v>175</v>
      </c>
    </row>
    <row r="286" s="12" customFormat="1">
      <c r="A286" s="12"/>
      <c r="B286" s="231"/>
      <c r="C286" s="232"/>
      <c r="D286" s="224" t="s">
        <v>187</v>
      </c>
      <c r="E286" s="233" t="s">
        <v>30</v>
      </c>
      <c r="F286" s="234" t="s">
        <v>5320</v>
      </c>
      <c r="G286" s="232"/>
      <c r="H286" s="233" t="s">
        <v>30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40" t="s">
        <v>187</v>
      </c>
      <c r="AU286" s="240" t="s">
        <v>82</v>
      </c>
      <c r="AV286" s="12" t="s">
        <v>80</v>
      </c>
      <c r="AW286" s="12" t="s">
        <v>36</v>
      </c>
      <c r="AX286" s="12" t="s">
        <v>73</v>
      </c>
      <c r="AY286" s="240" t="s">
        <v>175</v>
      </c>
    </row>
    <row r="287" s="13" customFormat="1">
      <c r="A287" s="13"/>
      <c r="B287" s="241"/>
      <c r="C287" s="242"/>
      <c r="D287" s="224" t="s">
        <v>187</v>
      </c>
      <c r="E287" s="243" t="s">
        <v>30</v>
      </c>
      <c r="F287" s="244" t="s">
        <v>5321</v>
      </c>
      <c r="G287" s="242"/>
      <c r="H287" s="245">
        <v>5.4</v>
      </c>
      <c r="I287" s="246"/>
      <c r="J287" s="242"/>
      <c r="K287" s="242"/>
      <c r="L287" s="247"/>
      <c r="M287" s="248"/>
      <c r="N287" s="249"/>
      <c r="O287" s="249"/>
      <c r="P287" s="249"/>
      <c r="Q287" s="249"/>
      <c r="R287" s="249"/>
      <c r="S287" s="249"/>
      <c r="T287" s="250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1" t="s">
        <v>187</v>
      </c>
      <c r="AU287" s="251" t="s">
        <v>82</v>
      </c>
      <c r="AV287" s="13" t="s">
        <v>82</v>
      </c>
      <c r="AW287" s="13" t="s">
        <v>36</v>
      </c>
      <c r="AX287" s="13" t="s">
        <v>73</v>
      </c>
      <c r="AY287" s="251" t="s">
        <v>175</v>
      </c>
    </row>
    <row r="288" s="15" customFormat="1">
      <c r="A288" s="15"/>
      <c r="B288" s="263"/>
      <c r="C288" s="264"/>
      <c r="D288" s="224" t="s">
        <v>187</v>
      </c>
      <c r="E288" s="265" t="s">
        <v>30</v>
      </c>
      <c r="F288" s="266" t="s">
        <v>231</v>
      </c>
      <c r="G288" s="264"/>
      <c r="H288" s="267">
        <v>5.4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3" t="s">
        <v>187</v>
      </c>
      <c r="AU288" s="273" t="s">
        <v>82</v>
      </c>
      <c r="AV288" s="15" t="s">
        <v>196</v>
      </c>
      <c r="AW288" s="15" t="s">
        <v>36</v>
      </c>
      <c r="AX288" s="15" t="s">
        <v>73</v>
      </c>
      <c r="AY288" s="273" t="s">
        <v>175</v>
      </c>
    </row>
    <row r="289" s="14" customFormat="1">
      <c r="A289" s="14"/>
      <c r="B289" s="252"/>
      <c r="C289" s="253"/>
      <c r="D289" s="224" t="s">
        <v>187</v>
      </c>
      <c r="E289" s="254" t="s">
        <v>30</v>
      </c>
      <c r="F289" s="255" t="s">
        <v>190</v>
      </c>
      <c r="G289" s="253"/>
      <c r="H289" s="256">
        <v>7.65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2" t="s">
        <v>187</v>
      </c>
      <c r="AU289" s="262" t="s">
        <v>82</v>
      </c>
      <c r="AV289" s="14" t="s">
        <v>181</v>
      </c>
      <c r="AW289" s="14" t="s">
        <v>36</v>
      </c>
      <c r="AX289" s="14" t="s">
        <v>80</v>
      </c>
      <c r="AY289" s="262" t="s">
        <v>175</v>
      </c>
    </row>
    <row r="290" s="2" customFormat="1" ht="16.5" customHeight="1">
      <c r="A290" s="42"/>
      <c r="B290" s="43"/>
      <c r="C290" s="287" t="s">
        <v>470</v>
      </c>
      <c r="D290" s="287" t="s">
        <v>770</v>
      </c>
      <c r="E290" s="288" t="s">
        <v>3707</v>
      </c>
      <c r="F290" s="289" t="s">
        <v>3708</v>
      </c>
      <c r="G290" s="290" t="s">
        <v>247</v>
      </c>
      <c r="H290" s="291">
        <v>5</v>
      </c>
      <c r="I290" s="292"/>
      <c r="J290" s="293">
        <f>ROUND(I290*H290,2)</f>
        <v>0</v>
      </c>
      <c r="K290" s="289" t="s">
        <v>180</v>
      </c>
      <c r="L290" s="294"/>
      <c r="M290" s="295" t="s">
        <v>30</v>
      </c>
      <c r="N290" s="296" t="s">
        <v>44</v>
      </c>
      <c r="O290" s="88"/>
      <c r="P290" s="220">
        <f>O290*H290</f>
        <v>0</v>
      </c>
      <c r="Q290" s="220">
        <v>0.00046000000000000008</v>
      </c>
      <c r="R290" s="220">
        <f>Q290*H290</f>
        <v>0.0023</v>
      </c>
      <c r="S290" s="220">
        <v>0</v>
      </c>
      <c r="T290" s="221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22" t="s">
        <v>462</v>
      </c>
      <c r="AT290" s="222" t="s">
        <v>770</v>
      </c>
      <c r="AU290" s="222" t="s">
        <v>82</v>
      </c>
      <c r="AY290" s="20" t="s">
        <v>175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20" t="s">
        <v>80</v>
      </c>
      <c r="BK290" s="223">
        <f>ROUND(I290*H290,2)</f>
        <v>0</v>
      </c>
      <c r="BL290" s="20" t="s">
        <v>305</v>
      </c>
      <c r="BM290" s="222" t="s">
        <v>5322</v>
      </c>
    </row>
    <row r="291" s="2" customFormat="1">
      <c r="A291" s="42"/>
      <c r="B291" s="43"/>
      <c r="C291" s="44"/>
      <c r="D291" s="224" t="s">
        <v>183</v>
      </c>
      <c r="E291" s="44"/>
      <c r="F291" s="225" t="s">
        <v>3708</v>
      </c>
      <c r="G291" s="44"/>
      <c r="H291" s="44"/>
      <c r="I291" s="226"/>
      <c r="J291" s="44"/>
      <c r="K291" s="44"/>
      <c r="L291" s="48"/>
      <c r="M291" s="227"/>
      <c r="N291" s="228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0" t="s">
        <v>183</v>
      </c>
      <c r="AU291" s="20" t="s">
        <v>82</v>
      </c>
    </row>
    <row r="292" s="13" customFormat="1">
      <c r="A292" s="13"/>
      <c r="B292" s="241"/>
      <c r="C292" s="242"/>
      <c r="D292" s="224" t="s">
        <v>187</v>
      </c>
      <c r="E292" s="243" t="s">
        <v>30</v>
      </c>
      <c r="F292" s="244" t="s">
        <v>5323</v>
      </c>
      <c r="G292" s="242"/>
      <c r="H292" s="245">
        <v>5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1" t="s">
        <v>187</v>
      </c>
      <c r="AU292" s="251" t="s">
        <v>82</v>
      </c>
      <c r="AV292" s="13" t="s">
        <v>82</v>
      </c>
      <c r="AW292" s="13" t="s">
        <v>36</v>
      </c>
      <c r="AX292" s="13" t="s">
        <v>73</v>
      </c>
      <c r="AY292" s="251" t="s">
        <v>175</v>
      </c>
    </row>
    <row r="293" s="12" customFormat="1">
      <c r="A293" s="12"/>
      <c r="B293" s="231"/>
      <c r="C293" s="232"/>
      <c r="D293" s="224" t="s">
        <v>187</v>
      </c>
      <c r="E293" s="233" t="s">
        <v>30</v>
      </c>
      <c r="F293" s="234" t="s">
        <v>5318</v>
      </c>
      <c r="G293" s="232"/>
      <c r="H293" s="233" t="s">
        <v>30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40" t="s">
        <v>187</v>
      </c>
      <c r="AU293" s="240" t="s">
        <v>82</v>
      </c>
      <c r="AV293" s="12" t="s">
        <v>80</v>
      </c>
      <c r="AW293" s="12" t="s">
        <v>36</v>
      </c>
      <c r="AX293" s="12" t="s">
        <v>73</v>
      </c>
      <c r="AY293" s="240" t="s">
        <v>175</v>
      </c>
    </row>
    <row r="294" s="14" customFormat="1">
      <c r="A294" s="14"/>
      <c r="B294" s="252"/>
      <c r="C294" s="253"/>
      <c r="D294" s="224" t="s">
        <v>187</v>
      </c>
      <c r="E294" s="254" t="s">
        <v>30</v>
      </c>
      <c r="F294" s="255" t="s">
        <v>190</v>
      </c>
      <c r="G294" s="253"/>
      <c r="H294" s="256">
        <v>5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2" t="s">
        <v>187</v>
      </c>
      <c r="AU294" s="262" t="s">
        <v>82</v>
      </c>
      <c r="AV294" s="14" t="s">
        <v>181</v>
      </c>
      <c r="AW294" s="14" t="s">
        <v>36</v>
      </c>
      <c r="AX294" s="14" t="s">
        <v>80</v>
      </c>
      <c r="AY294" s="262" t="s">
        <v>175</v>
      </c>
    </row>
    <row r="295" s="2" customFormat="1" ht="16.5" customHeight="1">
      <c r="A295" s="42"/>
      <c r="B295" s="43"/>
      <c r="C295" s="287" t="s">
        <v>479</v>
      </c>
      <c r="D295" s="287" t="s">
        <v>770</v>
      </c>
      <c r="E295" s="288" t="s">
        <v>5324</v>
      </c>
      <c r="F295" s="289" t="s">
        <v>5325</v>
      </c>
      <c r="G295" s="290" t="s">
        <v>567</v>
      </c>
      <c r="H295" s="291">
        <v>36</v>
      </c>
      <c r="I295" s="292"/>
      <c r="J295" s="293">
        <f>ROUND(I295*H295,2)</f>
        <v>0</v>
      </c>
      <c r="K295" s="289" t="s">
        <v>180</v>
      </c>
      <c r="L295" s="294"/>
      <c r="M295" s="295" t="s">
        <v>30</v>
      </c>
      <c r="N295" s="296" t="s">
        <v>44</v>
      </c>
      <c r="O295" s="88"/>
      <c r="P295" s="220">
        <f>O295*H295</f>
        <v>0</v>
      </c>
      <c r="Q295" s="220">
        <v>0.00014999999999999997</v>
      </c>
      <c r="R295" s="220">
        <f>Q295*H295</f>
        <v>0.0053999999999999992</v>
      </c>
      <c r="S295" s="220">
        <v>0</v>
      </c>
      <c r="T295" s="221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2" t="s">
        <v>462</v>
      </c>
      <c r="AT295" s="222" t="s">
        <v>770</v>
      </c>
      <c r="AU295" s="222" t="s">
        <v>82</v>
      </c>
      <c r="AY295" s="20" t="s">
        <v>175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20" t="s">
        <v>80</v>
      </c>
      <c r="BK295" s="223">
        <f>ROUND(I295*H295,2)</f>
        <v>0</v>
      </c>
      <c r="BL295" s="20" t="s">
        <v>305</v>
      </c>
      <c r="BM295" s="222" t="s">
        <v>5326</v>
      </c>
    </row>
    <row r="296" s="2" customFormat="1">
      <c r="A296" s="42"/>
      <c r="B296" s="43"/>
      <c r="C296" s="44"/>
      <c r="D296" s="224" t="s">
        <v>183</v>
      </c>
      <c r="E296" s="44"/>
      <c r="F296" s="225" t="s">
        <v>5325</v>
      </c>
      <c r="G296" s="44"/>
      <c r="H296" s="44"/>
      <c r="I296" s="226"/>
      <c r="J296" s="44"/>
      <c r="K296" s="44"/>
      <c r="L296" s="48"/>
      <c r="M296" s="227"/>
      <c r="N296" s="228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183</v>
      </c>
      <c r="AU296" s="20" t="s">
        <v>82</v>
      </c>
    </row>
    <row r="297" s="12" customFormat="1">
      <c r="A297" s="12"/>
      <c r="B297" s="231"/>
      <c r="C297" s="232"/>
      <c r="D297" s="224" t="s">
        <v>187</v>
      </c>
      <c r="E297" s="233" t="s">
        <v>30</v>
      </c>
      <c r="F297" s="234" t="s">
        <v>5320</v>
      </c>
      <c r="G297" s="232"/>
      <c r="H297" s="233" t="s">
        <v>30</v>
      </c>
      <c r="I297" s="235"/>
      <c r="J297" s="232"/>
      <c r="K297" s="232"/>
      <c r="L297" s="236"/>
      <c r="M297" s="237"/>
      <c r="N297" s="238"/>
      <c r="O297" s="238"/>
      <c r="P297" s="238"/>
      <c r="Q297" s="238"/>
      <c r="R297" s="238"/>
      <c r="S297" s="238"/>
      <c r="T297" s="239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40" t="s">
        <v>187</v>
      </c>
      <c r="AU297" s="240" t="s">
        <v>82</v>
      </c>
      <c r="AV297" s="12" t="s">
        <v>80</v>
      </c>
      <c r="AW297" s="12" t="s">
        <v>36</v>
      </c>
      <c r="AX297" s="12" t="s">
        <v>73</v>
      </c>
      <c r="AY297" s="240" t="s">
        <v>175</v>
      </c>
    </row>
    <row r="298" s="13" customFormat="1">
      <c r="A298" s="13"/>
      <c r="B298" s="241"/>
      <c r="C298" s="242"/>
      <c r="D298" s="224" t="s">
        <v>187</v>
      </c>
      <c r="E298" s="243" t="s">
        <v>30</v>
      </c>
      <c r="F298" s="244" t="s">
        <v>5327</v>
      </c>
      <c r="G298" s="242"/>
      <c r="H298" s="245">
        <v>36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1" t="s">
        <v>187</v>
      </c>
      <c r="AU298" s="251" t="s">
        <v>82</v>
      </c>
      <c r="AV298" s="13" t="s">
        <v>82</v>
      </c>
      <c r="AW298" s="13" t="s">
        <v>36</v>
      </c>
      <c r="AX298" s="13" t="s">
        <v>73</v>
      </c>
      <c r="AY298" s="251" t="s">
        <v>175</v>
      </c>
    </row>
    <row r="299" s="14" customFormat="1">
      <c r="A299" s="14"/>
      <c r="B299" s="252"/>
      <c r="C299" s="253"/>
      <c r="D299" s="224" t="s">
        <v>187</v>
      </c>
      <c r="E299" s="254" t="s">
        <v>30</v>
      </c>
      <c r="F299" s="255" t="s">
        <v>190</v>
      </c>
      <c r="G299" s="253"/>
      <c r="H299" s="256">
        <v>36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2" t="s">
        <v>187</v>
      </c>
      <c r="AU299" s="262" t="s">
        <v>82</v>
      </c>
      <c r="AV299" s="14" t="s">
        <v>181</v>
      </c>
      <c r="AW299" s="14" t="s">
        <v>36</v>
      </c>
      <c r="AX299" s="14" t="s">
        <v>80</v>
      </c>
      <c r="AY299" s="262" t="s">
        <v>175</v>
      </c>
    </row>
    <row r="300" s="2" customFormat="1" ht="16.5" customHeight="1">
      <c r="A300" s="42"/>
      <c r="B300" s="43"/>
      <c r="C300" s="211" t="s">
        <v>486</v>
      </c>
      <c r="D300" s="211" t="s">
        <v>176</v>
      </c>
      <c r="E300" s="212" t="s">
        <v>2525</v>
      </c>
      <c r="F300" s="213" t="s">
        <v>2526</v>
      </c>
      <c r="G300" s="214" t="s">
        <v>295</v>
      </c>
      <c r="H300" s="215">
        <v>0.008</v>
      </c>
      <c r="I300" s="216"/>
      <c r="J300" s="217">
        <f>ROUND(I300*H300,2)</f>
        <v>0</v>
      </c>
      <c r="K300" s="213" t="s">
        <v>180</v>
      </c>
      <c r="L300" s="48"/>
      <c r="M300" s="218" t="s">
        <v>30</v>
      </c>
      <c r="N300" s="219" t="s">
        <v>44</v>
      </c>
      <c r="O300" s="88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22" t="s">
        <v>305</v>
      </c>
      <c r="AT300" s="222" t="s">
        <v>176</v>
      </c>
      <c r="AU300" s="222" t="s">
        <v>82</v>
      </c>
      <c r="AY300" s="20" t="s">
        <v>175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20" t="s">
        <v>80</v>
      </c>
      <c r="BK300" s="223">
        <f>ROUND(I300*H300,2)</f>
        <v>0</v>
      </c>
      <c r="BL300" s="20" t="s">
        <v>305</v>
      </c>
      <c r="BM300" s="222" t="s">
        <v>5328</v>
      </c>
    </row>
    <row r="301" s="2" customFormat="1">
      <c r="A301" s="42"/>
      <c r="B301" s="43"/>
      <c r="C301" s="44"/>
      <c r="D301" s="224" t="s">
        <v>183</v>
      </c>
      <c r="E301" s="44"/>
      <c r="F301" s="225" t="s">
        <v>2528</v>
      </c>
      <c r="G301" s="44"/>
      <c r="H301" s="44"/>
      <c r="I301" s="226"/>
      <c r="J301" s="44"/>
      <c r="K301" s="44"/>
      <c r="L301" s="48"/>
      <c r="M301" s="227"/>
      <c r="N301" s="228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0" t="s">
        <v>183</v>
      </c>
      <c r="AU301" s="20" t="s">
        <v>82</v>
      </c>
    </row>
    <row r="302" s="2" customFormat="1">
      <c r="A302" s="42"/>
      <c r="B302" s="43"/>
      <c r="C302" s="44"/>
      <c r="D302" s="229" t="s">
        <v>185</v>
      </c>
      <c r="E302" s="44"/>
      <c r="F302" s="230" t="s">
        <v>2529</v>
      </c>
      <c r="G302" s="44"/>
      <c r="H302" s="44"/>
      <c r="I302" s="226"/>
      <c r="J302" s="44"/>
      <c r="K302" s="44"/>
      <c r="L302" s="48"/>
      <c r="M302" s="227"/>
      <c r="N302" s="228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185</v>
      </c>
      <c r="AU302" s="20" t="s">
        <v>82</v>
      </c>
    </row>
    <row r="303" s="2" customFormat="1">
      <c r="A303" s="42"/>
      <c r="B303" s="43"/>
      <c r="C303" s="44"/>
      <c r="D303" s="224" t="s">
        <v>311</v>
      </c>
      <c r="E303" s="44"/>
      <c r="F303" s="274" t="s">
        <v>5297</v>
      </c>
      <c r="G303" s="44"/>
      <c r="H303" s="44"/>
      <c r="I303" s="226"/>
      <c r="J303" s="44"/>
      <c r="K303" s="44"/>
      <c r="L303" s="48"/>
      <c r="M303" s="227"/>
      <c r="N303" s="228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0" t="s">
        <v>311</v>
      </c>
      <c r="AU303" s="20" t="s">
        <v>82</v>
      </c>
    </row>
    <row r="304" s="11" customFormat="1" ht="22.8" customHeight="1">
      <c r="A304" s="11"/>
      <c r="B304" s="197"/>
      <c r="C304" s="198"/>
      <c r="D304" s="199" t="s">
        <v>72</v>
      </c>
      <c r="E304" s="285" t="s">
        <v>5329</v>
      </c>
      <c r="F304" s="285" t="s">
        <v>5330</v>
      </c>
      <c r="G304" s="198"/>
      <c r="H304" s="198"/>
      <c r="I304" s="201"/>
      <c r="J304" s="286">
        <f>BK304</f>
        <v>0</v>
      </c>
      <c r="K304" s="198"/>
      <c r="L304" s="203"/>
      <c r="M304" s="204"/>
      <c r="N304" s="205"/>
      <c r="O304" s="205"/>
      <c r="P304" s="206">
        <f>SUM(P305:P326)</f>
        <v>0</v>
      </c>
      <c r="Q304" s="205"/>
      <c r="R304" s="206">
        <f>SUM(R305:R326)</f>
        <v>0.004</v>
      </c>
      <c r="S304" s="205"/>
      <c r="T304" s="207">
        <f>SUM(T305:T326)</f>
        <v>0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R304" s="208" t="s">
        <v>82</v>
      </c>
      <c r="AT304" s="209" t="s">
        <v>72</v>
      </c>
      <c r="AU304" s="209" t="s">
        <v>80</v>
      </c>
      <c r="AY304" s="208" t="s">
        <v>175</v>
      </c>
      <c r="BK304" s="210">
        <f>SUM(BK305:BK326)</f>
        <v>0</v>
      </c>
    </row>
    <row r="305" s="2" customFormat="1" ht="16.5" customHeight="1">
      <c r="A305" s="42"/>
      <c r="B305" s="43"/>
      <c r="C305" s="211" t="s">
        <v>497</v>
      </c>
      <c r="D305" s="211" t="s">
        <v>176</v>
      </c>
      <c r="E305" s="212" t="s">
        <v>5331</v>
      </c>
      <c r="F305" s="213" t="s">
        <v>5332</v>
      </c>
      <c r="G305" s="214" t="s">
        <v>247</v>
      </c>
      <c r="H305" s="215">
        <v>40</v>
      </c>
      <c r="I305" s="216"/>
      <c r="J305" s="217">
        <f>ROUND(I305*H305,2)</f>
        <v>0</v>
      </c>
      <c r="K305" s="213" t="s">
        <v>180</v>
      </c>
      <c r="L305" s="48"/>
      <c r="M305" s="218" t="s">
        <v>30</v>
      </c>
      <c r="N305" s="219" t="s">
        <v>44</v>
      </c>
      <c r="O305" s="88"/>
      <c r="P305" s="220">
        <f>O305*H305</f>
        <v>0</v>
      </c>
      <c r="Q305" s="220">
        <v>2E-05</v>
      </c>
      <c r="R305" s="220">
        <f>Q305*H305</f>
        <v>0.0008</v>
      </c>
      <c r="S305" s="220">
        <v>0</v>
      </c>
      <c r="T305" s="221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2" t="s">
        <v>305</v>
      </c>
      <c r="AT305" s="222" t="s">
        <v>176</v>
      </c>
      <c r="AU305" s="222" t="s">
        <v>82</v>
      </c>
      <c r="AY305" s="20" t="s">
        <v>175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20" t="s">
        <v>80</v>
      </c>
      <c r="BK305" s="223">
        <f>ROUND(I305*H305,2)</f>
        <v>0</v>
      </c>
      <c r="BL305" s="20" t="s">
        <v>305</v>
      </c>
      <c r="BM305" s="222" t="s">
        <v>5333</v>
      </c>
    </row>
    <row r="306" s="2" customFormat="1">
      <c r="A306" s="42"/>
      <c r="B306" s="43"/>
      <c r="C306" s="44"/>
      <c r="D306" s="224" t="s">
        <v>183</v>
      </c>
      <c r="E306" s="44"/>
      <c r="F306" s="225" t="s">
        <v>5334</v>
      </c>
      <c r="G306" s="44"/>
      <c r="H306" s="44"/>
      <c r="I306" s="226"/>
      <c r="J306" s="44"/>
      <c r="K306" s="44"/>
      <c r="L306" s="48"/>
      <c r="M306" s="227"/>
      <c r="N306" s="228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183</v>
      </c>
      <c r="AU306" s="20" t="s">
        <v>82</v>
      </c>
    </row>
    <row r="307" s="2" customFormat="1">
      <c r="A307" s="42"/>
      <c r="B307" s="43"/>
      <c r="C307" s="44"/>
      <c r="D307" s="229" t="s">
        <v>185</v>
      </c>
      <c r="E307" s="44"/>
      <c r="F307" s="230" t="s">
        <v>5335</v>
      </c>
      <c r="G307" s="44"/>
      <c r="H307" s="44"/>
      <c r="I307" s="226"/>
      <c r="J307" s="44"/>
      <c r="K307" s="44"/>
      <c r="L307" s="48"/>
      <c r="M307" s="227"/>
      <c r="N307" s="228"/>
      <c r="O307" s="88"/>
      <c r="P307" s="88"/>
      <c r="Q307" s="88"/>
      <c r="R307" s="88"/>
      <c r="S307" s="88"/>
      <c r="T307" s="89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T307" s="20" t="s">
        <v>185</v>
      </c>
      <c r="AU307" s="20" t="s">
        <v>82</v>
      </c>
    </row>
    <row r="308" s="2" customFormat="1">
      <c r="A308" s="42"/>
      <c r="B308" s="43"/>
      <c r="C308" s="44"/>
      <c r="D308" s="224" t="s">
        <v>311</v>
      </c>
      <c r="E308" s="44"/>
      <c r="F308" s="274" t="s">
        <v>5336</v>
      </c>
      <c r="G308" s="44"/>
      <c r="H308" s="44"/>
      <c r="I308" s="226"/>
      <c r="J308" s="44"/>
      <c r="K308" s="44"/>
      <c r="L308" s="48"/>
      <c r="M308" s="227"/>
      <c r="N308" s="228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311</v>
      </c>
      <c r="AU308" s="20" t="s">
        <v>82</v>
      </c>
    </row>
    <row r="309" s="12" customFormat="1">
      <c r="A309" s="12"/>
      <c r="B309" s="231"/>
      <c r="C309" s="232"/>
      <c r="D309" s="224" t="s">
        <v>187</v>
      </c>
      <c r="E309" s="233" t="s">
        <v>30</v>
      </c>
      <c r="F309" s="234" t="s">
        <v>5337</v>
      </c>
      <c r="G309" s="232"/>
      <c r="H309" s="233" t="s">
        <v>30</v>
      </c>
      <c r="I309" s="235"/>
      <c r="J309" s="232"/>
      <c r="K309" s="232"/>
      <c r="L309" s="236"/>
      <c r="M309" s="237"/>
      <c r="N309" s="238"/>
      <c r="O309" s="238"/>
      <c r="P309" s="238"/>
      <c r="Q309" s="238"/>
      <c r="R309" s="238"/>
      <c r="S309" s="238"/>
      <c r="T309" s="239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40" t="s">
        <v>187</v>
      </c>
      <c r="AU309" s="240" t="s">
        <v>82</v>
      </c>
      <c r="AV309" s="12" t="s">
        <v>80</v>
      </c>
      <c r="AW309" s="12" t="s">
        <v>36</v>
      </c>
      <c r="AX309" s="12" t="s">
        <v>73</v>
      </c>
      <c r="AY309" s="240" t="s">
        <v>175</v>
      </c>
    </row>
    <row r="310" s="13" customFormat="1">
      <c r="A310" s="13"/>
      <c r="B310" s="241"/>
      <c r="C310" s="242"/>
      <c r="D310" s="224" t="s">
        <v>187</v>
      </c>
      <c r="E310" s="243" t="s">
        <v>30</v>
      </c>
      <c r="F310" s="244" t="s">
        <v>5338</v>
      </c>
      <c r="G310" s="242"/>
      <c r="H310" s="245">
        <v>7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187</v>
      </c>
      <c r="AU310" s="251" t="s">
        <v>82</v>
      </c>
      <c r="AV310" s="13" t="s">
        <v>82</v>
      </c>
      <c r="AW310" s="13" t="s">
        <v>36</v>
      </c>
      <c r="AX310" s="13" t="s">
        <v>73</v>
      </c>
      <c r="AY310" s="251" t="s">
        <v>175</v>
      </c>
    </row>
    <row r="311" s="13" customFormat="1">
      <c r="A311" s="13"/>
      <c r="B311" s="241"/>
      <c r="C311" s="242"/>
      <c r="D311" s="224" t="s">
        <v>187</v>
      </c>
      <c r="E311" s="243" t="s">
        <v>30</v>
      </c>
      <c r="F311" s="244" t="s">
        <v>5339</v>
      </c>
      <c r="G311" s="242"/>
      <c r="H311" s="245">
        <v>3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1" t="s">
        <v>187</v>
      </c>
      <c r="AU311" s="251" t="s">
        <v>82</v>
      </c>
      <c r="AV311" s="13" t="s">
        <v>82</v>
      </c>
      <c r="AW311" s="13" t="s">
        <v>36</v>
      </c>
      <c r="AX311" s="13" t="s">
        <v>73</v>
      </c>
      <c r="AY311" s="251" t="s">
        <v>175</v>
      </c>
    </row>
    <row r="312" s="13" customFormat="1">
      <c r="A312" s="13"/>
      <c r="B312" s="241"/>
      <c r="C312" s="242"/>
      <c r="D312" s="224" t="s">
        <v>187</v>
      </c>
      <c r="E312" s="243" t="s">
        <v>30</v>
      </c>
      <c r="F312" s="244" t="s">
        <v>5340</v>
      </c>
      <c r="G312" s="242"/>
      <c r="H312" s="245">
        <v>30</v>
      </c>
      <c r="I312" s="246"/>
      <c r="J312" s="242"/>
      <c r="K312" s="242"/>
      <c r="L312" s="247"/>
      <c r="M312" s="248"/>
      <c r="N312" s="249"/>
      <c r="O312" s="249"/>
      <c r="P312" s="249"/>
      <c r="Q312" s="249"/>
      <c r="R312" s="249"/>
      <c r="S312" s="249"/>
      <c r="T312" s="250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1" t="s">
        <v>187</v>
      </c>
      <c r="AU312" s="251" t="s">
        <v>82</v>
      </c>
      <c r="AV312" s="13" t="s">
        <v>82</v>
      </c>
      <c r="AW312" s="13" t="s">
        <v>36</v>
      </c>
      <c r="AX312" s="13" t="s">
        <v>73</v>
      </c>
      <c r="AY312" s="251" t="s">
        <v>175</v>
      </c>
    </row>
    <row r="313" s="14" customFormat="1">
      <c r="A313" s="14"/>
      <c r="B313" s="252"/>
      <c r="C313" s="253"/>
      <c r="D313" s="224" t="s">
        <v>187</v>
      </c>
      <c r="E313" s="254" t="s">
        <v>30</v>
      </c>
      <c r="F313" s="255" t="s">
        <v>190</v>
      </c>
      <c r="G313" s="253"/>
      <c r="H313" s="256">
        <v>40</v>
      </c>
      <c r="I313" s="257"/>
      <c r="J313" s="253"/>
      <c r="K313" s="253"/>
      <c r="L313" s="258"/>
      <c r="M313" s="259"/>
      <c r="N313" s="260"/>
      <c r="O313" s="260"/>
      <c r="P313" s="260"/>
      <c r="Q313" s="260"/>
      <c r="R313" s="260"/>
      <c r="S313" s="260"/>
      <c r="T313" s="26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2" t="s">
        <v>187</v>
      </c>
      <c r="AU313" s="262" t="s">
        <v>82</v>
      </c>
      <c r="AV313" s="14" t="s">
        <v>181</v>
      </c>
      <c r="AW313" s="14" t="s">
        <v>36</v>
      </c>
      <c r="AX313" s="14" t="s">
        <v>80</v>
      </c>
      <c r="AY313" s="262" t="s">
        <v>175</v>
      </c>
    </row>
    <row r="314" s="2" customFormat="1" ht="16.5" customHeight="1">
      <c r="A314" s="42"/>
      <c r="B314" s="43"/>
      <c r="C314" s="211" t="s">
        <v>505</v>
      </c>
      <c r="D314" s="211" t="s">
        <v>176</v>
      </c>
      <c r="E314" s="212" t="s">
        <v>5341</v>
      </c>
      <c r="F314" s="213" t="s">
        <v>5342</v>
      </c>
      <c r="G314" s="214" t="s">
        <v>247</v>
      </c>
      <c r="H314" s="215">
        <v>40</v>
      </c>
      <c r="I314" s="216"/>
      <c r="J314" s="217">
        <f>ROUND(I314*H314,2)</f>
        <v>0</v>
      </c>
      <c r="K314" s="213" t="s">
        <v>180</v>
      </c>
      <c r="L314" s="48"/>
      <c r="M314" s="218" t="s">
        <v>30</v>
      </c>
      <c r="N314" s="219" t="s">
        <v>44</v>
      </c>
      <c r="O314" s="88"/>
      <c r="P314" s="220">
        <f>O314*H314</f>
        <v>0</v>
      </c>
      <c r="Q314" s="220">
        <v>2E-05</v>
      </c>
      <c r="R314" s="220">
        <f>Q314*H314</f>
        <v>0.0008</v>
      </c>
      <c r="S314" s="220">
        <v>0</v>
      </c>
      <c r="T314" s="221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22" t="s">
        <v>305</v>
      </c>
      <c r="AT314" s="222" t="s">
        <v>176</v>
      </c>
      <c r="AU314" s="222" t="s">
        <v>82</v>
      </c>
      <c r="AY314" s="20" t="s">
        <v>175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20" t="s">
        <v>80</v>
      </c>
      <c r="BK314" s="223">
        <f>ROUND(I314*H314,2)</f>
        <v>0</v>
      </c>
      <c r="BL314" s="20" t="s">
        <v>305</v>
      </c>
      <c r="BM314" s="222" t="s">
        <v>5343</v>
      </c>
    </row>
    <row r="315" s="2" customFormat="1">
      <c r="A315" s="42"/>
      <c r="B315" s="43"/>
      <c r="C315" s="44"/>
      <c r="D315" s="224" t="s">
        <v>183</v>
      </c>
      <c r="E315" s="44"/>
      <c r="F315" s="225" t="s">
        <v>5344</v>
      </c>
      <c r="G315" s="44"/>
      <c r="H315" s="44"/>
      <c r="I315" s="226"/>
      <c r="J315" s="44"/>
      <c r="K315" s="44"/>
      <c r="L315" s="48"/>
      <c r="M315" s="227"/>
      <c r="N315" s="228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0" t="s">
        <v>183</v>
      </c>
      <c r="AU315" s="20" t="s">
        <v>82</v>
      </c>
    </row>
    <row r="316" s="2" customFormat="1">
      <c r="A316" s="42"/>
      <c r="B316" s="43"/>
      <c r="C316" s="44"/>
      <c r="D316" s="229" t="s">
        <v>185</v>
      </c>
      <c r="E316" s="44"/>
      <c r="F316" s="230" t="s">
        <v>5345</v>
      </c>
      <c r="G316" s="44"/>
      <c r="H316" s="44"/>
      <c r="I316" s="226"/>
      <c r="J316" s="44"/>
      <c r="K316" s="44"/>
      <c r="L316" s="48"/>
      <c r="M316" s="227"/>
      <c r="N316" s="228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185</v>
      </c>
      <c r="AU316" s="20" t="s">
        <v>82</v>
      </c>
    </row>
    <row r="317" s="2" customFormat="1">
      <c r="A317" s="42"/>
      <c r="B317" s="43"/>
      <c r="C317" s="44"/>
      <c r="D317" s="224" t="s">
        <v>311</v>
      </c>
      <c r="E317" s="44"/>
      <c r="F317" s="274" t="s">
        <v>5346</v>
      </c>
      <c r="G317" s="44"/>
      <c r="H317" s="44"/>
      <c r="I317" s="226"/>
      <c r="J317" s="44"/>
      <c r="K317" s="44"/>
      <c r="L317" s="48"/>
      <c r="M317" s="227"/>
      <c r="N317" s="228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0" t="s">
        <v>311</v>
      </c>
      <c r="AU317" s="20" t="s">
        <v>82</v>
      </c>
    </row>
    <row r="318" s="2" customFormat="1" ht="16.5" customHeight="1">
      <c r="A318" s="42"/>
      <c r="B318" s="43"/>
      <c r="C318" s="211" t="s">
        <v>512</v>
      </c>
      <c r="D318" s="211" t="s">
        <v>176</v>
      </c>
      <c r="E318" s="212" t="s">
        <v>5347</v>
      </c>
      <c r="F318" s="213" t="s">
        <v>5348</v>
      </c>
      <c r="G318" s="214" t="s">
        <v>247</v>
      </c>
      <c r="H318" s="215">
        <v>80</v>
      </c>
      <c r="I318" s="216"/>
      <c r="J318" s="217">
        <f>ROUND(I318*H318,2)</f>
        <v>0</v>
      </c>
      <c r="K318" s="213" t="s">
        <v>180</v>
      </c>
      <c r="L318" s="48"/>
      <c r="M318" s="218" t="s">
        <v>30</v>
      </c>
      <c r="N318" s="219" t="s">
        <v>44</v>
      </c>
      <c r="O318" s="88"/>
      <c r="P318" s="220">
        <f>O318*H318</f>
        <v>0</v>
      </c>
      <c r="Q318" s="220">
        <v>2E-05</v>
      </c>
      <c r="R318" s="220">
        <f>Q318*H318</f>
        <v>0.0016</v>
      </c>
      <c r="S318" s="220">
        <v>0</v>
      </c>
      <c r="T318" s="221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2" t="s">
        <v>305</v>
      </c>
      <c r="AT318" s="222" t="s">
        <v>176</v>
      </c>
      <c r="AU318" s="222" t="s">
        <v>82</v>
      </c>
      <c r="AY318" s="20" t="s">
        <v>175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20" t="s">
        <v>80</v>
      </c>
      <c r="BK318" s="223">
        <f>ROUND(I318*H318,2)</f>
        <v>0</v>
      </c>
      <c r="BL318" s="20" t="s">
        <v>305</v>
      </c>
      <c r="BM318" s="222" t="s">
        <v>5349</v>
      </c>
    </row>
    <row r="319" s="2" customFormat="1">
      <c r="A319" s="42"/>
      <c r="B319" s="43"/>
      <c r="C319" s="44"/>
      <c r="D319" s="224" t="s">
        <v>183</v>
      </c>
      <c r="E319" s="44"/>
      <c r="F319" s="225" t="s">
        <v>5350</v>
      </c>
      <c r="G319" s="44"/>
      <c r="H319" s="44"/>
      <c r="I319" s="226"/>
      <c r="J319" s="44"/>
      <c r="K319" s="44"/>
      <c r="L319" s="48"/>
      <c r="M319" s="227"/>
      <c r="N319" s="228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183</v>
      </c>
      <c r="AU319" s="20" t="s">
        <v>82</v>
      </c>
    </row>
    <row r="320" s="2" customFormat="1">
      <c r="A320" s="42"/>
      <c r="B320" s="43"/>
      <c r="C320" s="44"/>
      <c r="D320" s="229" t="s">
        <v>185</v>
      </c>
      <c r="E320" s="44"/>
      <c r="F320" s="230" t="s">
        <v>5351</v>
      </c>
      <c r="G320" s="44"/>
      <c r="H320" s="44"/>
      <c r="I320" s="226"/>
      <c r="J320" s="44"/>
      <c r="K320" s="44"/>
      <c r="L320" s="48"/>
      <c r="M320" s="227"/>
      <c r="N320" s="228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0" t="s">
        <v>185</v>
      </c>
      <c r="AU320" s="20" t="s">
        <v>82</v>
      </c>
    </row>
    <row r="321" s="2" customFormat="1">
      <c r="A321" s="42"/>
      <c r="B321" s="43"/>
      <c r="C321" s="44"/>
      <c r="D321" s="224" t="s">
        <v>311</v>
      </c>
      <c r="E321" s="44"/>
      <c r="F321" s="274" t="s">
        <v>5346</v>
      </c>
      <c r="G321" s="44"/>
      <c r="H321" s="44"/>
      <c r="I321" s="226"/>
      <c r="J321" s="44"/>
      <c r="K321" s="44"/>
      <c r="L321" s="48"/>
      <c r="M321" s="227"/>
      <c r="N321" s="228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311</v>
      </c>
      <c r="AU321" s="20" t="s">
        <v>82</v>
      </c>
    </row>
    <row r="322" s="13" customFormat="1">
      <c r="A322" s="13"/>
      <c r="B322" s="241"/>
      <c r="C322" s="242"/>
      <c r="D322" s="224" t="s">
        <v>187</v>
      </c>
      <c r="E322" s="242"/>
      <c r="F322" s="244" t="s">
        <v>5352</v>
      </c>
      <c r="G322" s="242"/>
      <c r="H322" s="245">
        <v>80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1" t="s">
        <v>187</v>
      </c>
      <c r="AU322" s="251" t="s">
        <v>82</v>
      </c>
      <c r="AV322" s="13" t="s">
        <v>82</v>
      </c>
      <c r="AW322" s="13" t="s">
        <v>4</v>
      </c>
      <c r="AX322" s="13" t="s">
        <v>80</v>
      </c>
      <c r="AY322" s="251" t="s">
        <v>175</v>
      </c>
    </row>
    <row r="323" s="2" customFormat="1" ht="16.5" customHeight="1">
      <c r="A323" s="42"/>
      <c r="B323" s="43"/>
      <c r="C323" s="211" t="s">
        <v>521</v>
      </c>
      <c r="D323" s="211" t="s">
        <v>176</v>
      </c>
      <c r="E323" s="212" t="s">
        <v>5353</v>
      </c>
      <c r="F323" s="213" t="s">
        <v>5354</v>
      </c>
      <c r="G323" s="214" t="s">
        <v>247</v>
      </c>
      <c r="H323" s="215">
        <v>40</v>
      </c>
      <c r="I323" s="216"/>
      <c r="J323" s="217">
        <f>ROUND(I323*H323,2)</f>
        <v>0</v>
      </c>
      <c r="K323" s="213" t="s">
        <v>180</v>
      </c>
      <c r="L323" s="48"/>
      <c r="M323" s="218" t="s">
        <v>30</v>
      </c>
      <c r="N323" s="219" t="s">
        <v>44</v>
      </c>
      <c r="O323" s="88"/>
      <c r="P323" s="220">
        <f>O323*H323</f>
        <v>0</v>
      </c>
      <c r="Q323" s="220">
        <v>2E-05</v>
      </c>
      <c r="R323" s="220">
        <f>Q323*H323</f>
        <v>0.0008</v>
      </c>
      <c r="S323" s="220">
        <v>0</v>
      </c>
      <c r="T323" s="221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2" t="s">
        <v>305</v>
      </c>
      <c r="AT323" s="222" t="s">
        <v>176</v>
      </c>
      <c r="AU323" s="222" t="s">
        <v>82</v>
      </c>
      <c r="AY323" s="20" t="s">
        <v>175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20" t="s">
        <v>80</v>
      </c>
      <c r="BK323" s="223">
        <f>ROUND(I323*H323,2)</f>
        <v>0</v>
      </c>
      <c r="BL323" s="20" t="s">
        <v>305</v>
      </c>
      <c r="BM323" s="222" t="s">
        <v>5355</v>
      </c>
    </row>
    <row r="324" s="2" customFormat="1">
      <c r="A324" s="42"/>
      <c r="B324" s="43"/>
      <c r="C324" s="44"/>
      <c r="D324" s="224" t="s">
        <v>183</v>
      </c>
      <c r="E324" s="44"/>
      <c r="F324" s="225" t="s">
        <v>5356</v>
      </c>
      <c r="G324" s="44"/>
      <c r="H324" s="44"/>
      <c r="I324" s="226"/>
      <c r="J324" s="44"/>
      <c r="K324" s="44"/>
      <c r="L324" s="48"/>
      <c r="M324" s="227"/>
      <c r="N324" s="228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183</v>
      </c>
      <c r="AU324" s="20" t="s">
        <v>82</v>
      </c>
    </row>
    <row r="325" s="2" customFormat="1">
      <c r="A325" s="42"/>
      <c r="B325" s="43"/>
      <c r="C325" s="44"/>
      <c r="D325" s="229" t="s">
        <v>185</v>
      </c>
      <c r="E325" s="44"/>
      <c r="F325" s="230" t="s">
        <v>5357</v>
      </c>
      <c r="G325" s="44"/>
      <c r="H325" s="44"/>
      <c r="I325" s="226"/>
      <c r="J325" s="44"/>
      <c r="K325" s="44"/>
      <c r="L325" s="48"/>
      <c r="M325" s="227"/>
      <c r="N325" s="228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0" t="s">
        <v>185</v>
      </c>
      <c r="AU325" s="20" t="s">
        <v>82</v>
      </c>
    </row>
    <row r="326" s="2" customFormat="1">
      <c r="A326" s="42"/>
      <c r="B326" s="43"/>
      <c r="C326" s="44"/>
      <c r="D326" s="224" t="s">
        <v>311</v>
      </c>
      <c r="E326" s="44"/>
      <c r="F326" s="274" t="s">
        <v>5346</v>
      </c>
      <c r="G326" s="44"/>
      <c r="H326" s="44"/>
      <c r="I326" s="226"/>
      <c r="J326" s="44"/>
      <c r="K326" s="44"/>
      <c r="L326" s="48"/>
      <c r="M326" s="227"/>
      <c r="N326" s="228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311</v>
      </c>
      <c r="AU326" s="20" t="s">
        <v>82</v>
      </c>
    </row>
    <row r="327" s="11" customFormat="1" ht="25.92" customHeight="1">
      <c r="A327" s="11"/>
      <c r="B327" s="197"/>
      <c r="C327" s="198"/>
      <c r="D327" s="199" t="s">
        <v>72</v>
      </c>
      <c r="E327" s="200" t="s">
        <v>770</v>
      </c>
      <c r="F327" s="200" t="s">
        <v>3888</v>
      </c>
      <c r="G327" s="198"/>
      <c r="H327" s="198"/>
      <c r="I327" s="201"/>
      <c r="J327" s="202">
        <f>BK327</f>
        <v>0</v>
      </c>
      <c r="K327" s="198"/>
      <c r="L327" s="203"/>
      <c r="M327" s="204"/>
      <c r="N327" s="205"/>
      <c r="O327" s="205"/>
      <c r="P327" s="206">
        <f>P328+P341</f>
        <v>0</v>
      </c>
      <c r="Q327" s="205"/>
      <c r="R327" s="206">
        <f>R328+R341</f>
        <v>0.0004</v>
      </c>
      <c r="S327" s="205"/>
      <c r="T327" s="207">
        <f>T328+T341</f>
        <v>0</v>
      </c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R327" s="208" t="s">
        <v>196</v>
      </c>
      <c r="AT327" s="209" t="s">
        <v>72</v>
      </c>
      <c r="AU327" s="209" t="s">
        <v>73</v>
      </c>
      <c r="AY327" s="208" t="s">
        <v>175</v>
      </c>
      <c r="BK327" s="210">
        <f>BK328+BK341</f>
        <v>0</v>
      </c>
    </row>
    <row r="328" s="11" customFormat="1" ht="22.8" customHeight="1">
      <c r="A328" s="11"/>
      <c r="B328" s="197"/>
      <c r="C328" s="198"/>
      <c r="D328" s="199" t="s">
        <v>72</v>
      </c>
      <c r="E328" s="285" t="s">
        <v>3889</v>
      </c>
      <c r="F328" s="285" t="s">
        <v>3890</v>
      </c>
      <c r="G328" s="198"/>
      <c r="H328" s="198"/>
      <c r="I328" s="201"/>
      <c r="J328" s="286">
        <f>BK328</f>
        <v>0</v>
      </c>
      <c r="K328" s="198"/>
      <c r="L328" s="203"/>
      <c r="M328" s="204"/>
      <c r="N328" s="205"/>
      <c r="O328" s="205"/>
      <c r="P328" s="206">
        <f>SUM(P329:P340)</f>
        <v>0</v>
      </c>
      <c r="Q328" s="205"/>
      <c r="R328" s="206">
        <f>SUM(R329:R340)</f>
        <v>0.0004</v>
      </c>
      <c r="S328" s="205"/>
      <c r="T328" s="207">
        <f>SUM(T329:T340)</f>
        <v>0</v>
      </c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R328" s="208" t="s">
        <v>196</v>
      </c>
      <c r="AT328" s="209" t="s">
        <v>72</v>
      </c>
      <c r="AU328" s="209" t="s">
        <v>80</v>
      </c>
      <c r="AY328" s="208" t="s">
        <v>175</v>
      </c>
      <c r="BK328" s="210">
        <f>SUM(BK329:BK340)</f>
        <v>0</v>
      </c>
    </row>
    <row r="329" s="2" customFormat="1" ht="16.5" customHeight="1">
      <c r="A329" s="42"/>
      <c r="B329" s="43"/>
      <c r="C329" s="211" t="s">
        <v>528</v>
      </c>
      <c r="D329" s="211" t="s">
        <v>176</v>
      </c>
      <c r="E329" s="212" t="s">
        <v>5358</v>
      </c>
      <c r="F329" s="213" t="s">
        <v>5359</v>
      </c>
      <c r="G329" s="214" t="s">
        <v>5360</v>
      </c>
      <c r="H329" s="215">
        <v>4</v>
      </c>
      <c r="I329" s="216"/>
      <c r="J329" s="217">
        <f>ROUND(I329*H329,2)</f>
        <v>0</v>
      </c>
      <c r="K329" s="213" t="s">
        <v>3562</v>
      </c>
      <c r="L329" s="48"/>
      <c r="M329" s="218" t="s">
        <v>30</v>
      </c>
      <c r="N329" s="219" t="s">
        <v>44</v>
      </c>
      <c r="O329" s="88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2" t="s">
        <v>1274</v>
      </c>
      <c r="AT329" s="222" t="s">
        <v>176</v>
      </c>
      <c r="AU329" s="222" t="s">
        <v>82</v>
      </c>
      <c r="AY329" s="20" t="s">
        <v>175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20" t="s">
        <v>80</v>
      </c>
      <c r="BK329" s="223">
        <f>ROUND(I329*H329,2)</f>
        <v>0</v>
      </c>
      <c r="BL329" s="20" t="s">
        <v>1274</v>
      </c>
      <c r="BM329" s="222" t="s">
        <v>5361</v>
      </c>
    </row>
    <row r="330" s="2" customFormat="1">
      <c r="A330" s="42"/>
      <c r="B330" s="43"/>
      <c r="C330" s="44"/>
      <c r="D330" s="224" t="s">
        <v>183</v>
      </c>
      <c r="E330" s="44"/>
      <c r="F330" s="225" t="s">
        <v>5362</v>
      </c>
      <c r="G330" s="44"/>
      <c r="H330" s="44"/>
      <c r="I330" s="226"/>
      <c r="J330" s="44"/>
      <c r="K330" s="44"/>
      <c r="L330" s="48"/>
      <c r="M330" s="227"/>
      <c r="N330" s="228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183</v>
      </c>
      <c r="AU330" s="20" t="s">
        <v>82</v>
      </c>
    </row>
    <row r="331" s="2" customFormat="1">
      <c r="A331" s="42"/>
      <c r="B331" s="43"/>
      <c r="C331" s="44"/>
      <c r="D331" s="229" t="s">
        <v>185</v>
      </c>
      <c r="E331" s="44"/>
      <c r="F331" s="230" t="s">
        <v>5363</v>
      </c>
      <c r="G331" s="44"/>
      <c r="H331" s="44"/>
      <c r="I331" s="226"/>
      <c r="J331" s="44"/>
      <c r="K331" s="44"/>
      <c r="L331" s="48"/>
      <c r="M331" s="227"/>
      <c r="N331" s="228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0" t="s">
        <v>185</v>
      </c>
      <c r="AU331" s="20" t="s">
        <v>82</v>
      </c>
    </row>
    <row r="332" s="2" customFormat="1">
      <c r="A332" s="42"/>
      <c r="B332" s="43"/>
      <c r="C332" s="44"/>
      <c r="D332" s="224" t="s">
        <v>311</v>
      </c>
      <c r="E332" s="44"/>
      <c r="F332" s="274" t="s">
        <v>5364</v>
      </c>
      <c r="G332" s="44"/>
      <c r="H332" s="44"/>
      <c r="I332" s="226"/>
      <c r="J332" s="44"/>
      <c r="K332" s="44"/>
      <c r="L332" s="48"/>
      <c r="M332" s="227"/>
      <c r="N332" s="228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311</v>
      </c>
      <c r="AU332" s="20" t="s">
        <v>82</v>
      </c>
    </row>
    <row r="333" s="2" customFormat="1" ht="16.5" customHeight="1">
      <c r="A333" s="42"/>
      <c r="B333" s="43"/>
      <c r="C333" s="211" t="s">
        <v>534</v>
      </c>
      <c r="D333" s="211" t="s">
        <v>176</v>
      </c>
      <c r="E333" s="212" t="s">
        <v>5021</v>
      </c>
      <c r="F333" s="213" t="s">
        <v>5022</v>
      </c>
      <c r="G333" s="214" t="s">
        <v>247</v>
      </c>
      <c r="H333" s="215">
        <v>40</v>
      </c>
      <c r="I333" s="216"/>
      <c r="J333" s="217">
        <f>ROUND(I333*H333,2)</f>
        <v>0</v>
      </c>
      <c r="K333" s="213" t="s">
        <v>3562</v>
      </c>
      <c r="L333" s="48"/>
      <c r="M333" s="218" t="s">
        <v>30</v>
      </c>
      <c r="N333" s="219" t="s">
        <v>44</v>
      </c>
      <c r="O333" s="88"/>
      <c r="P333" s="220">
        <f>O333*H333</f>
        <v>0</v>
      </c>
      <c r="Q333" s="220">
        <v>0</v>
      </c>
      <c r="R333" s="220">
        <f>Q333*H333</f>
        <v>0</v>
      </c>
      <c r="S333" s="220">
        <v>0</v>
      </c>
      <c r="T333" s="221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2" t="s">
        <v>1274</v>
      </c>
      <c r="AT333" s="222" t="s">
        <v>176</v>
      </c>
      <c r="AU333" s="222" t="s">
        <v>82</v>
      </c>
      <c r="AY333" s="20" t="s">
        <v>175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20" t="s">
        <v>80</v>
      </c>
      <c r="BK333" s="223">
        <f>ROUND(I333*H333,2)</f>
        <v>0</v>
      </c>
      <c r="BL333" s="20" t="s">
        <v>1274</v>
      </c>
      <c r="BM333" s="222" t="s">
        <v>5365</v>
      </c>
    </row>
    <row r="334" s="2" customFormat="1">
      <c r="A334" s="42"/>
      <c r="B334" s="43"/>
      <c r="C334" s="44"/>
      <c r="D334" s="224" t="s">
        <v>183</v>
      </c>
      <c r="E334" s="44"/>
      <c r="F334" s="225" t="s">
        <v>5024</v>
      </c>
      <c r="G334" s="44"/>
      <c r="H334" s="44"/>
      <c r="I334" s="226"/>
      <c r="J334" s="44"/>
      <c r="K334" s="44"/>
      <c r="L334" s="48"/>
      <c r="M334" s="227"/>
      <c r="N334" s="228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183</v>
      </c>
      <c r="AU334" s="20" t="s">
        <v>82</v>
      </c>
    </row>
    <row r="335" s="2" customFormat="1">
      <c r="A335" s="42"/>
      <c r="B335" s="43"/>
      <c r="C335" s="44"/>
      <c r="D335" s="229" t="s">
        <v>185</v>
      </c>
      <c r="E335" s="44"/>
      <c r="F335" s="230" t="s">
        <v>5366</v>
      </c>
      <c r="G335" s="44"/>
      <c r="H335" s="44"/>
      <c r="I335" s="226"/>
      <c r="J335" s="44"/>
      <c r="K335" s="44"/>
      <c r="L335" s="48"/>
      <c r="M335" s="227"/>
      <c r="N335" s="228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0" t="s">
        <v>185</v>
      </c>
      <c r="AU335" s="20" t="s">
        <v>82</v>
      </c>
    </row>
    <row r="336" s="2" customFormat="1">
      <c r="A336" s="42"/>
      <c r="B336" s="43"/>
      <c r="C336" s="44"/>
      <c r="D336" s="224" t="s">
        <v>311</v>
      </c>
      <c r="E336" s="44"/>
      <c r="F336" s="274" t="s">
        <v>5367</v>
      </c>
      <c r="G336" s="44"/>
      <c r="H336" s="44"/>
      <c r="I336" s="226"/>
      <c r="J336" s="44"/>
      <c r="K336" s="44"/>
      <c r="L336" s="48"/>
      <c r="M336" s="227"/>
      <c r="N336" s="228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0" t="s">
        <v>311</v>
      </c>
      <c r="AU336" s="20" t="s">
        <v>82</v>
      </c>
    </row>
    <row r="337" s="2" customFormat="1" ht="16.5" customHeight="1">
      <c r="A337" s="42"/>
      <c r="B337" s="43"/>
      <c r="C337" s="211" t="s">
        <v>540</v>
      </c>
      <c r="D337" s="211" t="s">
        <v>176</v>
      </c>
      <c r="E337" s="212" t="s">
        <v>5368</v>
      </c>
      <c r="F337" s="213" t="s">
        <v>5369</v>
      </c>
      <c r="G337" s="214" t="s">
        <v>247</v>
      </c>
      <c r="H337" s="215">
        <v>40</v>
      </c>
      <c r="I337" s="216"/>
      <c r="J337" s="217">
        <f>ROUND(I337*H337,2)</f>
        <v>0</v>
      </c>
      <c r="K337" s="213" t="s">
        <v>3562</v>
      </c>
      <c r="L337" s="48"/>
      <c r="M337" s="218" t="s">
        <v>30</v>
      </c>
      <c r="N337" s="219" t="s">
        <v>44</v>
      </c>
      <c r="O337" s="88"/>
      <c r="P337" s="220">
        <f>O337*H337</f>
        <v>0</v>
      </c>
      <c r="Q337" s="220">
        <v>1E-05</v>
      </c>
      <c r="R337" s="220">
        <f>Q337*H337</f>
        <v>0.0004</v>
      </c>
      <c r="S337" s="220">
        <v>0</v>
      </c>
      <c r="T337" s="221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22" t="s">
        <v>1274</v>
      </c>
      <c r="AT337" s="222" t="s">
        <v>176</v>
      </c>
      <c r="AU337" s="222" t="s">
        <v>82</v>
      </c>
      <c r="AY337" s="20" t="s">
        <v>175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20" t="s">
        <v>80</v>
      </c>
      <c r="BK337" s="223">
        <f>ROUND(I337*H337,2)</f>
        <v>0</v>
      </c>
      <c r="BL337" s="20" t="s">
        <v>1274</v>
      </c>
      <c r="BM337" s="222" t="s">
        <v>5370</v>
      </c>
    </row>
    <row r="338" s="2" customFormat="1">
      <c r="A338" s="42"/>
      <c r="B338" s="43"/>
      <c r="C338" s="44"/>
      <c r="D338" s="224" t="s">
        <v>183</v>
      </c>
      <c r="E338" s="44"/>
      <c r="F338" s="225" t="s">
        <v>5369</v>
      </c>
      <c r="G338" s="44"/>
      <c r="H338" s="44"/>
      <c r="I338" s="226"/>
      <c r="J338" s="44"/>
      <c r="K338" s="44"/>
      <c r="L338" s="48"/>
      <c r="M338" s="227"/>
      <c r="N338" s="228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0" t="s">
        <v>183</v>
      </c>
      <c r="AU338" s="20" t="s">
        <v>82</v>
      </c>
    </row>
    <row r="339" s="2" customFormat="1">
      <c r="A339" s="42"/>
      <c r="B339" s="43"/>
      <c r="C339" s="44"/>
      <c r="D339" s="229" t="s">
        <v>185</v>
      </c>
      <c r="E339" s="44"/>
      <c r="F339" s="230" t="s">
        <v>5371</v>
      </c>
      <c r="G339" s="44"/>
      <c r="H339" s="44"/>
      <c r="I339" s="226"/>
      <c r="J339" s="44"/>
      <c r="K339" s="44"/>
      <c r="L339" s="48"/>
      <c r="M339" s="227"/>
      <c r="N339" s="228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0" t="s">
        <v>185</v>
      </c>
      <c r="AU339" s="20" t="s">
        <v>82</v>
      </c>
    </row>
    <row r="340" s="2" customFormat="1">
      <c r="A340" s="42"/>
      <c r="B340" s="43"/>
      <c r="C340" s="44"/>
      <c r="D340" s="224" t="s">
        <v>311</v>
      </c>
      <c r="E340" s="44"/>
      <c r="F340" s="274" t="s">
        <v>5372</v>
      </c>
      <c r="G340" s="44"/>
      <c r="H340" s="44"/>
      <c r="I340" s="226"/>
      <c r="J340" s="44"/>
      <c r="K340" s="44"/>
      <c r="L340" s="48"/>
      <c r="M340" s="227"/>
      <c r="N340" s="228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0" t="s">
        <v>311</v>
      </c>
      <c r="AU340" s="20" t="s">
        <v>82</v>
      </c>
    </row>
    <row r="341" s="11" customFormat="1" ht="22.8" customHeight="1">
      <c r="A341" s="11"/>
      <c r="B341" s="197"/>
      <c r="C341" s="198"/>
      <c r="D341" s="199" t="s">
        <v>72</v>
      </c>
      <c r="E341" s="285" t="s">
        <v>5028</v>
      </c>
      <c r="F341" s="285" t="s">
        <v>5029</v>
      </c>
      <c r="G341" s="198"/>
      <c r="H341" s="198"/>
      <c r="I341" s="201"/>
      <c r="J341" s="286">
        <f>BK341</f>
        <v>0</v>
      </c>
      <c r="K341" s="198"/>
      <c r="L341" s="203"/>
      <c r="M341" s="204"/>
      <c r="N341" s="205"/>
      <c r="O341" s="205"/>
      <c r="P341" s="206">
        <f>SUM(P342:P470)</f>
        <v>0</v>
      </c>
      <c r="Q341" s="205"/>
      <c r="R341" s="206">
        <f>SUM(R342:R470)</f>
        <v>0</v>
      </c>
      <c r="S341" s="205"/>
      <c r="T341" s="207">
        <f>SUM(T342:T470)</f>
        <v>0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R341" s="208" t="s">
        <v>196</v>
      </c>
      <c r="AT341" s="209" t="s">
        <v>72</v>
      </c>
      <c r="AU341" s="209" t="s">
        <v>80</v>
      </c>
      <c r="AY341" s="208" t="s">
        <v>175</v>
      </c>
      <c r="BK341" s="210">
        <f>SUM(BK342:BK470)</f>
        <v>0</v>
      </c>
    </row>
    <row r="342" s="2" customFormat="1" ht="21.75" customHeight="1">
      <c r="A342" s="42"/>
      <c r="B342" s="43"/>
      <c r="C342" s="211" t="s">
        <v>550</v>
      </c>
      <c r="D342" s="211" t="s">
        <v>176</v>
      </c>
      <c r="E342" s="212" t="s">
        <v>5373</v>
      </c>
      <c r="F342" s="213" t="s">
        <v>5374</v>
      </c>
      <c r="G342" s="214" t="s">
        <v>5375</v>
      </c>
      <c r="H342" s="215">
        <v>2</v>
      </c>
      <c r="I342" s="216"/>
      <c r="J342" s="217">
        <f>ROUND(I342*H342,2)</f>
        <v>0</v>
      </c>
      <c r="K342" s="213" t="s">
        <v>3562</v>
      </c>
      <c r="L342" s="48"/>
      <c r="M342" s="218" t="s">
        <v>30</v>
      </c>
      <c r="N342" s="219" t="s">
        <v>44</v>
      </c>
      <c r="O342" s="88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22" t="s">
        <v>1274</v>
      </c>
      <c r="AT342" s="222" t="s">
        <v>176</v>
      </c>
      <c r="AU342" s="222" t="s">
        <v>82</v>
      </c>
      <c r="AY342" s="20" t="s">
        <v>175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0" t="s">
        <v>80</v>
      </c>
      <c r="BK342" s="223">
        <f>ROUND(I342*H342,2)</f>
        <v>0</v>
      </c>
      <c r="BL342" s="20" t="s">
        <v>1274</v>
      </c>
      <c r="BM342" s="222" t="s">
        <v>5376</v>
      </c>
    </row>
    <row r="343" s="2" customFormat="1">
      <c r="A343" s="42"/>
      <c r="B343" s="43"/>
      <c r="C343" s="44"/>
      <c r="D343" s="224" t="s">
        <v>183</v>
      </c>
      <c r="E343" s="44"/>
      <c r="F343" s="225" t="s">
        <v>5377</v>
      </c>
      <c r="G343" s="44"/>
      <c r="H343" s="44"/>
      <c r="I343" s="226"/>
      <c r="J343" s="44"/>
      <c r="K343" s="44"/>
      <c r="L343" s="48"/>
      <c r="M343" s="227"/>
      <c r="N343" s="228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0" t="s">
        <v>183</v>
      </c>
      <c r="AU343" s="20" t="s">
        <v>82</v>
      </c>
    </row>
    <row r="344" s="2" customFormat="1">
      <c r="A344" s="42"/>
      <c r="B344" s="43"/>
      <c r="C344" s="44"/>
      <c r="D344" s="229" t="s">
        <v>185</v>
      </c>
      <c r="E344" s="44"/>
      <c r="F344" s="230" t="s">
        <v>5378</v>
      </c>
      <c r="G344" s="44"/>
      <c r="H344" s="44"/>
      <c r="I344" s="226"/>
      <c r="J344" s="44"/>
      <c r="K344" s="44"/>
      <c r="L344" s="48"/>
      <c r="M344" s="227"/>
      <c r="N344" s="228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0" t="s">
        <v>185</v>
      </c>
      <c r="AU344" s="20" t="s">
        <v>82</v>
      </c>
    </row>
    <row r="345" s="2" customFormat="1">
      <c r="A345" s="42"/>
      <c r="B345" s="43"/>
      <c r="C345" s="44"/>
      <c r="D345" s="224" t="s">
        <v>311</v>
      </c>
      <c r="E345" s="44"/>
      <c r="F345" s="274" t="s">
        <v>5379</v>
      </c>
      <c r="G345" s="44"/>
      <c r="H345" s="44"/>
      <c r="I345" s="226"/>
      <c r="J345" s="44"/>
      <c r="K345" s="44"/>
      <c r="L345" s="48"/>
      <c r="M345" s="227"/>
      <c r="N345" s="228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0" t="s">
        <v>311</v>
      </c>
      <c r="AU345" s="20" t="s">
        <v>82</v>
      </c>
    </row>
    <row r="346" s="2" customFormat="1" ht="16.5" customHeight="1">
      <c r="A346" s="42"/>
      <c r="B346" s="43"/>
      <c r="C346" s="211" t="s">
        <v>556</v>
      </c>
      <c r="D346" s="211" t="s">
        <v>176</v>
      </c>
      <c r="E346" s="212" t="s">
        <v>5380</v>
      </c>
      <c r="F346" s="213" t="s">
        <v>5381</v>
      </c>
      <c r="G346" s="214" t="s">
        <v>5375</v>
      </c>
      <c r="H346" s="215">
        <v>2</v>
      </c>
      <c r="I346" s="216"/>
      <c r="J346" s="217">
        <f>ROUND(I346*H346,2)</f>
        <v>0</v>
      </c>
      <c r="K346" s="213" t="s">
        <v>3562</v>
      </c>
      <c r="L346" s="48"/>
      <c r="M346" s="218" t="s">
        <v>30</v>
      </c>
      <c r="N346" s="219" t="s">
        <v>44</v>
      </c>
      <c r="O346" s="88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22" t="s">
        <v>1274</v>
      </c>
      <c r="AT346" s="222" t="s">
        <v>176</v>
      </c>
      <c r="AU346" s="222" t="s">
        <v>82</v>
      </c>
      <c r="AY346" s="20" t="s">
        <v>175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20" t="s">
        <v>80</v>
      </c>
      <c r="BK346" s="223">
        <f>ROUND(I346*H346,2)</f>
        <v>0</v>
      </c>
      <c r="BL346" s="20" t="s">
        <v>1274</v>
      </c>
      <c r="BM346" s="222" t="s">
        <v>5382</v>
      </c>
    </row>
    <row r="347" s="2" customFormat="1">
      <c r="A347" s="42"/>
      <c r="B347" s="43"/>
      <c r="C347" s="44"/>
      <c r="D347" s="224" t="s">
        <v>183</v>
      </c>
      <c r="E347" s="44"/>
      <c r="F347" s="225" t="s">
        <v>5383</v>
      </c>
      <c r="G347" s="44"/>
      <c r="H347" s="44"/>
      <c r="I347" s="226"/>
      <c r="J347" s="44"/>
      <c r="K347" s="44"/>
      <c r="L347" s="48"/>
      <c r="M347" s="227"/>
      <c r="N347" s="228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0" t="s">
        <v>183</v>
      </c>
      <c r="AU347" s="20" t="s">
        <v>82</v>
      </c>
    </row>
    <row r="348" s="2" customFormat="1">
      <c r="A348" s="42"/>
      <c r="B348" s="43"/>
      <c r="C348" s="44"/>
      <c r="D348" s="229" t="s">
        <v>185</v>
      </c>
      <c r="E348" s="44"/>
      <c r="F348" s="230" t="s">
        <v>5384</v>
      </c>
      <c r="G348" s="44"/>
      <c r="H348" s="44"/>
      <c r="I348" s="226"/>
      <c r="J348" s="44"/>
      <c r="K348" s="44"/>
      <c r="L348" s="48"/>
      <c r="M348" s="227"/>
      <c r="N348" s="228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0" t="s">
        <v>185</v>
      </c>
      <c r="AU348" s="20" t="s">
        <v>82</v>
      </c>
    </row>
    <row r="349" s="2" customFormat="1">
      <c r="A349" s="42"/>
      <c r="B349" s="43"/>
      <c r="C349" s="44"/>
      <c r="D349" s="224" t="s">
        <v>311</v>
      </c>
      <c r="E349" s="44"/>
      <c r="F349" s="274" t="s">
        <v>5379</v>
      </c>
      <c r="G349" s="44"/>
      <c r="H349" s="44"/>
      <c r="I349" s="226"/>
      <c r="J349" s="44"/>
      <c r="K349" s="44"/>
      <c r="L349" s="48"/>
      <c r="M349" s="227"/>
      <c r="N349" s="228"/>
      <c r="O349" s="88"/>
      <c r="P349" s="88"/>
      <c r="Q349" s="88"/>
      <c r="R349" s="88"/>
      <c r="S349" s="88"/>
      <c r="T349" s="89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T349" s="20" t="s">
        <v>311</v>
      </c>
      <c r="AU349" s="20" t="s">
        <v>82</v>
      </c>
    </row>
    <row r="350" s="2" customFormat="1" ht="16.5" customHeight="1">
      <c r="A350" s="42"/>
      <c r="B350" s="43"/>
      <c r="C350" s="211" t="s">
        <v>564</v>
      </c>
      <c r="D350" s="211" t="s">
        <v>176</v>
      </c>
      <c r="E350" s="212" t="s">
        <v>5385</v>
      </c>
      <c r="F350" s="213" t="s">
        <v>5386</v>
      </c>
      <c r="G350" s="214" t="s">
        <v>567</v>
      </c>
      <c r="H350" s="215">
        <v>1</v>
      </c>
      <c r="I350" s="216"/>
      <c r="J350" s="217">
        <f>ROUND(I350*H350,2)</f>
        <v>0</v>
      </c>
      <c r="K350" s="213" t="s">
        <v>3562</v>
      </c>
      <c r="L350" s="48"/>
      <c r="M350" s="218" t="s">
        <v>30</v>
      </c>
      <c r="N350" s="219" t="s">
        <v>44</v>
      </c>
      <c r="O350" s="88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22" t="s">
        <v>1274</v>
      </c>
      <c r="AT350" s="222" t="s">
        <v>176</v>
      </c>
      <c r="AU350" s="222" t="s">
        <v>82</v>
      </c>
      <c r="AY350" s="20" t="s">
        <v>175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20" t="s">
        <v>80</v>
      </c>
      <c r="BK350" s="223">
        <f>ROUND(I350*H350,2)</f>
        <v>0</v>
      </c>
      <c r="BL350" s="20" t="s">
        <v>1274</v>
      </c>
      <c r="BM350" s="222" t="s">
        <v>5387</v>
      </c>
    </row>
    <row r="351" s="2" customFormat="1">
      <c r="A351" s="42"/>
      <c r="B351" s="43"/>
      <c r="C351" s="44"/>
      <c r="D351" s="224" t="s">
        <v>183</v>
      </c>
      <c r="E351" s="44"/>
      <c r="F351" s="225" t="s">
        <v>5388</v>
      </c>
      <c r="G351" s="44"/>
      <c r="H351" s="44"/>
      <c r="I351" s="226"/>
      <c r="J351" s="44"/>
      <c r="K351" s="44"/>
      <c r="L351" s="48"/>
      <c r="M351" s="227"/>
      <c r="N351" s="228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0" t="s">
        <v>183</v>
      </c>
      <c r="AU351" s="20" t="s">
        <v>82</v>
      </c>
    </row>
    <row r="352" s="2" customFormat="1">
      <c r="A352" s="42"/>
      <c r="B352" s="43"/>
      <c r="C352" s="44"/>
      <c r="D352" s="229" t="s">
        <v>185</v>
      </c>
      <c r="E352" s="44"/>
      <c r="F352" s="230" t="s">
        <v>5389</v>
      </c>
      <c r="G352" s="44"/>
      <c r="H352" s="44"/>
      <c r="I352" s="226"/>
      <c r="J352" s="44"/>
      <c r="K352" s="44"/>
      <c r="L352" s="48"/>
      <c r="M352" s="227"/>
      <c r="N352" s="228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0" t="s">
        <v>185</v>
      </c>
      <c r="AU352" s="20" t="s">
        <v>82</v>
      </c>
    </row>
    <row r="353" s="2" customFormat="1">
      <c r="A353" s="42"/>
      <c r="B353" s="43"/>
      <c r="C353" s="44"/>
      <c r="D353" s="224" t="s">
        <v>311</v>
      </c>
      <c r="E353" s="44"/>
      <c r="F353" s="274" t="s">
        <v>5390</v>
      </c>
      <c r="G353" s="44"/>
      <c r="H353" s="44"/>
      <c r="I353" s="226"/>
      <c r="J353" s="44"/>
      <c r="K353" s="44"/>
      <c r="L353" s="48"/>
      <c r="M353" s="227"/>
      <c r="N353" s="228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0" t="s">
        <v>311</v>
      </c>
      <c r="AU353" s="20" t="s">
        <v>82</v>
      </c>
    </row>
    <row r="354" s="2" customFormat="1" ht="16.5" customHeight="1">
      <c r="A354" s="42"/>
      <c r="B354" s="43"/>
      <c r="C354" s="211" t="s">
        <v>574</v>
      </c>
      <c r="D354" s="211" t="s">
        <v>176</v>
      </c>
      <c r="E354" s="212" t="s">
        <v>5391</v>
      </c>
      <c r="F354" s="213" t="s">
        <v>5392</v>
      </c>
      <c r="G354" s="214" t="s">
        <v>567</v>
      </c>
      <c r="H354" s="215">
        <v>7</v>
      </c>
      <c r="I354" s="216"/>
      <c r="J354" s="217">
        <f>ROUND(I354*H354,2)</f>
        <v>0</v>
      </c>
      <c r="K354" s="213" t="s">
        <v>3562</v>
      </c>
      <c r="L354" s="48"/>
      <c r="M354" s="218" t="s">
        <v>30</v>
      </c>
      <c r="N354" s="219" t="s">
        <v>44</v>
      </c>
      <c r="O354" s="88"/>
      <c r="P354" s="220">
        <f>O354*H354</f>
        <v>0</v>
      </c>
      <c r="Q354" s="220">
        <v>0</v>
      </c>
      <c r="R354" s="220">
        <f>Q354*H354</f>
        <v>0</v>
      </c>
      <c r="S354" s="220">
        <v>0</v>
      </c>
      <c r="T354" s="221">
        <f>S354*H354</f>
        <v>0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R354" s="222" t="s">
        <v>1274</v>
      </c>
      <c r="AT354" s="222" t="s">
        <v>176</v>
      </c>
      <c r="AU354" s="222" t="s">
        <v>82</v>
      </c>
      <c r="AY354" s="20" t="s">
        <v>175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20" t="s">
        <v>80</v>
      </c>
      <c r="BK354" s="223">
        <f>ROUND(I354*H354,2)</f>
        <v>0</v>
      </c>
      <c r="BL354" s="20" t="s">
        <v>1274</v>
      </c>
      <c r="BM354" s="222" t="s">
        <v>5393</v>
      </c>
    </row>
    <row r="355" s="2" customFormat="1">
      <c r="A355" s="42"/>
      <c r="B355" s="43"/>
      <c r="C355" s="44"/>
      <c r="D355" s="224" t="s">
        <v>183</v>
      </c>
      <c r="E355" s="44"/>
      <c r="F355" s="225" t="s">
        <v>5394</v>
      </c>
      <c r="G355" s="44"/>
      <c r="H355" s="44"/>
      <c r="I355" s="226"/>
      <c r="J355" s="44"/>
      <c r="K355" s="44"/>
      <c r="L355" s="48"/>
      <c r="M355" s="227"/>
      <c r="N355" s="228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0" t="s">
        <v>183</v>
      </c>
      <c r="AU355" s="20" t="s">
        <v>82</v>
      </c>
    </row>
    <row r="356" s="2" customFormat="1">
      <c r="A356" s="42"/>
      <c r="B356" s="43"/>
      <c r="C356" s="44"/>
      <c r="D356" s="229" t="s">
        <v>185</v>
      </c>
      <c r="E356" s="44"/>
      <c r="F356" s="230" t="s">
        <v>5395</v>
      </c>
      <c r="G356" s="44"/>
      <c r="H356" s="44"/>
      <c r="I356" s="226"/>
      <c r="J356" s="44"/>
      <c r="K356" s="44"/>
      <c r="L356" s="48"/>
      <c r="M356" s="227"/>
      <c r="N356" s="228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0" t="s">
        <v>185</v>
      </c>
      <c r="AU356" s="20" t="s">
        <v>82</v>
      </c>
    </row>
    <row r="357" s="2" customFormat="1">
      <c r="A357" s="42"/>
      <c r="B357" s="43"/>
      <c r="C357" s="44"/>
      <c r="D357" s="224" t="s">
        <v>311</v>
      </c>
      <c r="E357" s="44"/>
      <c r="F357" s="274" t="s">
        <v>5390</v>
      </c>
      <c r="G357" s="44"/>
      <c r="H357" s="44"/>
      <c r="I357" s="226"/>
      <c r="J357" s="44"/>
      <c r="K357" s="44"/>
      <c r="L357" s="48"/>
      <c r="M357" s="227"/>
      <c r="N357" s="228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0" t="s">
        <v>311</v>
      </c>
      <c r="AU357" s="20" t="s">
        <v>82</v>
      </c>
    </row>
    <row r="358" s="13" customFormat="1">
      <c r="A358" s="13"/>
      <c r="B358" s="241"/>
      <c r="C358" s="242"/>
      <c r="D358" s="224" t="s">
        <v>187</v>
      </c>
      <c r="E358" s="243" t="s">
        <v>30</v>
      </c>
      <c r="F358" s="244" t="s">
        <v>5396</v>
      </c>
      <c r="G358" s="242"/>
      <c r="H358" s="245">
        <v>2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1" t="s">
        <v>187</v>
      </c>
      <c r="AU358" s="251" t="s">
        <v>82</v>
      </c>
      <c r="AV358" s="13" t="s">
        <v>82</v>
      </c>
      <c r="AW358" s="13" t="s">
        <v>36</v>
      </c>
      <c r="AX358" s="13" t="s">
        <v>73</v>
      </c>
      <c r="AY358" s="251" t="s">
        <v>175</v>
      </c>
    </row>
    <row r="359" s="13" customFormat="1">
      <c r="A359" s="13"/>
      <c r="B359" s="241"/>
      <c r="C359" s="242"/>
      <c r="D359" s="224" t="s">
        <v>187</v>
      </c>
      <c r="E359" s="243" t="s">
        <v>30</v>
      </c>
      <c r="F359" s="244" t="s">
        <v>5397</v>
      </c>
      <c r="G359" s="242"/>
      <c r="H359" s="245">
        <v>2</v>
      </c>
      <c r="I359" s="246"/>
      <c r="J359" s="242"/>
      <c r="K359" s="242"/>
      <c r="L359" s="247"/>
      <c r="M359" s="248"/>
      <c r="N359" s="249"/>
      <c r="O359" s="249"/>
      <c r="P359" s="249"/>
      <c r="Q359" s="249"/>
      <c r="R359" s="249"/>
      <c r="S359" s="249"/>
      <c r="T359" s="250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1" t="s">
        <v>187</v>
      </c>
      <c r="AU359" s="251" t="s">
        <v>82</v>
      </c>
      <c r="AV359" s="13" t="s">
        <v>82</v>
      </c>
      <c r="AW359" s="13" t="s">
        <v>36</v>
      </c>
      <c r="AX359" s="13" t="s">
        <v>73</v>
      </c>
      <c r="AY359" s="251" t="s">
        <v>175</v>
      </c>
    </row>
    <row r="360" s="13" customFormat="1">
      <c r="A360" s="13"/>
      <c r="B360" s="241"/>
      <c r="C360" s="242"/>
      <c r="D360" s="224" t="s">
        <v>187</v>
      </c>
      <c r="E360" s="243" t="s">
        <v>30</v>
      </c>
      <c r="F360" s="244" t="s">
        <v>5398</v>
      </c>
      <c r="G360" s="242"/>
      <c r="H360" s="245">
        <v>2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1" t="s">
        <v>187</v>
      </c>
      <c r="AU360" s="251" t="s">
        <v>82</v>
      </c>
      <c r="AV360" s="13" t="s">
        <v>82</v>
      </c>
      <c r="AW360" s="13" t="s">
        <v>36</v>
      </c>
      <c r="AX360" s="13" t="s">
        <v>73</v>
      </c>
      <c r="AY360" s="251" t="s">
        <v>175</v>
      </c>
    </row>
    <row r="361" s="13" customFormat="1">
      <c r="A361" s="13"/>
      <c r="B361" s="241"/>
      <c r="C361" s="242"/>
      <c r="D361" s="224" t="s">
        <v>187</v>
      </c>
      <c r="E361" s="243" t="s">
        <v>30</v>
      </c>
      <c r="F361" s="244" t="s">
        <v>5399</v>
      </c>
      <c r="G361" s="242"/>
      <c r="H361" s="245">
        <v>1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1" t="s">
        <v>187</v>
      </c>
      <c r="AU361" s="251" t="s">
        <v>82</v>
      </c>
      <c r="AV361" s="13" t="s">
        <v>82</v>
      </c>
      <c r="AW361" s="13" t="s">
        <v>36</v>
      </c>
      <c r="AX361" s="13" t="s">
        <v>73</v>
      </c>
      <c r="AY361" s="251" t="s">
        <v>175</v>
      </c>
    </row>
    <row r="362" s="14" customFormat="1">
      <c r="A362" s="14"/>
      <c r="B362" s="252"/>
      <c r="C362" s="253"/>
      <c r="D362" s="224" t="s">
        <v>187</v>
      </c>
      <c r="E362" s="254" t="s">
        <v>30</v>
      </c>
      <c r="F362" s="255" t="s">
        <v>190</v>
      </c>
      <c r="G362" s="253"/>
      <c r="H362" s="256">
        <v>7</v>
      </c>
      <c r="I362" s="257"/>
      <c r="J362" s="253"/>
      <c r="K362" s="253"/>
      <c r="L362" s="258"/>
      <c r="M362" s="259"/>
      <c r="N362" s="260"/>
      <c r="O362" s="260"/>
      <c r="P362" s="260"/>
      <c r="Q362" s="260"/>
      <c r="R362" s="260"/>
      <c r="S362" s="260"/>
      <c r="T362" s="26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2" t="s">
        <v>187</v>
      </c>
      <c r="AU362" s="262" t="s">
        <v>82</v>
      </c>
      <c r="AV362" s="14" t="s">
        <v>181</v>
      </c>
      <c r="AW362" s="14" t="s">
        <v>36</v>
      </c>
      <c r="AX362" s="14" t="s">
        <v>80</v>
      </c>
      <c r="AY362" s="262" t="s">
        <v>175</v>
      </c>
    </row>
    <row r="363" s="2" customFormat="1" ht="16.5" customHeight="1">
      <c r="A363" s="42"/>
      <c r="B363" s="43"/>
      <c r="C363" s="211" t="s">
        <v>581</v>
      </c>
      <c r="D363" s="211" t="s">
        <v>176</v>
      </c>
      <c r="E363" s="212" t="s">
        <v>5400</v>
      </c>
      <c r="F363" s="213" t="s">
        <v>5401</v>
      </c>
      <c r="G363" s="214" t="s">
        <v>567</v>
      </c>
      <c r="H363" s="215">
        <v>1</v>
      </c>
      <c r="I363" s="216"/>
      <c r="J363" s="217">
        <f>ROUND(I363*H363,2)</f>
        <v>0</v>
      </c>
      <c r="K363" s="213" t="s">
        <v>3562</v>
      </c>
      <c r="L363" s="48"/>
      <c r="M363" s="218" t="s">
        <v>30</v>
      </c>
      <c r="N363" s="219" t="s">
        <v>44</v>
      </c>
      <c r="O363" s="88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R363" s="222" t="s">
        <v>1274</v>
      </c>
      <c r="AT363" s="222" t="s">
        <v>176</v>
      </c>
      <c r="AU363" s="222" t="s">
        <v>82</v>
      </c>
      <c r="AY363" s="20" t="s">
        <v>175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20" t="s">
        <v>80</v>
      </c>
      <c r="BK363" s="223">
        <f>ROUND(I363*H363,2)</f>
        <v>0</v>
      </c>
      <c r="BL363" s="20" t="s">
        <v>1274</v>
      </c>
      <c r="BM363" s="222" t="s">
        <v>5402</v>
      </c>
    </row>
    <row r="364" s="2" customFormat="1">
      <c r="A364" s="42"/>
      <c r="B364" s="43"/>
      <c r="C364" s="44"/>
      <c r="D364" s="224" t="s">
        <v>183</v>
      </c>
      <c r="E364" s="44"/>
      <c r="F364" s="225" t="s">
        <v>5403</v>
      </c>
      <c r="G364" s="44"/>
      <c r="H364" s="44"/>
      <c r="I364" s="226"/>
      <c r="J364" s="44"/>
      <c r="K364" s="44"/>
      <c r="L364" s="48"/>
      <c r="M364" s="227"/>
      <c r="N364" s="228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0" t="s">
        <v>183</v>
      </c>
      <c r="AU364" s="20" t="s">
        <v>82</v>
      </c>
    </row>
    <row r="365" s="2" customFormat="1">
      <c r="A365" s="42"/>
      <c r="B365" s="43"/>
      <c r="C365" s="44"/>
      <c r="D365" s="229" t="s">
        <v>185</v>
      </c>
      <c r="E365" s="44"/>
      <c r="F365" s="230" t="s">
        <v>5404</v>
      </c>
      <c r="G365" s="44"/>
      <c r="H365" s="44"/>
      <c r="I365" s="226"/>
      <c r="J365" s="44"/>
      <c r="K365" s="44"/>
      <c r="L365" s="48"/>
      <c r="M365" s="227"/>
      <c r="N365" s="228"/>
      <c r="O365" s="88"/>
      <c r="P365" s="88"/>
      <c r="Q365" s="88"/>
      <c r="R365" s="88"/>
      <c r="S365" s="88"/>
      <c r="T365" s="89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T365" s="20" t="s">
        <v>185</v>
      </c>
      <c r="AU365" s="20" t="s">
        <v>82</v>
      </c>
    </row>
    <row r="366" s="2" customFormat="1">
      <c r="A366" s="42"/>
      <c r="B366" s="43"/>
      <c r="C366" s="44"/>
      <c r="D366" s="224" t="s">
        <v>311</v>
      </c>
      <c r="E366" s="44"/>
      <c r="F366" s="274" t="s">
        <v>5390</v>
      </c>
      <c r="G366" s="44"/>
      <c r="H366" s="44"/>
      <c r="I366" s="226"/>
      <c r="J366" s="44"/>
      <c r="K366" s="44"/>
      <c r="L366" s="48"/>
      <c r="M366" s="227"/>
      <c r="N366" s="228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0" t="s">
        <v>311</v>
      </c>
      <c r="AU366" s="20" t="s">
        <v>82</v>
      </c>
    </row>
    <row r="367" s="2" customFormat="1" ht="16.5" customHeight="1">
      <c r="A367" s="42"/>
      <c r="B367" s="43"/>
      <c r="C367" s="211" t="s">
        <v>587</v>
      </c>
      <c r="D367" s="211" t="s">
        <v>176</v>
      </c>
      <c r="E367" s="212" t="s">
        <v>5405</v>
      </c>
      <c r="F367" s="213" t="s">
        <v>5406</v>
      </c>
      <c r="G367" s="214" t="s">
        <v>567</v>
      </c>
      <c r="H367" s="215">
        <v>1</v>
      </c>
      <c r="I367" s="216"/>
      <c r="J367" s="217">
        <f>ROUND(I367*H367,2)</f>
        <v>0</v>
      </c>
      <c r="K367" s="213" t="s">
        <v>3562</v>
      </c>
      <c r="L367" s="48"/>
      <c r="M367" s="218" t="s">
        <v>30</v>
      </c>
      <c r="N367" s="219" t="s">
        <v>44</v>
      </c>
      <c r="O367" s="88"/>
      <c r="P367" s="220">
        <f>O367*H367</f>
        <v>0</v>
      </c>
      <c r="Q367" s="220">
        <v>0</v>
      </c>
      <c r="R367" s="220">
        <f>Q367*H367</f>
        <v>0</v>
      </c>
      <c r="S367" s="220">
        <v>0</v>
      </c>
      <c r="T367" s="221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22" t="s">
        <v>1274</v>
      </c>
      <c r="AT367" s="222" t="s">
        <v>176</v>
      </c>
      <c r="AU367" s="222" t="s">
        <v>82</v>
      </c>
      <c r="AY367" s="20" t="s">
        <v>175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20" t="s">
        <v>80</v>
      </c>
      <c r="BK367" s="223">
        <f>ROUND(I367*H367,2)</f>
        <v>0</v>
      </c>
      <c r="BL367" s="20" t="s">
        <v>1274</v>
      </c>
      <c r="BM367" s="222" t="s">
        <v>5407</v>
      </c>
    </row>
    <row r="368" s="2" customFormat="1">
      <c r="A368" s="42"/>
      <c r="B368" s="43"/>
      <c r="C368" s="44"/>
      <c r="D368" s="224" t="s">
        <v>183</v>
      </c>
      <c r="E368" s="44"/>
      <c r="F368" s="225" t="s">
        <v>5408</v>
      </c>
      <c r="G368" s="44"/>
      <c r="H368" s="44"/>
      <c r="I368" s="226"/>
      <c r="J368" s="44"/>
      <c r="K368" s="44"/>
      <c r="L368" s="48"/>
      <c r="M368" s="227"/>
      <c r="N368" s="228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0" t="s">
        <v>183</v>
      </c>
      <c r="AU368" s="20" t="s">
        <v>82</v>
      </c>
    </row>
    <row r="369" s="2" customFormat="1">
      <c r="A369" s="42"/>
      <c r="B369" s="43"/>
      <c r="C369" s="44"/>
      <c r="D369" s="229" t="s">
        <v>185</v>
      </c>
      <c r="E369" s="44"/>
      <c r="F369" s="230" t="s">
        <v>5409</v>
      </c>
      <c r="G369" s="44"/>
      <c r="H369" s="44"/>
      <c r="I369" s="226"/>
      <c r="J369" s="44"/>
      <c r="K369" s="44"/>
      <c r="L369" s="48"/>
      <c r="M369" s="227"/>
      <c r="N369" s="228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0" t="s">
        <v>185</v>
      </c>
      <c r="AU369" s="20" t="s">
        <v>82</v>
      </c>
    </row>
    <row r="370" s="2" customFormat="1">
      <c r="A370" s="42"/>
      <c r="B370" s="43"/>
      <c r="C370" s="44"/>
      <c r="D370" s="224" t="s">
        <v>311</v>
      </c>
      <c r="E370" s="44"/>
      <c r="F370" s="274" t="s">
        <v>5390</v>
      </c>
      <c r="G370" s="44"/>
      <c r="H370" s="44"/>
      <c r="I370" s="226"/>
      <c r="J370" s="44"/>
      <c r="K370" s="44"/>
      <c r="L370" s="48"/>
      <c r="M370" s="227"/>
      <c r="N370" s="228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0" t="s">
        <v>311</v>
      </c>
      <c r="AU370" s="20" t="s">
        <v>82</v>
      </c>
    </row>
    <row r="371" s="2" customFormat="1" ht="16.5" customHeight="1">
      <c r="A371" s="42"/>
      <c r="B371" s="43"/>
      <c r="C371" s="211" t="s">
        <v>594</v>
      </c>
      <c r="D371" s="211" t="s">
        <v>176</v>
      </c>
      <c r="E371" s="212" t="s">
        <v>5410</v>
      </c>
      <c r="F371" s="213" t="s">
        <v>5411</v>
      </c>
      <c r="G371" s="214" t="s">
        <v>567</v>
      </c>
      <c r="H371" s="215">
        <v>60</v>
      </c>
      <c r="I371" s="216"/>
      <c r="J371" s="217">
        <f>ROUND(I371*H371,2)</f>
        <v>0</v>
      </c>
      <c r="K371" s="213" t="s">
        <v>3562</v>
      </c>
      <c r="L371" s="48"/>
      <c r="M371" s="218" t="s">
        <v>30</v>
      </c>
      <c r="N371" s="219" t="s">
        <v>44</v>
      </c>
      <c r="O371" s="88"/>
      <c r="P371" s="220">
        <f>O371*H371</f>
        <v>0</v>
      </c>
      <c r="Q371" s="220">
        <v>0</v>
      </c>
      <c r="R371" s="220">
        <f>Q371*H371</f>
        <v>0</v>
      </c>
      <c r="S371" s="220">
        <v>0</v>
      </c>
      <c r="T371" s="221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22" t="s">
        <v>1274</v>
      </c>
      <c r="AT371" s="222" t="s">
        <v>176</v>
      </c>
      <c r="AU371" s="222" t="s">
        <v>82</v>
      </c>
      <c r="AY371" s="20" t="s">
        <v>175</v>
      </c>
      <c r="BE371" s="223">
        <f>IF(N371="základní",J371,0)</f>
        <v>0</v>
      </c>
      <c r="BF371" s="223">
        <f>IF(N371="snížená",J371,0)</f>
        <v>0</v>
      </c>
      <c r="BG371" s="223">
        <f>IF(N371="zákl. přenesená",J371,0)</f>
        <v>0</v>
      </c>
      <c r="BH371" s="223">
        <f>IF(N371="sníž. přenesená",J371,0)</f>
        <v>0</v>
      </c>
      <c r="BI371" s="223">
        <f>IF(N371="nulová",J371,0)</f>
        <v>0</v>
      </c>
      <c r="BJ371" s="20" t="s">
        <v>80</v>
      </c>
      <c r="BK371" s="223">
        <f>ROUND(I371*H371,2)</f>
        <v>0</v>
      </c>
      <c r="BL371" s="20" t="s">
        <v>1274</v>
      </c>
      <c r="BM371" s="222" t="s">
        <v>5412</v>
      </c>
    </row>
    <row r="372" s="2" customFormat="1">
      <c r="A372" s="42"/>
      <c r="B372" s="43"/>
      <c r="C372" s="44"/>
      <c r="D372" s="224" t="s">
        <v>183</v>
      </c>
      <c r="E372" s="44"/>
      <c r="F372" s="225" t="s">
        <v>5413</v>
      </c>
      <c r="G372" s="44"/>
      <c r="H372" s="44"/>
      <c r="I372" s="226"/>
      <c r="J372" s="44"/>
      <c r="K372" s="44"/>
      <c r="L372" s="48"/>
      <c r="M372" s="227"/>
      <c r="N372" s="228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0" t="s">
        <v>183</v>
      </c>
      <c r="AU372" s="20" t="s">
        <v>82</v>
      </c>
    </row>
    <row r="373" s="2" customFormat="1">
      <c r="A373" s="42"/>
      <c r="B373" s="43"/>
      <c r="C373" s="44"/>
      <c r="D373" s="229" t="s">
        <v>185</v>
      </c>
      <c r="E373" s="44"/>
      <c r="F373" s="230" t="s">
        <v>5414</v>
      </c>
      <c r="G373" s="44"/>
      <c r="H373" s="44"/>
      <c r="I373" s="226"/>
      <c r="J373" s="44"/>
      <c r="K373" s="44"/>
      <c r="L373" s="48"/>
      <c r="M373" s="227"/>
      <c r="N373" s="228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0" t="s">
        <v>185</v>
      </c>
      <c r="AU373" s="20" t="s">
        <v>82</v>
      </c>
    </row>
    <row r="374" s="2" customFormat="1">
      <c r="A374" s="42"/>
      <c r="B374" s="43"/>
      <c r="C374" s="44"/>
      <c r="D374" s="224" t="s">
        <v>311</v>
      </c>
      <c r="E374" s="44"/>
      <c r="F374" s="274" t="s">
        <v>5379</v>
      </c>
      <c r="G374" s="44"/>
      <c r="H374" s="44"/>
      <c r="I374" s="226"/>
      <c r="J374" s="44"/>
      <c r="K374" s="44"/>
      <c r="L374" s="48"/>
      <c r="M374" s="227"/>
      <c r="N374" s="228"/>
      <c r="O374" s="88"/>
      <c r="P374" s="88"/>
      <c r="Q374" s="88"/>
      <c r="R374" s="88"/>
      <c r="S374" s="88"/>
      <c r="T374" s="89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T374" s="20" t="s">
        <v>311</v>
      </c>
      <c r="AU374" s="20" t="s">
        <v>82</v>
      </c>
    </row>
    <row r="375" s="13" customFormat="1">
      <c r="A375" s="13"/>
      <c r="B375" s="241"/>
      <c r="C375" s="242"/>
      <c r="D375" s="224" t="s">
        <v>187</v>
      </c>
      <c r="E375" s="243" t="s">
        <v>30</v>
      </c>
      <c r="F375" s="244" t="s">
        <v>5415</v>
      </c>
      <c r="G375" s="242"/>
      <c r="H375" s="245">
        <v>60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1" t="s">
        <v>187</v>
      </c>
      <c r="AU375" s="251" t="s">
        <v>82</v>
      </c>
      <c r="AV375" s="13" t="s">
        <v>82</v>
      </c>
      <c r="AW375" s="13" t="s">
        <v>36</v>
      </c>
      <c r="AX375" s="13" t="s">
        <v>73</v>
      </c>
      <c r="AY375" s="251" t="s">
        <v>175</v>
      </c>
    </row>
    <row r="376" s="14" customFormat="1">
      <c r="A376" s="14"/>
      <c r="B376" s="252"/>
      <c r="C376" s="253"/>
      <c r="D376" s="224" t="s">
        <v>187</v>
      </c>
      <c r="E376" s="254" t="s">
        <v>30</v>
      </c>
      <c r="F376" s="255" t="s">
        <v>190</v>
      </c>
      <c r="G376" s="253"/>
      <c r="H376" s="256">
        <v>60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2" t="s">
        <v>187</v>
      </c>
      <c r="AU376" s="262" t="s">
        <v>82</v>
      </c>
      <c r="AV376" s="14" t="s">
        <v>181</v>
      </c>
      <c r="AW376" s="14" t="s">
        <v>36</v>
      </c>
      <c r="AX376" s="14" t="s">
        <v>80</v>
      </c>
      <c r="AY376" s="262" t="s">
        <v>175</v>
      </c>
    </row>
    <row r="377" s="2" customFormat="1" ht="16.5" customHeight="1">
      <c r="A377" s="42"/>
      <c r="B377" s="43"/>
      <c r="C377" s="211" t="s">
        <v>600</v>
      </c>
      <c r="D377" s="211" t="s">
        <v>176</v>
      </c>
      <c r="E377" s="212" t="s">
        <v>5416</v>
      </c>
      <c r="F377" s="213" t="s">
        <v>5417</v>
      </c>
      <c r="G377" s="214" t="s">
        <v>5375</v>
      </c>
      <c r="H377" s="215">
        <v>1</v>
      </c>
      <c r="I377" s="216"/>
      <c r="J377" s="217">
        <f>ROUND(I377*H377,2)</f>
        <v>0</v>
      </c>
      <c r="K377" s="213" t="s">
        <v>3562</v>
      </c>
      <c r="L377" s="48"/>
      <c r="M377" s="218" t="s">
        <v>30</v>
      </c>
      <c r="N377" s="219" t="s">
        <v>44</v>
      </c>
      <c r="O377" s="88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R377" s="222" t="s">
        <v>1274</v>
      </c>
      <c r="AT377" s="222" t="s">
        <v>176</v>
      </c>
      <c r="AU377" s="222" t="s">
        <v>82</v>
      </c>
      <c r="AY377" s="20" t="s">
        <v>175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20" t="s">
        <v>80</v>
      </c>
      <c r="BK377" s="223">
        <f>ROUND(I377*H377,2)</f>
        <v>0</v>
      </c>
      <c r="BL377" s="20" t="s">
        <v>1274</v>
      </c>
      <c r="BM377" s="222" t="s">
        <v>5418</v>
      </c>
    </row>
    <row r="378" s="2" customFormat="1">
      <c r="A378" s="42"/>
      <c r="B378" s="43"/>
      <c r="C378" s="44"/>
      <c r="D378" s="224" t="s">
        <v>183</v>
      </c>
      <c r="E378" s="44"/>
      <c r="F378" s="225" t="s">
        <v>5419</v>
      </c>
      <c r="G378" s="44"/>
      <c r="H378" s="44"/>
      <c r="I378" s="226"/>
      <c r="J378" s="44"/>
      <c r="K378" s="44"/>
      <c r="L378" s="48"/>
      <c r="M378" s="227"/>
      <c r="N378" s="228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0" t="s">
        <v>183</v>
      </c>
      <c r="AU378" s="20" t="s">
        <v>82</v>
      </c>
    </row>
    <row r="379" s="2" customFormat="1">
      <c r="A379" s="42"/>
      <c r="B379" s="43"/>
      <c r="C379" s="44"/>
      <c r="D379" s="229" t="s">
        <v>185</v>
      </c>
      <c r="E379" s="44"/>
      <c r="F379" s="230" t="s">
        <v>5420</v>
      </c>
      <c r="G379" s="44"/>
      <c r="H379" s="44"/>
      <c r="I379" s="226"/>
      <c r="J379" s="44"/>
      <c r="K379" s="44"/>
      <c r="L379" s="48"/>
      <c r="M379" s="227"/>
      <c r="N379" s="228"/>
      <c r="O379" s="88"/>
      <c r="P379" s="88"/>
      <c r="Q379" s="88"/>
      <c r="R379" s="88"/>
      <c r="S379" s="88"/>
      <c r="T379" s="89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T379" s="20" t="s">
        <v>185</v>
      </c>
      <c r="AU379" s="20" t="s">
        <v>82</v>
      </c>
    </row>
    <row r="380" s="2" customFormat="1">
      <c r="A380" s="42"/>
      <c r="B380" s="43"/>
      <c r="C380" s="44"/>
      <c r="D380" s="224" t="s">
        <v>311</v>
      </c>
      <c r="E380" s="44"/>
      <c r="F380" s="274" t="s">
        <v>5379</v>
      </c>
      <c r="G380" s="44"/>
      <c r="H380" s="44"/>
      <c r="I380" s="226"/>
      <c r="J380" s="44"/>
      <c r="K380" s="44"/>
      <c r="L380" s="48"/>
      <c r="M380" s="227"/>
      <c r="N380" s="228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0" t="s">
        <v>311</v>
      </c>
      <c r="AU380" s="20" t="s">
        <v>82</v>
      </c>
    </row>
    <row r="381" s="2" customFormat="1" ht="16.5" customHeight="1">
      <c r="A381" s="42"/>
      <c r="B381" s="43"/>
      <c r="C381" s="211" t="s">
        <v>606</v>
      </c>
      <c r="D381" s="211" t="s">
        <v>176</v>
      </c>
      <c r="E381" s="212" t="s">
        <v>5421</v>
      </c>
      <c r="F381" s="213" t="s">
        <v>5422</v>
      </c>
      <c r="G381" s="214" t="s">
        <v>3621</v>
      </c>
      <c r="H381" s="215">
        <v>2</v>
      </c>
      <c r="I381" s="216"/>
      <c r="J381" s="217">
        <f>ROUND(I381*H381,2)</f>
        <v>0</v>
      </c>
      <c r="K381" s="213" t="s">
        <v>3562</v>
      </c>
      <c r="L381" s="48"/>
      <c r="M381" s="218" t="s">
        <v>30</v>
      </c>
      <c r="N381" s="219" t="s">
        <v>44</v>
      </c>
      <c r="O381" s="88"/>
      <c r="P381" s="220">
        <f>O381*H381</f>
        <v>0</v>
      </c>
      <c r="Q381" s="220">
        <v>0</v>
      </c>
      <c r="R381" s="220">
        <f>Q381*H381</f>
        <v>0</v>
      </c>
      <c r="S381" s="220">
        <v>0</v>
      </c>
      <c r="T381" s="221">
        <f>S381*H381</f>
        <v>0</v>
      </c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R381" s="222" t="s">
        <v>1274</v>
      </c>
      <c r="AT381" s="222" t="s">
        <v>176</v>
      </c>
      <c r="AU381" s="222" t="s">
        <v>82</v>
      </c>
      <c r="AY381" s="20" t="s">
        <v>175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20" t="s">
        <v>80</v>
      </c>
      <c r="BK381" s="223">
        <f>ROUND(I381*H381,2)</f>
        <v>0</v>
      </c>
      <c r="BL381" s="20" t="s">
        <v>1274</v>
      </c>
      <c r="BM381" s="222" t="s">
        <v>5423</v>
      </c>
    </row>
    <row r="382" s="2" customFormat="1">
      <c r="A382" s="42"/>
      <c r="B382" s="43"/>
      <c r="C382" s="44"/>
      <c r="D382" s="224" t="s">
        <v>183</v>
      </c>
      <c r="E382" s="44"/>
      <c r="F382" s="225" t="s">
        <v>5424</v>
      </c>
      <c r="G382" s="44"/>
      <c r="H382" s="44"/>
      <c r="I382" s="226"/>
      <c r="J382" s="44"/>
      <c r="K382" s="44"/>
      <c r="L382" s="48"/>
      <c r="M382" s="227"/>
      <c r="N382" s="228"/>
      <c r="O382" s="88"/>
      <c r="P382" s="88"/>
      <c r="Q382" s="88"/>
      <c r="R382" s="88"/>
      <c r="S382" s="88"/>
      <c r="T382" s="89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T382" s="20" t="s">
        <v>183</v>
      </c>
      <c r="AU382" s="20" t="s">
        <v>82</v>
      </c>
    </row>
    <row r="383" s="2" customFormat="1">
      <c r="A383" s="42"/>
      <c r="B383" s="43"/>
      <c r="C383" s="44"/>
      <c r="D383" s="229" t="s">
        <v>185</v>
      </c>
      <c r="E383" s="44"/>
      <c r="F383" s="230" t="s">
        <v>5425</v>
      </c>
      <c r="G383" s="44"/>
      <c r="H383" s="44"/>
      <c r="I383" s="226"/>
      <c r="J383" s="44"/>
      <c r="K383" s="44"/>
      <c r="L383" s="48"/>
      <c r="M383" s="227"/>
      <c r="N383" s="228"/>
      <c r="O383" s="88"/>
      <c r="P383" s="88"/>
      <c r="Q383" s="88"/>
      <c r="R383" s="88"/>
      <c r="S383" s="88"/>
      <c r="T383" s="89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T383" s="20" t="s">
        <v>185</v>
      </c>
      <c r="AU383" s="20" t="s">
        <v>82</v>
      </c>
    </row>
    <row r="384" s="2" customFormat="1">
      <c r="A384" s="42"/>
      <c r="B384" s="43"/>
      <c r="C384" s="44"/>
      <c r="D384" s="224" t="s">
        <v>311</v>
      </c>
      <c r="E384" s="44"/>
      <c r="F384" s="274" t="s">
        <v>5426</v>
      </c>
      <c r="G384" s="44"/>
      <c r="H384" s="44"/>
      <c r="I384" s="226"/>
      <c r="J384" s="44"/>
      <c r="K384" s="44"/>
      <c r="L384" s="48"/>
      <c r="M384" s="227"/>
      <c r="N384" s="228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0" t="s">
        <v>311</v>
      </c>
      <c r="AU384" s="20" t="s">
        <v>82</v>
      </c>
    </row>
    <row r="385" s="13" customFormat="1">
      <c r="A385" s="13"/>
      <c r="B385" s="241"/>
      <c r="C385" s="242"/>
      <c r="D385" s="224" t="s">
        <v>187</v>
      </c>
      <c r="E385" s="243" t="s">
        <v>30</v>
      </c>
      <c r="F385" s="244" t="s">
        <v>5427</v>
      </c>
      <c r="G385" s="242"/>
      <c r="H385" s="245">
        <v>2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1" t="s">
        <v>187</v>
      </c>
      <c r="AU385" s="251" t="s">
        <v>82</v>
      </c>
      <c r="AV385" s="13" t="s">
        <v>82</v>
      </c>
      <c r="AW385" s="13" t="s">
        <v>36</v>
      </c>
      <c r="AX385" s="13" t="s">
        <v>73</v>
      </c>
      <c r="AY385" s="251" t="s">
        <v>175</v>
      </c>
    </row>
    <row r="386" s="14" customFormat="1">
      <c r="A386" s="14"/>
      <c r="B386" s="252"/>
      <c r="C386" s="253"/>
      <c r="D386" s="224" t="s">
        <v>187</v>
      </c>
      <c r="E386" s="254" t="s">
        <v>30</v>
      </c>
      <c r="F386" s="255" t="s">
        <v>190</v>
      </c>
      <c r="G386" s="253"/>
      <c r="H386" s="256">
        <v>2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2" t="s">
        <v>187</v>
      </c>
      <c r="AU386" s="262" t="s">
        <v>82</v>
      </c>
      <c r="AV386" s="14" t="s">
        <v>181</v>
      </c>
      <c r="AW386" s="14" t="s">
        <v>36</v>
      </c>
      <c r="AX386" s="14" t="s">
        <v>80</v>
      </c>
      <c r="AY386" s="262" t="s">
        <v>175</v>
      </c>
    </row>
    <row r="387" s="2" customFormat="1" ht="16.5" customHeight="1">
      <c r="A387" s="42"/>
      <c r="B387" s="43"/>
      <c r="C387" s="211" t="s">
        <v>614</v>
      </c>
      <c r="D387" s="211" t="s">
        <v>176</v>
      </c>
      <c r="E387" s="212" t="s">
        <v>5428</v>
      </c>
      <c r="F387" s="213" t="s">
        <v>5429</v>
      </c>
      <c r="G387" s="214" t="s">
        <v>567</v>
      </c>
      <c r="H387" s="215">
        <v>2</v>
      </c>
      <c r="I387" s="216"/>
      <c r="J387" s="217">
        <f>ROUND(I387*H387,2)</f>
        <v>0</v>
      </c>
      <c r="K387" s="213" t="s">
        <v>3562</v>
      </c>
      <c r="L387" s="48"/>
      <c r="M387" s="218" t="s">
        <v>30</v>
      </c>
      <c r="N387" s="219" t="s">
        <v>44</v>
      </c>
      <c r="O387" s="88"/>
      <c r="P387" s="220">
        <f>O387*H387</f>
        <v>0</v>
      </c>
      <c r="Q387" s="220">
        <v>0</v>
      </c>
      <c r="R387" s="220">
        <f>Q387*H387</f>
        <v>0</v>
      </c>
      <c r="S387" s="220">
        <v>0</v>
      </c>
      <c r="T387" s="221">
        <f>S387*H387</f>
        <v>0</v>
      </c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R387" s="222" t="s">
        <v>1274</v>
      </c>
      <c r="AT387" s="222" t="s">
        <v>176</v>
      </c>
      <c r="AU387" s="222" t="s">
        <v>82</v>
      </c>
      <c r="AY387" s="20" t="s">
        <v>175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20" t="s">
        <v>80</v>
      </c>
      <c r="BK387" s="223">
        <f>ROUND(I387*H387,2)</f>
        <v>0</v>
      </c>
      <c r="BL387" s="20" t="s">
        <v>1274</v>
      </c>
      <c r="BM387" s="222" t="s">
        <v>5430</v>
      </c>
    </row>
    <row r="388" s="2" customFormat="1">
      <c r="A388" s="42"/>
      <c r="B388" s="43"/>
      <c r="C388" s="44"/>
      <c r="D388" s="224" t="s">
        <v>183</v>
      </c>
      <c r="E388" s="44"/>
      <c r="F388" s="225" t="s">
        <v>5431</v>
      </c>
      <c r="G388" s="44"/>
      <c r="H388" s="44"/>
      <c r="I388" s="226"/>
      <c r="J388" s="44"/>
      <c r="K388" s="44"/>
      <c r="L388" s="48"/>
      <c r="M388" s="227"/>
      <c r="N388" s="228"/>
      <c r="O388" s="88"/>
      <c r="P388" s="88"/>
      <c r="Q388" s="88"/>
      <c r="R388" s="88"/>
      <c r="S388" s="88"/>
      <c r="T388" s="89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T388" s="20" t="s">
        <v>183</v>
      </c>
      <c r="AU388" s="20" t="s">
        <v>82</v>
      </c>
    </row>
    <row r="389" s="2" customFormat="1">
      <c r="A389" s="42"/>
      <c r="B389" s="43"/>
      <c r="C389" s="44"/>
      <c r="D389" s="229" t="s">
        <v>185</v>
      </c>
      <c r="E389" s="44"/>
      <c r="F389" s="230" t="s">
        <v>5432</v>
      </c>
      <c r="G389" s="44"/>
      <c r="H389" s="44"/>
      <c r="I389" s="226"/>
      <c r="J389" s="44"/>
      <c r="K389" s="44"/>
      <c r="L389" s="48"/>
      <c r="M389" s="227"/>
      <c r="N389" s="228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0" t="s">
        <v>185</v>
      </c>
      <c r="AU389" s="20" t="s">
        <v>82</v>
      </c>
    </row>
    <row r="390" s="2" customFormat="1">
      <c r="A390" s="42"/>
      <c r="B390" s="43"/>
      <c r="C390" s="44"/>
      <c r="D390" s="224" t="s">
        <v>311</v>
      </c>
      <c r="E390" s="44"/>
      <c r="F390" s="274" t="s">
        <v>5426</v>
      </c>
      <c r="G390" s="44"/>
      <c r="H390" s="44"/>
      <c r="I390" s="226"/>
      <c r="J390" s="44"/>
      <c r="K390" s="44"/>
      <c r="L390" s="48"/>
      <c r="M390" s="227"/>
      <c r="N390" s="228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0" t="s">
        <v>311</v>
      </c>
      <c r="AU390" s="20" t="s">
        <v>82</v>
      </c>
    </row>
    <row r="391" s="2" customFormat="1" ht="16.5" customHeight="1">
      <c r="A391" s="42"/>
      <c r="B391" s="43"/>
      <c r="C391" s="211" t="s">
        <v>627</v>
      </c>
      <c r="D391" s="211" t="s">
        <v>176</v>
      </c>
      <c r="E391" s="212" t="s">
        <v>5433</v>
      </c>
      <c r="F391" s="213" t="s">
        <v>5434</v>
      </c>
      <c r="G391" s="214" t="s">
        <v>567</v>
      </c>
      <c r="H391" s="215">
        <v>2</v>
      </c>
      <c r="I391" s="216"/>
      <c r="J391" s="217">
        <f>ROUND(I391*H391,2)</f>
        <v>0</v>
      </c>
      <c r="K391" s="213" t="s">
        <v>3562</v>
      </c>
      <c r="L391" s="48"/>
      <c r="M391" s="218" t="s">
        <v>30</v>
      </c>
      <c r="N391" s="219" t="s">
        <v>44</v>
      </c>
      <c r="O391" s="88"/>
      <c r="P391" s="220">
        <f>O391*H391</f>
        <v>0</v>
      </c>
      <c r="Q391" s="220">
        <v>0</v>
      </c>
      <c r="R391" s="220">
        <f>Q391*H391</f>
        <v>0</v>
      </c>
      <c r="S391" s="220">
        <v>0</v>
      </c>
      <c r="T391" s="221">
        <f>S391*H391</f>
        <v>0</v>
      </c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R391" s="222" t="s">
        <v>1274</v>
      </c>
      <c r="AT391" s="222" t="s">
        <v>176</v>
      </c>
      <c r="AU391" s="222" t="s">
        <v>82</v>
      </c>
      <c r="AY391" s="20" t="s">
        <v>175</v>
      </c>
      <c r="BE391" s="223">
        <f>IF(N391="základní",J391,0)</f>
        <v>0</v>
      </c>
      <c r="BF391" s="223">
        <f>IF(N391="snížená",J391,0)</f>
        <v>0</v>
      </c>
      <c r="BG391" s="223">
        <f>IF(N391="zákl. přenesená",J391,0)</f>
        <v>0</v>
      </c>
      <c r="BH391" s="223">
        <f>IF(N391="sníž. přenesená",J391,0)</f>
        <v>0</v>
      </c>
      <c r="BI391" s="223">
        <f>IF(N391="nulová",J391,0)</f>
        <v>0</v>
      </c>
      <c r="BJ391" s="20" t="s">
        <v>80</v>
      </c>
      <c r="BK391" s="223">
        <f>ROUND(I391*H391,2)</f>
        <v>0</v>
      </c>
      <c r="BL391" s="20" t="s">
        <v>1274</v>
      </c>
      <c r="BM391" s="222" t="s">
        <v>5435</v>
      </c>
    </row>
    <row r="392" s="2" customFormat="1">
      <c r="A392" s="42"/>
      <c r="B392" s="43"/>
      <c r="C392" s="44"/>
      <c r="D392" s="224" t="s">
        <v>183</v>
      </c>
      <c r="E392" s="44"/>
      <c r="F392" s="225" t="s">
        <v>5436</v>
      </c>
      <c r="G392" s="44"/>
      <c r="H392" s="44"/>
      <c r="I392" s="226"/>
      <c r="J392" s="44"/>
      <c r="K392" s="44"/>
      <c r="L392" s="48"/>
      <c r="M392" s="227"/>
      <c r="N392" s="228"/>
      <c r="O392" s="88"/>
      <c r="P392" s="88"/>
      <c r="Q392" s="88"/>
      <c r="R392" s="88"/>
      <c r="S392" s="88"/>
      <c r="T392" s="89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T392" s="20" t="s">
        <v>183</v>
      </c>
      <c r="AU392" s="20" t="s">
        <v>82</v>
      </c>
    </row>
    <row r="393" s="2" customFormat="1">
      <c r="A393" s="42"/>
      <c r="B393" s="43"/>
      <c r="C393" s="44"/>
      <c r="D393" s="229" t="s">
        <v>185</v>
      </c>
      <c r="E393" s="44"/>
      <c r="F393" s="230" t="s">
        <v>5437</v>
      </c>
      <c r="G393" s="44"/>
      <c r="H393" s="44"/>
      <c r="I393" s="226"/>
      <c r="J393" s="44"/>
      <c r="K393" s="44"/>
      <c r="L393" s="48"/>
      <c r="M393" s="227"/>
      <c r="N393" s="228"/>
      <c r="O393" s="88"/>
      <c r="P393" s="88"/>
      <c r="Q393" s="88"/>
      <c r="R393" s="88"/>
      <c r="S393" s="88"/>
      <c r="T393" s="89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T393" s="20" t="s">
        <v>185</v>
      </c>
      <c r="AU393" s="20" t="s">
        <v>82</v>
      </c>
    </row>
    <row r="394" s="2" customFormat="1">
      <c r="A394" s="42"/>
      <c r="B394" s="43"/>
      <c r="C394" s="44"/>
      <c r="D394" s="224" t="s">
        <v>311</v>
      </c>
      <c r="E394" s="44"/>
      <c r="F394" s="274" t="s">
        <v>5426</v>
      </c>
      <c r="G394" s="44"/>
      <c r="H394" s="44"/>
      <c r="I394" s="226"/>
      <c r="J394" s="44"/>
      <c r="K394" s="44"/>
      <c r="L394" s="48"/>
      <c r="M394" s="227"/>
      <c r="N394" s="228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0" t="s">
        <v>311</v>
      </c>
      <c r="AU394" s="20" t="s">
        <v>82</v>
      </c>
    </row>
    <row r="395" s="2" customFormat="1" ht="16.5" customHeight="1">
      <c r="A395" s="42"/>
      <c r="B395" s="43"/>
      <c r="C395" s="211" t="s">
        <v>1164</v>
      </c>
      <c r="D395" s="211" t="s">
        <v>176</v>
      </c>
      <c r="E395" s="212" t="s">
        <v>5438</v>
      </c>
      <c r="F395" s="213" t="s">
        <v>5439</v>
      </c>
      <c r="G395" s="214" t="s">
        <v>567</v>
      </c>
      <c r="H395" s="215">
        <v>2</v>
      </c>
      <c r="I395" s="216"/>
      <c r="J395" s="217">
        <f>ROUND(I395*H395,2)</f>
        <v>0</v>
      </c>
      <c r="K395" s="213" t="s">
        <v>3562</v>
      </c>
      <c r="L395" s="48"/>
      <c r="M395" s="218" t="s">
        <v>30</v>
      </c>
      <c r="N395" s="219" t="s">
        <v>44</v>
      </c>
      <c r="O395" s="88"/>
      <c r="P395" s="220">
        <f>O395*H395</f>
        <v>0</v>
      </c>
      <c r="Q395" s="220">
        <v>0</v>
      </c>
      <c r="R395" s="220">
        <f>Q395*H395</f>
        <v>0</v>
      </c>
      <c r="S395" s="220">
        <v>0</v>
      </c>
      <c r="T395" s="221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22" t="s">
        <v>1274</v>
      </c>
      <c r="AT395" s="222" t="s">
        <v>176</v>
      </c>
      <c r="AU395" s="222" t="s">
        <v>82</v>
      </c>
      <c r="AY395" s="20" t="s">
        <v>175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20" t="s">
        <v>80</v>
      </c>
      <c r="BK395" s="223">
        <f>ROUND(I395*H395,2)</f>
        <v>0</v>
      </c>
      <c r="BL395" s="20" t="s">
        <v>1274</v>
      </c>
      <c r="BM395" s="222" t="s">
        <v>5440</v>
      </c>
    </row>
    <row r="396" s="2" customFormat="1">
      <c r="A396" s="42"/>
      <c r="B396" s="43"/>
      <c r="C396" s="44"/>
      <c r="D396" s="224" t="s">
        <v>183</v>
      </c>
      <c r="E396" s="44"/>
      <c r="F396" s="225" t="s">
        <v>5441</v>
      </c>
      <c r="G396" s="44"/>
      <c r="H396" s="44"/>
      <c r="I396" s="226"/>
      <c r="J396" s="44"/>
      <c r="K396" s="44"/>
      <c r="L396" s="48"/>
      <c r="M396" s="227"/>
      <c r="N396" s="228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0" t="s">
        <v>183</v>
      </c>
      <c r="AU396" s="20" t="s">
        <v>82</v>
      </c>
    </row>
    <row r="397" s="2" customFormat="1">
      <c r="A397" s="42"/>
      <c r="B397" s="43"/>
      <c r="C397" s="44"/>
      <c r="D397" s="229" t="s">
        <v>185</v>
      </c>
      <c r="E397" s="44"/>
      <c r="F397" s="230" t="s">
        <v>5442</v>
      </c>
      <c r="G397" s="44"/>
      <c r="H397" s="44"/>
      <c r="I397" s="226"/>
      <c r="J397" s="44"/>
      <c r="K397" s="44"/>
      <c r="L397" s="48"/>
      <c r="M397" s="227"/>
      <c r="N397" s="228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0" t="s">
        <v>185</v>
      </c>
      <c r="AU397" s="20" t="s">
        <v>82</v>
      </c>
    </row>
    <row r="398" s="2" customFormat="1">
      <c r="A398" s="42"/>
      <c r="B398" s="43"/>
      <c r="C398" s="44"/>
      <c r="D398" s="224" t="s">
        <v>311</v>
      </c>
      <c r="E398" s="44"/>
      <c r="F398" s="274" t="s">
        <v>5426</v>
      </c>
      <c r="G398" s="44"/>
      <c r="H398" s="44"/>
      <c r="I398" s="226"/>
      <c r="J398" s="44"/>
      <c r="K398" s="44"/>
      <c r="L398" s="48"/>
      <c r="M398" s="227"/>
      <c r="N398" s="228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0" t="s">
        <v>311</v>
      </c>
      <c r="AU398" s="20" t="s">
        <v>82</v>
      </c>
    </row>
    <row r="399" s="2" customFormat="1" ht="16.5" customHeight="1">
      <c r="A399" s="42"/>
      <c r="B399" s="43"/>
      <c r="C399" s="211" t="s">
        <v>1174</v>
      </c>
      <c r="D399" s="211" t="s">
        <v>176</v>
      </c>
      <c r="E399" s="212" t="s">
        <v>5443</v>
      </c>
      <c r="F399" s="213" t="s">
        <v>5444</v>
      </c>
      <c r="G399" s="214" t="s">
        <v>567</v>
      </c>
      <c r="H399" s="215">
        <v>2</v>
      </c>
      <c r="I399" s="216"/>
      <c r="J399" s="217">
        <f>ROUND(I399*H399,2)</f>
        <v>0</v>
      </c>
      <c r="K399" s="213" t="s">
        <v>3562</v>
      </c>
      <c r="L399" s="48"/>
      <c r="M399" s="218" t="s">
        <v>30</v>
      </c>
      <c r="N399" s="219" t="s">
        <v>44</v>
      </c>
      <c r="O399" s="88"/>
      <c r="P399" s="220">
        <f>O399*H399</f>
        <v>0</v>
      </c>
      <c r="Q399" s="220">
        <v>0</v>
      </c>
      <c r="R399" s="220">
        <f>Q399*H399</f>
        <v>0</v>
      </c>
      <c r="S399" s="220">
        <v>0</v>
      </c>
      <c r="T399" s="221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22" t="s">
        <v>1274</v>
      </c>
      <c r="AT399" s="222" t="s">
        <v>176</v>
      </c>
      <c r="AU399" s="222" t="s">
        <v>82</v>
      </c>
      <c r="AY399" s="20" t="s">
        <v>175</v>
      </c>
      <c r="BE399" s="223">
        <f>IF(N399="základní",J399,0)</f>
        <v>0</v>
      </c>
      <c r="BF399" s="223">
        <f>IF(N399="snížená",J399,0)</f>
        <v>0</v>
      </c>
      <c r="BG399" s="223">
        <f>IF(N399="zákl. přenesená",J399,0)</f>
        <v>0</v>
      </c>
      <c r="BH399" s="223">
        <f>IF(N399="sníž. přenesená",J399,0)</f>
        <v>0</v>
      </c>
      <c r="BI399" s="223">
        <f>IF(N399="nulová",J399,0)</f>
        <v>0</v>
      </c>
      <c r="BJ399" s="20" t="s">
        <v>80</v>
      </c>
      <c r="BK399" s="223">
        <f>ROUND(I399*H399,2)</f>
        <v>0</v>
      </c>
      <c r="BL399" s="20" t="s">
        <v>1274</v>
      </c>
      <c r="BM399" s="222" t="s">
        <v>5445</v>
      </c>
    </row>
    <row r="400" s="2" customFormat="1">
      <c r="A400" s="42"/>
      <c r="B400" s="43"/>
      <c r="C400" s="44"/>
      <c r="D400" s="224" t="s">
        <v>183</v>
      </c>
      <c r="E400" s="44"/>
      <c r="F400" s="225" t="s">
        <v>5446</v>
      </c>
      <c r="G400" s="44"/>
      <c r="H400" s="44"/>
      <c r="I400" s="226"/>
      <c r="J400" s="44"/>
      <c r="K400" s="44"/>
      <c r="L400" s="48"/>
      <c r="M400" s="227"/>
      <c r="N400" s="228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0" t="s">
        <v>183</v>
      </c>
      <c r="AU400" s="20" t="s">
        <v>82</v>
      </c>
    </row>
    <row r="401" s="2" customFormat="1">
      <c r="A401" s="42"/>
      <c r="B401" s="43"/>
      <c r="C401" s="44"/>
      <c r="D401" s="229" t="s">
        <v>185</v>
      </c>
      <c r="E401" s="44"/>
      <c r="F401" s="230" t="s">
        <v>5447</v>
      </c>
      <c r="G401" s="44"/>
      <c r="H401" s="44"/>
      <c r="I401" s="226"/>
      <c r="J401" s="44"/>
      <c r="K401" s="44"/>
      <c r="L401" s="48"/>
      <c r="M401" s="227"/>
      <c r="N401" s="228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0" t="s">
        <v>185</v>
      </c>
      <c r="AU401" s="20" t="s">
        <v>82</v>
      </c>
    </row>
    <row r="402" s="2" customFormat="1">
      <c r="A402" s="42"/>
      <c r="B402" s="43"/>
      <c r="C402" s="44"/>
      <c r="D402" s="224" t="s">
        <v>311</v>
      </c>
      <c r="E402" s="44"/>
      <c r="F402" s="274" t="s">
        <v>5426</v>
      </c>
      <c r="G402" s="44"/>
      <c r="H402" s="44"/>
      <c r="I402" s="226"/>
      <c r="J402" s="44"/>
      <c r="K402" s="44"/>
      <c r="L402" s="48"/>
      <c r="M402" s="227"/>
      <c r="N402" s="228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0" t="s">
        <v>311</v>
      </c>
      <c r="AU402" s="20" t="s">
        <v>82</v>
      </c>
    </row>
    <row r="403" s="2" customFormat="1" ht="16.5" customHeight="1">
      <c r="A403" s="42"/>
      <c r="B403" s="43"/>
      <c r="C403" s="211" t="s">
        <v>1184</v>
      </c>
      <c r="D403" s="211" t="s">
        <v>176</v>
      </c>
      <c r="E403" s="212" t="s">
        <v>5448</v>
      </c>
      <c r="F403" s="213" t="s">
        <v>5449</v>
      </c>
      <c r="G403" s="214" t="s">
        <v>567</v>
      </c>
      <c r="H403" s="215">
        <v>2</v>
      </c>
      <c r="I403" s="216"/>
      <c r="J403" s="217">
        <f>ROUND(I403*H403,2)</f>
        <v>0</v>
      </c>
      <c r="K403" s="213" t="s">
        <v>3562</v>
      </c>
      <c r="L403" s="48"/>
      <c r="M403" s="218" t="s">
        <v>30</v>
      </c>
      <c r="N403" s="219" t="s">
        <v>44</v>
      </c>
      <c r="O403" s="88"/>
      <c r="P403" s="220">
        <f>O403*H403</f>
        <v>0</v>
      </c>
      <c r="Q403" s="220">
        <v>0</v>
      </c>
      <c r="R403" s="220">
        <f>Q403*H403</f>
        <v>0</v>
      </c>
      <c r="S403" s="220">
        <v>0</v>
      </c>
      <c r="T403" s="221">
        <f>S403*H403</f>
        <v>0</v>
      </c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R403" s="222" t="s">
        <v>1274</v>
      </c>
      <c r="AT403" s="222" t="s">
        <v>176</v>
      </c>
      <c r="AU403" s="222" t="s">
        <v>82</v>
      </c>
      <c r="AY403" s="20" t="s">
        <v>175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20" t="s">
        <v>80</v>
      </c>
      <c r="BK403" s="223">
        <f>ROUND(I403*H403,2)</f>
        <v>0</v>
      </c>
      <c r="BL403" s="20" t="s">
        <v>1274</v>
      </c>
      <c r="BM403" s="222" t="s">
        <v>5450</v>
      </c>
    </row>
    <row r="404" s="2" customFormat="1">
      <c r="A404" s="42"/>
      <c r="B404" s="43"/>
      <c r="C404" s="44"/>
      <c r="D404" s="224" t="s">
        <v>183</v>
      </c>
      <c r="E404" s="44"/>
      <c r="F404" s="225" t="s">
        <v>5451</v>
      </c>
      <c r="G404" s="44"/>
      <c r="H404" s="44"/>
      <c r="I404" s="226"/>
      <c r="J404" s="44"/>
      <c r="K404" s="44"/>
      <c r="L404" s="48"/>
      <c r="M404" s="227"/>
      <c r="N404" s="228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0" t="s">
        <v>183</v>
      </c>
      <c r="AU404" s="20" t="s">
        <v>82</v>
      </c>
    </row>
    <row r="405" s="2" customFormat="1">
      <c r="A405" s="42"/>
      <c r="B405" s="43"/>
      <c r="C405" s="44"/>
      <c r="D405" s="229" t="s">
        <v>185</v>
      </c>
      <c r="E405" s="44"/>
      <c r="F405" s="230" t="s">
        <v>5452</v>
      </c>
      <c r="G405" s="44"/>
      <c r="H405" s="44"/>
      <c r="I405" s="226"/>
      <c r="J405" s="44"/>
      <c r="K405" s="44"/>
      <c r="L405" s="48"/>
      <c r="M405" s="227"/>
      <c r="N405" s="228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0" t="s">
        <v>185</v>
      </c>
      <c r="AU405" s="20" t="s">
        <v>82</v>
      </c>
    </row>
    <row r="406" s="2" customFormat="1">
      <c r="A406" s="42"/>
      <c r="B406" s="43"/>
      <c r="C406" s="44"/>
      <c r="D406" s="224" t="s">
        <v>311</v>
      </c>
      <c r="E406" s="44"/>
      <c r="F406" s="274" t="s">
        <v>5426</v>
      </c>
      <c r="G406" s="44"/>
      <c r="H406" s="44"/>
      <c r="I406" s="226"/>
      <c r="J406" s="44"/>
      <c r="K406" s="44"/>
      <c r="L406" s="48"/>
      <c r="M406" s="227"/>
      <c r="N406" s="228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0" t="s">
        <v>311</v>
      </c>
      <c r="AU406" s="20" t="s">
        <v>82</v>
      </c>
    </row>
    <row r="407" s="2" customFormat="1" ht="16.5" customHeight="1">
      <c r="A407" s="42"/>
      <c r="B407" s="43"/>
      <c r="C407" s="211" t="s">
        <v>1199</v>
      </c>
      <c r="D407" s="211" t="s">
        <v>176</v>
      </c>
      <c r="E407" s="212" t="s">
        <v>5453</v>
      </c>
      <c r="F407" s="213" t="s">
        <v>5454</v>
      </c>
      <c r="G407" s="214" t="s">
        <v>567</v>
      </c>
      <c r="H407" s="215">
        <v>2</v>
      </c>
      <c r="I407" s="216"/>
      <c r="J407" s="217">
        <f>ROUND(I407*H407,2)</f>
        <v>0</v>
      </c>
      <c r="K407" s="213" t="s">
        <v>3562</v>
      </c>
      <c r="L407" s="48"/>
      <c r="M407" s="218" t="s">
        <v>30</v>
      </c>
      <c r="N407" s="219" t="s">
        <v>44</v>
      </c>
      <c r="O407" s="88"/>
      <c r="P407" s="220">
        <f>O407*H407</f>
        <v>0</v>
      </c>
      <c r="Q407" s="220">
        <v>0</v>
      </c>
      <c r="R407" s="220">
        <f>Q407*H407</f>
        <v>0</v>
      </c>
      <c r="S407" s="220">
        <v>0</v>
      </c>
      <c r="T407" s="221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22" t="s">
        <v>1274</v>
      </c>
      <c r="AT407" s="222" t="s">
        <v>176</v>
      </c>
      <c r="AU407" s="222" t="s">
        <v>82</v>
      </c>
      <c r="AY407" s="20" t="s">
        <v>175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20" t="s">
        <v>80</v>
      </c>
      <c r="BK407" s="223">
        <f>ROUND(I407*H407,2)</f>
        <v>0</v>
      </c>
      <c r="BL407" s="20" t="s">
        <v>1274</v>
      </c>
      <c r="BM407" s="222" t="s">
        <v>5455</v>
      </c>
    </row>
    <row r="408" s="2" customFormat="1">
      <c r="A408" s="42"/>
      <c r="B408" s="43"/>
      <c r="C408" s="44"/>
      <c r="D408" s="224" t="s">
        <v>183</v>
      </c>
      <c r="E408" s="44"/>
      <c r="F408" s="225" t="s">
        <v>5456</v>
      </c>
      <c r="G408" s="44"/>
      <c r="H408" s="44"/>
      <c r="I408" s="226"/>
      <c r="J408" s="44"/>
      <c r="K408" s="44"/>
      <c r="L408" s="48"/>
      <c r="M408" s="227"/>
      <c r="N408" s="228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0" t="s">
        <v>183</v>
      </c>
      <c r="AU408" s="20" t="s">
        <v>82</v>
      </c>
    </row>
    <row r="409" s="2" customFormat="1">
      <c r="A409" s="42"/>
      <c r="B409" s="43"/>
      <c r="C409" s="44"/>
      <c r="D409" s="229" t="s">
        <v>185</v>
      </c>
      <c r="E409" s="44"/>
      <c r="F409" s="230" t="s">
        <v>5457</v>
      </c>
      <c r="G409" s="44"/>
      <c r="H409" s="44"/>
      <c r="I409" s="226"/>
      <c r="J409" s="44"/>
      <c r="K409" s="44"/>
      <c r="L409" s="48"/>
      <c r="M409" s="227"/>
      <c r="N409" s="228"/>
      <c r="O409" s="88"/>
      <c r="P409" s="88"/>
      <c r="Q409" s="88"/>
      <c r="R409" s="88"/>
      <c r="S409" s="88"/>
      <c r="T409" s="89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T409" s="20" t="s">
        <v>185</v>
      </c>
      <c r="AU409" s="20" t="s">
        <v>82</v>
      </c>
    </row>
    <row r="410" s="2" customFormat="1">
      <c r="A410" s="42"/>
      <c r="B410" s="43"/>
      <c r="C410" s="44"/>
      <c r="D410" s="224" t="s">
        <v>311</v>
      </c>
      <c r="E410" s="44"/>
      <c r="F410" s="274" t="s">
        <v>5426</v>
      </c>
      <c r="G410" s="44"/>
      <c r="H410" s="44"/>
      <c r="I410" s="226"/>
      <c r="J410" s="44"/>
      <c r="K410" s="44"/>
      <c r="L410" s="48"/>
      <c r="M410" s="227"/>
      <c r="N410" s="228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0" t="s">
        <v>311</v>
      </c>
      <c r="AU410" s="20" t="s">
        <v>82</v>
      </c>
    </row>
    <row r="411" s="2" customFormat="1" ht="16.5" customHeight="1">
      <c r="A411" s="42"/>
      <c r="B411" s="43"/>
      <c r="C411" s="211" t="s">
        <v>1220</v>
      </c>
      <c r="D411" s="211" t="s">
        <v>176</v>
      </c>
      <c r="E411" s="212" t="s">
        <v>5458</v>
      </c>
      <c r="F411" s="213" t="s">
        <v>5459</v>
      </c>
      <c r="G411" s="214" t="s">
        <v>567</v>
      </c>
      <c r="H411" s="215">
        <v>2</v>
      </c>
      <c r="I411" s="216"/>
      <c r="J411" s="217">
        <f>ROUND(I411*H411,2)</f>
        <v>0</v>
      </c>
      <c r="K411" s="213" t="s">
        <v>3562</v>
      </c>
      <c r="L411" s="48"/>
      <c r="M411" s="218" t="s">
        <v>30</v>
      </c>
      <c r="N411" s="219" t="s">
        <v>44</v>
      </c>
      <c r="O411" s="88"/>
      <c r="P411" s="220">
        <f>O411*H411</f>
        <v>0</v>
      </c>
      <c r="Q411" s="220">
        <v>0</v>
      </c>
      <c r="R411" s="220">
        <f>Q411*H411</f>
        <v>0</v>
      </c>
      <c r="S411" s="220">
        <v>0</v>
      </c>
      <c r="T411" s="221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22" t="s">
        <v>1274</v>
      </c>
      <c r="AT411" s="222" t="s">
        <v>176</v>
      </c>
      <c r="AU411" s="222" t="s">
        <v>82</v>
      </c>
      <c r="AY411" s="20" t="s">
        <v>175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20" t="s">
        <v>80</v>
      </c>
      <c r="BK411" s="223">
        <f>ROUND(I411*H411,2)</f>
        <v>0</v>
      </c>
      <c r="BL411" s="20" t="s">
        <v>1274</v>
      </c>
      <c r="BM411" s="222" t="s">
        <v>5460</v>
      </c>
    </row>
    <row r="412" s="2" customFormat="1">
      <c r="A412" s="42"/>
      <c r="B412" s="43"/>
      <c r="C412" s="44"/>
      <c r="D412" s="224" t="s">
        <v>183</v>
      </c>
      <c r="E412" s="44"/>
      <c r="F412" s="225" t="s">
        <v>5461</v>
      </c>
      <c r="G412" s="44"/>
      <c r="H412" s="44"/>
      <c r="I412" s="226"/>
      <c r="J412" s="44"/>
      <c r="K412" s="44"/>
      <c r="L412" s="48"/>
      <c r="M412" s="227"/>
      <c r="N412" s="228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0" t="s">
        <v>183</v>
      </c>
      <c r="AU412" s="20" t="s">
        <v>82</v>
      </c>
    </row>
    <row r="413" s="2" customFormat="1">
      <c r="A413" s="42"/>
      <c r="B413" s="43"/>
      <c r="C413" s="44"/>
      <c r="D413" s="229" t="s">
        <v>185</v>
      </c>
      <c r="E413" s="44"/>
      <c r="F413" s="230" t="s">
        <v>5462</v>
      </c>
      <c r="G413" s="44"/>
      <c r="H413" s="44"/>
      <c r="I413" s="226"/>
      <c r="J413" s="44"/>
      <c r="K413" s="44"/>
      <c r="L413" s="48"/>
      <c r="M413" s="227"/>
      <c r="N413" s="228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0" t="s">
        <v>185</v>
      </c>
      <c r="AU413" s="20" t="s">
        <v>82</v>
      </c>
    </row>
    <row r="414" s="2" customFormat="1">
      <c r="A414" s="42"/>
      <c r="B414" s="43"/>
      <c r="C414" s="44"/>
      <c r="D414" s="224" t="s">
        <v>311</v>
      </c>
      <c r="E414" s="44"/>
      <c r="F414" s="274" t="s">
        <v>5426</v>
      </c>
      <c r="G414" s="44"/>
      <c r="H414" s="44"/>
      <c r="I414" s="226"/>
      <c r="J414" s="44"/>
      <c r="K414" s="44"/>
      <c r="L414" s="48"/>
      <c r="M414" s="227"/>
      <c r="N414" s="228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0" t="s">
        <v>311</v>
      </c>
      <c r="AU414" s="20" t="s">
        <v>82</v>
      </c>
    </row>
    <row r="415" s="2" customFormat="1" ht="16.5" customHeight="1">
      <c r="A415" s="42"/>
      <c r="B415" s="43"/>
      <c r="C415" s="211" t="s">
        <v>1228</v>
      </c>
      <c r="D415" s="211" t="s">
        <v>176</v>
      </c>
      <c r="E415" s="212" t="s">
        <v>5463</v>
      </c>
      <c r="F415" s="213" t="s">
        <v>5464</v>
      </c>
      <c r="G415" s="214" t="s">
        <v>567</v>
      </c>
      <c r="H415" s="215">
        <v>2</v>
      </c>
      <c r="I415" s="216"/>
      <c r="J415" s="217">
        <f>ROUND(I415*H415,2)</f>
        <v>0</v>
      </c>
      <c r="K415" s="213" t="s">
        <v>3562</v>
      </c>
      <c r="L415" s="48"/>
      <c r="M415" s="218" t="s">
        <v>30</v>
      </c>
      <c r="N415" s="219" t="s">
        <v>44</v>
      </c>
      <c r="O415" s="88"/>
      <c r="P415" s="220">
        <f>O415*H415</f>
        <v>0</v>
      </c>
      <c r="Q415" s="220">
        <v>0</v>
      </c>
      <c r="R415" s="220">
        <f>Q415*H415</f>
        <v>0</v>
      </c>
      <c r="S415" s="220">
        <v>0</v>
      </c>
      <c r="T415" s="221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22" t="s">
        <v>1274</v>
      </c>
      <c r="AT415" s="222" t="s">
        <v>176</v>
      </c>
      <c r="AU415" s="222" t="s">
        <v>82</v>
      </c>
      <c r="AY415" s="20" t="s">
        <v>175</v>
      </c>
      <c r="BE415" s="223">
        <f>IF(N415="základní",J415,0)</f>
        <v>0</v>
      </c>
      <c r="BF415" s="223">
        <f>IF(N415="snížená",J415,0)</f>
        <v>0</v>
      </c>
      <c r="BG415" s="223">
        <f>IF(N415="zákl. přenesená",J415,0)</f>
        <v>0</v>
      </c>
      <c r="BH415" s="223">
        <f>IF(N415="sníž. přenesená",J415,0)</f>
        <v>0</v>
      </c>
      <c r="BI415" s="223">
        <f>IF(N415="nulová",J415,0)</f>
        <v>0</v>
      </c>
      <c r="BJ415" s="20" t="s">
        <v>80</v>
      </c>
      <c r="BK415" s="223">
        <f>ROUND(I415*H415,2)</f>
        <v>0</v>
      </c>
      <c r="BL415" s="20" t="s">
        <v>1274</v>
      </c>
      <c r="BM415" s="222" t="s">
        <v>5465</v>
      </c>
    </row>
    <row r="416" s="2" customFormat="1">
      <c r="A416" s="42"/>
      <c r="B416" s="43"/>
      <c r="C416" s="44"/>
      <c r="D416" s="224" t="s">
        <v>183</v>
      </c>
      <c r="E416" s="44"/>
      <c r="F416" s="225" t="s">
        <v>5466</v>
      </c>
      <c r="G416" s="44"/>
      <c r="H416" s="44"/>
      <c r="I416" s="226"/>
      <c r="J416" s="44"/>
      <c r="K416" s="44"/>
      <c r="L416" s="48"/>
      <c r="M416" s="227"/>
      <c r="N416" s="228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0" t="s">
        <v>183</v>
      </c>
      <c r="AU416" s="20" t="s">
        <v>82</v>
      </c>
    </row>
    <row r="417" s="2" customFormat="1">
      <c r="A417" s="42"/>
      <c r="B417" s="43"/>
      <c r="C417" s="44"/>
      <c r="D417" s="229" t="s">
        <v>185</v>
      </c>
      <c r="E417" s="44"/>
      <c r="F417" s="230" t="s">
        <v>5467</v>
      </c>
      <c r="G417" s="44"/>
      <c r="H417" s="44"/>
      <c r="I417" s="226"/>
      <c r="J417" s="44"/>
      <c r="K417" s="44"/>
      <c r="L417" s="48"/>
      <c r="M417" s="227"/>
      <c r="N417" s="228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0" t="s">
        <v>185</v>
      </c>
      <c r="AU417" s="20" t="s">
        <v>82</v>
      </c>
    </row>
    <row r="418" s="2" customFormat="1">
      <c r="A418" s="42"/>
      <c r="B418" s="43"/>
      <c r="C418" s="44"/>
      <c r="D418" s="224" t="s">
        <v>311</v>
      </c>
      <c r="E418" s="44"/>
      <c r="F418" s="274" t="s">
        <v>5426</v>
      </c>
      <c r="G418" s="44"/>
      <c r="H418" s="44"/>
      <c r="I418" s="226"/>
      <c r="J418" s="44"/>
      <c r="K418" s="44"/>
      <c r="L418" s="48"/>
      <c r="M418" s="227"/>
      <c r="N418" s="228"/>
      <c r="O418" s="88"/>
      <c r="P418" s="88"/>
      <c r="Q418" s="88"/>
      <c r="R418" s="88"/>
      <c r="S418" s="88"/>
      <c r="T418" s="89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T418" s="20" t="s">
        <v>311</v>
      </c>
      <c r="AU418" s="20" t="s">
        <v>82</v>
      </c>
    </row>
    <row r="419" s="2" customFormat="1" ht="16.5" customHeight="1">
      <c r="A419" s="42"/>
      <c r="B419" s="43"/>
      <c r="C419" s="211" t="s">
        <v>1239</v>
      </c>
      <c r="D419" s="211" t="s">
        <v>176</v>
      </c>
      <c r="E419" s="212" t="s">
        <v>5468</v>
      </c>
      <c r="F419" s="213" t="s">
        <v>5469</v>
      </c>
      <c r="G419" s="214" t="s">
        <v>567</v>
      </c>
      <c r="H419" s="215">
        <v>2</v>
      </c>
      <c r="I419" s="216"/>
      <c r="J419" s="217">
        <f>ROUND(I419*H419,2)</f>
        <v>0</v>
      </c>
      <c r="K419" s="213" t="s">
        <v>3562</v>
      </c>
      <c r="L419" s="48"/>
      <c r="M419" s="218" t="s">
        <v>30</v>
      </c>
      <c r="N419" s="219" t="s">
        <v>44</v>
      </c>
      <c r="O419" s="88"/>
      <c r="P419" s="220">
        <f>O419*H419</f>
        <v>0</v>
      </c>
      <c r="Q419" s="220">
        <v>0</v>
      </c>
      <c r="R419" s="220">
        <f>Q419*H419</f>
        <v>0</v>
      </c>
      <c r="S419" s="220">
        <v>0</v>
      </c>
      <c r="T419" s="221">
        <f>S419*H419</f>
        <v>0</v>
      </c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R419" s="222" t="s">
        <v>1274</v>
      </c>
      <c r="AT419" s="222" t="s">
        <v>176</v>
      </c>
      <c r="AU419" s="222" t="s">
        <v>82</v>
      </c>
      <c r="AY419" s="20" t="s">
        <v>175</v>
      </c>
      <c r="BE419" s="223">
        <f>IF(N419="základní",J419,0)</f>
        <v>0</v>
      </c>
      <c r="BF419" s="223">
        <f>IF(N419="snížená",J419,0)</f>
        <v>0</v>
      </c>
      <c r="BG419" s="223">
        <f>IF(N419="zákl. přenesená",J419,0)</f>
        <v>0</v>
      </c>
      <c r="BH419" s="223">
        <f>IF(N419="sníž. přenesená",J419,0)</f>
        <v>0</v>
      </c>
      <c r="BI419" s="223">
        <f>IF(N419="nulová",J419,0)</f>
        <v>0</v>
      </c>
      <c r="BJ419" s="20" t="s">
        <v>80</v>
      </c>
      <c r="BK419" s="223">
        <f>ROUND(I419*H419,2)</f>
        <v>0</v>
      </c>
      <c r="BL419" s="20" t="s">
        <v>1274</v>
      </c>
      <c r="BM419" s="222" t="s">
        <v>5470</v>
      </c>
    </row>
    <row r="420" s="2" customFormat="1">
      <c r="A420" s="42"/>
      <c r="B420" s="43"/>
      <c r="C420" s="44"/>
      <c r="D420" s="224" t="s">
        <v>183</v>
      </c>
      <c r="E420" s="44"/>
      <c r="F420" s="225" t="s">
        <v>5471</v>
      </c>
      <c r="G420" s="44"/>
      <c r="H420" s="44"/>
      <c r="I420" s="226"/>
      <c r="J420" s="44"/>
      <c r="K420" s="44"/>
      <c r="L420" s="48"/>
      <c r="M420" s="227"/>
      <c r="N420" s="228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0" t="s">
        <v>183</v>
      </c>
      <c r="AU420" s="20" t="s">
        <v>82</v>
      </c>
    </row>
    <row r="421" s="2" customFormat="1">
      <c r="A421" s="42"/>
      <c r="B421" s="43"/>
      <c r="C421" s="44"/>
      <c r="D421" s="229" t="s">
        <v>185</v>
      </c>
      <c r="E421" s="44"/>
      <c r="F421" s="230" t="s">
        <v>5472</v>
      </c>
      <c r="G421" s="44"/>
      <c r="H421" s="44"/>
      <c r="I421" s="226"/>
      <c r="J421" s="44"/>
      <c r="K421" s="44"/>
      <c r="L421" s="48"/>
      <c r="M421" s="227"/>
      <c r="N421" s="228"/>
      <c r="O421" s="88"/>
      <c r="P421" s="88"/>
      <c r="Q421" s="88"/>
      <c r="R421" s="88"/>
      <c r="S421" s="88"/>
      <c r="T421" s="89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T421" s="20" t="s">
        <v>185</v>
      </c>
      <c r="AU421" s="20" t="s">
        <v>82</v>
      </c>
    </row>
    <row r="422" s="2" customFormat="1">
      <c r="A422" s="42"/>
      <c r="B422" s="43"/>
      <c r="C422" s="44"/>
      <c r="D422" s="224" t="s">
        <v>311</v>
      </c>
      <c r="E422" s="44"/>
      <c r="F422" s="274" t="s">
        <v>5426</v>
      </c>
      <c r="G422" s="44"/>
      <c r="H422" s="44"/>
      <c r="I422" s="226"/>
      <c r="J422" s="44"/>
      <c r="K422" s="44"/>
      <c r="L422" s="48"/>
      <c r="M422" s="227"/>
      <c r="N422" s="228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0" t="s">
        <v>311</v>
      </c>
      <c r="AU422" s="20" t="s">
        <v>82</v>
      </c>
    </row>
    <row r="423" s="2" customFormat="1" ht="16.5" customHeight="1">
      <c r="A423" s="42"/>
      <c r="B423" s="43"/>
      <c r="C423" s="211" t="s">
        <v>1245</v>
      </c>
      <c r="D423" s="211" t="s">
        <v>176</v>
      </c>
      <c r="E423" s="212" t="s">
        <v>5473</v>
      </c>
      <c r="F423" s="213" t="s">
        <v>5474</v>
      </c>
      <c r="G423" s="214" t="s">
        <v>567</v>
      </c>
      <c r="H423" s="215">
        <v>2</v>
      </c>
      <c r="I423" s="216"/>
      <c r="J423" s="217">
        <f>ROUND(I423*H423,2)</f>
        <v>0</v>
      </c>
      <c r="K423" s="213" t="s">
        <v>3562</v>
      </c>
      <c r="L423" s="48"/>
      <c r="M423" s="218" t="s">
        <v>30</v>
      </c>
      <c r="N423" s="219" t="s">
        <v>44</v>
      </c>
      <c r="O423" s="88"/>
      <c r="P423" s="220">
        <f>O423*H423</f>
        <v>0</v>
      </c>
      <c r="Q423" s="220">
        <v>0</v>
      </c>
      <c r="R423" s="220">
        <f>Q423*H423</f>
        <v>0</v>
      </c>
      <c r="S423" s="220">
        <v>0</v>
      </c>
      <c r="T423" s="221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22" t="s">
        <v>1274</v>
      </c>
      <c r="AT423" s="222" t="s">
        <v>176</v>
      </c>
      <c r="AU423" s="222" t="s">
        <v>82</v>
      </c>
      <c r="AY423" s="20" t="s">
        <v>175</v>
      </c>
      <c r="BE423" s="223">
        <f>IF(N423="základní",J423,0)</f>
        <v>0</v>
      </c>
      <c r="BF423" s="223">
        <f>IF(N423="snížená",J423,0)</f>
        <v>0</v>
      </c>
      <c r="BG423" s="223">
        <f>IF(N423="zákl. přenesená",J423,0)</f>
        <v>0</v>
      </c>
      <c r="BH423" s="223">
        <f>IF(N423="sníž. přenesená",J423,0)</f>
        <v>0</v>
      </c>
      <c r="BI423" s="223">
        <f>IF(N423="nulová",J423,0)</f>
        <v>0</v>
      </c>
      <c r="BJ423" s="20" t="s">
        <v>80</v>
      </c>
      <c r="BK423" s="223">
        <f>ROUND(I423*H423,2)</f>
        <v>0</v>
      </c>
      <c r="BL423" s="20" t="s">
        <v>1274</v>
      </c>
      <c r="BM423" s="222" t="s">
        <v>5475</v>
      </c>
    </row>
    <row r="424" s="2" customFormat="1">
      <c r="A424" s="42"/>
      <c r="B424" s="43"/>
      <c r="C424" s="44"/>
      <c r="D424" s="224" t="s">
        <v>183</v>
      </c>
      <c r="E424" s="44"/>
      <c r="F424" s="225" t="s">
        <v>5476</v>
      </c>
      <c r="G424" s="44"/>
      <c r="H424" s="44"/>
      <c r="I424" s="226"/>
      <c r="J424" s="44"/>
      <c r="K424" s="44"/>
      <c r="L424" s="48"/>
      <c r="M424" s="227"/>
      <c r="N424" s="228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0" t="s">
        <v>183</v>
      </c>
      <c r="AU424" s="20" t="s">
        <v>82</v>
      </c>
    </row>
    <row r="425" s="2" customFormat="1">
      <c r="A425" s="42"/>
      <c r="B425" s="43"/>
      <c r="C425" s="44"/>
      <c r="D425" s="229" t="s">
        <v>185</v>
      </c>
      <c r="E425" s="44"/>
      <c r="F425" s="230" t="s">
        <v>5477</v>
      </c>
      <c r="G425" s="44"/>
      <c r="H425" s="44"/>
      <c r="I425" s="226"/>
      <c r="J425" s="44"/>
      <c r="K425" s="44"/>
      <c r="L425" s="48"/>
      <c r="M425" s="227"/>
      <c r="N425" s="228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0" t="s">
        <v>185</v>
      </c>
      <c r="AU425" s="20" t="s">
        <v>82</v>
      </c>
    </row>
    <row r="426" s="2" customFormat="1">
      <c r="A426" s="42"/>
      <c r="B426" s="43"/>
      <c r="C426" s="44"/>
      <c r="D426" s="224" t="s">
        <v>311</v>
      </c>
      <c r="E426" s="44"/>
      <c r="F426" s="274" t="s">
        <v>5426</v>
      </c>
      <c r="G426" s="44"/>
      <c r="H426" s="44"/>
      <c r="I426" s="226"/>
      <c r="J426" s="44"/>
      <c r="K426" s="44"/>
      <c r="L426" s="48"/>
      <c r="M426" s="227"/>
      <c r="N426" s="228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0" t="s">
        <v>311</v>
      </c>
      <c r="AU426" s="20" t="s">
        <v>82</v>
      </c>
    </row>
    <row r="427" s="2" customFormat="1" ht="16.5" customHeight="1">
      <c r="A427" s="42"/>
      <c r="B427" s="43"/>
      <c r="C427" s="211" t="s">
        <v>1252</v>
      </c>
      <c r="D427" s="211" t="s">
        <v>176</v>
      </c>
      <c r="E427" s="212" t="s">
        <v>5478</v>
      </c>
      <c r="F427" s="213" t="s">
        <v>5479</v>
      </c>
      <c r="G427" s="214" t="s">
        <v>567</v>
      </c>
      <c r="H427" s="215">
        <v>2</v>
      </c>
      <c r="I427" s="216"/>
      <c r="J427" s="217">
        <f>ROUND(I427*H427,2)</f>
        <v>0</v>
      </c>
      <c r="K427" s="213" t="s">
        <v>3562</v>
      </c>
      <c r="L427" s="48"/>
      <c r="M427" s="218" t="s">
        <v>30</v>
      </c>
      <c r="N427" s="219" t="s">
        <v>44</v>
      </c>
      <c r="O427" s="88"/>
      <c r="P427" s="220">
        <f>O427*H427</f>
        <v>0</v>
      </c>
      <c r="Q427" s="220">
        <v>0</v>
      </c>
      <c r="R427" s="220">
        <f>Q427*H427</f>
        <v>0</v>
      </c>
      <c r="S427" s="220">
        <v>0</v>
      </c>
      <c r="T427" s="221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22" t="s">
        <v>1274</v>
      </c>
      <c r="AT427" s="222" t="s">
        <v>176</v>
      </c>
      <c r="AU427" s="222" t="s">
        <v>82</v>
      </c>
      <c r="AY427" s="20" t="s">
        <v>175</v>
      </c>
      <c r="BE427" s="223">
        <f>IF(N427="základní",J427,0)</f>
        <v>0</v>
      </c>
      <c r="BF427" s="223">
        <f>IF(N427="snížená",J427,0)</f>
        <v>0</v>
      </c>
      <c r="BG427" s="223">
        <f>IF(N427="zákl. přenesená",J427,0)</f>
        <v>0</v>
      </c>
      <c r="BH427" s="223">
        <f>IF(N427="sníž. přenesená",J427,0)</f>
        <v>0</v>
      </c>
      <c r="BI427" s="223">
        <f>IF(N427="nulová",J427,0)</f>
        <v>0</v>
      </c>
      <c r="BJ427" s="20" t="s">
        <v>80</v>
      </c>
      <c r="BK427" s="223">
        <f>ROUND(I427*H427,2)</f>
        <v>0</v>
      </c>
      <c r="BL427" s="20" t="s">
        <v>1274</v>
      </c>
      <c r="BM427" s="222" t="s">
        <v>5480</v>
      </c>
    </row>
    <row r="428" s="2" customFormat="1">
      <c r="A428" s="42"/>
      <c r="B428" s="43"/>
      <c r="C428" s="44"/>
      <c r="D428" s="224" t="s">
        <v>183</v>
      </c>
      <c r="E428" s="44"/>
      <c r="F428" s="225" t="s">
        <v>5481</v>
      </c>
      <c r="G428" s="44"/>
      <c r="H428" s="44"/>
      <c r="I428" s="226"/>
      <c r="J428" s="44"/>
      <c r="K428" s="44"/>
      <c r="L428" s="48"/>
      <c r="M428" s="227"/>
      <c r="N428" s="228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0" t="s">
        <v>183</v>
      </c>
      <c r="AU428" s="20" t="s">
        <v>82</v>
      </c>
    </row>
    <row r="429" s="2" customFormat="1">
      <c r="A429" s="42"/>
      <c r="B429" s="43"/>
      <c r="C429" s="44"/>
      <c r="D429" s="229" t="s">
        <v>185</v>
      </c>
      <c r="E429" s="44"/>
      <c r="F429" s="230" t="s">
        <v>5482</v>
      </c>
      <c r="G429" s="44"/>
      <c r="H429" s="44"/>
      <c r="I429" s="226"/>
      <c r="J429" s="44"/>
      <c r="K429" s="44"/>
      <c r="L429" s="48"/>
      <c r="M429" s="227"/>
      <c r="N429" s="228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0" t="s">
        <v>185</v>
      </c>
      <c r="AU429" s="20" t="s">
        <v>82</v>
      </c>
    </row>
    <row r="430" s="2" customFormat="1">
      <c r="A430" s="42"/>
      <c r="B430" s="43"/>
      <c r="C430" s="44"/>
      <c r="D430" s="224" t="s">
        <v>311</v>
      </c>
      <c r="E430" s="44"/>
      <c r="F430" s="274" t="s">
        <v>5426</v>
      </c>
      <c r="G430" s="44"/>
      <c r="H430" s="44"/>
      <c r="I430" s="226"/>
      <c r="J430" s="44"/>
      <c r="K430" s="44"/>
      <c r="L430" s="48"/>
      <c r="M430" s="227"/>
      <c r="N430" s="228"/>
      <c r="O430" s="88"/>
      <c r="P430" s="88"/>
      <c r="Q430" s="88"/>
      <c r="R430" s="88"/>
      <c r="S430" s="88"/>
      <c r="T430" s="89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T430" s="20" t="s">
        <v>311</v>
      </c>
      <c r="AU430" s="20" t="s">
        <v>82</v>
      </c>
    </row>
    <row r="431" s="2" customFormat="1" ht="16.5" customHeight="1">
      <c r="A431" s="42"/>
      <c r="B431" s="43"/>
      <c r="C431" s="211" t="s">
        <v>1259</v>
      </c>
      <c r="D431" s="211" t="s">
        <v>176</v>
      </c>
      <c r="E431" s="212" t="s">
        <v>5483</v>
      </c>
      <c r="F431" s="213" t="s">
        <v>5484</v>
      </c>
      <c r="G431" s="214" t="s">
        <v>567</v>
      </c>
      <c r="H431" s="215">
        <v>2</v>
      </c>
      <c r="I431" s="216"/>
      <c r="J431" s="217">
        <f>ROUND(I431*H431,2)</f>
        <v>0</v>
      </c>
      <c r="K431" s="213" t="s">
        <v>3562</v>
      </c>
      <c r="L431" s="48"/>
      <c r="M431" s="218" t="s">
        <v>30</v>
      </c>
      <c r="N431" s="219" t="s">
        <v>44</v>
      </c>
      <c r="O431" s="88"/>
      <c r="P431" s="220">
        <f>O431*H431</f>
        <v>0</v>
      </c>
      <c r="Q431" s="220">
        <v>0</v>
      </c>
      <c r="R431" s="220">
        <f>Q431*H431</f>
        <v>0</v>
      </c>
      <c r="S431" s="220">
        <v>0</v>
      </c>
      <c r="T431" s="221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22" t="s">
        <v>1274</v>
      </c>
      <c r="AT431" s="222" t="s">
        <v>176</v>
      </c>
      <c r="AU431" s="222" t="s">
        <v>82</v>
      </c>
      <c r="AY431" s="20" t="s">
        <v>175</v>
      </c>
      <c r="BE431" s="223">
        <f>IF(N431="základní",J431,0)</f>
        <v>0</v>
      </c>
      <c r="BF431" s="223">
        <f>IF(N431="snížená",J431,0)</f>
        <v>0</v>
      </c>
      <c r="BG431" s="223">
        <f>IF(N431="zákl. přenesená",J431,0)</f>
        <v>0</v>
      </c>
      <c r="BH431" s="223">
        <f>IF(N431="sníž. přenesená",J431,0)</f>
        <v>0</v>
      </c>
      <c r="BI431" s="223">
        <f>IF(N431="nulová",J431,0)</f>
        <v>0</v>
      </c>
      <c r="BJ431" s="20" t="s">
        <v>80</v>
      </c>
      <c r="BK431" s="223">
        <f>ROUND(I431*H431,2)</f>
        <v>0</v>
      </c>
      <c r="BL431" s="20" t="s">
        <v>1274</v>
      </c>
      <c r="BM431" s="222" t="s">
        <v>5485</v>
      </c>
    </row>
    <row r="432" s="2" customFormat="1">
      <c r="A432" s="42"/>
      <c r="B432" s="43"/>
      <c r="C432" s="44"/>
      <c r="D432" s="224" t="s">
        <v>183</v>
      </c>
      <c r="E432" s="44"/>
      <c r="F432" s="225" t="s">
        <v>5486</v>
      </c>
      <c r="G432" s="44"/>
      <c r="H432" s="44"/>
      <c r="I432" s="226"/>
      <c r="J432" s="44"/>
      <c r="K432" s="44"/>
      <c r="L432" s="48"/>
      <c r="M432" s="227"/>
      <c r="N432" s="228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0" t="s">
        <v>183</v>
      </c>
      <c r="AU432" s="20" t="s">
        <v>82</v>
      </c>
    </row>
    <row r="433" s="2" customFormat="1">
      <c r="A433" s="42"/>
      <c r="B433" s="43"/>
      <c r="C433" s="44"/>
      <c r="D433" s="229" t="s">
        <v>185</v>
      </c>
      <c r="E433" s="44"/>
      <c r="F433" s="230" t="s">
        <v>5487</v>
      </c>
      <c r="G433" s="44"/>
      <c r="H433" s="44"/>
      <c r="I433" s="226"/>
      <c r="J433" s="44"/>
      <c r="K433" s="44"/>
      <c r="L433" s="48"/>
      <c r="M433" s="227"/>
      <c r="N433" s="228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0" t="s">
        <v>185</v>
      </c>
      <c r="AU433" s="20" t="s">
        <v>82</v>
      </c>
    </row>
    <row r="434" s="2" customFormat="1">
      <c r="A434" s="42"/>
      <c r="B434" s="43"/>
      <c r="C434" s="44"/>
      <c r="D434" s="224" t="s">
        <v>311</v>
      </c>
      <c r="E434" s="44"/>
      <c r="F434" s="274" t="s">
        <v>5426</v>
      </c>
      <c r="G434" s="44"/>
      <c r="H434" s="44"/>
      <c r="I434" s="226"/>
      <c r="J434" s="44"/>
      <c r="K434" s="44"/>
      <c r="L434" s="48"/>
      <c r="M434" s="227"/>
      <c r="N434" s="228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0" t="s">
        <v>311</v>
      </c>
      <c r="AU434" s="20" t="s">
        <v>82</v>
      </c>
    </row>
    <row r="435" s="2" customFormat="1" ht="16.5" customHeight="1">
      <c r="A435" s="42"/>
      <c r="B435" s="43"/>
      <c r="C435" s="211" t="s">
        <v>1274</v>
      </c>
      <c r="D435" s="211" t="s">
        <v>176</v>
      </c>
      <c r="E435" s="212" t="s">
        <v>5488</v>
      </c>
      <c r="F435" s="213" t="s">
        <v>5489</v>
      </c>
      <c r="G435" s="214" t="s">
        <v>567</v>
      </c>
      <c r="H435" s="215">
        <v>2</v>
      </c>
      <c r="I435" s="216"/>
      <c r="J435" s="217">
        <f>ROUND(I435*H435,2)</f>
        <v>0</v>
      </c>
      <c r="K435" s="213" t="s">
        <v>3562</v>
      </c>
      <c r="L435" s="48"/>
      <c r="M435" s="218" t="s">
        <v>30</v>
      </c>
      <c r="N435" s="219" t="s">
        <v>44</v>
      </c>
      <c r="O435" s="88"/>
      <c r="P435" s="220">
        <f>O435*H435</f>
        <v>0</v>
      </c>
      <c r="Q435" s="220">
        <v>0</v>
      </c>
      <c r="R435" s="220">
        <f>Q435*H435</f>
        <v>0</v>
      </c>
      <c r="S435" s="220">
        <v>0</v>
      </c>
      <c r="T435" s="221">
        <f>S435*H435</f>
        <v>0</v>
      </c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R435" s="222" t="s">
        <v>1274</v>
      </c>
      <c r="AT435" s="222" t="s">
        <v>176</v>
      </c>
      <c r="AU435" s="222" t="s">
        <v>82</v>
      </c>
      <c r="AY435" s="20" t="s">
        <v>175</v>
      </c>
      <c r="BE435" s="223">
        <f>IF(N435="základní",J435,0)</f>
        <v>0</v>
      </c>
      <c r="BF435" s="223">
        <f>IF(N435="snížená",J435,0)</f>
        <v>0</v>
      </c>
      <c r="BG435" s="223">
        <f>IF(N435="zákl. přenesená",J435,0)</f>
        <v>0</v>
      </c>
      <c r="BH435" s="223">
        <f>IF(N435="sníž. přenesená",J435,0)</f>
        <v>0</v>
      </c>
      <c r="BI435" s="223">
        <f>IF(N435="nulová",J435,0)</f>
        <v>0</v>
      </c>
      <c r="BJ435" s="20" t="s">
        <v>80</v>
      </c>
      <c r="BK435" s="223">
        <f>ROUND(I435*H435,2)</f>
        <v>0</v>
      </c>
      <c r="BL435" s="20" t="s">
        <v>1274</v>
      </c>
      <c r="BM435" s="222" t="s">
        <v>5490</v>
      </c>
    </row>
    <row r="436" s="2" customFormat="1">
      <c r="A436" s="42"/>
      <c r="B436" s="43"/>
      <c r="C436" s="44"/>
      <c r="D436" s="224" t="s">
        <v>183</v>
      </c>
      <c r="E436" s="44"/>
      <c r="F436" s="225" t="s">
        <v>5491</v>
      </c>
      <c r="G436" s="44"/>
      <c r="H436" s="44"/>
      <c r="I436" s="226"/>
      <c r="J436" s="44"/>
      <c r="K436" s="44"/>
      <c r="L436" s="48"/>
      <c r="M436" s="227"/>
      <c r="N436" s="228"/>
      <c r="O436" s="88"/>
      <c r="P436" s="88"/>
      <c r="Q436" s="88"/>
      <c r="R436" s="88"/>
      <c r="S436" s="88"/>
      <c r="T436" s="89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T436" s="20" t="s">
        <v>183</v>
      </c>
      <c r="AU436" s="20" t="s">
        <v>82</v>
      </c>
    </row>
    <row r="437" s="2" customFormat="1">
      <c r="A437" s="42"/>
      <c r="B437" s="43"/>
      <c r="C437" s="44"/>
      <c r="D437" s="229" t="s">
        <v>185</v>
      </c>
      <c r="E437" s="44"/>
      <c r="F437" s="230" t="s">
        <v>5492</v>
      </c>
      <c r="G437" s="44"/>
      <c r="H437" s="44"/>
      <c r="I437" s="226"/>
      <c r="J437" s="44"/>
      <c r="K437" s="44"/>
      <c r="L437" s="48"/>
      <c r="M437" s="227"/>
      <c r="N437" s="228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0" t="s">
        <v>185</v>
      </c>
      <c r="AU437" s="20" t="s">
        <v>82</v>
      </c>
    </row>
    <row r="438" s="2" customFormat="1">
      <c r="A438" s="42"/>
      <c r="B438" s="43"/>
      <c r="C438" s="44"/>
      <c r="D438" s="224" t="s">
        <v>311</v>
      </c>
      <c r="E438" s="44"/>
      <c r="F438" s="274" t="s">
        <v>5426</v>
      </c>
      <c r="G438" s="44"/>
      <c r="H438" s="44"/>
      <c r="I438" s="226"/>
      <c r="J438" s="44"/>
      <c r="K438" s="44"/>
      <c r="L438" s="48"/>
      <c r="M438" s="227"/>
      <c r="N438" s="228"/>
      <c r="O438" s="88"/>
      <c r="P438" s="88"/>
      <c r="Q438" s="88"/>
      <c r="R438" s="88"/>
      <c r="S438" s="88"/>
      <c r="T438" s="89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T438" s="20" t="s">
        <v>311</v>
      </c>
      <c r="AU438" s="20" t="s">
        <v>82</v>
      </c>
    </row>
    <row r="439" s="2" customFormat="1" ht="16.5" customHeight="1">
      <c r="A439" s="42"/>
      <c r="B439" s="43"/>
      <c r="C439" s="211" t="s">
        <v>1283</v>
      </c>
      <c r="D439" s="211" t="s">
        <v>176</v>
      </c>
      <c r="E439" s="212" t="s">
        <v>5493</v>
      </c>
      <c r="F439" s="213" t="s">
        <v>5494</v>
      </c>
      <c r="G439" s="214" t="s">
        <v>567</v>
      </c>
      <c r="H439" s="215">
        <v>2</v>
      </c>
      <c r="I439" s="216"/>
      <c r="J439" s="217">
        <f>ROUND(I439*H439,2)</f>
        <v>0</v>
      </c>
      <c r="K439" s="213" t="s">
        <v>3562</v>
      </c>
      <c r="L439" s="48"/>
      <c r="M439" s="218" t="s">
        <v>30</v>
      </c>
      <c r="N439" s="219" t="s">
        <v>44</v>
      </c>
      <c r="O439" s="88"/>
      <c r="P439" s="220">
        <f>O439*H439</f>
        <v>0</v>
      </c>
      <c r="Q439" s="220">
        <v>0</v>
      </c>
      <c r="R439" s="220">
        <f>Q439*H439</f>
        <v>0</v>
      </c>
      <c r="S439" s="220">
        <v>0</v>
      </c>
      <c r="T439" s="221">
        <f>S439*H439</f>
        <v>0</v>
      </c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R439" s="222" t="s">
        <v>1274</v>
      </c>
      <c r="AT439" s="222" t="s">
        <v>176</v>
      </c>
      <c r="AU439" s="222" t="s">
        <v>82</v>
      </c>
      <c r="AY439" s="20" t="s">
        <v>175</v>
      </c>
      <c r="BE439" s="223">
        <f>IF(N439="základní",J439,0)</f>
        <v>0</v>
      </c>
      <c r="BF439" s="223">
        <f>IF(N439="snížená",J439,0)</f>
        <v>0</v>
      </c>
      <c r="BG439" s="223">
        <f>IF(N439="zákl. přenesená",J439,0)</f>
        <v>0</v>
      </c>
      <c r="BH439" s="223">
        <f>IF(N439="sníž. přenesená",J439,0)</f>
        <v>0</v>
      </c>
      <c r="BI439" s="223">
        <f>IF(N439="nulová",J439,0)</f>
        <v>0</v>
      </c>
      <c r="BJ439" s="20" t="s">
        <v>80</v>
      </c>
      <c r="BK439" s="223">
        <f>ROUND(I439*H439,2)</f>
        <v>0</v>
      </c>
      <c r="BL439" s="20" t="s">
        <v>1274</v>
      </c>
      <c r="BM439" s="222" t="s">
        <v>5495</v>
      </c>
    </row>
    <row r="440" s="2" customFormat="1">
      <c r="A440" s="42"/>
      <c r="B440" s="43"/>
      <c r="C440" s="44"/>
      <c r="D440" s="224" t="s">
        <v>183</v>
      </c>
      <c r="E440" s="44"/>
      <c r="F440" s="225" t="s">
        <v>5496</v>
      </c>
      <c r="G440" s="44"/>
      <c r="H440" s="44"/>
      <c r="I440" s="226"/>
      <c r="J440" s="44"/>
      <c r="K440" s="44"/>
      <c r="L440" s="48"/>
      <c r="M440" s="227"/>
      <c r="N440" s="228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0" t="s">
        <v>183</v>
      </c>
      <c r="AU440" s="20" t="s">
        <v>82</v>
      </c>
    </row>
    <row r="441" s="2" customFormat="1">
      <c r="A441" s="42"/>
      <c r="B441" s="43"/>
      <c r="C441" s="44"/>
      <c r="D441" s="229" t="s">
        <v>185</v>
      </c>
      <c r="E441" s="44"/>
      <c r="F441" s="230" t="s">
        <v>5497</v>
      </c>
      <c r="G441" s="44"/>
      <c r="H441" s="44"/>
      <c r="I441" s="226"/>
      <c r="J441" s="44"/>
      <c r="K441" s="44"/>
      <c r="L441" s="48"/>
      <c r="M441" s="227"/>
      <c r="N441" s="228"/>
      <c r="O441" s="88"/>
      <c r="P441" s="88"/>
      <c r="Q441" s="88"/>
      <c r="R441" s="88"/>
      <c r="S441" s="88"/>
      <c r="T441" s="89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T441" s="20" t="s">
        <v>185</v>
      </c>
      <c r="AU441" s="20" t="s">
        <v>82</v>
      </c>
    </row>
    <row r="442" s="2" customFormat="1">
      <c r="A442" s="42"/>
      <c r="B442" s="43"/>
      <c r="C442" s="44"/>
      <c r="D442" s="224" t="s">
        <v>311</v>
      </c>
      <c r="E442" s="44"/>
      <c r="F442" s="274" t="s">
        <v>5426</v>
      </c>
      <c r="G442" s="44"/>
      <c r="H442" s="44"/>
      <c r="I442" s="226"/>
      <c r="J442" s="44"/>
      <c r="K442" s="44"/>
      <c r="L442" s="48"/>
      <c r="M442" s="227"/>
      <c r="N442" s="228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0" t="s">
        <v>311</v>
      </c>
      <c r="AU442" s="20" t="s">
        <v>82</v>
      </c>
    </row>
    <row r="443" s="2" customFormat="1" ht="16.5" customHeight="1">
      <c r="A443" s="42"/>
      <c r="B443" s="43"/>
      <c r="C443" s="211" t="s">
        <v>1297</v>
      </c>
      <c r="D443" s="211" t="s">
        <v>176</v>
      </c>
      <c r="E443" s="212" t="s">
        <v>5498</v>
      </c>
      <c r="F443" s="213" t="s">
        <v>5499</v>
      </c>
      <c r="G443" s="214" t="s">
        <v>567</v>
      </c>
      <c r="H443" s="215">
        <v>2</v>
      </c>
      <c r="I443" s="216"/>
      <c r="J443" s="217">
        <f>ROUND(I443*H443,2)</f>
        <v>0</v>
      </c>
      <c r="K443" s="213" t="s">
        <v>3562</v>
      </c>
      <c r="L443" s="48"/>
      <c r="M443" s="218" t="s">
        <v>30</v>
      </c>
      <c r="N443" s="219" t="s">
        <v>44</v>
      </c>
      <c r="O443" s="88"/>
      <c r="P443" s="220">
        <f>O443*H443</f>
        <v>0</v>
      </c>
      <c r="Q443" s="220">
        <v>0</v>
      </c>
      <c r="R443" s="220">
        <f>Q443*H443</f>
        <v>0</v>
      </c>
      <c r="S443" s="220">
        <v>0</v>
      </c>
      <c r="T443" s="221">
        <f>S443*H443</f>
        <v>0</v>
      </c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R443" s="222" t="s">
        <v>1274</v>
      </c>
      <c r="AT443" s="222" t="s">
        <v>176</v>
      </c>
      <c r="AU443" s="222" t="s">
        <v>82</v>
      </c>
      <c r="AY443" s="20" t="s">
        <v>175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20" t="s">
        <v>80</v>
      </c>
      <c r="BK443" s="223">
        <f>ROUND(I443*H443,2)</f>
        <v>0</v>
      </c>
      <c r="BL443" s="20" t="s">
        <v>1274</v>
      </c>
      <c r="BM443" s="222" t="s">
        <v>5500</v>
      </c>
    </row>
    <row r="444" s="2" customFormat="1">
      <c r="A444" s="42"/>
      <c r="B444" s="43"/>
      <c r="C444" s="44"/>
      <c r="D444" s="224" t="s">
        <v>183</v>
      </c>
      <c r="E444" s="44"/>
      <c r="F444" s="225" t="s">
        <v>5501</v>
      </c>
      <c r="G444" s="44"/>
      <c r="H444" s="44"/>
      <c r="I444" s="226"/>
      <c r="J444" s="44"/>
      <c r="K444" s="44"/>
      <c r="L444" s="48"/>
      <c r="M444" s="227"/>
      <c r="N444" s="228"/>
      <c r="O444" s="88"/>
      <c r="P444" s="88"/>
      <c r="Q444" s="88"/>
      <c r="R444" s="88"/>
      <c r="S444" s="88"/>
      <c r="T444" s="89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T444" s="20" t="s">
        <v>183</v>
      </c>
      <c r="AU444" s="20" t="s">
        <v>82</v>
      </c>
    </row>
    <row r="445" s="2" customFormat="1">
      <c r="A445" s="42"/>
      <c r="B445" s="43"/>
      <c r="C445" s="44"/>
      <c r="D445" s="229" t="s">
        <v>185</v>
      </c>
      <c r="E445" s="44"/>
      <c r="F445" s="230" t="s">
        <v>5502</v>
      </c>
      <c r="G445" s="44"/>
      <c r="H445" s="44"/>
      <c r="I445" s="226"/>
      <c r="J445" s="44"/>
      <c r="K445" s="44"/>
      <c r="L445" s="48"/>
      <c r="M445" s="227"/>
      <c r="N445" s="228"/>
      <c r="O445" s="88"/>
      <c r="P445" s="88"/>
      <c r="Q445" s="88"/>
      <c r="R445" s="88"/>
      <c r="S445" s="88"/>
      <c r="T445" s="89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T445" s="20" t="s">
        <v>185</v>
      </c>
      <c r="AU445" s="20" t="s">
        <v>82</v>
      </c>
    </row>
    <row r="446" s="2" customFormat="1">
      <c r="A446" s="42"/>
      <c r="B446" s="43"/>
      <c r="C446" s="44"/>
      <c r="D446" s="224" t="s">
        <v>311</v>
      </c>
      <c r="E446" s="44"/>
      <c r="F446" s="274" t="s">
        <v>5426</v>
      </c>
      <c r="G446" s="44"/>
      <c r="H446" s="44"/>
      <c r="I446" s="226"/>
      <c r="J446" s="44"/>
      <c r="K446" s="44"/>
      <c r="L446" s="48"/>
      <c r="M446" s="227"/>
      <c r="N446" s="228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0" t="s">
        <v>311</v>
      </c>
      <c r="AU446" s="20" t="s">
        <v>82</v>
      </c>
    </row>
    <row r="447" s="2" customFormat="1" ht="24.15" customHeight="1">
      <c r="A447" s="42"/>
      <c r="B447" s="43"/>
      <c r="C447" s="211" t="s">
        <v>1308</v>
      </c>
      <c r="D447" s="211" t="s">
        <v>176</v>
      </c>
      <c r="E447" s="212" t="s">
        <v>5503</v>
      </c>
      <c r="F447" s="213" t="s">
        <v>5504</v>
      </c>
      <c r="G447" s="214" t="s">
        <v>5102</v>
      </c>
      <c r="H447" s="215">
        <v>2</v>
      </c>
      <c r="I447" s="216"/>
      <c r="J447" s="217">
        <f>ROUND(I447*H447,2)</f>
        <v>0</v>
      </c>
      <c r="K447" s="213" t="s">
        <v>3562</v>
      </c>
      <c r="L447" s="48"/>
      <c r="M447" s="218" t="s">
        <v>30</v>
      </c>
      <c r="N447" s="219" t="s">
        <v>44</v>
      </c>
      <c r="O447" s="88"/>
      <c r="P447" s="220">
        <f>O447*H447</f>
        <v>0</v>
      </c>
      <c r="Q447" s="220">
        <v>0</v>
      </c>
      <c r="R447" s="220">
        <f>Q447*H447</f>
        <v>0</v>
      </c>
      <c r="S447" s="220">
        <v>0</v>
      </c>
      <c r="T447" s="221">
        <f>S447*H447</f>
        <v>0</v>
      </c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R447" s="222" t="s">
        <v>1274</v>
      </c>
      <c r="AT447" s="222" t="s">
        <v>176</v>
      </c>
      <c r="AU447" s="222" t="s">
        <v>82</v>
      </c>
      <c r="AY447" s="20" t="s">
        <v>175</v>
      </c>
      <c r="BE447" s="223">
        <f>IF(N447="základní",J447,0)</f>
        <v>0</v>
      </c>
      <c r="BF447" s="223">
        <f>IF(N447="snížená",J447,0)</f>
        <v>0</v>
      </c>
      <c r="BG447" s="223">
        <f>IF(N447="zákl. přenesená",J447,0)</f>
        <v>0</v>
      </c>
      <c r="BH447" s="223">
        <f>IF(N447="sníž. přenesená",J447,0)</f>
        <v>0</v>
      </c>
      <c r="BI447" s="223">
        <f>IF(N447="nulová",J447,0)</f>
        <v>0</v>
      </c>
      <c r="BJ447" s="20" t="s">
        <v>80</v>
      </c>
      <c r="BK447" s="223">
        <f>ROUND(I447*H447,2)</f>
        <v>0</v>
      </c>
      <c r="BL447" s="20" t="s">
        <v>1274</v>
      </c>
      <c r="BM447" s="222" t="s">
        <v>5505</v>
      </c>
    </row>
    <row r="448" s="2" customFormat="1">
      <c r="A448" s="42"/>
      <c r="B448" s="43"/>
      <c r="C448" s="44"/>
      <c r="D448" s="224" t="s">
        <v>183</v>
      </c>
      <c r="E448" s="44"/>
      <c r="F448" s="225" t="s">
        <v>5506</v>
      </c>
      <c r="G448" s="44"/>
      <c r="H448" s="44"/>
      <c r="I448" s="226"/>
      <c r="J448" s="44"/>
      <c r="K448" s="44"/>
      <c r="L448" s="48"/>
      <c r="M448" s="227"/>
      <c r="N448" s="228"/>
      <c r="O448" s="88"/>
      <c r="P448" s="88"/>
      <c r="Q448" s="88"/>
      <c r="R448" s="88"/>
      <c r="S448" s="88"/>
      <c r="T448" s="89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T448" s="20" t="s">
        <v>183</v>
      </c>
      <c r="AU448" s="20" t="s">
        <v>82</v>
      </c>
    </row>
    <row r="449" s="2" customFormat="1">
      <c r="A449" s="42"/>
      <c r="B449" s="43"/>
      <c r="C449" s="44"/>
      <c r="D449" s="229" t="s">
        <v>185</v>
      </c>
      <c r="E449" s="44"/>
      <c r="F449" s="230" t="s">
        <v>5507</v>
      </c>
      <c r="G449" s="44"/>
      <c r="H449" s="44"/>
      <c r="I449" s="226"/>
      <c r="J449" s="44"/>
      <c r="K449" s="44"/>
      <c r="L449" s="48"/>
      <c r="M449" s="227"/>
      <c r="N449" s="228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0" t="s">
        <v>185</v>
      </c>
      <c r="AU449" s="20" t="s">
        <v>82</v>
      </c>
    </row>
    <row r="450" s="2" customFormat="1">
      <c r="A450" s="42"/>
      <c r="B450" s="43"/>
      <c r="C450" s="44"/>
      <c r="D450" s="224" t="s">
        <v>311</v>
      </c>
      <c r="E450" s="44"/>
      <c r="F450" s="274" t="s">
        <v>5426</v>
      </c>
      <c r="G450" s="44"/>
      <c r="H450" s="44"/>
      <c r="I450" s="226"/>
      <c r="J450" s="44"/>
      <c r="K450" s="44"/>
      <c r="L450" s="48"/>
      <c r="M450" s="227"/>
      <c r="N450" s="228"/>
      <c r="O450" s="88"/>
      <c r="P450" s="88"/>
      <c r="Q450" s="88"/>
      <c r="R450" s="88"/>
      <c r="S450" s="88"/>
      <c r="T450" s="89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T450" s="20" t="s">
        <v>311</v>
      </c>
      <c r="AU450" s="20" t="s">
        <v>82</v>
      </c>
    </row>
    <row r="451" s="2" customFormat="1" ht="24.15" customHeight="1">
      <c r="A451" s="42"/>
      <c r="B451" s="43"/>
      <c r="C451" s="211" t="s">
        <v>1314</v>
      </c>
      <c r="D451" s="211" t="s">
        <v>176</v>
      </c>
      <c r="E451" s="212" t="s">
        <v>5508</v>
      </c>
      <c r="F451" s="213" t="s">
        <v>5509</v>
      </c>
      <c r="G451" s="214" t="s">
        <v>5102</v>
      </c>
      <c r="H451" s="215">
        <v>2</v>
      </c>
      <c r="I451" s="216"/>
      <c r="J451" s="217">
        <f>ROUND(I451*H451,2)</f>
        <v>0</v>
      </c>
      <c r="K451" s="213" t="s">
        <v>3562</v>
      </c>
      <c r="L451" s="48"/>
      <c r="M451" s="218" t="s">
        <v>30</v>
      </c>
      <c r="N451" s="219" t="s">
        <v>44</v>
      </c>
      <c r="O451" s="88"/>
      <c r="P451" s="220">
        <f>O451*H451</f>
        <v>0</v>
      </c>
      <c r="Q451" s="220">
        <v>0</v>
      </c>
      <c r="R451" s="220">
        <f>Q451*H451</f>
        <v>0</v>
      </c>
      <c r="S451" s="220">
        <v>0</v>
      </c>
      <c r="T451" s="221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22" t="s">
        <v>1274</v>
      </c>
      <c r="AT451" s="222" t="s">
        <v>176</v>
      </c>
      <c r="AU451" s="222" t="s">
        <v>82</v>
      </c>
      <c r="AY451" s="20" t="s">
        <v>175</v>
      </c>
      <c r="BE451" s="223">
        <f>IF(N451="základní",J451,0)</f>
        <v>0</v>
      </c>
      <c r="BF451" s="223">
        <f>IF(N451="snížená",J451,0)</f>
        <v>0</v>
      </c>
      <c r="BG451" s="223">
        <f>IF(N451="zákl. přenesená",J451,0)</f>
        <v>0</v>
      </c>
      <c r="BH451" s="223">
        <f>IF(N451="sníž. přenesená",J451,0)</f>
        <v>0</v>
      </c>
      <c r="BI451" s="223">
        <f>IF(N451="nulová",J451,0)</f>
        <v>0</v>
      </c>
      <c r="BJ451" s="20" t="s">
        <v>80</v>
      </c>
      <c r="BK451" s="223">
        <f>ROUND(I451*H451,2)</f>
        <v>0</v>
      </c>
      <c r="BL451" s="20" t="s">
        <v>1274</v>
      </c>
      <c r="BM451" s="222" t="s">
        <v>5510</v>
      </c>
    </row>
    <row r="452" s="2" customFormat="1">
      <c r="A452" s="42"/>
      <c r="B452" s="43"/>
      <c r="C452" s="44"/>
      <c r="D452" s="224" t="s">
        <v>183</v>
      </c>
      <c r="E452" s="44"/>
      <c r="F452" s="225" t="s">
        <v>5511</v>
      </c>
      <c r="G452" s="44"/>
      <c r="H452" s="44"/>
      <c r="I452" s="226"/>
      <c r="J452" s="44"/>
      <c r="K452" s="44"/>
      <c r="L452" s="48"/>
      <c r="M452" s="227"/>
      <c r="N452" s="228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0" t="s">
        <v>183</v>
      </c>
      <c r="AU452" s="20" t="s">
        <v>82</v>
      </c>
    </row>
    <row r="453" s="2" customFormat="1">
      <c r="A453" s="42"/>
      <c r="B453" s="43"/>
      <c r="C453" s="44"/>
      <c r="D453" s="229" t="s">
        <v>185</v>
      </c>
      <c r="E453" s="44"/>
      <c r="F453" s="230" t="s">
        <v>5512</v>
      </c>
      <c r="G453" s="44"/>
      <c r="H453" s="44"/>
      <c r="I453" s="226"/>
      <c r="J453" s="44"/>
      <c r="K453" s="44"/>
      <c r="L453" s="48"/>
      <c r="M453" s="227"/>
      <c r="N453" s="228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0" t="s">
        <v>185</v>
      </c>
      <c r="AU453" s="20" t="s">
        <v>82</v>
      </c>
    </row>
    <row r="454" s="2" customFormat="1">
      <c r="A454" s="42"/>
      <c r="B454" s="43"/>
      <c r="C454" s="44"/>
      <c r="D454" s="224" t="s">
        <v>311</v>
      </c>
      <c r="E454" s="44"/>
      <c r="F454" s="274" t="s">
        <v>5426</v>
      </c>
      <c r="G454" s="44"/>
      <c r="H454" s="44"/>
      <c r="I454" s="226"/>
      <c r="J454" s="44"/>
      <c r="K454" s="44"/>
      <c r="L454" s="48"/>
      <c r="M454" s="227"/>
      <c r="N454" s="228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0" t="s">
        <v>311</v>
      </c>
      <c r="AU454" s="20" t="s">
        <v>82</v>
      </c>
    </row>
    <row r="455" s="2" customFormat="1" ht="24.15" customHeight="1">
      <c r="A455" s="42"/>
      <c r="B455" s="43"/>
      <c r="C455" s="211" t="s">
        <v>1331</v>
      </c>
      <c r="D455" s="211" t="s">
        <v>176</v>
      </c>
      <c r="E455" s="212" t="s">
        <v>5513</v>
      </c>
      <c r="F455" s="213" t="s">
        <v>5514</v>
      </c>
      <c r="G455" s="214" t="s">
        <v>5102</v>
      </c>
      <c r="H455" s="215">
        <v>2</v>
      </c>
      <c r="I455" s="216"/>
      <c r="J455" s="217">
        <f>ROUND(I455*H455,2)</f>
        <v>0</v>
      </c>
      <c r="K455" s="213" t="s">
        <v>3562</v>
      </c>
      <c r="L455" s="48"/>
      <c r="M455" s="218" t="s">
        <v>30</v>
      </c>
      <c r="N455" s="219" t="s">
        <v>44</v>
      </c>
      <c r="O455" s="88"/>
      <c r="P455" s="220">
        <f>O455*H455</f>
        <v>0</v>
      </c>
      <c r="Q455" s="220">
        <v>0</v>
      </c>
      <c r="R455" s="220">
        <f>Q455*H455</f>
        <v>0</v>
      </c>
      <c r="S455" s="220">
        <v>0</v>
      </c>
      <c r="T455" s="221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22" t="s">
        <v>1274</v>
      </c>
      <c r="AT455" s="222" t="s">
        <v>176</v>
      </c>
      <c r="AU455" s="222" t="s">
        <v>82</v>
      </c>
      <c r="AY455" s="20" t="s">
        <v>175</v>
      </c>
      <c r="BE455" s="223">
        <f>IF(N455="základní",J455,0)</f>
        <v>0</v>
      </c>
      <c r="BF455" s="223">
        <f>IF(N455="snížená",J455,0)</f>
        <v>0</v>
      </c>
      <c r="BG455" s="223">
        <f>IF(N455="zákl. přenesená",J455,0)</f>
        <v>0</v>
      </c>
      <c r="BH455" s="223">
        <f>IF(N455="sníž. přenesená",J455,0)</f>
        <v>0</v>
      </c>
      <c r="BI455" s="223">
        <f>IF(N455="nulová",J455,0)</f>
        <v>0</v>
      </c>
      <c r="BJ455" s="20" t="s">
        <v>80</v>
      </c>
      <c r="BK455" s="223">
        <f>ROUND(I455*H455,2)</f>
        <v>0</v>
      </c>
      <c r="BL455" s="20" t="s">
        <v>1274</v>
      </c>
      <c r="BM455" s="222" t="s">
        <v>5515</v>
      </c>
    </row>
    <row r="456" s="2" customFormat="1">
      <c r="A456" s="42"/>
      <c r="B456" s="43"/>
      <c r="C456" s="44"/>
      <c r="D456" s="224" t="s">
        <v>183</v>
      </c>
      <c r="E456" s="44"/>
      <c r="F456" s="225" t="s">
        <v>5516</v>
      </c>
      <c r="G456" s="44"/>
      <c r="H456" s="44"/>
      <c r="I456" s="226"/>
      <c r="J456" s="44"/>
      <c r="K456" s="44"/>
      <c r="L456" s="48"/>
      <c r="M456" s="227"/>
      <c r="N456" s="228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0" t="s">
        <v>183</v>
      </c>
      <c r="AU456" s="20" t="s">
        <v>82</v>
      </c>
    </row>
    <row r="457" s="2" customFormat="1">
      <c r="A457" s="42"/>
      <c r="B457" s="43"/>
      <c r="C457" s="44"/>
      <c r="D457" s="229" t="s">
        <v>185</v>
      </c>
      <c r="E457" s="44"/>
      <c r="F457" s="230" t="s">
        <v>5517</v>
      </c>
      <c r="G457" s="44"/>
      <c r="H457" s="44"/>
      <c r="I457" s="226"/>
      <c r="J457" s="44"/>
      <c r="K457" s="44"/>
      <c r="L457" s="48"/>
      <c r="M457" s="227"/>
      <c r="N457" s="228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0" t="s">
        <v>185</v>
      </c>
      <c r="AU457" s="20" t="s">
        <v>82</v>
      </c>
    </row>
    <row r="458" s="2" customFormat="1">
      <c r="A458" s="42"/>
      <c r="B458" s="43"/>
      <c r="C458" s="44"/>
      <c r="D458" s="224" t="s">
        <v>311</v>
      </c>
      <c r="E458" s="44"/>
      <c r="F458" s="274" t="s">
        <v>5426</v>
      </c>
      <c r="G458" s="44"/>
      <c r="H458" s="44"/>
      <c r="I458" s="226"/>
      <c r="J458" s="44"/>
      <c r="K458" s="44"/>
      <c r="L458" s="48"/>
      <c r="M458" s="227"/>
      <c r="N458" s="228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0" t="s">
        <v>311</v>
      </c>
      <c r="AU458" s="20" t="s">
        <v>82</v>
      </c>
    </row>
    <row r="459" s="2" customFormat="1" ht="24.15" customHeight="1">
      <c r="A459" s="42"/>
      <c r="B459" s="43"/>
      <c r="C459" s="211" t="s">
        <v>1339</v>
      </c>
      <c r="D459" s="211" t="s">
        <v>176</v>
      </c>
      <c r="E459" s="212" t="s">
        <v>5518</v>
      </c>
      <c r="F459" s="213" t="s">
        <v>5519</v>
      </c>
      <c r="G459" s="214" t="s">
        <v>5102</v>
      </c>
      <c r="H459" s="215">
        <v>2</v>
      </c>
      <c r="I459" s="216"/>
      <c r="J459" s="217">
        <f>ROUND(I459*H459,2)</f>
        <v>0</v>
      </c>
      <c r="K459" s="213" t="s">
        <v>3562</v>
      </c>
      <c r="L459" s="48"/>
      <c r="M459" s="218" t="s">
        <v>30</v>
      </c>
      <c r="N459" s="219" t="s">
        <v>44</v>
      </c>
      <c r="O459" s="88"/>
      <c r="P459" s="220">
        <f>O459*H459</f>
        <v>0</v>
      </c>
      <c r="Q459" s="220">
        <v>0</v>
      </c>
      <c r="R459" s="220">
        <f>Q459*H459</f>
        <v>0</v>
      </c>
      <c r="S459" s="220">
        <v>0</v>
      </c>
      <c r="T459" s="221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22" t="s">
        <v>1274</v>
      </c>
      <c r="AT459" s="222" t="s">
        <v>176</v>
      </c>
      <c r="AU459" s="222" t="s">
        <v>82</v>
      </c>
      <c r="AY459" s="20" t="s">
        <v>175</v>
      </c>
      <c r="BE459" s="223">
        <f>IF(N459="základní",J459,0)</f>
        <v>0</v>
      </c>
      <c r="BF459" s="223">
        <f>IF(N459="snížená",J459,0)</f>
        <v>0</v>
      </c>
      <c r="BG459" s="223">
        <f>IF(N459="zákl. přenesená",J459,0)</f>
        <v>0</v>
      </c>
      <c r="BH459" s="223">
        <f>IF(N459="sníž. přenesená",J459,0)</f>
        <v>0</v>
      </c>
      <c r="BI459" s="223">
        <f>IF(N459="nulová",J459,0)</f>
        <v>0</v>
      </c>
      <c r="BJ459" s="20" t="s">
        <v>80</v>
      </c>
      <c r="BK459" s="223">
        <f>ROUND(I459*H459,2)</f>
        <v>0</v>
      </c>
      <c r="BL459" s="20" t="s">
        <v>1274</v>
      </c>
      <c r="BM459" s="222" t="s">
        <v>5520</v>
      </c>
    </row>
    <row r="460" s="2" customFormat="1">
      <c r="A460" s="42"/>
      <c r="B460" s="43"/>
      <c r="C460" s="44"/>
      <c r="D460" s="224" t="s">
        <v>183</v>
      </c>
      <c r="E460" s="44"/>
      <c r="F460" s="225" t="s">
        <v>5521</v>
      </c>
      <c r="G460" s="44"/>
      <c r="H460" s="44"/>
      <c r="I460" s="226"/>
      <c r="J460" s="44"/>
      <c r="K460" s="44"/>
      <c r="L460" s="48"/>
      <c r="M460" s="227"/>
      <c r="N460" s="228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0" t="s">
        <v>183</v>
      </c>
      <c r="AU460" s="20" t="s">
        <v>82</v>
      </c>
    </row>
    <row r="461" s="2" customFormat="1">
      <c r="A461" s="42"/>
      <c r="B461" s="43"/>
      <c r="C461" s="44"/>
      <c r="D461" s="229" t="s">
        <v>185</v>
      </c>
      <c r="E461" s="44"/>
      <c r="F461" s="230" t="s">
        <v>5522</v>
      </c>
      <c r="G461" s="44"/>
      <c r="H461" s="44"/>
      <c r="I461" s="226"/>
      <c r="J461" s="44"/>
      <c r="K461" s="44"/>
      <c r="L461" s="48"/>
      <c r="M461" s="227"/>
      <c r="N461" s="228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0" t="s">
        <v>185</v>
      </c>
      <c r="AU461" s="20" t="s">
        <v>82</v>
      </c>
    </row>
    <row r="462" s="2" customFormat="1">
      <c r="A462" s="42"/>
      <c r="B462" s="43"/>
      <c r="C462" s="44"/>
      <c r="D462" s="224" t="s">
        <v>311</v>
      </c>
      <c r="E462" s="44"/>
      <c r="F462" s="274" t="s">
        <v>5426</v>
      </c>
      <c r="G462" s="44"/>
      <c r="H462" s="44"/>
      <c r="I462" s="226"/>
      <c r="J462" s="44"/>
      <c r="K462" s="44"/>
      <c r="L462" s="48"/>
      <c r="M462" s="227"/>
      <c r="N462" s="228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0" t="s">
        <v>311</v>
      </c>
      <c r="AU462" s="20" t="s">
        <v>82</v>
      </c>
    </row>
    <row r="463" s="2" customFormat="1" ht="24.15" customHeight="1">
      <c r="A463" s="42"/>
      <c r="B463" s="43"/>
      <c r="C463" s="211" t="s">
        <v>1346</v>
      </c>
      <c r="D463" s="211" t="s">
        <v>176</v>
      </c>
      <c r="E463" s="212" t="s">
        <v>5523</v>
      </c>
      <c r="F463" s="213" t="s">
        <v>5524</v>
      </c>
      <c r="G463" s="214" t="s">
        <v>5102</v>
      </c>
      <c r="H463" s="215">
        <v>2</v>
      </c>
      <c r="I463" s="216"/>
      <c r="J463" s="217">
        <f>ROUND(I463*H463,2)</f>
        <v>0</v>
      </c>
      <c r="K463" s="213" t="s">
        <v>3562</v>
      </c>
      <c r="L463" s="48"/>
      <c r="M463" s="218" t="s">
        <v>30</v>
      </c>
      <c r="N463" s="219" t="s">
        <v>44</v>
      </c>
      <c r="O463" s="88"/>
      <c r="P463" s="220">
        <f>O463*H463</f>
        <v>0</v>
      </c>
      <c r="Q463" s="220">
        <v>0</v>
      </c>
      <c r="R463" s="220">
        <f>Q463*H463</f>
        <v>0</v>
      </c>
      <c r="S463" s="220">
        <v>0</v>
      </c>
      <c r="T463" s="221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22" t="s">
        <v>1274</v>
      </c>
      <c r="AT463" s="222" t="s">
        <v>176</v>
      </c>
      <c r="AU463" s="222" t="s">
        <v>82</v>
      </c>
      <c r="AY463" s="20" t="s">
        <v>175</v>
      </c>
      <c r="BE463" s="223">
        <f>IF(N463="základní",J463,0)</f>
        <v>0</v>
      </c>
      <c r="BF463" s="223">
        <f>IF(N463="snížená",J463,0)</f>
        <v>0</v>
      </c>
      <c r="BG463" s="223">
        <f>IF(N463="zákl. přenesená",J463,0)</f>
        <v>0</v>
      </c>
      <c r="BH463" s="223">
        <f>IF(N463="sníž. přenesená",J463,0)</f>
        <v>0</v>
      </c>
      <c r="BI463" s="223">
        <f>IF(N463="nulová",J463,0)</f>
        <v>0</v>
      </c>
      <c r="BJ463" s="20" t="s">
        <v>80</v>
      </c>
      <c r="BK463" s="223">
        <f>ROUND(I463*H463,2)</f>
        <v>0</v>
      </c>
      <c r="BL463" s="20" t="s">
        <v>1274</v>
      </c>
      <c r="BM463" s="222" t="s">
        <v>5525</v>
      </c>
    </row>
    <row r="464" s="2" customFormat="1">
      <c r="A464" s="42"/>
      <c r="B464" s="43"/>
      <c r="C464" s="44"/>
      <c r="D464" s="224" t="s">
        <v>183</v>
      </c>
      <c r="E464" s="44"/>
      <c r="F464" s="225" t="s">
        <v>5526</v>
      </c>
      <c r="G464" s="44"/>
      <c r="H464" s="44"/>
      <c r="I464" s="226"/>
      <c r="J464" s="44"/>
      <c r="K464" s="44"/>
      <c r="L464" s="48"/>
      <c r="M464" s="227"/>
      <c r="N464" s="228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0" t="s">
        <v>183</v>
      </c>
      <c r="AU464" s="20" t="s">
        <v>82</v>
      </c>
    </row>
    <row r="465" s="2" customFormat="1">
      <c r="A465" s="42"/>
      <c r="B465" s="43"/>
      <c r="C465" s="44"/>
      <c r="D465" s="229" t="s">
        <v>185</v>
      </c>
      <c r="E465" s="44"/>
      <c r="F465" s="230" t="s">
        <v>5527</v>
      </c>
      <c r="G465" s="44"/>
      <c r="H465" s="44"/>
      <c r="I465" s="226"/>
      <c r="J465" s="44"/>
      <c r="K465" s="44"/>
      <c r="L465" s="48"/>
      <c r="M465" s="227"/>
      <c r="N465" s="228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0" t="s">
        <v>185</v>
      </c>
      <c r="AU465" s="20" t="s">
        <v>82</v>
      </c>
    </row>
    <row r="466" s="2" customFormat="1">
      <c r="A466" s="42"/>
      <c r="B466" s="43"/>
      <c r="C466" s="44"/>
      <c r="D466" s="224" t="s">
        <v>311</v>
      </c>
      <c r="E466" s="44"/>
      <c r="F466" s="274" t="s">
        <v>5426</v>
      </c>
      <c r="G466" s="44"/>
      <c r="H466" s="44"/>
      <c r="I466" s="226"/>
      <c r="J466" s="44"/>
      <c r="K466" s="44"/>
      <c r="L466" s="48"/>
      <c r="M466" s="227"/>
      <c r="N466" s="228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0" t="s">
        <v>311</v>
      </c>
      <c r="AU466" s="20" t="s">
        <v>82</v>
      </c>
    </row>
    <row r="467" s="2" customFormat="1" ht="16.5" customHeight="1">
      <c r="A467" s="42"/>
      <c r="B467" s="43"/>
      <c r="C467" s="211" t="s">
        <v>1352</v>
      </c>
      <c r="D467" s="211" t="s">
        <v>176</v>
      </c>
      <c r="E467" s="212" t="s">
        <v>5528</v>
      </c>
      <c r="F467" s="213" t="s">
        <v>5529</v>
      </c>
      <c r="G467" s="214" t="s">
        <v>3621</v>
      </c>
      <c r="H467" s="215">
        <v>2</v>
      </c>
      <c r="I467" s="216"/>
      <c r="J467" s="217">
        <f>ROUND(I467*H467,2)</f>
        <v>0</v>
      </c>
      <c r="K467" s="213" t="s">
        <v>3562</v>
      </c>
      <c r="L467" s="48"/>
      <c r="M467" s="218" t="s">
        <v>30</v>
      </c>
      <c r="N467" s="219" t="s">
        <v>44</v>
      </c>
      <c r="O467" s="88"/>
      <c r="P467" s="220">
        <f>O467*H467</f>
        <v>0</v>
      </c>
      <c r="Q467" s="220">
        <v>0</v>
      </c>
      <c r="R467" s="220">
        <f>Q467*H467</f>
        <v>0</v>
      </c>
      <c r="S467" s="220">
        <v>0</v>
      </c>
      <c r="T467" s="221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22" t="s">
        <v>1274</v>
      </c>
      <c r="AT467" s="222" t="s">
        <v>176</v>
      </c>
      <c r="AU467" s="222" t="s">
        <v>82</v>
      </c>
      <c r="AY467" s="20" t="s">
        <v>175</v>
      </c>
      <c r="BE467" s="223">
        <f>IF(N467="základní",J467,0)</f>
        <v>0</v>
      </c>
      <c r="BF467" s="223">
        <f>IF(N467="snížená",J467,0)</f>
        <v>0</v>
      </c>
      <c r="BG467" s="223">
        <f>IF(N467="zákl. přenesená",J467,0)</f>
        <v>0</v>
      </c>
      <c r="BH467" s="223">
        <f>IF(N467="sníž. přenesená",J467,0)</f>
        <v>0</v>
      </c>
      <c r="BI467" s="223">
        <f>IF(N467="nulová",J467,0)</f>
        <v>0</v>
      </c>
      <c r="BJ467" s="20" t="s">
        <v>80</v>
      </c>
      <c r="BK467" s="223">
        <f>ROUND(I467*H467,2)</f>
        <v>0</v>
      </c>
      <c r="BL467" s="20" t="s">
        <v>1274</v>
      </c>
      <c r="BM467" s="222" t="s">
        <v>5530</v>
      </c>
    </row>
    <row r="468" s="2" customFormat="1">
      <c r="A468" s="42"/>
      <c r="B468" s="43"/>
      <c r="C468" s="44"/>
      <c r="D468" s="224" t="s">
        <v>183</v>
      </c>
      <c r="E468" s="44"/>
      <c r="F468" s="225" t="s">
        <v>5531</v>
      </c>
      <c r="G468" s="44"/>
      <c r="H468" s="44"/>
      <c r="I468" s="226"/>
      <c r="J468" s="44"/>
      <c r="K468" s="44"/>
      <c r="L468" s="48"/>
      <c r="M468" s="227"/>
      <c r="N468" s="228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0" t="s">
        <v>183</v>
      </c>
      <c r="AU468" s="20" t="s">
        <v>82</v>
      </c>
    </row>
    <row r="469" s="2" customFormat="1">
      <c r="A469" s="42"/>
      <c r="B469" s="43"/>
      <c r="C469" s="44"/>
      <c r="D469" s="229" t="s">
        <v>185</v>
      </c>
      <c r="E469" s="44"/>
      <c r="F469" s="230" t="s">
        <v>5532</v>
      </c>
      <c r="G469" s="44"/>
      <c r="H469" s="44"/>
      <c r="I469" s="226"/>
      <c r="J469" s="44"/>
      <c r="K469" s="44"/>
      <c r="L469" s="48"/>
      <c r="M469" s="227"/>
      <c r="N469" s="228"/>
      <c r="O469" s="88"/>
      <c r="P469" s="88"/>
      <c r="Q469" s="88"/>
      <c r="R469" s="88"/>
      <c r="S469" s="88"/>
      <c r="T469" s="89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T469" s="20" t="s">
        <v>185</v>
      </c>
      <c r="AU469" s="20" t="s">
        <v>82</v>
      </c>
    </row>
    <row r="470" s="2" customFormat="1">
      <c r="A470" s="42"/>
      <c r="B470" s="43"/>
      <c r="C470" s="44"/>
      <c r="D470" s="224" t="s">
        <v>311</v>
      </c>
      <c r="E470" s="44"/>
      <c r="F470" s="274" t="s">
        <v>5426</v>
      </c>
      <c r="G470" s="44"/>
      <c r="H470" s="44"/>
      <c r="I470" s="226"/>
      <c r="J470" s="44"/>
      <c r="K470" s="44"/>
      <c r="L470" s="48"/>
      <c r="M470" s="276"/>
      <c r="N470" s="277"/>
      <c r="O470" s="278"/>
      <c r="P470" s="278"/>
      <c r="Q470" s="278"/>
      <c r="R470" s="278"/>
      <c r="S470" s="278"/>
      <c r="T470" s="27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0" t="s">
        <v>311</v>
      </c>
      <c r="AU470" s="20" t="s">
        <v>82</v>
      </c>
    </row>
    <row r="471" s="2" customFormat="1" ht="6.96" customHeight="1">
      <c r="A471" s="42"/>
      <c r="B471" s="63"/>
      <c r="C471" s="64"/>
      <c r="D471" s="64"/>
      <c r="E471" s="64"/>
      <c r="F471" s="64"/>
      <c r="G471" s="64"/>
      <c r="H471" s="64"/>
      <c r="I471" s="64"/>
      <c r="J471" s="64"/>
      <c r="K471" s="64"/>
      <c r="L471" s="48"/>
      <c r="M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</row>
  </sheetData>
  <sheetProtection sheet="1" autoFilter="0" formatColumns="0" formatRows="0" objects="1" scenarios="1" spinCount="100000" saltValue="WHlrqcKjYMsIkzhcp3aZby1QlDWKvGsUbYlpDIWTb+REkLaUi1Yvg5kYxwnJXzV6z4ttAoICnxIy11kBiKTT+Q==" hashValue="Lmt64hu/RxElvuDhSEEbPDJaXdptqJiVu3Dwsd2W76ySqXB57O9fOwsr8CbduILvll15J8SM8lJa9Lmj0DU+Rw==" algorithmName="SHA-512" password="CC35"/>
  <autoFilter ref="C96:K4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2" r:id="rId1" display="https://podminky.urs.cz/item/CS_URS_2024_01/612325121"/>
    <hyperlink ref="F109" r:id="rId2" display="https://podminky.urs.cz/item/CS_URS_2024_01/974031154"/>
    <hyperlink ref="F115" r:id="rId3" display="https://podminky.urs.cz/item/CS_URS_2024_01/997013501"/>
    <hyperlink ref="F118" r:id="rId4" display="https://podminky.urs.cz/item/CS_URS_2024_01/997013509"/>
    <hyperlink ref="F123" r:id="rId5" display="https://podminky.urs.cz/item/CS_URS_2024_01/997013861"/>
    <hyperlink ref="F129" r:id="rId6" display="https://podminky.urs.cz/item/CS_URS_2024_01/723111302"/>
    <hyperlink ref="F136" r:id="rId7" display="https://podminky.urs.cz/item/CS_URS_2024_01/723111303"/>
    <hyperlink ref="F143" r:id="rId8" display="https://podminky.urs.cz/item/CS_URS_2024_01/723111307"/>
    <hyperlink ref="F150" r:id="rId9" display="https://podminky.urs.cz/item/CS_URS_2024_01/723150341"/>
    <hyperlink ref="F157" r:id="rId10" display="https://podminky.urs.cz/item/CS_URS_2024_01/723150343"/>
    <hyperlink ref="F176" r:id="rId11" display="https://podminky.urs.cz/item/CS_URS_2024_01/723150365"/>
    <hyperlink ref="F182" r:id="rId12" display="https://podminky.urs.cz/item/CS_URS_2024_01/723150369"/>
    <hyperlink ref="F189" r:id="rId13" display="https://podminky.urs.cz/item/CS_URS_2024_01/723160207"/>
    <hyperlink ref="F193" r:id="rId14" display="https://podminky.urs.cz/item/CS_URS_2024_01/723180113"/>
    <hyperlink ref="F206" r:id="rId15" display="https://podminky.urs.cz/item/CS_URS_2024_01/723231162"/>
    <hyperlink ref="F213" r:id="rId16" display="https://podminky.urs.cz/item/CS_URS_2024_01/723231163"/>
    <hyperlink ref="F220" r:id="rId17" display="https://podminky.urs.cz/item/CS_URS_2024_01/723231167"/>
    <hyperlink ref="F227" r:id="rId18" display="https://podminky.urs.cz/item/CS_URS_2024_01/723239105"/>
    <hyperlink ref="F237" r:id="rId19" display="https://podminky.urs.cz/item/CS_URS_2024_01/723261914"/>
    <hyperlink ref="F249" r:id="rId20" display="https://podminky.urs.cz/item/CS_URS_2024_01/998723101"/>
    <hyperlink ref="F254" r:id="rId21" display="https://podminky.urs.cz/item/CS_URS_2024_01/734292773"/>
    <hyperlink ref="F258" r:id="rId22" display="https://podminky.urs.cz/item/CS_URS_2024_01/734421102"/>
    <hyperlink ref="F265" r:id="rId23" display="https://podminky.urs.cz/item/CS_URS_2024_01/734424102"/>
    <hyperlink ref="F269" r:id="rId24" display="https://podminky.urs.cz/item/CS_URS_2024_01/734494121"/>
    <hyperlink ref="F273" r:id="rId25" display="https://podminky.urs.cz/item/CS_URS_2024_01/998734101"/>
    <hyperlink ref="F282" r:id="rId26" display="https://podminky.urs.cz/item/CS_URS_2023_02/767995111"/>
    <hyperlink ref="F302" r:id="rId27" display="https://podminky.urs.cz/item/CS_URS_2024_01/998767101"/>
    <hyperlink ref="F307" r:id="rId28" display="https://podminky.urs.cz/item/CS_URS_2024_01/783601713"/>
    <hyperlink ref="F316" r:id="rId29" display="https://podminky.urs.cz/item/CS_URS_2024_01/783614551"/>
    <hyperlink ref="F320" r:id="rId30" display="https://podminky.urs.cz/item/CS_URS_2024_01/783615551"/>
    <hyperlink ref="F325" r:id="rId31" display="https://podminky.urs.cz/item/CS_URS_2024_01/783617601"/>
    <hyperlink ref="F331" r:id="rId32" display="https://podminky.urs.cz/item/CS_URS_2023_02/230170002"/>
    <hyperlink ref="F335" r:id="rId33" display="https://podminky.urs.cz/item/CS_URS_2023_02/230170012"/>
    <hyperlink ref="F339" r:id="rId34" display="https://podminky.urs.cz/item/CS_URS_2023_02/230208513"/>
    <hyperlink ref="F344" r:id="rId35" display="https://podminky.urs.cz/item/CS_URS_2023_02/580506001"/>
    <hyperlink ref="F348" r:id="rId36" display="https://podminky.urs.cz/item/CS_URS_2023_02/580506007"/>
    <hyperlink ref="F352" r:id="rId37" display="https://podminky.urs.cz/item/CS_URS_2023_02/580506010"/>
    <hyperlink ref="F356" r:id="rId38" display="https://podminky.urs.cz/item/CS_URS_2023_02/580506013"/>
    <hyperlink ref="F365" r:id="rId39" display="https://podminky.urs.cz/item/CS_URS_2023_02/580506016"/>
    <hyperlink ref="F369" r:id="rId40" display="https://podminky.urs.cz/item/CS_URS_2023_02/580506017"/>
    <hyperlink ref="F373" r:id="rId41" display="https://podminky.urs.cz/item/CS_URS_2023_02/580506020"/>
    <hyperlink ref="F379" r:id="rId42" display="https://podminky.urs.cz/item/CS_URS_2023_02/580506021"/>
    <hyperlink ref="F383" r:id="rId43" display="https://podminky.urs.cz/item/CS_URS_2023_02/580507201"/>
    <hyperlink ref="F389" r:id="rId44" display="https://podminky.urs.cz/item/CS_URS_2023_02/580507202"/>
    <hyperlink ref="F393" r:id="rId45" display="https://podminky.urs.cz/item/CS_URS_2023_02/580507204"/>
    <hyperlink ref="F397" r:id="rId46" display="https://podminky.urs.cz/item/CS_URS_2023_02/580507205"/>
    <hyperlink ref="F401" r:id="rId47" display="https://podminky.urs.cz/item/CS_URS_2023_02/580507206"/>
    <hyperlink ref="F405" r:id="rId48" display="https://podminky.urs.cz/item/CS_URS_2023_02/580507207"/>
    <hyperlink ref="F409" r:id="rId49" display="https://podminky.urs.cz/item/CS_URS_2023_02/580507208"/>
    <hyperlink ref="F413" r:id="rId50" display="https://podminky.urs.cz/item/CS_URS_2023_02/580507210"/>
    <hyperlink ref="F417" r:id="rId51" display="https://podminky.urs.cz/item/CS_URS_2023_02/580507211"/>
    <hyperlink ref="F421" r:id="rId52" display="https://podminky.urs.cz/item/CS_URS_2023_02/580507212"/>
    <hyperlink ref="F425" r:id="rId53" display="https://podminky.urs.cz/item/CS_URS_2023_02/580507213"/>
    <hyperlink ref="F429" r:id="rId54" display="https://podminky.urs.cz/item/CS_URS_2023_02/580507214"/>
    <hyperlink ref="F433" r:id="rId55" display="https://podminky.urs.cz/item/CS_URS_2023_02/580507215"/>
    <hyperlink ref="F437" r:id="rId56" display="https://podminky.urs.cz/item/CS_URS_2023_02/580507216"/>
    <hyperlink ref="F441" r:id="rId57" display="https://podminky.urs.cz/item/CS_URS_2023_02/580507217"/>
    <hyperlink ref="F445" r:id="rId58" display="https://podminky.urs.cz/item/CS_URS_2023_02/580507218"/>
    <hyperlink ref="F449" r:id="rId59" display="https://podminky.urs.cz/item/CS_URS_2023_02/580507219"/>
    <hyperlink ref="F453" r:id="rId60" display="https://podminky.urs.cz/item/CS_URS_2023_02/580507220"/>
    <hyperlink ref="F457" r:id="rId61" display="https://podminky.urs.cz/item/CS_URS_2023_02/580507221"/>
    <hyperlink ref="F461" r:id="rId62" display="https://podminky.urs.cz/item/CS_URS_2023_02/580507222"/>
    <hyperlink ref="F465" r:id="rId63" display="https://podminky.urs.cz/item/CS_URS_2023_02/580507223"/>
    <hyperlink ref="F469" r:id="rId64" display="https://podminky.urs.cz/item/CS_URS_2023_02/5805072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5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5533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5534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ROUND(J91,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ROUND((SUM(BE91:BE334)),  2)</f>
        <v>0</v>
      </c>
      <c r="G35" s="42"/>
      <c r="H35" s="42"/>
      <c r="I35" s="163">
        <v>0.21</v>
      </c>
      <c r="J35" s="162">
        <f>ROUND(((SUM(BE91:BE334))*I35),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ROUND((SUM(BF91:BF334)),  2)</f>
        <v>0</v>
      </c>
      <c r="G36" s="42"/>
      <c r="H36" s="42"/>
      <c r="I36" s="163">
        <v>0.12</v>
      </c>
      <c r="J36" s="162">
        <f>ROUND(((SUM(BF91:BF334))*I36),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ROUND((SUM(BG91:BG334)),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ROUND((SUM(BH91:BH334)),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ROUND((SUM(BI91:BI334)),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16.02 - SO01 - ELEKTROINSTALACE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J91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J92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3900</v>
      </c>
      <c r="E65" s="282"/>
      <c r="F65" s="282"/>
      <c r="G65" s="282"/>
      <c r="H65" s="282"/>
      <c r="I65" s="282"/>
      <c r="J65" s="283">
        <f>J93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9" customFormat="1" ht="24.96" customHeight="1">
      <c r="A66" s="9"/>
      <c r="B66" s="180"/>
      <c r="C66" s="181"/>
      <c r="D66" s="182" t="s">
        <v>3825</v>
      </c>
      <c r="E66" s="183"/>
      <c r="F66" s="183"/>
      <c r="G66" s="183"/>
      <c r="H66" s="183"/>
      <c r="I66" s="183"/>
      <c r="J66" s="184">
        <f>J108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6" customFormat="1" ht="19.92" customHeight="1">
      <c r="A67" s="16"/>
      <c r="B67" s="280"/>
      <c r="C67" s="129"/>
      <c r="D67" s="281" t="s">
        <v>5535</v>
      </c>
      <c r="E67" s="282"/>
      <c r="F67" s="282"/>
      <c r="G67" s="282"/>
      <c r="H67" s="282"/>
      <c r="I67" s="282"/>
      <c r="J67" s="283">
        <f>J109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16" customFormat="1" ht="19.92" customHeight="1">
      <c r="A68" s="16"/>
      <c r="B68" s="280"/>
      <c r="C68" s="129"/>
      <c r="D68" s="281" t="s">
        <v>5536</v>
      </c>
      <c r="E68" s="282"/>
      <c r="F68" s="282"/>
      <c r="G68" s="282"/>
      <c r="H68" s="282"/>
      <c r="I68" s="282"/>
      <c r="J68" s="283">
        <f>J317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16" customFormat="1" ht="19.92" customHeight="1">
      <c r="A69" s="16"/>
      <c r="B69" s="280"/>
      <c r="C69" s="129"/>
      <c r="D69" s="281" t="s">
        <v>5537</v>
      </c>
      <c r="E69" s="282"/>
      <c r="F69" s="282"/>
      <c r="G69" s="282"/>
      <c r="H69" s="282"/>
      <c r="I69" s="282"/>
      <c r="J69" s="283">
        <f>J322</f>
        <v>0</v>
      </c>
      <c r="K69" s="129"/>
      <c r="L69" s="284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</row>
    <row r="70" s="2" customFormat="1" ht="21.84" customHeight="1">
      <c r="A70" s="4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6.96" customHeight="1">
      <c r="A71" s="42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5" s="2" customFormat="1" ht="6.96" customHeight="1">
      <c r="A75" s="42"/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24.96" customHeight="1">
      <c r="A76" s="42"/>
      <c r="B76" s="43"/>
      <c r="C76" s="26" t="s">
        <v>161</v>
      </c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5" t="s">
        <v>16</v>
      </c>
      <c r="D78" s="44"/>
      <c r="E78" s="44"/>
      <c r="F78" s="44"/>
      <c r="G78" s="44"/>
      <c r="H78" s="44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6.5" customHeight="1">
      <c r="A79" s="42"/>
      <c r="B79" s="43"/>
      <c r="C79" s="44"/>
      <c r="D79" s="44"/>
      <c r="E79" s="175" t="str">
        <f>E7</f>
        <v>Ledeč n. S. škola přístavba dílny pro CNC</v>
      </c>
      <c r="F79" s="35"/>
      <c r="G79" s="35"/>
      <c r="H79" s="35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1" customFormat="1" ht="12" customHeight="1">
      <c r="B80" s="24"/>
      <c r="C80" s="35" t="s">
        <v>140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2"/>
      <c r="B81" s="43"/>
      <c r="C81" s="44"/>
      <c r="D81" s="44"/>
      <c r="E81" s="175" t="s">
        <v>141</v>
      </c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2" customHeight="1">
      <c r="A82" s="42"/>
      <c r="B82" s="43"/>
      <c r="C82" s="35" t="s">
        <v>142</v>
      </c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6.5" customHeight="1">
      <c r="A83" s="42"/>
      <c r="B83" s="43"/>
      <c r="C83" s="44"/>
      <c r="D83" s="44"/>
      <c r="E83" s="73" t="str">
        <f>E11</f>
        <v>16.02 - SO01 - ELEKTROINSTALACE</v>
      </c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2" customHeight="1">
      <c r="A85" s="42"/>
      <c r="B85" s="43"/>
      <c r="C85" s="35" t="s">
        <v>22</v>
      </c>
      <c r="D85" s="44"/>
      <c r="E85" s="44"/>
      <c r="F85" s="30" t="str">
        <f>F14</f>
        <v xml:space="preserve"> </v>
      </c>
      <c r="G85" s="44"/>
      <c r="H85" s="44"/>
      <c r="I85" s="35" t="s">
        <v>24</v>
      </c>
      <c r="J85" s="76" t="str">
        <f>IF(J14="","",J14)</f>
        <v>6. 3. 2024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6.96" customHeight="1">
      <c r="A86" s="42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28</v>
      </c>
      <c r="D87" s="44"/>
      <c r="E87" s="44"/>
      <c r="F87" s="30" t="str">
        <f>E17</f>
        <v xml:space="preserve"> </v>
      </c>
      <c r="G87" s="44"/>
      <c r="H87" s="44"/>
      <c r="I87" s="35" t="s">
        <v>34</v>
      </c>
      <c r="J87" s="40" t="str">
        <f>E23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5.15" customHeight="1">
      <c r="A88" s="42"/>
      <c r="B88" s="43"/>
      <c r="C88" s="35" t="s">
        <v>32</v>
      </c>
      <c r="D88" s="44"/>
      <c r="E88" s="44"/>
      <c r="F88" s="30" t="str">
        <f>IF(E20="","",E20)</f>
        <v>Vyplň údaj</v>
      </c>
      <c r="G88" s="44"/>
      <c r="H88" s="44"/>
      <c r="I88" s="35" t="s">
        <v>35</v>
      </c>
      <c r="J88" s="40" t="str">
        <f>E26</f>
        <v xml:space="preserve"> </v>
      </c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0.32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4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10" customFormat="1" ht="29.28" customHeight="1">
      <c r="A90" s="186"/>
      <c r="B90" s="187"/>
      <c r="C90" s="188" t="s">
        <v>162</v>
      </c>
      <c r="D90" s="189" t="s">
        <v>58</v>
      </c>
      <c r="E90" s="189" t="s">
        <v>54</v>
      </c>
      <c r="F90" s="189" t="s">
        <v>55</v>
      </c>
      <c r="G90" s="189" t="s">
        <v>163</v>
      </c>
      <c r="H90" s="189" t="s">
        <v>164</v>
      </c>
      <c r="I90" s="189" t="s">
        <v>165</v>
      </c>
      <c r="J90" s="189" t="s">
        <v>148</v>
      </c>
      <c r="K90" s="190" t="s">
        <v>166</v>
      </c>
      <c r="L90" s="191"/>
      <c r="M90" s="96" t="s">
        <v>30</v>
      </c>
      <c r="N90" s="97" t="s">
        <v>43</v>
      </c>
      <c r="O90" s="97" t="s">
        <v>167</v>
      </c>
      <c r="P90" s="97" t="s">
        <v>168</v>
      </c>
      <c r="Q90" s="97" t="s">
        <v>169</v>
      </c>
      <c r="R90" s="97" t="s">
        <v>170</v>
      </c>
      <c r="S90" s="97" t="s">
        <v>171</v>
      </c>
      <c r="T90" s="98" t="s">
        <v>172</v>
      </c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</row>
    <row r="91" s="2" customFormat="1" ht="22.8" customHeight="1">
      <c r="A91" s="42"/>
      <c r="B91" s="43"/>
      <c r="C91" s="103" t="s">
        <v>173</v>
      </c>
      <c r="D91" s="44"/>
      <c r="E91" s="44"/>
      <c r="F91" s="44"/>
      <c r="G91" s="44"/>
      <c r="H91" s="44"/>
      <c r="I91" s="44"/>
      <c r="J91" s="192">
        <f>BK91</f>
        <v>0</v>
      </c>
      <c r="K91" s="44"/>
      <c r="L91" s="48"/>
      <c r="M91" s="99"/>
      <c r="N91" s="193"/>
      <c r="O91" s="100"/>
      <c r="P91" s="194">
        <f>P92+P108</f>
        <v>0</v>
      </c>
      <c r="Q91" s="100"/>
      <c r="R91" s="194">
        <f>R92+R108</f>
        <v>0</v>
      </c>
      <c r="S91" s="100"/>
      <c r="T91" s="195">
        <f>T92+T108</f>
        <v>0.16066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0" t="s">
        <v>72</v>
      </c>
      <c r="AU91" s="20" t="s">
        <v>149</v>
      </c>
      <c r="BK91" s="196">
        <f>BK92+BK108</f>
        <v>0</v>
      </c>
    </row>
    <row r="92" s="11" customFormat="1" ht="25.92" customHeight="1">
      <c r="A92" s="11"/>
      <c r="B92" s="197"/>
      <c r="C92" s="198"/>
      <c r="D92" s="199" t="s">
        <v>72</v>
      </c>
      <c r="E92" s="200" t="s">
        <v>711</v>
      </c>
      <c r="F92" s="200" t="s">
        <v>712</v>
      </c>
      <c r="G92" s="198"/>
      <c r="H92" s="198"/>
      <c r="I92" s="201"/>
      <c r="J92" s="202">
        <f>BK92</f>
        <v>0</v>
      </c>
      <c r="K92" s="198"/>
      <c r="L92" s="203"/>
      <c r="M92" s="204"/>
      <c r="N92" s="205"/>
      <c r="O92" s="205"/>
      <c r="P92" s="206">
        <f>P93</f>
        <v>0</v>
      </c>
      <c r="Q92" s="205"/>
      <c r="R92" s="206">
        <f>R93</f>
        <v>0</v>
      </c>
      <c r="S92" s="205"/>
      <c r="T92" s="207">
        <f>T93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8" t="s">
        <v>80</v>
      </c>
      <c r="AT92" s="209" t="s">
        <v>72</v>
      </c>
      <c r="AU92" s="209" t="s">
        <v>73</v>
      </c>
      <c r="AY92" s="208" t="s">
        <v>175</v>
      </c>
      <c r="BK92" s="210">
        <f>BK93</f>
        <v>0</v>
      </c>
    </row>
    <row r="93" s="11" customFormat="1" ht="22.8" customHeight="1">
      <c r="A93" s="11"/>
      <c r="B93" s="197"/>
      <c r="C93" s="198"/>
      <c r="D93" s="199" t="s">
        <v>72</v>
      </c>
      <c r="E93" s="285" t="s">
        <v>290</v>
      </c>
      <c r="F93" s="285" t="s">
        <v>291</v>
      </c>
      <c r="G93" s="198"/>
      <c r="H93" s="198"/>
      <c r="I93" s="201"/>
      <c r="J93" s="286">
        <f>BK93</f>
        <v>0</v>
      </c>
      <c r="K93" s="198"/>
      <c r="L93" s="203"/>
      <c r="M93" s="204"/>
      <c r="N93" s="205"/>
      <c r="O93" s="205"/>
      <c r="P93" s="206">
        <f>SUM(P94:P107)</f>
        <v>0</v>
      </c>
      <c r="Q93" s="205"/>
      <c r="R93" s="206">
        <f>SUM(R94:R107)</f>
        <v>0</v>
      </c>
      <c r="S93" s="205"/>
      <c r="T93" s="207">
        <f>SUM(T94:T107)</f>
        <v>0</v>
      </c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R93" s="208" t="s">
        <v>80</v>
      </c>
      <c r="AT93" s="209" t="s">
        <v>72</v>
      </c>
      <c r="AU93" s="209" t="s">
        <v>80</v>
      </c>
      <c r="AY93" s="208" t="s">
        <v>175</v>
      </c>
      <c r="BK93" s="210">
        <f>SUM(BK94:BK107)</f>
        <v>0</v>
      </c>
    </row>
    <row r="94" s="2" customFormat="1" ht="16.5" customHeight="1">
      <c r="A94" s="42"/>
      <c r="B94" s="43"/>
      <c r="C94" s="211" t="s">
        <v>80</v>
      </c>
      <c r="D94" s="211" t="s">
        <v>176</v>
      </c>
      <c r="E94" s="212" t="s">
        <v>5538</v>
      </c>
      <c r="F94" s="213" t="s">
        <v>5539</v>
      </c>
      <c r="G94" s="214" t="s">
        <v>295</v>
      </c>
      <c r="H94" s="215">
        <v>0.161</v>
      </c>
      <c r="I94" s="216"/>
      <c r="J94" s="217">
        <f>ROUND(I94*H94,2)</f>
        <v>0</v>
      </c>
      <c r="K94" s="213" t="s">
        <v>180</v>
      </c>
      <c r="L94" s="48"/>
      <c r="M94" s="218" t="s">
        <v>30</v>
      </c>
      <c r="N94" s="219" t="s">
        <v>44</v>
      </c>
      <c r="O94" s="88"/>
      <c r="P94" s="220">
        <f>O94*H94</f>
        <v>0</v>
      </c>
      <c r="Q94" s="220">
        <v>0</v>
      </c>
      <c r="R94" s="220">
        <f>Q94*H94</f>
        <v>0</v>
      </c>
      <c r="S94" s="220">
        <v>0</v>
      </c>
      <c r="T94" s="221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22" t="s">
        <v>181</v>
      </c>
      <c r="AT94" s="222" t="s">
        <v>176</v>
      </c>
      <c r="AU94" s="222" t="s">
        <v>82</v>
      </c>
      <c r="AY94" s="20" t="s">
        <v>175</v>
      </c>
      <c r="BE94" s="223">
        <f>IF(N94="základní",J94,0)</f>
        <v>0</v>
      </c>
      <c r="BF94" s="223">
        <f>IF(N94="snížená",J94,0)</f>
        <v>0</v>
      </c>
      <c r="BG94" s="223">
        <f>IF(N94="zákl. přenesená",J94,0)</f>
        <v>0</v>
      </c>
      <c r="BH94" s="223">
        <f>IF(N94="sníž. přenesená",J94,0)</f>
        <v>0</v>
      </c>
      <c r="BI94" s="223">
        <f>IF(N94="nulová",J94,0)</f>
        <v>0</v>
      </c>
      <c r="BJ94" s="20" t="s">
        <v>80</v>
      </c>
      <c r="BK94" s="223">
        <f>ROUND(I94*H94,2)</f>
        <v>0</v>
      </c>
      <c r="BL94" s="20" t="s">
        <v>181</v>
      </c>
      <c r="BM94" s="222" t="s">
        <v>5540</v>
      </c>
    </row>
    <row r="95" s="2" customFormat="1">
      <c r="A95" s="42"/>
      <c r="B95" s="43"/>
      <c r="C95" s="44"/>
      <c r="D95" s="224" t="s">
        <v>183</v>
      </c>
      <c r="E95" s="44"/>
      <c r="F95" s="225" t="s">
        <v>5541</v>
      </c>
      <c r="G95" s="44"/>
      <c r="H95" s="44"/>
      <c r="I95" s="226"/>
      <c r="J95" s="44"/>
      <c r="K95" s="44"/>
      <c r="L95" s="48"/>
      <c r="M95" s="227"/>
      <c r="N95" s="228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183</v>
      </c>
      <c r="AU95" s="20" t="s">
        <v>82</v>
      </c>
    </row>
    <row r="96" s="2" customFormat="1">
      <c r="A96" s="42"/>
      <c r="B96" s="43"/>
      <c r="C96" s="44"/>
      <c r="D96" s="229" t="s">
        <v>185</v>
      </c>
      <c r="E96" s="44"/>
      <c r="F96" s="230" t="s">
        <v>5542</v>
      </c>
      <c r="G96" s="44"/>
      <c r="H96" s="44"/>
      <c r="I96" s="226"/>
      <c r="J96" s="44"/>
      <c r="K96" s="44"/>
      <c r="L96" s="48"/>
      <c r="M96" s="227"/>
      <c r="N96" s="228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0" t="s">
        <v>185</v>
      </c>
      <c r="AU96" s="20" t="s">
        <v>82</v>
      </c>
    </row>
    <row r="97" s="2" customFormat="1" ht="16.5" customHeight="1">
      <c r="A97" s="42"/>
      <c r="B97" s="43"/>
      <c r="C97" s="211" t="s">
        <v>82</v>
      </c>
      <c r="D97" s="211" t="s">
        <v>176</v>
      </c>
      <c r="E97" s="212" t="s">
        <v>5543</v>
      </c>
      <c r="F97" s="213" t="s">
        <v>5544</v>
      </c>
      <c r="G97" s="214" t="s">
        <v>295</v>
      </c>
      <c r="H97" s="215">
        <v>0.161</v>
      </c>
      <c r="I97" s="216"/>
      <c r="J97" s="217">
        <f>ROUND(I97*H97,2)</f>
        <v>0</v>
      </c>
      <c r="K97" s="213" t="s">
        <v>180</v>
      </c>
      <c r="L97" s="48"/>
      <c r="M97" s="218" t="s">
        <v>30</v>
      </c>
      <c r="N97" s="219" t="s">
        <v>44</v>
      </c>
      <c r="O97" s="88"/>
      <c r="P97" s="220">
        <f>O97*H97</f>
        <v>0</v>
      </c>
      <c r="Q97" s="220">
        <v>0</v>
      </c>
      <c r="R97" s="220">
        <f>Q97*H97</f>
        <v>0</v>
      </c>
      <c r="S97" s="220">
        <v>0</v>
      </c>
      <c r="T97" s="221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22" t="s">
        <v>181</v>
      </c>
      <c r="AT97" s="222" t="s">
        <v>176</v>
      </c>
      <c r="AU97" s="222" t="s">
        <v>82</v>
      </c>
      <c r="AY97" s="20" t="s">
        <v>175</v>
      </c>
      <c r="BE97" s="223">
        <f>IF(N97="základní",J97,0)</f>
        <v>0</v>
      </c>
      <c r="BF97" s="223">
        <f>IF(N97="snížená",J97,0)</f>
        <v>0</v>
      </c>
      <c r="BG97" s="223">
        <f>IF(N97="zákl. přenesená",J97,0)</f>
        <v>0</v>
      </c>
      <c r="BH97" s="223">
        <f>IF(N97="sníž. přenesená",J97,0)</f>
        <v>0</v>
      </c>
      <c r="BI97" s="223">
        <f>IF(N97="nulová",J97,0)</f>
        <v>0</v>
      </c>
      <c r="BJ97" s="20" t="s">
        <v>80</v>
      </c>
      <c r="BK97" s="223">
        <f>ROUND(I97*H97,2)</f>
        <v>0</v>
      </c>
      <c r="BL97" s="20" t="s">
        <v>181</v>
      </c>
      <c r="BM97" s="222" t="s">
        <v>5545</v>
      </c>
    </row>
    <row r="98" s="2" customFormat="1">
      <c r="A98" s="42"/>
      <c r="B98" s="43"/>
      <c r="C98" s="44"/>
      <c r="D98" s="224" t="s">
        <v>183</v>
      </c>
      <c r="E98" s="44"/>
      <c r="F98" s="225" t="s">
        <v>5546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183</v>
      </c>
      <c r="AU98" s="20" t="s">
        <v>82</v>
      </c>
    </row>
    <row r="99" s="2" customFormat="1">
      <c r="A99" s="42"/>
      <c r="B99" s="43"/>
      <c r="C99" s="44"/>
      <c r="D99" s="229" t="s">
        <v>185</v>
      </c>
      <c r="E99" s="44"/>
      <c r="F99" s="230" t="s">
        <v>5547</v>
      </c>
      <c r="G99" s="44"/>
      <c r="H99" s="44"/>
      <c r="I99" s="226"/>
      <c r="J99" s="44"/>
      <c r="K99" s="44"/>
      <c r="L99" s="48"/>
      <c r="M99" s="227"/>
      <c r="N99" s="228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185</v>
      </c>
      <c r="AU99" s="20" t="s">
        <v>82</v>
      </c>
    </row>
    <row r="100" s="2" customFormat="1" ht="16.5" customHeight="1">
      <c r="A100" s="42"/>
      <c r="B100" s="43"/>
      <c r="C100" s="211" t="s">
        <v>196</v>
      </c>
      <c r="D100" s="211" t="s">
        <v>176</v>
      </c>
      <c r="E100" s="212" t="s">
        <v>5548</v>
      </c>
      <c r="F100" s="213" t="s">
        <v>5549</v>
      </c>
      <c r="G100" s="214" t="s">
        <v>295</v>
      </c>
      <c r="H100" s="215">
        <v>4.83</v>
      </c>
      <c r="I100" s="216"/>
      <c r="J100" s="217">
        <f>ROUND(I100*H100,2)</f>
        <v>0</v>
      </c>
      <c r="K100" s="213" t="s">
        <v>180</v>
      </c>
      <c r="L100" s="48"/>
      <c r="M100" s="218" t="s">
        <v>30</v>
      </c>
      <c r="N100" s="219" t="s">
        <v>44</v>
      </c>
      <c r="O100" s="88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181</v>
      </c>
      <c r="AT100" s="222" t="s">
        <v>176</v>
      </c>
      <c r="AU100" s="222" t="s">
        <v>82</v>
      </c>
      <c r="AY100" s="20" t="s">
        <v>175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80</v>
      </c>
      <c r="BK100" s="223">
        <f>ROUND(I100*H100,2)</f>
        <v>0</v>
      </c>
      <c r="BL100" s="20" t="s">
        <v>181</v>
      </c>
      <c r="BM100" s="222" t="s">
        <v>5550</v>
      </c>
    </row>
    <row r="101" s="2" customFormat="1">
      <c r="A101" s="42"/>
      <c r="B101" s="43"/>
      <c r="C101" s="44"/>
      <c r="D101" s="224" t="s">
        <v>183</v>
      </c>
      <c r="E101" s="44"/>
      <c r="F101" s="225" t="s">
        <v>5551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183</v>
      </c>
      <c r="AU101" s="20" t="s">
        <v>82</v>
      </c>
    </row>
    <row r="102" s="2" customFormat="1">
      <c r="A102" s="42"/>
      <c r="B102" s="43"/>
      <c r="C102" s="44"/>
      <c r="D102" s="229" t="s">
        <v>185</v>
      </c>
      <c r="E102" s="44"/>
      <c r="F102" s="230" t="s">
        <v>5552</v>
      </c>
      <c r="G102" s="44"/>
      <c r="H102" s="44"/>
      <c r="I102" s="226"/>
      <c r="J102" s="44"/>
      <c r="K102" s="44"/>
      <c r="L102" s="48"/>
      <c r="M102" s="227"/>
      <c r="N102" s="228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0" t="s">
        <v>185</v>
      </c>
      <c r="AU102" s="20" t="s">
        <v>82</v>
      </c>
    </row>
    <row r="103" s="13" customFormat="1">
      <c r="A103" s="13"/>
      <c r="B103" s="241"/>
      <c r="C103" s="242"/>
      <c r="D103" s="224" t="s">
        <v>187</v>
      </c>
      <c r="E103" s="242"/>
      <c r="F103" s="244" t="s">
        <v>5553</v>
      </c>
      <c r="G103" s="242"/>
      <c r="H103" s="245">
        <v>4.83</v>
      </c>
      <c r="I103" s="246"/>
      <c r="J103" s="242"/>
      <c r="K103" s="242"/>
      <c r="L103" s="247"/>
      <c r="M103" s="248"/>
      <c r="N103" s="249"/>
      <c r="O103" s="249"/>
      <c r="P103" s="249"/>
      <c r="Q103" s="249"/>
      <c r="R103" s="249"/>
      <c r="S103" s="249"/>
      <c r="T103" s="25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1" t="s">
        <v>187</v>
      </c>
      <c r="AU103" s="251" t="s">
        <v>82</v>
      </c>
      <c r="AV103" s="13" t="s">
        <v>82</v>
      </c>
      <c r="AW103" s="13" t="s">
        <v>4</v>
      </c>
      <c r="AX103" s="13" t="s">
        <v>80</v>
      </c>
      <c r="AY103" s="251" t="s">
        <v>175</v>
      </c>
    </row>
    <row r="104" s="2" customFormat="1" ht="21.75" customHeight="1">
      <c r="A104" s="42"/>
      <c r="B104" s="43"/>
      <c r="C104" s="211" t="s">
        <v>181</v>
      </c>
      <c r="D104" s="211" t="s">
        <v>176</v>
      </c>
      <c r="E104" s="212" t="s">
        <v>5554</v>
      </c>
      <c r="F104" s="213" t="s">
        <v>662</v>
      </c>
      <c r="G104" s="214" t="s">
        <v>295</v>
      </c>
      <c r="H104" s="215">
        <v>0.161</v>
      </c>
      <c r="I104" s="216"/>
      <c r="J104" s="217">
        <f>ROUND(I104*H104,2)</f>
        <v>0</v>
      </c>
      <c r="K104" s="213" t="s">
        <v>180</v>
      </c>
      <c r="L104" s="48"/>
      <c r="M104" s="218" t="s">
        <v>30</v>
      </c>
      <c r="N104" s="219" t="s">
        <v>44</v>
      </c>
      <c r="O104" s="88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2" t="s">
        <v>181</v>
      </c>
      <c r="AT104" s="222" t="s">
        <v>176</v>
      </c>
      <c r="AU104" s="222" t="s">
        <v>82</v>
      </c>
      <c r="AY104" s="20" t="s">
        <v>175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80</v>
      </c>
      <c r="BK104" s="223">
        <f>ROUND(I104*H104,2)</f>
        <v>0</v>
      </c>
      <c r="BL104" s="20" t="s">
        <v>181</v>
      </c>
      <c r="BM104" s="222" t="s">
        <v>5555</v>
      </c>
    </row>
    <row r="105" s="2" customFormat="1">
      <c r="A105" s="42"/>
      <c r="B105" s="43"/>
      <c r="C105" s="44"/>
      <c r="D105" s="224" t="s">
        <v>183</v>
      </c>
      <c r="E105" s="44"/>
      <c r="F105" s="225" t="s">
        <v>5556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183</v>
      </c>
      <c r="AU105" s="20" t="s">
        <v>82</v>
      </c>
    </row>
    <row r="106" s="2" customFormat="1">
      <c r="A106" s="42"/>
      <c r="B106" s="43"/>
      <c r="C106" s="44"/>
      <c r="D106" s="229" t="s">
        <v>185</v>
      </c>
      <c r="E106" s="44"/>
      <c r="F106" s="230" t="s">
        <v>5557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185</v>
      </c>
      <c r="AU106" s="20" t="s">
        <v>82</v>
      </c>
    </row>
    <row r="107" s="2" customFormat="1">
      <c r="A107" s="42"/>
      <c r="B107" s="43"/>
      <c r="C107" s="44"/>
      <c r="D107" s="224" t="s">
        <v>311</v>
      </c>
      <c r="E107" s="44"/>
      <c r="F107" s="274" t="s">
        <v>320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311</v>
      </c>
      <c r="AU107" s="20" t="s">
        <v>82</v>
      </c>
    </row>
    <row r="108" s="11" customFormat="1" ht="25.92" customHeight="1">
      <c r="A108" s="11"/>
      <c r="B108" s="197"/>
      <c r="C108" s="198"/>
      <c r="D108" s="199" t="s">
        <v>72</v>
      </c>
      <c r="E108" s="200" t="s">
        <v>770</v>
      </c>
      <c r="F108" s="200" t="s">
        <v>3888</v>
      </c>
      <c r="G108" s="198"/>
      <c r="H108" s="198"/>
      <c r="I108" s="201"/>
      <c r="J108" s="202">
        <f>BK108</f>
        <v>0</v>
      </c>
      <c r="K108" s="198"/>
      <c r="L108" s="203"/>
      <c r="M108" s="204"/>
      <c r="N108" s="205"/>
      <c r="O108" s="205"/>
      <c r="P108" s="206">
        <f>P109+P317+P322</f>
        <v>0</v>
      </c>
      <c r="Q108" s="205"/>
      <c r="R108" s="206">
        <f>R109+R317+R322</f>
        <v>0</v>
      </c>
      <c r="S108" s="205"/>
      <c r="T108" s="207">
        <f>T109+T317+T322</f>
        <v>0.16066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8" t="s">
        <v>196</v>
      </c>
      <c r="AT108" s="209" t="s">
        <v>72</v>
      </c>
      <c r="AU108" s="209" t="s">
        <v>73</v>
      </c>
      <c r="AY108" s="208" t="s">
        <v>175</v>
      </c>
      <c r="BK108" s="210">
        <f>BK109+BK317+BK322</f>
        <v>0</v>
      </c>
    </row>
    <row r="109" s="11" customFormat="1" ht="22.8" customHeight="1">
      <c r="A109" s="11"/>
      <c r="B109" s="197"/>
      <c r="C109" s="198"/>
      <c r="D109" s="199" t="s">
        <v>72</v>
      </c>
      <c r="E109" s="285" t="s">
        <v>5558</v>
      </c>
      <c r="F109" s="285" t="s">
        <v>5559</v>
      </c>
      <c r="G109" s="198"/>
      <c r="H109" s="198"/>
      <c r="I109" s="201"/>
      <c r="J109" s="286">
        <f>BK109</f>
        <v>0</v>
      </c>
      <c r="K109" s="198"/>
      <c r="L109" s="203"/>
      <c r="M109" s="204"/>
      <c r="N109" s="205"/>
      <c r="O109" s="205"/>
      <c r="P109" s="206">
        <f>SUM(P110:P316)</f>
        <v>0</v>
      </c>
      <c r="Q109" s="205"/>
      <c r="R109" s="206">
        <f>SUM(R110:R316)</f>
        <v>0</v>
      </c>
      <c r="S109" s="205"/>
      <c r="T109" s="207">
        <f>SUM(T110:T316)</f>
        <v>0</v>
      </c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R109" s="208" t="s">
        <v>80</v>
      </c>
      <c r="AT109" s="209" t="s">
        <v>72</v>
      </c>
      <c r="AU109" s="209" t="s">
        <v>80</v>
      </c>
      <c r="AY109" s="208" t="s">
        <v>175</v>
      </c>
      <c r="BK109" s="210">
        <f>SUM(BK110:BK316)</f>
        <v>0</v>
      </c>
    </row>
    <row r="110" s="2" customFormat="1" ht="16.5" customHeight="1">
      <c r="A110" s="42"/>
      <c r="B110" s="43"/>
      <c r="C110" s="211" t="s">
        <v>214</v>
      </c>
      <c r="D110" s="211" t="s">
        <v>176</v>
      </c>
      <c r="E110" s="212" t="s">
        <v>80</v>
      </c>
      <c r="F110" s="213" t="s">
        <v>5560</v>
      </c>
      <c r="G110" s="214" t="s">
        <v>5561</v>
      </c>
      <c r="H110" s="215">
        <v>1</v>
      </c>
      <c r="I110" s="216"/>
      <c r="J110" s="217">
        <f>ROUND(I110*H110,2)</f>
        <v>0</v>
      </c>
      <c r="K110" s="213" t="s">
        <v>30</v>
      </c>
      <c r="L110" s="48"/>
      <c r="M110" s="218" t="s">
        <v>30</v>
      </c>
      <c r="N110" s="219" t="s">
        <v>44</v>
      </c>
      <c r="O110" s="88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2" t="s">
        <v>181</v>
      </c>
      <c r="AT110" s="222" t="s">
        <v>176</v>
      </c>
      <c r="AU110" s="222" t="s">
        <v>82</v>
      </c>
      <c r="AY110" s="20" t="s">
        <v>175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80</v>
      </c>
      <c r="BK110" s="223">
        <f>ROUND(I110*H110,2)</f>
        <v>0</v>
      </c>
      <c r="BL110" s="20" t="s">
        <v>181</v>
      </c>
      <c r="BM110" s="222" t="s">
        <v>82</v>
      </c>
    </row>
    <row r="111" s="2" customFormat="1">
      <c r="A111" s="42"/>
      <c r="B111" s="43"/>
      <c r="C111" s="44"/>
      <c r="D111" s="224" t="s">
        <v>183</v>
      </c>
      <c r="E111" s="44"/>
      <c r="F111" s="225" t="s">
        <v>5560</v>
      </c>
      <c r="G111" s="44"/>
      <c r="H111" s="44"/>
      <c r="I111" s="226"/>
      <c r="J111" s="44"/>
      <c r="K111" s="44"/>
      <c r="L111" s="48"/>
      <c r="M111" s="227"/>
      <c r="N111" s="228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183</v>
      </c>
      <c r="AU111" s="20" t="s">
        <v>82</v>
      </c>
    </row>
    <row r="112" s="2" customFormat="1" ht="16.5" customHeight="1">
      <c r="A112" s="42"/>
      <c r="B112" s="43"/>
      <c r="C112" s="211" t="s">
        <v>223</v>
      </c>
      <c r="D112" s="211" t="s">
        <v>176</v>
      </c>
      <c r="E112" s="212" t="s">
        <v>5562</v>
      </c>
      <c r="F112" s="213" t="s">
        <v>5563</v>
      </c>
      <c r="G112" s="214" t="s">
        <v>5561</v>
      </c>
      <c r="H112" s="215">
        <v>1</v>
      </c>
      <c r="I112" s="216"/>
      <c r="J112" s="217">
        <f>ROUND(I112*H112,2)</f>
        <v>0</v>
      </c>
      <c r="K112" s="213" t="s">
        <v>30</v>
      </c>
      <c r="L112" s="48"/>
      <c r="M112" s="218" t="s">
        <v>30</v>
      </c>
      <c r="N112" s="219" t="s">
        <v>44</v>
      </c>
      <c r="O112" s="88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181</v>
      </c>
      <c r="AT112" s="222" t="s">
        <v>176</v>
      </c>
      <c r="AU112" s="222" t="s">
        <v>82</v>
      </c>
      <c r="AY112" s="20" t="s">
        <v>175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80</v>
      </c>
      <c r="BK112" s="223">
        <f>ROUND(I112*H112,2)</f>
        <v>0</v>
      </c>
      <c r="BL112" s="20" t="s">
        <v>181</v>
      </c>
      <c r="BM112" s="222" t="s">
        <v>181</v>
      </c>
    </row>
    <row r="113" s="2" customFormat="1">
      <c r="A113" s="42"/>
      <c r="B113" s="43"/>
      <c r="C113" s="44"/>
      <c r="D113" s="224" t="s">
        <v>183</v>
      </c>
      <c r="E113" s="44"/>
      <c r="F113" s="225" t="s">
        <v>5563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183</v>
      </c>
      <c r="AU113" s="20" t="s">
        <v>82</v>
      </c>
    </row>
    <row r="114" s="2" customFormat="1" ht="16.5" customHeight="1">
      <c r="A114" s="42"/>
      <c r="B114" s="43"/>
      <c r="C114" s="211" t="s">
        <v>237</v>
      </c>
      <c r="D114" s="211" t="s">
        <v>176</v>
      </c>
      <c r="E114" s="212" t="s">
        <v>5564</v>
      </c>
      <c r="F114" s="213" t="s">
        <v>5565</v>
      </c>
      <c r="G114" s="214" t="s">
        <v>5561</v>
      </c>
      <c r="H114" s="215">
        <v>1</v>
      </c>
      <c r="I114" s="216"/>
      <c r="J114" s="217">
        <f>ROUND(I114*H114,2)</f>
        <v>0</v>
      </c>
      <c r="K114" s="213" t="s">
        <v>30</v>
      </c>
      <c r="L114" s="48"/>
      <c r="M114" s="218" t="s">
        <v>30</v>
      </c>
      <c r="N114" s="219" t="s">
        <v>44</v>
      </c>
      <c r="O114" s="88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2" t="s">
        <v>181</v>
      </c>
      <c r="AT114" s="222" t="s">
        <v>176</v>
      </c>
      <c r="AU114" s="222" t="s">
        <v>82</v>
      </c>
      <c r="AY114" s="20" t="s">
        <v>175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80</v>
      </c>
      <c r="BK114" s="223">
        <f>ROUND(I114*H114,2)</f>
        <v>0</v>
      </c>
      <c r="BL114" s="20" t="s">
        <v>181</v>
      </c>
      <c r="BM114" s="222" t="s">
        <v>223</v>
      </c>
    </row>
    <row r="115" s="2" customFormat="1">
      <c r="A115" s="42"/>
      <c r="B115" s="43"/>
      <c r="C115" s="44"/>
      <c r="D115" s="224" t="s">
        <v>183</v>
      </c>
      <c r="E115" s="44"/>
      <c r="F115" s="225" t="s">
        <v>5565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183</v>
      </c>
      <c r="AU115" s="20" t="s">
        <v>82</v>
      </c>
    </row>
    <row r="116" s="2" customFormat="1" ht="16.5" customHeight="1">
      <c r="A116" s="42"/>
      <c r="B116" s="43"/>
      <c r="C116" s="211" t="s">
        <v>244</v>
      </c>
      <c r="D116" s="211" t="s">
        <v>176</v>
      </c>
      <c r="E116" s="212" t="s">
        <v>5566</v>
      </c>
      <c r="F116" s="213" t="s">
        <v>5567</v>
      </c>
      <c r="G116" s="214" t="s">
        <v>567</v>
      </c>
      <c r="H116" s="215">
        <v>3</v>
      </c>
      <c r="I116" s="216"/>
      <c r="J116" s="217">
        <f>ROUND(I116*H116,2)</f>
        <v>0</v>
      </c>
      <c r="K116" s="213" t="s">
        <v>30</v>
      </c>
      <c r="L116" s="48"/>
      <c r="M116" s="218" t="s">
        <v>30</v>
      </c>
      <c r="N116" s="219" t="s">
        <v>44</v>
      </c>
      <c r="O116" s="88"/>
      <c r="P116" s="220">
        <f>O116*H116</f>
        <v>0</v>
      </c>
      <c r="Q116" s="220">
        <v>0</v>
      </c>
      <c r="R116" s="220">
        <f>Q116*H116</f>
        <v>0</v>
      </c>
      <c r="S116" s="220">
        <v>0</v>
      </c>
      <c r="T116" s="221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22" t="s">
        <v>181</v>
      </c>
      <c r="AT116" s="222" t="s">
        <v>176</v>
      </c>
      <c r="AU116" s="222" t="s">
        <v>82</v>
      </c>
      <c r="AY116" s="20" t="s">
        <v>175</v>
      </c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0" t="s">
        <v>80</v>
      </c>
      <c r="BK116" s="223">
        <f>ROUND(I116*H116,2)</f>
        <v>0</v>
      </c>
      <c r="BL116" s="20" t="s">
        <v>181</v>
      </c>
      <c r="BM116" s="222" t="s">
        <v>244</v>
      </c>
    </row>
    <row r="117" s="2" customFormat="1">
      <c r="A117" s="42"/>
      <c r="B117" s="43"/>
      <c r="C117" s="44"/>
      <c r="D117" s="224" t="s">
        <v>183</v>
      </c>
      <c r="E117" s="44"/>
      <c r="F117" s="225" t="s">
        <v>5567</v>
      </c>
      <c r="G117" s="44"/>
      <c r="H117" s="44"/>
      <c r="I117" s="226"/>
      <c r="J117" s="44"/>
      <c r="K117" s="44"/>
      <c r="L117" s="48"/>
      <c r="M117" s="227"/>
      <c r="N117" s="228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0" t="s">
        <v>183</v>
      </c>
      <c r="AU117" s="20" t="s">
        <v>82</v>
      </c>
    </row>
    <row r="118" s="2" customFormat="1" ht="16.5" customHeight="1">
      <c r="A118" s="42"/>
      <c r="B118" s="43"/>
      <c r="C118" s="211" t="s">
        <v>212</v>
      </c>
      <c r="D118" s="211" t="s">
        <v>176</v>
      </c>
      <c r="E118" s="212" t="s">
        <v>82</v>
      </c>
      <c r="F118" s="213" t="s">
        <v>5568</v>
      </c>
      <c r="G118" s="214" t="s">
        <v>5561</v>
      </c>
      <c r="H118" s="215">
        <v>1</v>
      </c>
      <c r="I118" s="216"/>
      <c r="J118" s="217">
        <f>ROUND(I118*H118,2)</f>
        <v>0</v>
      </c>
      <c r="K118" s="213" t="s">
        <v>30</v>
      </c>
      <c r="L118" s="48"/>
      <c r="M118" s="218" t="s">
        <v>30</v>
      </c>
      <c r="N118" s="219" t="s">
        <v>44</v>
      </c>
      <c r="O118" s="88"/>
      <c r="P118" s="220">
        <f>O118*H118</f>
        <v>0</v>
      </c>
      <c r="Q118" s="220">
        <v>0</v>
      </c>
      <c r="R118" s="220">
        <f>Q118*H118</f>
        <v>0</v>
      </c>
      <c r="S118" s="220">
        <v>0</v>
      </c>
      <c r="T118" s="221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22" t="s">
        <v>181</v>
      </c>
      <c r="AT118" s="222" t="s">
        <v>176</v>
      </c>
      <c r="AU118" s="222" t="s">
        <v>82</v>
      </c>
      <c r="AY118" s="20" t="s">
        <v>175</v>
      </c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0" t="s">
        <v>80</v>
      </c>
      <c r="BK118" s="223">
        <f>ROUND(I118*H118,2)</f>
        <v>0</v>
      </c>
      <c r="BL118" s="20" t="s">
        <v>181</v>
      </c>
      <c r="BM118" s="222" t="s">
        <v>259</v>
      </c>
    </row>
    <row r="119" s="2" customFormat="1">
      <c r="A119" s="42"/>
      <c r="B119" s="43"/>
      <c r="C119" s="44"/>
      <c r="D119" s="224" t="s">
        <v>183</v>
      </c>
      <c r="E119" s="44"/>
      <c r="F119" s="225" t="s">
        <v>5568</v>
      </c>
      <c r="G119" s="44"/>
      <c r="H119" s="44"/>
      <c r="I119" s="226"/>
      <c r="J119" s="44"/>
      <c r="K119" s="44"/>
      <c r="L119" s="48"/>
      <c r="M119" s="227"/>
      <c r="N119" s="228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0" t="s">
        <v>183</v>
      </c>
      <c r="AU119" s="20" t="s">
        <v>82</v>
      </c>
    </row>
    <row r="120" s="2" customFormat="1" ht="16.5" customHeight="1">
      <c r="A120" s="42"/>
      <c r="B120" s="43"/>
      <c r="C120" s="211" t="s">
        <v>259</v>
      </c>
      <c r="D120" s="211" t="s">
        <v>176</v>
      </c>
      <c r="E120" s="212" t="s">
        <v>196</v>
      </c>
      <c r="F120" s="213" t="s">
        <v>5569</v>
      </c>
      <c r="G120" s="214" t="s">
        <v>5561</v>
      </c>
      <c r="H120" s="215">
        <v>85</v>
      </c>
      <c r="I120" s="216"/>
      <c r="J120" s="217">
        <f>ROUND(I120*H120,2)</f>
        <v>0</v>
      </c>
      <c r="K120" s="213" t="s">
        <v>30</v>
      </c>
      <c r="L120" s="48"/>
      <c r="M120" s="218" t="s">
        <v>30</v>
      </c>
      <c r="N120" s="219" t="s">
        <v>44</v>
      </c>
      <c r="O120" s="88"/>
      <c r="P120" s="220">
        <f>O120*H120</f>
        <v>0</v>
      </c>
      <c r="Q120" s="220">
        <v>0</v>
      </c>
      <c r="R120" s="220">
        <f>Q120*H120</f>
        <v>0</v>
      </c>
      <c r="S120" s="220">
        <v>0</v>
      </c>
      <c r="T120" s="221">
        <f>S120*H120</f>
        <v>0</v>
      </c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R120" s="222" t="s">
        <v>181</v>
      </c>
      <c r="AT120" s="222" t="s">
        <v>176</v>
      </c>
      <c r="AU120" s="222" t="s">
        <v>82</v>
      </c>
      <c r="AY120" s="20" t="s">
        <v>175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80</v>
      </c>
      <c r="BK120" s="223">
        <f>ROUND(I120*H120,2)</f>
        <v>0</v>
      </c>
      <c r="BL120" s="20" t="s">
        <v>181</v>
      </c>
      <c r="BM120" s="222" t="s">
        <v>8</v>
      </c>
    </row>
    <row r="121" s="2" customFormat="1">
      <c r="A121" s="42"/>
      <c r="B121" s="43"/>
      <c r="C121" s="44"/>
      <c r="D121" s="224" t="s">
        <v>183</v>
      </c>
      <c r="E121" s="44"/>
      <c r="F121" s="225" t="s">
        <v>5569</v>
      </c>
      <c r="G121" s="44"/>
      <c r="H121" s="44"/>
      <c r="I121" s="226"/>
      <c r="J121" s="44"/>
      <c r="K121" s="44"/>
      <c r="L121" s="48"/>
      <c r="M121" s="227"/>
      <c r="N121" s="228"/>
      <c r="O121" s="88"/>
      <c r="P121" s="88"/>
      <c r="Q121" s="88"/>
      <c r="R121" s="88"/>
      <c r="S121" s="88"/>
      <c r="T121" s="89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T121" s="20" t="s">
        <v>183</v>
      </c>
      <c r="AU121" s="20" t="s">
        <v>82</v>
      </c>
    </row>
    <row r="122" s="2" customFormat="1" ht="16.5" customHeight="1">
      <c r="A122" s="42"/>
      <c r="B122" s="43"/>
      <c r="C122" s="211" t="s">
        <v>266</v>
      </c>
      <c r="D122" s="211" t="s">
        <v>176</v>
      </c>
      <c r="E122" s="212" t="s">
        <v>181</v>
      </c>
      <c r="F122" s="213" t="s">
        <v>5570</v>
      </c>
      <c r="G122" s="214" t="s">
        <v>5561</v>
      </c>
      <c r="H122" s="215">
        <v>10</v>
      </c>
      <c r="I122" s="216"/>
      <c r="J122" s="217">
        <f>ROUND(I122*H122,2)</f>
        <v>0</v>
      </c>
      <c r="K122" s="213" t="s">
        <v>30</v>
      </c>
      <c r="L122" s="48"/>
      <c r="M122" s="218" t="s">
        <v>30</v>
      </c>
      <c r="N122" s="219" t="s">
        <v>44</v>
      </c>
      <c r="O122" s="88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22" t="s">
        <v>181</v>
      </c>
      <c r="AT122" s="222" t="s">
        <v>176</v>
      </c>
      <c r="AU122" s="222" t="s">
        <v>82</v>
      </c>
      <c r="AY122" s="20" t="s">
        <v>175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0" t="s">
        <v>80</v>
      </c>
      <c r="BK122" s="223">
        <f>ROUND(I122*H122,2)</f>
        <v>0</v>
      </c>
      <c r="BL122" s="20" t="s">
        <v>181</v>
      </c>
      <c r="BM122" s="222" t="s">
        <v>292</v>
      </c>
    </row>
    <row r="123" s="2" customFormat="1">
      <c r="A123" s="42"/>
      <c r="B123" s="43"/>
      <c r="C123" s="44"/>
      <c r="D123" s="224" t="s">
        <v>183</v>
      </c>
      <c r="E123" s="44"/>
      <c r="F123" s="225" t="s">
        <v>5570</v>
      </c>
      <c r="G123" s="44"/>
      <c r="H123" s="44"/>
      <c r="I123" s="226"/>
      <c r="J123" s="44"/>
      <c r="K123" s="44"/>
      <c r="L123" s="48"/>
      <c r="M123" s="227"/>
      <c r="N123" s="228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0" t="s">
        <v>183</v>
      </c>
      <c r="AU123" s="20" t="s">
        <v>82</v>
      </c>
    </row>
    <row r="124" s="2" customFormat="1" ht="16.5" customHeight="1">
      <c r="A124" s="42"/>
      <c r="B124" s="43"/>
      <c r="C124" s="211" t="s">
        <v>8</v>
      </c>
      <c r="D124" s="211" t="s">
        <v>176</v>
      </c>
      <c r="E124" s="212" t="s">
        <v>214</v>
      </c>
      <c r="F124" s="213" t="s">
        <v>5571</v>
      </c>
      <c r="G124" s="214" t="s">
        <v>5561</v>
      </c>
      <c r="H124" s="215">
        <v>23</v>
      </c>
      <c r="I124" s="216"/>
      <c r="J124" s="217">
        <f>ROUND(I124*H124,2)</f>
        <v>0</v>
      </c>
      <c r="K124" s="213" t="s">
        <v>30</v>
      </c>
      <c r="L124" s="48"/>
      <c r="M124" s="218" t="s">
        <v>30</v>
      </c>
      <c r="N124" s="219" t="s">
        <v>44</v>
      </c>
      <c r="O124" s="88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22" t="s">
        <v>181</v>
      </c>
      <c r="AT124" s="222" t="s">
        <v>176</v>
      </c>
      <c r="AU124" s="222" t="s">
        <v>82</v>
      </c>
      <c r="AY124" s="20" t="s">
        <v>175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0" t="s">
        <v>80</v>
      </c>
      <c r="BK124" s="223">
        <f>ROUND(I124*H124,2)</f>
        <v>0</v>
      </c>
      <c r="BL124" s="20" t="s">
        <v>181</v>
      </c>
      <c r="BM124" s="222" t="s">
        <v>305</v>
      </c>
    </row>
    <row r="125" s="2" customFormat="1">
      <c r="A125" s="42"/>
      <c r="B125" s="43"/>
      <c r="C125" s="44"/>
      <c r="D125" s="224" t="s">
        <v>183</v>
      </c>
      <c r="E125" s="44"/>
      <c r="F125" s="225" t="s">
        <v>5571</v>
      </c>
      <c r="G125" s="44"/>
      <c r="H125" s="44"/>
      <c r="I125" s="226"/>
      <c r="J125" s="44"/>
      <c r="K125" s="44"/>
      <c r="L125" s="48"/>
      <c r="M125" s="227"/>
      <c r="N125" s="228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0" t="s">
        <v>183</v>
      </c>
      <c r="AU125" s="20" t="s">
        <v>82</v>
      </c>
    </row>
    <row r="126" s="2" customFormat="1" ht="16.5" customHeight="1">
      <c r="A126" s="42"/>
      <c r="B126" s="43"/>
      <c r="C126" s="211" t="s">
        <v>283</v>
      </c>
      <c r="D126" s="211" t="s">
        <v>176</v>
      </c>
      <c r="E126" s="212" t="s">
        <v>223</v>
      </c>
      <c r="F126" s="213" t="s">
        <v>5572</v>
      </c>
      <c r="G126" s="214" t="s">
        <v>5561</v>
      </c>
      <c r="H126" s="215">
        <v>2</v>
      </c>
      <c r="I126" s="216"/>
      <c r="J126" s="217">
        <f>ROUND(I126*H126,2)</f>
        <v>0</v>
      </c>
      <c r="K126" s="213" t="s">
        <v>30</v>
      </c>
      <c r="L126" s="48"/>
      <c r="M126" s="218" t="s">
        <v>30</v>
      </c>
      <c r="N126" s="219" t="s">
        <v>44</v>
      </c>
      <c r="O126" s="88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22" t="s">
        <v>181</v>
      </c>
      <c r="AT126" s="222" t="s">
        <v>176</v>
      </c>
      <c r="AU126" s="222" t="s">
        <v>82</v>
      </c>
      <c r="AY126" s="20" t="s">
        <v>175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80</v>
      </c>
      <c r="BK126" s="223">
        <f>ROUND(I126*H126,2)</f>
        <v>0</v>
      </c>
      <c r="BL126" s="20" t="s">
        <v>181</v>
      </c>
      <c r="BM126" s="222" t="s">
        <v>326</v>
      </c>
    </row>
    <row r="127" s="2" customFormat="1">
      <c r="A127" s="42"/>
      <c r="B127" s="43"/>
      <c r="C127" s="44"/>
      <c r="D127" s="224" t="s">
        <v>183</v>
      </c>
      <c r="E127" s="44"/>
      <c r="F127" s="225" t="s">
        <v>5572</v>
      </c>
      <c r="G127" s="44"/>
      <c r="H127" s="44"/>
      <c r="I127" s="226"/>
      <c r="J127" s="44"/>
      <c r="K127" s="44"/>
      <c r="L127" s="48"/>
      <c r="M127" s="227"/>
      <c r="N127" s="228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0" t="s">
        <v>183</v>
      </c>
      <c r="AU127" s="20" t="s">
        <v>82</v>
      </c>
    </row>
    <row r="128" s="2" customFormat="1" ht="16.5" customHeight="1">
      <c r="A128" s="42"/>
      <c r="B128" s="43"/>
      <c r="C128" s="211" t="s">
        <v>292</v>
      </c>
      <c r="D128" s="211" t="s">
        <v>176</v>
      </c>
      <c r="E128" s="212" t="s">
        <v>237</v>
      </c>
      <c r="F128" s="213" t="s">
        <v>5573</v>
      </c>
      <c r="G128" s="214" t="s">
        <v>5561</v>
      </c>
      <c r="H128" s="215">
        <v>2</v>
      </c>
      <c r="I128" s="216"/>
      <c r="J128" s="217">
        <f>ROUND(I128*H128,2)</f>
        <v>0</v>
      </c>
      <c r="K128" s="213" t="s">
        <v>30</v>
      </c>
      <c r="L128" s="48"/>
      <c r="M128" s="218" t="s">
        <v>30</v>
      </c>
      <c r="N128" s="219" t="s">
        <v>44</v>
      </c>
      <c r="O128" s="88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22" t="s">
        <v>181</v>
      </c>
      <c r="AT128" s="222" t="s">
        <v>176</v>
      </c>
      <c r="AU128" s="222" t="s">
        <v>82</v>
      </c>
      <c r="AY128" s="20" t="s">
        <v>175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20" t="s">
        <v>80</v>
      </c>
      <c r="BK128" s="223">
        <f>ROUND(I128*H128,2)</f>
        <v>0</v>
      </c>
      <c r="BL128" s="20" t="s">
        <v>181</v>
      </c>
      <c r="BM128" s="222" t="s">
        <v>360</v>
      </c>
    </row>
    <row r="129" s="2" customFormat="1">
      <c r="A129" s="42"/>
      <c r="B129" s="43"/>
      <c r="C129" s="44"/>
      <c r="D129" s="224" t="s">
        <v>183</v>
      </c>
      <c r="E129" s="44"/>
      <c r="F129" s="225" t="s">
        <v>5573</v>
      </c>
      <c r="G129" s="44"/>
      <c r="H129" s="44"/>
      <c r="I129" s="226"/>
      <c r="J129" s="44"/>
      <c r="K129" s="44"/>
      <c r="L129" s="48"/>
      <c r="M129" s="227"/>
      <c r="N129" s="228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0" t="s">
        <v>183</v>
      </c>
      <c r="AU129" s="20" t="s">
        <v>82</v>
      </c>
    </row>
    <row r="130" s="2" customFormat="1" ht="16.5" customHeight="1">
      <c r="A130" s="42"/>
      <c r="B130" s="43"/>
      <c r="C130" s="211" t="s">
        <v>299</v>
      </c>
      <c r="D130" s="211" t="s">
        <v>176</v>
      </c>
      <c r="E130" s="212" t="s">
        <v>5574</v>
      </c>
      <c r="F130" s="213" t="s">
        <v>5575</v>
      </c>
      <c r="G130" s="214" t="s">
        <v>567</v>
      </c>
      <c r="H130" s="215">
        <v>9</v>
      </c>
      <c r="I130" s="216"/>
      <c r="J130" s="217">
        <f>ROUND(I130*H130,2)</f>
        <v>0</v>
      </c>
      <c r="K130" s="213" t="s">
        <v>30</v>
      </c>
      <c r="L130" s="48"/>
      <c r="M130" s="218" t="s">
        <v>30</v>
      </c>
      <c r="N130" s="219" t="s">
        <v>44</v>
      </c>
      <c r="O130" s="88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22" t="s">
        <v>181</v>
      </c>
      <c r="AT130" s="222" t="s">
        <v>176</v>
      </c>
      <c r="AU130" s="222" t="s">
        <v>82</v>
      </c>
      <c r="AY130" s="20" t="s">
        <v>175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0" t="s">
        <v>80</v>
      </c>
      <c r="BK130" s="223">
        <f>ROUND(I130*H130,2)</f>
        <v>0</v>
      </c>
      <c r="BL130" s="20" t="s">
        <v>181</v>
      </c>
      <c r="BM130" s="222" t="s">
        <v>375</v>
      </c>
    </row>
    <row r="131" s="2" customFormat="1">
      <c r="A131" s="42"/>
      <c r="B131" s="43"/>
      <c r="C131" s="44"/>
      <c r="D131" s="224" t="s">
        <v>183</v>
      </c>
      <c r="E131" s="44"/>
      <c r="F131" s="225" t="s">
        <v>5575</v>
      </c>
      <c r="G131" s="44"/>
      <c r="H131" s="44"/>
      <c r="I131" s="226"/>
      <c r="J131" s="44"/>
      <c r="K131" s="44"/>
      <c r="L131" s="48"/>
      <c r="M131" s="227"/>
      <c r="N131" s="228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0" t="s">
        <v>183</v>
      </c>
      <c r="AU131" s="20" t="s">
        <v>82</v>
      </c>
    </row>
    <row r="132" s="2" customFormat="1" ht="16.5" customHeight="1">
      <c r="A132" s="42"/>
      <c r="B132" s="43"/>
      <c r="C132" s="211" t="s">
        <v>305</v>
      </c>
      <c r="D132" s="211" t="s">
        <v>176</v>
      </c>
      <c r="E132" s="212" t="s">
        <v>5576</v>
      </c>
      <c r="F132" s="213" t="s">
        <v>5577</v>
      </c>
      <c r="G132" s="214" t="s">
        <v>567</v>
      </c>
      <c r="H132" s="215">
        <v>3</v>
      </c>
      <c r="I132" s="216"/>
      <c r="J132" s="217">
        <f>ROUND(I132*H132,2)</f>
        <v>0</v>
      </c>
      <c r="K132" s="213" t="s">
        <v>30</v>
      </c>
      <c r="L132" s="48"/>
      <c r="M132" s="218" t="s">
        <v>30</v>
      </c>
      <c r="N132" s="219" t="s">
        <v>44</v>
      </c>
      <c r="O132" s="88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22" t="s">
        <v>181</v>
      </c>
      <c r="AT132" s="222" t="s">
        <v>176</v>
      </c>
      <c r="AU132" s="222" t="s">
        <v>82</v>
      </c>
      <c r="AY132" s="20" t="s">
        <v>175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20" t="s">
        <v>80</v>
      </c>
      <c r="BK132" s="223">
        <f>ROUND(I132*H132,2)</f>
        <v>0</v>
      </c>
      <c r="BL132" s="20" t="s">
        <v>181</v>
      </c>
      <c r="BM132" s="222" t="s">
        <v>394</v>
      </c>
    </row>
    <row r="133" s="2" customFormat="1">
      <c r="A133" s="42"/>
      <c r="B133" s="43"/>
      <c r="C133" s="44"/>
      <c r="D133" s="224" t="s">
        <v>183</v>
      </c>
      <c r="E133" s="44"/>
      <c r="F133" s="225" t="s">
        <v>5577</v>
      </c>
      <c r="G133" s="44"/>
      <c r="H133" s="44"/>
      <c r="I133" s="226"/>
      <c r="J133" s="44"/>
      <c r="K133" s="44"/>
      <c r="L133" s="48"/>
      <c r="M133" s="227"/>
      <c r="N133" s="228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0" t="s">
        <v>183</v>
      </c>
      <c r="AU133" s="20" t="s">
        <v>82</v>
      </c>
    </row>
    <row r="134" s="2" customFormat="1" ht="16.5" customHeight="1">
      <c r="A134" s="42"/>
      <c r="B134" s="43"/>
      <c r="C134" s="211" t="s">
        <v>314</v>
      </c>
      <c r="D134" s="211" t="s">
        <v>176</v>
      </c>
      <c r="E134" s="212" t="s">
        <v>244</v>
      </c>
      <c r="F134" s="213" t="s">
        <v>5578</v>
      </c>
      <c r="G134" s="214" t="s">
        <v>5561</v>
      </c>
      <c r="H134" s="215">
        <v>26</v>
      </c>
      <c r="I134" s="216"/>
      <c r="J134" s="217">
        <f>ROUND(I134*H134,2)</f>
        <v>0</v>
      </c>
      <c r="K134" s="213" t="s">
        <v>30</v>
      </c>
      <c r="L134" s="48"/>
      <c r="M134" s="218" t="s">
        <v>30</v>
      </c>
      <c r="N134" s="219" t="s">
        <v>44</v>
      </c>
      <c r="O134" s="88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22" t="s">
        <v>181</v>
      </c>
      <c r="AT134" s="222" t="s">
        <v>176</v>
      </c>
      <c r="AU134" s="222" t="s">
        <v>82</v>
      </c>
      <c r="AY134" s="20" t="s">
        <v>175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0" t="s">
        <v>80</v>
      </c>
      <c r="BK134" s="223">
        <f>ROUND(I134*H134,2)</f>
        <v>0</v>
      </c>
      <c r="BL134" s="20" t="s">
        <v>181</v>
      </c>
      <c r="BM134" s="222" t="s">
        <v>418</v>
      </c>
    </row>
    <row r="135" s="2" customFormat="1">
      <c r="A135" s="42"/>
      <c r="B135" s="43"/>
      <c r="C135" s="44"/>
      <c r="D135" s="224" t="s">
        <v>183</v>
      </c>
      <c r="E135" s="44"/>
      <c r="F135" s="225" t="s">
        <v>5578</v>
      </c>
      <c r="G135" s="44"/>
      <c r="H135" s="44"/>
      <c r="I135" s="226"/>
      <c r="J135" s="44"/>
      <c r="K135" s="44"/>
      <c r="L135" s="48"/>
      <c r="M135" s="227"/>
      <c r="N135" s="228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0" t="s">
        <v>183</v>
      </c>
      <c r="AU135" s="20" t="s">
        <v>82</v>
      </c>
    </row>
    <row r="136" s="2" customFormat="1" ht="16.5" customHeight="1">
      <c r="A136" s="42"/>
      <c r="B136" s="43"/>
      <c r="C136" s="211" t="s">
        <v>326</v>
      </c>
      <c r="D136" s="301" t="s">
        <v>176</v>
      </c>
      <c r="E136" s="212" t="s">
        <v>212</v>
      </c>
      <c r="F136" s="213" t="s">
        <v>5579</v>
      </c>
      <c r="G136" s="214" t="s">
        <v>5561</v>
      </c>
      <c r="H136" s="215">
        <v>21</v>
      </c>
      <c r="I136" s="216"/>
      <c r="J136" s="217">
        <f>ROUND(I136*H136,2)</f>
        <v>0</v>
      </c>
      <c r="K136" s="213" t="s">
        <v>30</v>
      </c>
      <c r="L136" s="48"/>
      <c r="M136" s="218" t="s">
        <v>30</v>
      </c>
      <c r="N136" s="219" t="s">
        <v>44</v>
      </c>
      <c r="O136" s="88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22" t="s">
        <v>181</v>
      </c>
      <c r="AT136" s="222" t="s">
        <v>176</v>
      </c>
      <c r="AU136" s="222" t="s">
        <v>82</v>
      </c>
      <c r="AY136" s="20" t="s">
        <v>175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80</v>
      </c>
      <c r="BK136" s="223">
        <f>ROUND(I136*H136,2)</f>
        <v>0</v>
      </c>
      <c r="BL136" s="20" t="s">
        <v>181</v>
      </c>
      <c r="BM136" s="222" t="s">
        <v>435</v>
      </c>
    </row>
    <row r="137" s="2" customFormat="1">
      <c r="A137" s="42"/>
      <c r="B137" s="43"/>
      <c r="C137" s="44"/>
      <c r="D137" s="224" t="s">
        <v>183</v>
      </c>
      <c r="E137" s="44"/>
      <c r="F137" s="225" t="s">
        <v>5579</v>
      </c>
      <c r="G137" s="44"/>
      <c r="H137" s="44"/>
      <c r="I137" s="226"/>
      <c r="J137" s="44"/>
      <c r="K137" s="44"/>
      <c r="L137" s="48"/>
      <c r="M137" s="227"/>
      <c r="N137" s="228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0" t="s">
        <v>183</v>
      </c>
      <c r="AU137" s="20" t="s">
        <v>82</v>
      </c>
    </row>
    <row r="138" s="2" customFormat="1" ht="16.5" customHeight="1">
      <c r="A138" s="42"/>
      <c r="B138" s="43"/>
      <c r="C138" s="211" t="s">
        <v>335</v>
      </c>
      <c r="D138" s="211" t="s">
        <v>176</v>
      </c>
      <c r="E138" s="212" t="s">
        <v>259</v>
      </c>
      <c r="F138" s="213" t="s">
        <v>5580</v>
      </c>
      <c r="G138" s="214" t="s">
        <v>5561</v>
      </c>
      <c r="H138" s="215">
        <v>2</v>
      </c>
      <c r="I138" s="216"/>
      <c r="J138" s="217">
        <f>ROUND(I138*H138,2)</f>
        <v>0</v>
      </c>
      <c r="K138" s="213" t="s">
        <v>30</v>
      </c>
      <c r="L138" s="48"/>
      <c r="M138" s="218" t="s">
        <v>30</v>
      </c>
      <c r="N138" s="219" t="s">
        <v>44</v>
      </c>
      <c r="O138" s="88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22" t="s">
        <v>181</v>
      </c>
      <c r="AT138" s="222" t="s">
        <v>176</v>
      </c>
      <c r="AU138" s="222" t="s">
        <v>82</v>
      </c>
      <c r="AY138" s="20" t="s">
        <v>175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80</v>
      </c>
      <c r="BK138" s="223">
        <f>ROUND(I138*H138,2)</f>
        <v>0</v>
      </c>
      <c r="BL138" s="20" t="s">
        <v>181</v>
      </c>
      <c r="BM138" s="222" t="s">
        <v>449</v>
      </c>
    </row>
    <row r="139" s="2" customFormat="1">
      <c r="A139" s="42"/>
      <c r="B139" s="43"/>
      <c r="C139" s="44"/>
      <c r="D139" s="224" t="s">
        <v>183</v>
      </c>
      <c r="E139" s="44"/>
      <c r="F139" s="225" t="s">
        <v>5580</v>
      </c>
      <c r="G139" s="44"/>
      <c r="H139" s="44"/>
      <c r="I139" s="226"/>
      <c r="J139" s="44"/>
      <c r="K139" s="44"/>
      <c r="L139" s="48"/>
      <c r="M139" s="227"/>
      <c r="N139" s="228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0" t="s">
        <v>183</v>
      </c>
      <c r="AU139" s="20" t="s">
        <v>82</v>
      </c>
    </row>
    <row r="140" s="2" customFormat="1" ht="16.5" customHeight="1">
      <c r="A140" s="42"/>
      <c r="B140" s="43"/>
      <c r="C140" s="211" t="s">
        <v>360</v>
      </c>
      <c r="D140" s="211" t="s">
        <v>176</v>
      </c>
      <c r="E140" s="212" t="s">
        <v>266</v>
      </c>
      <c r="F140" s="213" t="s">
        <v>5581</v>
      </c>
      <c r="G140" s="214" t="s">
        <v>5561</v>
      </c>
      <c r="H140" s="215">
        <v>1</v>
      </c>
      <c r="I140" s="216"/>
      <c r="J140" s="217">
        <f>ROUND(I140*H140,2)</f>
        <v>0</v>
      </c>
      <c r="K140" s="213" t="s">
        <v>30</v>
      </c>
      <c r="L140" s="48"/>
      <c r="M140" s="218" t="s">
        <v>30</v>
      </c>
      <c r="N140" s="219" t="s">
        <v>44</v>
      </c>
      <c r="O140" s="88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22" t="s">
        <v>181</v>
      </c>
      <c r="AT140" s="222" t="s">
        <v>176</v>
      </c>
      <c r="AU140" s="222" t="s">
        <v>82</v>
      </c>
      <c r="AY140" s="20" t="s">
        <v>175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80</v>
      </c>
      <c r="BK140" s="223">
        <f>ROUND(I140*H140,2)</f>
        <v>0</v>
      </c>
      <c r="BL140" s="20" t="s">
        <v>181</v>
      </c>
      <c r="BM140" s="222" t="s">
        <v>462</v>
      </c>
    </row>
    <row r="141" s="2" customFormat="1">
      <c r="A141" s="42"/>
      <c r="B141" s="43"/>
      <c r="C141" s="44"/>
      <c r="D141" s="224" t="s">
        <v>183</v>
      </c>
      <c r="E141" s="44"/>
      <c r="F141" s="225" t="s">
        <v>5581</v>
      </c>
      <c r="G141" s="44"/>
      <c r="H141" s="44"/>
      <c r="I141" s="226"/>
      <c r="J141" s="44"/>
      <c r="K141" s="44"/>
      <c r="L141" s="48"/>
      <c r="M141" s="227"/>
      <c r="N141" s="228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0" t="s">
        <v>183</v>
      </c>
      <c r="AU141" s="20" t="s">
        <v>82</v>
      </c>
    </row>
    <row r="142" s="2" customFormat="1" ht="16.5" customHeight="1">
      <c r="A142" s="42"/>
      <c r="B142" s="43"/>
      <c r="C142" s="211" t="s">
        <v>7</v>
      </c>
      <c r="D142" s="211" t="s">
        <v>176</v>
      </c>
      <c r="E142" s="212" t="s">
        <v>8</v>
      </c>
      <c r="F142" s="213" t="s">
        <v>5582</v>
      </c>
      <c r="G142" s="214" t="s">
        <v>5561</v>
      </c>
      <c r="H142" s="215">
        <v>3</v>
      </c>
      <c r="I142" s="216"/>
      <c r="J142" s="217">
        <f>ROUND(I142*H142,2)</f>
        <v>0</v>
      </c>
      <c r="K142" s="213" t="s">
        <v>30</v>
      </c>
      <c r="L142" s="48"/>
      <c r="M142" s="218" t="s">
        <v>30</v>
      </c>
      <c r="N142" s="219" t="s">
        <v>44</v>
      </c>
      <c r="O142" s="88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22" t="s">
        <v>181</v>
      </c>
      <c r="AT142" s="222" t="s">
        <v>176</v>
      </c>
      <c r="AU142" s="222" t="s">
        <v>82</v>
      </c>
      <c r="AY142" s="20" t="s">
        <v>175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20" t="s">
        <v>80</v>
      </c>
      <c r="BK142" s="223">
        <f>ROUND(I142*H142,2)</f>
        <v>0</v>
      </c>
      <c r="BL142" s="20" t="s">
        <v>181</v>
      </c>
      <c r="BM142" s="222" t="s">
        <v>479</v>
      </c>
    </row>
    <row r="143" s="2" customFormat="1">
      <c r="A143" s="42"/>
      <c r="B143" s="43"/>
      <c r="C143" s="44"/>
      <c r="D143" s="224" t="s">
        <v>183</v>
      </c>
      <c r="E143" s="44"/>
      <c r="F143" s="225" t="s">
        <v>5582</v>
      </c>
      <c r="G143" s="44"/>
      <c r="H143" s="44"/>
      <c r="I143" s="226"/>
      <c r="J143" s="44"/>
      <c r="K143" s="44"/>
      <c r="L143" s="48"/>
      <c r="M143" s="227"/>
      <c r="N143" s="228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0" t="s">
        <v>183</v>
      </c>
      <c r="AU143" s="20" t="s">
        <v>82</v>
      </c>
    </row>
    <row r="144" s="2" customFormat="1" ht="16.5" customHeight="1">
      <c r="A144" s="42"/>
      <c r="B144" s="43"/>
      <c r="C144" s="211" t="s">
        <v>375</v>
      </c>
      <c r="D144" s="211" t="s">
        <v>176</v>
      </c>
      <c r="E144" s="212" t="s">
        <v>283</v>
      </c>
      <c r="F144" s="213" t="s">
        <v>5583</v>
      </c>
      <c r="G144" s="214" t="s">
        <v>5561</v>
      </c>
      <c r="H144" s="215">
        <v>13</v>
      </c>
      <c r="I144" s="216"/>
      <c r="J144" s="217">
        <f>ROUND(I144*H144,2)</f>
        <v>0</v>
      </c>
      <c r="K144" s="213" t="s">
        <v>30</v>
      </c>
      <c r="L144" s="48"/>
      <c r="M144" s="218" t="s">
        <v>30</v>
      </c>
      <c r="N144" s="219" t="s">
        <v>44</v>
      </c>
      <c r="O144" s="88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22" t="s">
        <v>181</v>
      </c>
      <c r="AT144" s="222" t="s">
        <v>176</v>
      </c>
      <c r="AU144" s="222" t="s">
        <v>82</v>
      </c>
      <c r="AY144" s="20" t="s">
        <v>175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0" t="s">
        <v>80</v>
      </c>
      <c r="BK144" s="223">
        <f>ROUND(I144*H144,2)</f>
        <v>0</v>
      </c>
      <c r="BL144" s="20" t="s">
        <v>181</v>
      </c>
      <c r="BM144" s="222" t="s">
        <v>497</v>
      </c>
    </row>
    <row r="145" s="2" customFormat="1">
      <c r="A145" s="42"/>
      <c r="B145" s="43"/>
      <c r="C145" s="44"/>
      <c r="D145" s="224" t="s">
        <v>183</v>
      </c>
      <c r="E145" s="44"/>
      <c r="F145" s="225" t="s">
        <v>5583</v>
      </c>
      <c r="G145" s="44"/>
      <c r="H145" s="44"/>
      <c r="I145" s="226"/>
      <c r="J145" s="44"/>
      <c r="K145" s="44"/>
      <c r="L145" s="48"/>
      <c r="M145" s="227"/>
      <c r="N145" s="228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183</v>
      </c>
      <c r="AU145" s="20" t="s">
        <v>82</v>
      </c>
    </row>
    <row r="146" s="2" customFormat="1" ht="16.5" customHeight="1">
      <c r="A146" s="42"/>
      <c r="B146" s="43"/>
      <c r="C146" s="211" t="s">
        <v>386</v>
      </c>
      <c r="D146" s="211" t="s">
        <v>176</v>
      </c>
      <c r="E146" s="212" t="s">
        <v>292</v>
      </c>
      <c r="F146" s="213" t="s">
        <v>5584</v>
      </c>
      <c r="G146" s="214" t="s">
        <v>5561</v>
      </c>
      <c r="H146" s="215">
        <v>3</v>
      </c>
      <c r="I146" s="216"/>
      <c r="J146" s="217">
        <f>ROUND(I146*H146,2)</f>
        <v>0</v>
      </c>
      <c r="K146" s="213" t="s">
        <v>30</v>
      </c>
      <c r="L146" s="48"/>
      <c r="M146" s="218" t="s">
        <v>30</v>
      </c>
      <c r="N146" s="219" t="s">
        <v>44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2" t="s">
        <v>181</v>
      </c>
      <c r="AT146" s="222" t="s">
        <v>176</v>
      </c>
      <c r="AU146" s="222" t="s">
        <v>82</v>
      </c>
      <c r="AY146" s="20" t="s">
        <v>175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0" t="s">
        <v>80</v>
      </c>
      <c r="BK146" s="223">
        <f>ROUND(I146*H146,2)</f>
        <v>0</v>
      </c>
      <c r="BL146" s="20" t="s">
        <v>181</v>
      </c>
      <c r="BM146" s="222" t="s">
        <v>512</v>
      </c>
    </row>
    <row r="147" s="2" customFormat="1">
      <c r="A147" s="42"/>
      <c r="B147" s="43"/>
      <c r="C147" s="44"/>
      <c r="D147" s="224" t="s">
        <v>183</v>
      </c>
      <c r="E147" s="44"/>
      <c r="F147" s="225" t="s">
        <v>5584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183</v>
      </c>
      <c r="AU147" s="20" t="s">
        <v>82</v>
      </c>
    </row>
    <row r="148" s="2" customFormat="1" ht="16.5" customHeight="1">
      <c r="A148" s="42"/>
      <c r="B148" s="43"/>
      <c r="C148" s="211" t="s">
        <v>394</v>
      </c>
      <c r="D148" s="211" t="s">
        <v>176</v>
      </c>
      <c r="E148" s="212" t="s">
        <v>5585</v>
      </c>
      <c r="F148" s="213" t="s">
        <v>5586</v>
      </c>
      <c r="G148" s="214" t="s">
        <v>567</v>
      </c>
      <c r="H148" s="215">
        <v>18</v>
      </c>
      <c r="I148" s="216"/>
      <c r="J148" s="217">
        <f>ROUND(I148*H148,2)</f>
        <v>0</v>
      </c>
      <c r="K148" s="213" t="s">
        <v>30</v>
      </c>
      <c r="L148" s="48"/>
      <c r="M148" s="218" t="s">
        <v>30</v>
      </c>
      <c r="N148" s="219" t="s">
        <v>44</v>
      </c>
      <c r="O148" s="88"/>
      <c r="P148" s="220">
        <f>O148*H148</f>
        <v>0</v>
      </c>
      <c r="Q148" s="220">
        <v>0</v>
      </c>
      <c r="R148" s="220">
        <f>Q148*H148</f>
        <v>0</v>
      </c>
      <c r="S148" s="220">
        <v>0</v>
      </c>
      <c r="T148" s="221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22" t="s">
        <v>181</v>
      </c>
      <c r="AT148" s="222" t="s">
        <v>176</v>
      </c>
      <c r="AU148" s="222" t="s">
        <v>82</v>
      </c>
      <c r="AY148" s="20" t="s">
        <v>175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20" t="s">
        <v>80</v>
      </c>
      <c r="BK148" s="223">
        <f>ROUND(I148*H148,2)</f>
        <v>0</v>
      </c>
      <c r="BL148" s="20" t="s">
        <v>181</v>
      </c>
      <c r="BM148" s="222" t="s">
        <v>528</v>
      </c>
    </row>
    <row r="149" s="2" customFormat="1">
      <c r="A149" s="42"/>
      <c r="B149" s="43"/>
      <c r="C149" s="44"/>
      <c r="D149" s="224" t="s">
        <v>183</v>
      </c>
      <c r="E149" s="44"/>
      <c r="F149" s="225" t="s">
        <v>5586</v>
      </c>
      <c r="G149" s="44"/>
      <c r="H149" s="44"/>
      <c r="I149" s="226"/>
      <c r="J149" s="44"/>
      <c r="K149" s="44"/>
      <c r="L149" s="48"/>
      <c r="M149" s="227"/>
      <c r="N149" s="228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0" t="s">
        <v>183</v>
      </c>
      <c r="AU149" s="20" t="s">
        <v>82</v>
      </c>
    </row>
    <row r="150" s="2" customFormat="1" ht="16.5" customHeight="1">
      <c r="A150" s="42"/>
      <c r="B150" s="43"/>
      <c r="C150" s="211" t="s">
        <v>404</v>
      </c>
      <c r="D150" s="211" t="s">
        <v>176</v>
      </c>
      <c r="E150" s="212" t="s">
        <v>5587</v>
      </c>
      <c r="F150" s="213" t="s">
        <v>5588</v>
      </c>
      <c r="G150" s="214" t="s">
        <v>567</v>
      </c>
      <c r="H150" s="215">
        <v>8</v>
      </c>
      <c r="I150" s="216"/>
      <c r="J150" s="217">
        <f>ROUND(I150*H150,2)</f>
        <v>0</v>
      </c>
      <c r="K150" s="213" t="s">
        <v>30</v>
      </c>
      <c r="L150" s="48"/>
      <c r="M150" s="218" t="s">
        <v>30</v>
      </c>
      <c r="N150" s="219" t="s">
        <v>44</v>
      </c>
      <c r="O150" s="88"/>
      <c r="P150" s="220">
        <f>O150*H150</f>
        <v>0</v>
      </c>
      <c r="Q150" s="220">
        <v>0</v>
      </c>
      <c r="R150" s="220">
        <f>Q150*H150</f>
        <v>0</v>
      </c>
      <c r="S150" s="220">
        <v>0</v>
      </c>
      <c r="T150" s="221">
        <f>S150*H150</f>
        <v>0</v>
      </c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R150" s="222" t="s">
        <v>181</v>
      </c>
      <c r="AT150" s="222" t="s">
        <v>176</v>
      </c>
      <c r="AU150" s="222" t="s">
        <v>82</v>
      </c>
      <c r="AY150" s="20" t="s">
        <v>175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20" t="s">
        <v>80</v>
      </c>
      <c r="BK150" s="223">
        <f>ROUND(I150*H150,2)</f>
        <v>0</v>
      </c>
      <c r="BL150" s="20" t="s">
        <v>181</v>
      </c>
      <c r="BM150" s="222" t="s">
        <v>540</v>
      </c>
    </row>
    <row r="151" s="2" customFormat="1">
      <c r="A151" s="42"/>
      <c r="B151" s="43"/>
      <c r="C151" s="44"/>
      <c r="D151" s="224" t="s">
        <v>183</v>
      </c>
      <c r="E151" s="44"/>
      <c r="F151" s="225" t="s">
        <v>5588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183</v>
      </c>
      <c r="AU151" s="20" t="s">
        <v>82</v>
      </c>
    </row>
    <row r="152" s="2" customFormat="1" ht="16.5" customHeight="1">
      <c r="A152" s="42"/>
      <c r="B152" s="43"/>
      <c r="C152" s="211" t="s">
        <v>418</v>
      </c>
      <c r="D152" s="211" t="s">
        <v>176</v>
      </c>
      <c r="E152" s="212" t="s">
        <v>5589</v>
      </c>
      <c r="F152" s="213" t="s">
        <v>5590</v>
      </c>
      <c r="G152" s="214" t="s">
        <v>567</v>
      </c>
      <c r="H152" s="215">
        <v>4</v>
      </c>
      <c r="I152" s="216"/>
      <c r="J152" s="217">
        <f>ROUND(I152*H152,2)</f>
        <v>0</v>
      </c>
      <c r="K152" s="213" t="s">
        <v>30</v>
      </c>
      <c r="L152" s="48"/>
      <c r="M152" s="218" t="s">
        <v>30</v>
      </c>
      <c r="N152" s="219" t="s">
        <v>44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2" t="s">
        <v>181</v>
      </c>
      <c r="AT152" s="222" t="s">
        <v>176</v>
      </c>
      <c r="AU152" s="222" t="s">
        <v>82</v>
      </c>
      <c r="AY152" s="20" t="s">
        <v>175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0" t="s">
        <v>80</v>
      </c>
      <c r="BK152" s="223">
        <f>ROUND(I152*H152,2)</f>
        <v>0</v>
      </c>
      <c r="BL152" s="20" t="s">
        <v>181</v>
      </c>
      <c r="BM152" s="222" t="s">
        <v>556</v>
      </c>
    </row>
    <row r="153" s="2" customFormat="1">
      <c r="A153" s="42"/>
      <c r="B153" s="43"/>
      <c r="C153" s="44"/>
      <c r="D153" s="224" t="s">
        <v>183</v>
      </c>
      <c r="E153" s="44"/>
      <c r="F153" s="225" t="s">
        <v>5591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183</v>
      </c>
      <c r="AU153" s="20" t="s">
        <v>82</v>
      </c>
    </row>
    <row r="154" s="2" customFormat="1" ht="16.5" customHeight="1">
      <c r="A154" s="42"/>
      <c r="B154" s="43"/>
      <c r="C154" s="211" t="s">
        <v>427</v>
      </c>
      <c r="D154" s="211" t="s">
        <v>176</v>
      </c>
      <c r="E154" s="212" t="s">
        <v>5592</v>
      </c>
      <c r="F154" s="213" t="s">
        <v>5593</v>
      </c>
      <c r="G154" s="214" t="s">
        <v>567</v>
      </c>
      <c r="H154" s="215">
        <v>4</v>
      </c>
      <c r="I154" s="216"/>
      <c r="J154" s="217">
        <f>ROUND(I154*H154,2)</f>
        <v>0</v>
      </c>
      <c r="K154" s="213" t="s">
        <v>30</v>
      </c>
      <c r="L154" s="48"/>
      <c r="M154" s="218" t="s">
        <v>30</v>
      </c>
      <c r="N154" s="219" t="s">
        <v>44</v>
      </c>
      <c r="O154" s="88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22" t="s">
        <v>181</v>
      </c>
      <c r="AT154" s="222" t="s">
        <v>176</v>
      </c>
      <c r="AU154" s="222" t="s">
        <v>82</v>
      </c>
      <c r="AY154" s="20" t="s">
        <v>175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20" t="s">
        <v>80</v>
      </c>
      <c r="BK154" s="223">
        <f>ROUND(I154*H154,2)</f>
        <v>0</v>
      </c>
      <c r="BL154" s="20" t="s">
        <v>181</v>
      </c>
      <c r="BM154" s="222" t="s">
        <v>574</v>
      </c>
    </row>
    <row r="155" s="2" customFormat="1">
      <c r="A155" s="42"/>
      <c r="B155" s="43"/>
      <c r="C155" s="44"/>
      <c r="D155" s="224" t="s">
        <v>183</v>
      </c>
      <c r="E155" s="44"/>
      <c r="F155" s="225" t="s">
        <v>5593</v>
      </c>
      <c r="G155" s="44"/>
      <c r="H155" s="44"/>
      <c r="I155" s="226"/>
      <c r="J155" s="44"/>
      <c r="K155" s="44"/>
      <c r="L155" s="48"/>
      <c r="M155" s="227"/>
      <c r="N155" s="228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0" t="s">
        <v>183</v>
      </c>
      <c r="AU155" s="20" t="s">
        <v>82</v>
      </c>
    </row>
    <row r="156" s="2" customFormat="1" ht="16.5" customHeight="1">
      <c r="A156" s="42"/>
      <c r="B156" s="43"/>
      <c r="C156" s="211" t="s">
        <v>435</v>
      </c>
      <c r="D156" s="211" t="s">
        <v>176</v>
      </c>
      <c r="E156" s="212" t="s">
        <v>299</v>
      </c>
      <c r="F156" s="213" t="s">
        <v>5594</v>
      </c>
      <c r="G156" s="214" t="s">
        <v>5561</v>
      </c>
      <c r="H156" s="215">
        <v>6</v>
      </c>
      <c r="I156" s="216"/>
      <c r="J156" s="217">
        <f>ROUND(I156*H156,2)</f>
        <v>0</v>
      </c>
      <c r="K156" s="213" t="s">
        <v>30</v>
      </c>
      <c r="L156" s="48"/>
      <c r="M156" s="218" t="s">
        <v>30</v>
      </c>
      <c r="N156" s="219" t="s">
        <v>44</v>
      </c>
      <c r="O156" s="88"/>
      <c r="P156" s="220">
        <f>O156*H156</f>
        <v>0</v>
      </c>
      <c r="Q156" s="220">
        <v>0</v>
      </c>
      <c r="R156" s="220">
        <f>Q156*H156</f>
        <v>0</v>
      </c>
      <c r="S156" s="220">
        <v>0</v>
      </c>
      <c r="T156" s="221">
        <f>S156*H156</f>
        <v>0</v>
      </c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R156" s="222" t="s">
        <v>181</v>
      </c>
      <c r="AT156" s="222" t="s">
        <v>176</v>
      </c>
      <c r="AU156" s="222" t="s">
        <v>82</v>
      </c>
      <c r="AY156" s="20" t="s">
        <v>175</v>
      </c>
      <c r="BE156" s="223">
        <f>IF(N156="základní",J156,0)</f>
        <v>0</v>
      </c>
      <c r="BF156" s="223">
        <f>IF(N156="snížená",J156,0)</f>
        <v>0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20" t="s">
        <v>80</v>
      </c>
      <c r="BK156" s="223">
        <f>ROUND(I156*H156,2)</f>
        <v>0</v>
      </c>
      <c r="BL156" s="20" t="s">
        <v>181</v>
      </c>
      <c r="BM156" s="222" t="s">
        <v>587</v>
      </c>
    </row>
    <row r="157" s="2" customFormat="1">
      <c r="A157" s="42"/>
      <c r="B157" s="43"/>
      <c r="C157" s="44"/>
      <c r="D157" s="224" t="s">
        <v>183</v>
      </c>
      <c r="E157" s="44"/>
      <c r="F157" s="225" t="s">
        <v>5594</v>
      </c>
      <c r="G157" s="44"/>
      <c r="H157" s="44"/>
      <c r="I157" s="226"/>
      <c r="J157" s="44"/>
      <c r="K157" s="44"/>
      <c r="L157" s="48"/>
      <c r="M157" s="227"/>
      <c r="N157" s="228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0" t="s">
        <v>183</v>
      </c>
      <c r="AU157" s="20" t="s">
        <v>82</v>
      </c>
    </row>
    <row r="158" s="2" customFormat="1" ht="16.5" customHeight="1">
      <c r="A158" s="42"/>
      <c r="B158" s="43"/>
      <c r="C158" s="211" t="s">
        <v>443</v>
      </c>
      <c r="D158" s="211" t="s">
        <v>176</v>
      </c>
      <c r="E158" s="212" t="s">
        <v>5595</v>
      </c>
      <c r="F158" s="213" t="s">
        <v>5596</v>
      </c>
      <c r="G158" s="214" t="s">
        <v>179</v>
      </c>
      <c r="H158" s="215">
        <v>2.2</v>
      </c>
      <c r="I158" s="216"/>
      <c r="J158" s="217">
        <f>ROUND(I158*H158,2)</f>
        <v>0</v>
      </c>
      <c r="K158" s="213" t="s">
        <v>30</v>
      </c>
      <c r="L158" s="48"/>
      <c r="M158" s="218" t="s">
        <v>30</v>
      </c>
      <c r="N158" s="219" t="s">
        <v>44</v>
      </c>
      <c r="O158" s="88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22" t="s">
        <v>181</v>
      </c>
      <c r="AT158" s="222" t="s">
        <v>176</v>
      </c>
      <c r="AU158" s="222" t="s">
        <v>82</v>
      </c>
      <c r="AY158" s="20" t="s">
        <v>175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20" t="s">
        <v>80</v>
      </c>
      <c r="BK158" s="223">
        <f>ROUND(I158*H158,2)</f>
        <v>0</v>
      </c>
      <c r="BL158" s="20" t="s">
        <v>181</v>
      </c>
      <c r="BM158" s="222" t="s">
        <v>600</v>
      </c>
    </row>
    <row r="159" s="2" customFormat="1">
      <c r="A159" s="42"/>
      <c r="B159" s="43"/>
      <c r="C159" s="44"/>
      <c r="D159" s="224" t="s">
        <v>183</v>
      </c>
      <c r="E159" s="44"/>
      <c r="F159" s="225" t="s">
        <v>5596</v>
      </c>
      <c r="G159" s="44"/>
      <c r="H159" s="44"/>
      <c r="I159" s="226"/>
      <c r="J159" s="44"/>
      <c r="K159" s="44"/>
      <c r="L159" s="48"/>
      <c r="M159" s="227"/>
      <c r="N159" s="228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0" t="s">
        <v>183</v>
      </c>
      <c r="AU159" s="20" t="s">
        <v>82</v>
      </c>
    </row>
    <row r="160" s="2" customFormat="1" ht="16.5" customHeight="1">
      <c r="A160" s="42"/>
      <c r="B160" s="43"/>
      <c r="C160" s="211" t="s">
        <v>449</v>
      </c>
      <c r="D160" s="211" t="s">
        <v>176</v>
      </c>
      <c r="E160" s="212" t="s">
        <v>5597</v>
      </c>
      <c r="F160" s="213" t="s">
        <v>5598</v>
      </c>
      <c r="G160" s="214" t="s">
        <v>179</v>
      </c>
      <c r="H160" s="215">
        <v>1.4</v>
      </c>
      <c r="I160" s="216"/>
      <c r="J160" s="217">
        <f>ROUND(I160*H160,2)</f>
        <v>0</v>
      </c>
      <c r="K160" s="213" t="s">
        <v>30</v>
      </c>
      <c r="L160" s="48"/>
      <c r="M160" s="218" t="s">
        <v>30</v>
      </c>
      <c r="N160" s="219" t="s">
        <v>44</v>
      </c>
      <c r="O160" s="88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22" t="s">
        <v>181</v>
      </c>
      <c r="AT160" s="222" t="s">
        <v>176</v>
      </c>
      <c r="AU160" s="222" t="s">
        <v>82</v>
      </c>
      <c r="AY160" s="20" t="s">
        <v>175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0" t="s">
        <v>80</v>
      </c>
      <c r="BK160" s="223">
        <f>ROUND(I160*H160,2)</f>
        <v>0</v>
      </c>
      <c r="BL160" s="20" t="s">
        <v>181</v>
      </c>
      <c r="BM160" s="222" t="s">
        <v>614</v>
      </c>
    </row>
    <row r="161" s="2" customFormat="1">
      <c r="A161" s="42"/>
      <c r="B161" s="43"/>
      <c r="C161" s="44"/>
      <c r="D161" s="224" t="s">
        <v>183</v>
      </c>
      <c r="E161" s="44"/>
      <c r="F161" s="225" t="s">
        <v>5598</v>
      </c>
      <c r="G161" s="44"/>
      <c r="H161" s="44"/>
      <c r="I161" s="226"/>
      <c r="J161" s="44"/>
      <c r="K161" s="44"/>
      <c r="L161" s="48"/>
      <c r="M161" s="227"/>
      <c r="N161" s="228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0" t="s">
        <v>183</v>
      </c>
      <c r="AU161" s="20" t="s">
        <v>82</v>
      </c>
    </row>
    <row r="162" s="2" customFormat="1" ht="16.5" customHeight="1">
      <c r="A162" s="42"/>
      <c r="B162" s="43"/>
      <c r="C162" s="211" t="s">
        <v>455</v>
      </c>
      <c r="D162" s="211" t="s">
        <v>176</v>
      </c>
      <c r="E162" s="212" t="s">
        <v>5599</v>
      </c>
      <c r="F162" s="213" t="s">
        <v>5600</v>
      </c>
      <c r="G162" s="214" t="s">
        <v>247</v>
      </c>
      <c r="H162" s="215">
        <v>12</v>
      </c>
      <c r="I162" s="216"/>
      <c r="J162" s="217">
        <f>ROUND(I162*H162,2)</f>
        <v>0</v>
      </c>
      <c r="K162" s="213" t="s">
        <v>30</v>
      </c>
      <c r="L162" s="48"/>
      <c r="M162" s="218" t="s">
        <v>30</v>
      </c>
      <c r="N162" s="219" t="s">
        <v>44</v>
      </c>
      <c r="O162" s="88"/>
      <c r="P162" s="220">
        <f>O162*H162</f>
        <v>0</v>
      </c>
      <c r="Q162" s="220">
        <v>0</v>
      </c>
      <c r="R162" s="220">
        <f>Q162*H162</f>
        <v>0</v>
      </c>
      <c r="S162" s="220">
        <v>0</v>
      </c>
      <c r="T162" s="221">
        <f>S162*H162</f>
        <v>0</v>
      </c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R162" s="222" t="s">
        <v>181</v>
      </c>
      <c r="AT162" s="222" t="s">
        <v>176</v>
      </c>
      <c r="AU162" s="222" t="s">
        <v>82</v>
      </c>
      <c r="AY162" s="20" t="s">
        <v>175</v>
      </c>
      <c r="BE162" s="223">
        <f>IF(N162="základní",J162,0)</f>
        <v>0</v>
      </c>
      <c r="BF162" s="223">
        <f>IF(N162="snížená",J162,0)</f>
        <v>0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20" t="s">
        <v>80</v>
      </c>
      <c r="BK162" s="223">
        <f>ROUND(I162*H162,2)</f>
        <v>0</v>
      </c>
      <c r="BL162" s="20" t="s">
        <v>181</v>
      </c>
      <c r="BM162" s="222" t="s">
        <v>1164</v>
      </c>
    </row>
    <row r="163" s="2" customFormat="1">
      <c r="A163" s="42"/>
      <c r="B163" s="43"/>
      <c r="C163" s="44"/>
      <c r="D163" s="224" t="s">
        <v>183</v>
      </c>
      <c r="E163" s="44"/>
      <c r="F163" s="225" t="s">
        <v>5600</v>
      </c>
      <c r="G163" s="44"/>
      <c r="H163" s="44"/>
      <c r="I163" s="226"/>
      <c r="J163" s="44"/>
      <c r="K163" s="44"/>
      <c r="L163" s="48"/>
      <c r="M163" s="227"/>
      <c r="N163" s="228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0" t="s">
        <v>183</v>
      </c>
      <c r="AU163" s="20" t="s">
        <v>82</v>
      </c>
    </row>
    <row r="164" s="2" customFormat="1" ht="16.5" customHeight="1">
      <c r="A164" s="42"/>
      <c r="B164" s="43"/>
      <c r="C164" s="211" t="s">
        <v>462</v>
      </c>
      <c r="D164" s="211" t="s">
        <v>176</v>
      </c>
      <c r="E164" s="212" t="s">
        <v>5601</v>
      </c>
      <c r="F164" s="213" t="s">
        <v>5602</v>
      </c>
      <c r="G164" s="214" t="s">
        <v>567</v>
      </c>
      <c r="H164" s="215">
        <v>30</v>
      </c>
      <c r="I164" s="216"/>
      <c r="J164" s="217">
        <f>ROUND(I164*H164,2)</f>
        <v>0</v>
      </c>
      <c r="K164" s="213" t="s">
        <v>30</v>
      </c>
      <c r="L164" s="48"/>
      <c r="M164" s="218" t="s">
        <v>30</v>
      </c>
      <c r="N164" s="219" t="s">
        <v>44</v>
      </c>
      <c r="O164" s="88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22" t="s">
        <v>181</v>
      </c>
      <c r="AT164" s="222" t="s">
        <v>176</v>
      </c>
      <c r="AU164" s="222" t="s">
        <v>82</v>
      </c>
      <c r="AY164" s="20" t="s">
        <v>175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0" t="s">
        <v>80</v>
      </c>
      <c r="BK164" s="223">
        <f>ROUND(I164*H164,2)</f>
        <v>0</v>
      </c>
      <c r="BL164" s="20" t="s">
        <v>181</v>
      </c>
      <c r="BM164" s="222" t="s">
        <v>1184</v>
      </c>
    </row>
    <row r="165" s="2" customFormat="1">
      <c r="A165" s="42"/>
      <c r="B165" s="43"/>
      <c r="C165" s="44"/>
      <c r="D165" s="224" t="s">
        <v>183</v>
      </c>
      <c r="E165" s="44"/>
      <c r="F165" s="225" t="s">
        <v>5602</v>
      </c>
      <c r="G165" s="44"/>
      <c r="H165" s="44"/>
      <c r="I165" s="226"/>
      <c r="J165" s="44"/>
      <c r="K165" s="44"/>
      <c r="L165" s="48"/>
      <c r="M165" s="227"/>
      <c r="N165" s="228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183</v>
      </c>
      <c r="AU165" s="20" t="s">
        <v>82</v>
      </c>
    </row>
    <row r="166" s="2" customFormat="1" ht="16.5" customHeight="1">
      <c r="A166" s="42"/>
      <c r="B166" s="43"/>
      <c r="C166" s="211" t="s">
        <v>470</v>
      </c>
      <c r="D166" s="211" t="s">
        <v>176</v>
      </c>
      <c r="E166" s="212" t="s">
        <v>394</v>
      </c>
      <c r="F166" s="213" t="s">
        <v>5603</v>
      </c>
      <c r="G166" s="214" t="s">
        <v>247</v>
      </c>
      <c r="H166" s="215">
        <v>376</v>
      </c>
      <c r="I166" s="216"/>
      <c r="J166" s="217">
        <f>ROUND(I166*H166,2)</f>
        <v>0</v>
      </c>
      <c r="K166" s="213" t="s">
        <v>30</v>
      </c>
      <c r="L166" s="48"/>
      <c r="M166" s="218" t="s">
        <v>30</v>
      </c>
      <c r="N166" s="219" t="s">
        <v>44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2" t="s">
        <v>181</v>
      </c>
      <c r="AT166" s="222" t="s">
        <v>176</v>
      </c>
      <c r="AU166" s="222" t="s">
        <v>82</v>
      </c>
      <c r="AY166" s="20" t="s">
        <v>175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80</v>
      </c>
      <c r="BK166" s="223">
        <f>ROUND(I166*H166,2)</f>
        <v>0</v>
      </c>
      <c r="BL166" s="20" t="s">
        <v>181</v>
      </c>
      <c r="BM166" s="222" t="s">
        <v>1220</v>
      </c>
    </row>
    <row r="167" s="2" customFormat="1">
      <c r="A167" s="42"/>
      <c r="B167" s="43"/>
      <c r="C167" s="44"/>
      <c r="D167" s="224" t="s">
        <v>183</v>
      </c>
      <c r="E167" s="44"/>
      <c r="F167" s="225" t="s">
        <v>5603</v>
      </c>
      <c r="G167" s="44"/>
      <c r="H167" s="44"/>
      <c r="I167" s="226"/>
      <c r="J167" s="44"/>
      <c r="K167" s="44"/>
      <c r="L167" s="48"/>
      <c r="M167" s="227"/>
      <c r="N167" s="228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183</v>
      </c>
      <c r="AU167" s="20" t="s">
        <v>82</v>
      </c>
    </row>
    <row r="168" s="2" customFormat="1" ht="16.5" customHeight="1">
      <c r="A168" s="42"/>
      <c r="B168" s="43"/>
      <c r="C168" s="211" t="s">
        <v>479</v>
      </c>
      <c r="D168" s="211" t="s">
        <v>176</v>
      </c>
      <c r="E168" s="212" t="s">
        <v>5604</v>
      </c>
      <c r="F168" s="213" t="s">
        <v>5605</v>
      </c>
      <c r="G168" s="214" t="s">
        <v>247</v>
      </c>
      <c r="H168" s="215">
        <v>148</v>
      </c>
      <c r="I168" s="216"/>
      <c r="J168" s="217">
        <f>ROUND(I168*H168,2)</f>
        <v>0</v>
      </c>
      <c r="K168" s="213" t="s">
        <v>30</v>
      </c>
      <c r="L168" s="48"/>
      <c r="M168" s="218" t="s">
        <v>30</v>
      </c>
      <c r="N168" s="219" t="s">
        <v>44</v>
      </c>
      <c r="O168" s="88"/>
      <c r="P168" s="220">
        <f>O168*H168</f>
        <v>0</v>
      </c>
      <c r="Q168" s="220">
        <v>0</v>
      </c>
      <c r="R168" s="220">
        <f>Q168*H168</f>
        <v>0</v>
      </c>
      <c r="S168" s="220">
        <v>0</v>
      </c>
      <c r="T168" s="221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22" t="s">
        <v>181</v>
      </c>
      <c r="AT168" s="222" t="s">
        <v>176</v>
      </c>
      <c r="AU168" s="222" t="s">
        <v>82</v>
      </c>
      <c r="AY168" s="20" t="s">
        <v>175</v>
      </c>
      <c r="BE168" s="223">
        <f>IF(N168="základní",J168,0)</f>
        <v>0</v>
      </c>
      <c r="BF168" s="223">
        <f>IF(N168="snížená",J168,0)</f>
        <v>0</v>
      </c>
      <c r="BG168" s="223">
        <f>IF(N168="zákl. přenesená",J168,0)</f>
        <v>0</v>
      </c>
      <c r="BH168" s="223">
        <f>IF(N168="sníž. přenesená",J168,0)</f>
        <v>0</v>
      </c>
      <c r="BI168" s="223">
        <f>IF(N168="nulová",J168,0)</f>
        <v>0</v>
      </c>
      <c r="BJ168" s="20" t="s">
        <v>80</v>
      </c>
      <c r="BK168" s="223">
        <f>ROUND(I168*H168,2)</f>
        <v>0</v>
      </c>
      <c r="BL168" s="20" t="s">
        <v>181</v>
      </c>
      <c r="BM168" s="222" t="s">
        <v>1239</v>
      </c>
    </row>
    <row r="169" s="2" customFormat="1">
      <c r="A169" s="42"/>
      <c r="B169" s="43"/>
      <c r="C169" s="44"/>
      <c r="D169" s="224" t="s">
        <v>183</v>
      </c>
      <c r="E169" s="44"/>
      <c r="F169" s="225" t="s">
        <v>5605</v>
      </c>
      <c r="G169" s="44"/>
      <c r="H169" s="44"/>
      <c r="I169" s="226"/>
      <c r="J169" s="44"/>
      <c r="K169" s="44"/>
      <c r="L169" s="48"/>
      <c r="M169" s="227"/>
      <c r="N169" s="228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0" t="s">
        <v>183</v>
      </c>
      <c r="AU169" s="20" t="s">
        <v>82</v>
      </c>
    </row>
    <row r="170" s="2" customFormat="1" ht="16.5" customHeight="1">
      <c r="A170" s="42"/>
      <c r="B170" s="43"/>
      <c r="C170" s="211" t="s">
        <v>486</v>
      </c>
      <c r="D170" s="211" t="s">
        <v>176</v>
      </c>
      <c r="E170" s="212" t="s">
        <v>5606</v>
      </c>
      <c r="F170" s="213" t="s">
        <v>5607</v>
      </c>
      <c r="G170" s="214" t="s">
        <v>567</v>
      </c>
      <c r="H170" s="215">
        <v>52</v>
      </c>
      <c r="I170" s="216"/>
      <c r="J170" s="217">
        <f>ROUND(I170*H170,2)</f>
        <v>0</v>
      </c>
      <c r="K170" s="213" t="s">
        <v>30</v>
      </c>
      <c r="L170" s="48"/>
      <c r="M170" s="218" t="s">
        <v>30</v>
      </c>
      <c r="N170" s="219" t="s">
        <v>44</v>
      </c>
      <c r="O170" s="88"/>
      <c r="P170" s="220">
        <f>O170*H170</f>
        <v>0</v>
      </c>
      <c r="Q170" s="220">
        <v>0</v>
      </c>
      <c r="R170" s="220">
        <f>Q170*H170</f>
        <v>0</v>
      </c>
      <c r="S170" s="220">
        <v>0</v>
      </c>
      <c r="T170" s="221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22" t="s">
        <v>181</v>
      </c>
      <c r="AT170" s="222" t="s">
        <v>176</v>
      </c>
      <c r="AU170" s="222" t="s">
        <v>82</v>
      </c>
      <c r="AY170" s="20" t="s">
        <v>175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20" t="s">
        <v>80</v>
      </c>
      <c r="BK170" s="223">
        <f>ROUND(I170*H170,2)</f>
        <v>0</v>
      </c>
      <c r="BL170" s="20" t="s">
        <v>181</v>
      </c>
      <c r="BM170" s="222" t="s">
        <v>1252</v>
      </c>
    </row>
    <row r="171" s="2" customFormat="1">
      <c r="A171" s="42"/>
      <c r="B171" s="43"/>
      <c r="C171" s="44"/>
      <c r="D171" s="224" t="s">
        <v>183</v>
      </c>
      <c r="E171" s="44"/>
      <c r="F171" s="225" t="s">
        <v>5607</v>
      </c>
      <c r="G171" s="44"/>
      <c r="H171" s="44"/>
      <c r="I171" s="226"/>
      <c r="J171" s="44"/>
      <c r="K171" s="44"/>
      <c r="L171" s="48"/>
      <c r="M171" s="227"/>
      <c r="N171" s="228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183</v>
      </c>
      <c r="AU171" s="20" t="s">
        <v>82</v>
      </c>
    </row>
    <row r="172" s="2" customFormat="1" ht="21.75" customHeight="1">
      <c r="A172" s="42"/>
      <c r="B172" s="43"/>
      <c r="C172" s="211" t="s">
        <v>497</v>
      </c>
      <c r="D172" s="211" t="s">
        <v>176</v>
      </c>
      <c r="E172" s="212" t="s">
        <v>5608</v>
      </c>
      <c r="F172" s="213" t="s">
        <v>5609</v>
      </c>
      <c r="G172" s="214" t="s">
        <v>247</v>
      </c>
      <c r="H172" s="215">
        <v>460</v>
      </c>
      <c r="I172" s="216"/>
      <c r="J172" s="217">
        <f>ROUND(I172*H172,2)</f>
        <v>0</v>
      </c>
      <c r="K172" s="213" t="s">
        <v>30</v>
      </c>
      <c r="L172" s="48"/>
      <c r="M172" s="218" t="s">
        <v>30</v>
      </c>
      <c r="N172" s="219" t="s">
        <v>44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2" t="s">
        <v>181</v>
      </c>
      <c r="AT172" s="222" t="s">
        <v>176</v>
      </c>
      <c r="AU172" s="222" t="s">
        <v>82</v>
      </c>
      <c r="AY172" s="20" t="s">
        <v>175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0" t="s">
        <v>80</v>
      </c>
      <c r="BK172" s="223">
        <f>ROUND(I172*H172,2)</f>
        <v>0</v>
      </c>
      <c r="BL172" s="20" t="s">
        <v>181</v>
      </c>
      <c r="BM172" s="222" t="s">
        <v>1274</v>
      </c>
    </row>
    <row r="173" s="2" customFormat="1">
      <c r="A173" s="42"/>
      <c r="B173" s="43"/>
      <c r="C173" s="44"/>
      <c r="D173" s="224" t="s">
        <v>183</v>
      </c>
      <c r="E173" s="44"/>
      <c r="F173" s="225" t="s">
        <v>5609</v>
      </c>
      <c r="G173" s="44"/>
      <c r="H173" s="44"/>
      <c r="I173" s="226"/>
      <c r="J173" s="44"/>
      <c r="K173" s="44"/>
      <c r="L173" s="48"/>
      <c r="M173" s="227"/>
      <c r="N173" s="228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183</v>
      </c>
      <c r="AU173" s="20" t="s">
        <v>82</v>
      </c>
    </row>
    <row r="174" s="2" customFormat="1" ht="21.75" customHeight="1">
      <c r="A174" s="42"/>
      <c r="B174" s="43"/>
      <c r="C174" s="211" t="s">
        <v>505</v>
      </c>
      <c r="D174" s="211" t="s">
        <v>176</v>
      </c>
      <c r="E174" s="212" t="s">
        <v>5610</v>
      </c>
      <c r="F174" s="213" t="s">
        <v>5611</v>
      </c>
      <c r="G174" s="214" t="s">
        <v>247</v>
      </c>
      <c r="H174" s="215">
        <v>88</v>
      </c>
      <c r="I174" s="216"/>
      <c r="J174" s="217">
        <f>ROUND(I174*H174,2)</f>
        <v>0</v>
      </c>
      <c r="K174" s="213" t="s">
        <v>30</v>
      </c>
      <c r="L174" s="48"/>
      <c r="M174" s="218" t="s">
        <v>30</v>
      </c>
      <c r="N174" s="219" t="s">
        <v>44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2" t="s">
        <v>181</v>
      </c>
      <c r="AT174" s="222" t="s">
        <v>176</v>
      </c>
      <c r="AU174" s="222" t="s">
        <v>82</v>
      </c>
      <c r="AY174" s="20" t="s">
        <v>175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80</v>
      </c>
      <c r="BK174" s="223">
        <f>ROUND(I174*H174,2)</f>
        <v>0</v>
      </c>
      <c r="BL174" s="20" t="s">
        <v>181</v>
      </c>
      <c r="BM174" s="222" t="s">
        <v>1297</v>
      </c>
    </row>
    <row r="175" s="2" customFormat="1">
      <c r="A175" s="42"/>
      <c r="B175" s="43"/>
      <c r="C175" s="44"/>
      <c r="D175" s="224" t="s">
        <v>183</v>
      </c>
      <c r="E175" s="44"/>
      <c r="F175" s="225" t="s">
        <v>5611</v>
      </c>
      <c r="G175" s="44"/>
      <c r="H175" s="44"/>
      <c r="I175" s="226"/>
      <c r="J175" s="44"/>
      <c r="K175" s="44"/>
      <c r="L175" s="48"/>
      <c r="M175" s="227"/>
      <c r="N175" s="228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183</v>
      </c>
      <c r="AU175" s="20" t="s">
        <v>82</v>
      </c>
    </row>
    <row r="176" s="2" customFormat="1" ht="16.5" customHeight="1">
      <c r="A176" s="42"/>
      <c r="B176" s="43"/>
      <c r="C176" s="211" t="s">
        <v>512</v>
      </c>
      <c r="D176" s="211" t="s">
        <v>176</v>
      </c>
      <c r="E176" s="212" t="s">
        <v>5612</v>
      </c>
      <c r="F176" s="213" t="s">
        <v>5613</v>
      </c>
      <c r="G176" s="214" t="s">
        <v>247</v>
      </c>
      <c r="H176" s="215">
        <v>32</v>
      </c>
      <c r="I176" s="216"/>
      <c r="J176" s="217">
        <f>ROUND(I176*H176,2)</f>
        <v>0</v>
      </c>
      <c r="K176" s="213" t="s">
        <v>30</v>
      </c>
      <c r="L176" s="48"/>
      <c r="M176" s="218" t="s">
        <v>30</v>
      </c>
      <c r="N176" s="219" t="s">
        <v>44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181</v>
      </c>
      <c r="AT176" s="222" t="s">
        <v>176</v>
      </c>
      <c r="AU176" s="222" t="s">
        <v>82</v>
      </c>
      <c r="AY176" s="20" t="s">
        <v>175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80</v>
      </c>
      <c r="BK176" s="223">
        <f>ROUND(I176*H176,2)</f>
        <v>0</v>
      </c>
      <c r="BL176" s="20" t="s">
        <v>181</v>
      </c>
      <c r="BM176" s="222" t="s">
        <v>1314</v>
      </c>
    </row>
    <row r="177" s="2" customFormat="1">
      <c r="A177" s="42"/>
      <c r="B177" s="43"/>
      <c r="C177" s="44"/>
      <c r="D177" s="224" t="s">
        <v>183</v>
      </c>
      <c r="E177" s="44"/>
      <c r="F177" s="225" t="s">
        <v>5613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183</v>
      </c>
      <c r="AU177" s="20" t="s">
        <v>82</v>
      </c>
    </row>
    <row r="178" s="2" customFormat="1" ht="16.5" customHeight="1">
      <c r="A178" s="42"/>
      <c r="B178" s="43"/>
      <c r="C178" s="211" t="s">
        <v>521</v>
      </c>
      <c r="D178" s="211" t="s">
        <v>176</v>
      </c>
      <c r="E178" s="212" t="s">
        <v>5614</v>
      </c>
      <c r="F178" s="213" t="s">
        <v>5615</v>
      </c>
      <c r="G178" s="214" t="s">
        <v>247</v>
      </c>
      <c r="H178" s="215">
        <v>14</v>
      </c>
      <c r="I178" s="216"/>
      <c r="J178" s="217">
        <f>ROUND(I178*H178,2)</f>
        <v>0</v>
      </c>
      <c r="K178" s="213" t="s">
        <v>30</v>
      </c>
      <c r="L178" s="48"/>
      <c r="M178" s="218" t="s">
        <v>30</v>
      </c>
      <c r="N178" s="219" t="s">
        <v>44</v>
      </c>
      <c r="O178" s="88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22" t="s">
        <v>181</v>
      </c>
      <c r="AT178" s="222" t="s">
        <v>176</v>
      </c>
      <c r="AU178" s="222" t="s">
        <v>82</v>
      </c>
      <c r="AY178" s="20" t="s">
        <v>175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20" t="s">
        <v>80</v>
      </c>
      <c r="BK178" s="223">
        <f>ROUND(I178*H178,2)</f>
        <v>0</v>
      </c>
      <c r="BL178" s="20" t="s">
        <v>181</v>
      </c>
      <c r="BM178" s="222" t="s">
        <v>1339</v>
      </c>
    </row>
    <row r="179" s="2" customFormat="1">
      <c r="A179" s="42"/>
      <c r="B179" s="43"/>
      <c r="C179" s="44"/>
      <c r="D179" s="224" t="s">
        <v>183</v>
      </c>
      <c r="E179" s="44"/>
      <c r="F179" s="225" t="s">
        <v>5615</v>
      </c>
      <c r="G179" s="44"/>
      <c r="H179" s="44"/>
      <c r="I179" s="226"/>
      <c r="J179" s="44"/>
      <c r="K179" s="44"/>
      <c r="L179" s="48"/>
      <c r="M179" s="227"/>
      <c r="N179" s="228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0" t="s">
        <v>183</v>
      </c>
      <c r="AU179" s="20" t="s">
        <v>82</v>
      </c>
    </row>
    <row r="180" s="2" customFormat="1" ht="16.5" customHeight="1">
      <c r="A180" s="42"/>
      <c r="B180" s="43"/>
      <c r="C180" s="211" t="s">
        <v>528</v>
      </c>
      <c r="D180" s="211" t="s">
        <v>176</v>
      </c>
      <c r="E180" s="212" t="s">
        <v>5616</v>
      </c>
      <c r="F180" s="213" t="s">
        <v>5617</v>
      </c>
      <c r="G180" s="214" t="s">
        <v>567</v>
      </c>
      <c r="H180" s="215">
        <v>130</v>
      </c>
      <c r="I180" s="216"/>
      <c r="J180" s="217">
        <f>ROUND(I180*H180,2)</f>
        <v>0</v>
      </c>
      <c r="K180" s="213" t="s">
        <v>30</v>
      </c>
      <c r="L180" s="48"/>
      <c r="M180" s="218" t="s">
        <v>30</v>
      </c>
      <c r="N180" s="219" t="s">
        <v>44</v>
      </c>
      <c r="O180" s="88"/>
      <c r="P180" s="220">
        <f>O180*H180</f>
        <v>0</v>
      </c>
      <c r="Q180" s="220">
        <v>0</v>
      </c>
      <c r="R180" s="220">
        <f>Q180*H180</f>
        <v>0</v>
      </c>
      <c r="S180" s="220">
        <v>0</v>
      </c>
      <c r="T180" s="221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22" t="s">
        <v>181</v>
      </c>
      <c r="AT180" s="222" t="s">
        <v>176</v>
      </c>
      <c r="AU180" s="222" t="s">
        <v>82</v>
      </c>
      <c r="AY180" s="20" t="s">
        <v>175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20" t="s">
        <v>80</v>
      </c>
      <c r="BK180" s="223">
        <f>ROUND(I180*H180,2)</f>
        <v>0</v>
      </c>
      <c r="BL180" s="20" t="s">
        <v>181</v>
      </c>
      <c r="BM180" s="222" t="s">
        <v>1352</v>
      </c>
    </row>
    <row r="181" s="2" customFormat="1">
      <c r="A181" s="42"/>
      <c r="B181" s="43"/>
      <c r="C181" s="44"/>
      <c r="D181" s="224" t="s">
        <v>183</v>
      </c>
      <c r="E181" s="44"/>
      <c r="F181" s="225" t="s">
        <v>5617</v>
      </c>
      <c r="G181" s="44"/>
      <c r="H181" s="44"/>
      <c r="I181" s="226"/>
      <c r="J181" s="44"/>
      <c r="K181" s="44"/>
      <c r="L181" s="48"/>
      <c r="M181" s="227"/>
      <c r="N181" s="228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0" t="s">
        <v>183</v>
      </c>
      <c r="AU181" s="20" t="s">
        <v>82</v>
      </c>
    </row>
    <row r="182" s="2" customFormat="1" ht="16.5" customHeight="1">
      <c r="A182" s="42"/>
      <c r="B182" s="43"/>
      <c r="C182" s="211" t="s">
        <v>534</v>
      </c>
      <c r="D182" s="211" t="s">
        <v>176</v>
      </c>
      <c r="E182" s="212" t="s">
        <v>5618</v>
      </c>
      <c r="F182" s="213" t="s">
        <v>5619</v>
      </c>
      <c r="G182" s="214" t="s">
        <v>567</v>
      </c>
      <c r="H182" s="215">
        <v>20</v>
      </c>
      <c r="I182" s="216"/>
      <c r="J182" s="217">
        <f>ROUND(I182*H182,2)</f>
        <v>0</v>
      </c>
      <c r="K182" s="213" t="s">
        <v>30</v>
      </c>
      <c r="L182" s="48"/>
      <c r="M182" s="218" t="s">
        <v>30</v>
      </c>
      <c r="N182" s="219" t="s">
        <v>44</v>
      </c>
      <c r="O182" s="88"/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22" t="s">
        <v>181</v>
      </c>
      <c r="AT182" s="222" t="s">
        <v>176</v>
      </c>
      <c r="AU182" s="222" t="s">
        <v>82</v>
      </c>
      <c r="AY182" s="20" t="s">
        <v>175</v>
      </c>
      <c r="BE182" s="223">
        <f>IF(N182="základní",J182,0)</f>
        <v>0</v>
      </c>
      <c r="BF182" s="223">
        <f>IF(N182="snížená",J182,0)</f>
        <v>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20" t="s">
        <v>80</v>
      </c>
      <c r="BK182" s="223">
        <f>ROUND(I182*H182,2)</f>
        <v>0</v>
      </c>
      <c r="BL182" s="20" t="s">
        <v>181</v>
      </c>
      <c r="BM182" s="222" t="s">
        <v>1364</v>
      </c>
    </row>
    <row r="183" s="2" customFormat="1">
      <c r="A183" s="42"/>
      <c r="B183" s="43"/>
      <c r="C183" s="44"/>
      <c r="D183" s="224" t="s">
        <v>183</v>
      </c>
      <c r="E183" s="44"/>
      <c r="F183" s="225" t="s">
        <v>5619</v>
      </c>
      <c r="G183" s="44"/>
      <c r="H183" s="44"/>
      <c r="I183" s="226"/>
      <c r="J183" s="44"/>
      <c r="K183" s="44"/>
      <c r="L183" s="48"/>
      <c r="M183" s="227"/>
      <c r="N183" s="228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0" t="s">
        <v>183</v>
      </c>
      <c r="AU183" s="20" t="s">
        <v>82</v>
      </c>
    </row>
    <row r="184" s="2" customFormat="1" ht="16.5" customHeight="1">
      <c r="A184" s="42"/>
      <c r="B184" s="43"/>
      <c r="C184" s="211" t="s">
        <v>540</v>
      </c>
      <c r="D184" s="211" t="s">
        <v>176</v>
      </c>
      <c r="E184" s="212" t="s">
        <v>5620</v>
      </c>
      <c r="F184" s="213" t="s">
        <v>5621</v>
      </c>
      <c r="G184" s="214" t="s">
        <v>567</v>
      </c>
      <c r="H184" s="215">
        <v>10</v>
      </c>
      <c r="I184" s="216"/>
      <c r="J184" s="217">
        <f>ROUND(I184*H184,2)</f>
        <v>0</v>
      </c>
      <c r="K184" s="213" t="s">
        <v>30</v>
      </c>
      <c r="L184" s="48"/>
      <c r="M184" s="218" t="s">
        <v>30</v>
      </c>
      <c r="N184" s="219" t="s">
        <v>44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2" t="s">
        <v>181</v>
      </c>
      <c r="AT184" s="222" t="s">
        <v>176</v>
      </c>
      <c r="AU184" s="222" t="s">
        <v>82</v>
      </c>
      <c r="AY184" s="20" t="s">
        <v>175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0" t="s">
        <v>80</v>
      </c>
      <c r="BK184" s="223">
        <f>ROUND(I184*H184,2)</f>
        <v>0</v>
      </c>
      <c r="BL184" s="20" t="s">
        <v>181</v>
      </c>
      <c r="BM184" s="222" t="s">
        <v>1376</v>
      </c>
    </row>
    <row r="185" s="2" customFormat="1">
      <c r="A185" s="42"/>
      <c r="B185" s="43"/>
      <c r="C185" s="44"/>
      <c r="D185" s="224" t="s">
        <v>183</v>
      </c>
      <c r="E185" s="44"/>
      <c r="F185" s="225" t="s">
        <v>5621</v>
      </c>
      <c r="G185" s="44"/>
      <c r="H185" s="44"/>
      <c r="I185" s="226"/>
      <c r="J185" s="44"/>
      <c r="K185" s="44"/>
      <c r="L185" s="48"/>
      <c r="M185" s="227"/>
      <c r="N185" s="228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183</v>
      </c>
      <c r="AU185" s="20" t="s">
        <v>82</v>
      </c>
    </row>
    <row r="186" s="2" customFormat="1" ht="16.5" customHeight="1">
      <c r="A186" s="42"/>
      <c r="B186" s="43"/>
      <c r="C186" s="211" t="s">
        <v>550</v>
      </c>
      <c r="D186" s="211" t="s">
        <v>176</v>
      </c>
      <c r="E186" s="212" t="s">
        <v>5622</v>
      </c>
      <c r="F186" s="213" t="s">
        <v>5623</v>
      </c>
      <c r="G186" s="214" t="s">
        <v>567</v>
      </c>
      <c r="H186" s="215">
        <v>10</v>
      </c>
      <c r="I186" s="216"/>
      <c r="J186" s="217">
        <f>ROUND(I186*H186,2)</f>
        <v>0</v>
      </c>
      <c r="K186" s="213" t="s">
        <v>30</v>
      </c>
      <c r="L186" s="48"/>
      <c r="M186" s="218" t="s">
        <v>30</v>
      </c>
      <c r="N186" s="219" t="s">
        <v>44</v>
      </c>
      <c r="O186" s="88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22" t="s">
        <v>181</v>
      </c>
      <c r="AT186" s="222" t="s">
        <v>176</v>
      </c>
      <c r="AU186" s="222" t="s">
        <v>82</v>
      </c>
      <c r="AY186" s="20" t="s">
        <v>175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20" t="s">
        <v>80</v>
      </c>
      <c r="BK186" s="223">
        <f>ROUND(I186*H186,2)</f>
        <v>0</v>
      </c>
      <c r="BL186" s="20" t="s">
        <v>181</v>
      </c>
      <c r="BM186" s="222" t="s">
        <v>1389</v>
      </c>
    </row>
    <row r="187" s="2" customFormat="1">
      <c r="A187" s="42"/>
      <c r="B187" s="43"/>
      <c r="C187" s="44"/>
      <c r="D187" s="224" t="s">
        <v>183</v>
      </c>
      <c r="E187" s="44"/>
      <c r="F187" s="225" t="s">
        <v>5623</v>
      </c>
      <c r="G187" s="44"/>
      <c r="H187" s="44"/>
      <c r="I187" s="226"/>
      <c r="J187" s="44"/>
      <c r="K187" s="44"/>
      <c r="L187" s="48"/>
      <c r="M187" s="227"/>
      <c r="N187" s="228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0" t="s">
        <v>183</v>
      </c>
      <c r="AU187" s="20" t="s">
        <v>82</v>
      </c>
    </row>
    <row r="188" s="2" customFormat="1" ht="16.5" customHeight="1">
      <c r="A188" s="42"/>
      <c r="B188" s="43"/>
      <c r="C188" s="211" t="s">
        <v>556</v>
      </c>
      <c r="D188" s="211" t="s">
        <v>176</v>
      </c>
      <c r="E188" s="212" t="s">
        <v>305</v>
      </c>
      <c r="F188" s="213" t="s">
        <v>5624</v>
      </c>
      <c r="G188" s="214" t="s">
        <v>5561</v>
      </c>
      <c r="H188" s="215">
        <v>1</v>
      </c>
      <c r="I188" s="216"/>
      <c r="J188" s="217">
        <f>ROUND(I188*H188,2)</f>
        <v>0</v>
      </c>
      <c r="K188" s="213" t="s">
        <v>30</v>
      </c>
      <c r="L188" s="48"/>
      <c r="M188" s="218" t="s">
        <v>30</v>
      </c>
      <c r="N188" s="219" t="s">
        <v>44</v>
      </c>
      <c r="O188" s="88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22" t="s">
        <v>181</v>
      </c>
      <c r="AT188" s="222" t="s">
        <v>176</v>
      </c>
      <c r="AU188" s="222" t="s">
        <v>82</v>
      </c>
      <c r="AY188" s="20" t="s">
        <v>175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20" t="s">
        <v>80</v>
      </c>
      <c r="BK188" s="223">
        <f>ROUND(I188*H188,2)</f>
        <v>0</v>
      </c>
      <c r="BL188" s="20" t="s">
        <v>181</v>
      </c>
      <c r="BM188" s="222" t="s">
        <v>1408</v>
      </c>
    </row>
    <row r="189" s="2" customFormat="1">
      <c r="A189" s="42"/>
      <c r="B189" s="43"/>
      <c r="C189" s="44"/>
      <c r="D189" s="224" t="s">
        <v>183</v>
      </c>
      <c r="E189" s="44"/>
      <c r="F189" s="225" t="s">
        <v>5624</v>
      </c>
      <c r="G189" s="44"/>
      <c r="H189" s="44"/>
      <c r="I189" s="226"/>
      <c r="J189" s="44"/>
      <c r="K189" s="44"/>
      <c r="L189" s="48"/>
      <c r="M189" s="227"/>
      <c r="N189" s="228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0" t="s">
        <v>183</v>
      </c>
      <c r="AU189" s="20" t="s">
        <v>82</v>
      </c>
    </row>
    <row r="190" s="2" customFormat="1" ht="16.5" customHeight="1">
      <c r="A190" s="42"/>
      <c r="B190" s="43"/>
      <c r="C190" s="211" t="s">
        <v>564</v>
      </c>
      <c r="D190" s="211" t="s">
        <v>176</v>
      </c>
      <c r="E190" s="212" t="s">
        <v>314</v>
      </c>
      <c r="F190" s="213" t="s">
        <v>5625</v>
      </c>
      <c r="G190" s="214" t="s">
        <v>247</v>
      </c>
      <c r="H190" s="215">
        <v>60</v>
      </c>
      <c r="I190" s="216"/>
      <c r="J190" s="217">
        <f>ROUND(I190*H190,2)</f>
        <v>0</v>
      </c>
      <c r="K190" s="213" t="s">
        <v>30</v>
      </c>
      <c r="L190" s="48"/>
      <c r="M190" s="218" t="s">
        <v>30</v>
      </c>
      <c r="N190" s="219" t="s">
        <v>44</v>
      </c>
      <c r="O190" s="88"/>
      <c r="P190" s="220">
        <f>O190*H190</f>
        <v>0</v>
      </c>
      <c r="Q190" s="220">
        <v>0</v>
      </c>
      <c r="R190" s="220">
        <f>Q190*H190</f>
        <v>0</v>
      </c>
      <c r="S190" s="220">
        <v>0</v>
      </c>
      <c r="T190" s="221">
        <f>S190*H190</f>
        <v>0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R190" s="222" t="s">
        <v>181</v>
      </c>
      <c r="AT190" s="222" t="s">
        <v>176</v>
      </c>
      <c r="AU190" s="222" t="s">
        <v>82</v>
      </c>
      <c r="AY190" s="20" t="s">
        <v>175</v>
      </c>
      <c r="BE190" s="223">
        <f>IF(N190="základní",J190,0)</f>
        <v>0</v>
      </c>
      <c r="BF190" s="223">
        <f>IF(N190="snížená",J190,0)</f>
        <v>0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20" t="s">
        <v>80</v>
      </c>
      <c r="BK190" s="223">
        <f>ROUND(I190*H190,2)</f>
        <v>0</v>
      </c>
      <c r="BL190" s="20" t="s">
        <v>181</v>
      </c>
      <c r="BM190" s="222" t="s">
        <v>1427</v>
      </c>
    </row>
    <row r="191" s="2" customFormat="1">
      <c r="A191" s="42"/>
      <c r="B191" s="43"/>
      <c r="C191" s="44"/>
      <c r="D191" s="224" t="s">
        <v>183</v>
      </c>
      <c r="E191" s="44"/>
      <c r="F191" s="225" t="s">
        <v>5625</v>
      </c>
      <c r="G191" s="44"/>
      <c r="H191" s="44"/>
      <c r="I191" s="226"/>
      <c r="J191" s="44"/>
      <c r="K191" s="44"/>
      <c r="L191" s="48"/>
      <c r="M191" s="227"/>
      <c r="N191" s="228"/>
      <c r="O191" s="88"/>
      <c r="P191" s="88"/>
      <c r="Q191" s="88"/>
      <c r="R191" s="88"/>
      <c r="S191" s="88"/>
      <c r="T191" s="89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T191" s="20" t="s">
        <v>183</v>
      </c>
      <c r="AU191" s="20" t="s">
        <v>82</v>
      </c>
    </row>
    <row r="192" s="2" customFormat="1" ht="16.5" customHeight="1">
      <c r="A192" s="42"/>
      <c r="B192" s="43"/>
      <c r="C192" s="211" t="s">
        <v>574</v>
      </c>
      <c r="D192" s="211" t="s">
        <v>176</v>
      </c>
      <c r="E192" s="212" t="s">
        <v>326</v>
      </c>
      <c r="F192" s="213" t="s">
        <v>5626</v>
      </c>
      <c r="G192" s="214" t="s">
        <v>5561</v>
      </c>
      <c r="H192" s="215">
        <v>2</v>
      </c>
      <c r="I192" s="216"/>
      <c r="J192" s="217">
        <f>ROUND(I192*H192,2)</f>
        <v>0</v>
      </c>
      <c r="K192" s="213" t="s">
        <v>30</v>
      </c>
      <c r="L192" s="48"/>
      <c r="M192" s="218" t="s">
        <v>30</v>
      </c>
      <c r="N192" s="219" t="s">
        <v>44</v>
      </c>
      <c r="O192" s="88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22" t="s">
        <v>181</v>
      </c>
      <c r="AT192" s="222" t="s">
        <v>176</v>
      </c>
      <c r="AU192" s="222" t="s">
        <v>82</v>
      </c>
      <c r="AY192" s="20" t="s">
        <v>175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80</v>
      </c>
      <c r="BK192" s="223">
        <f>ROUND(I192*H192,2)</f>
        <v>0</v>
      </c>
      <c r="BL192" s="20" t="s">
        <v>181</v>
      </c>
      <c r="BM192" s="222" t="s">
        <v>1442</v>
      </c>
    </row>
    <row r="193" s="2" customFormat="1">
      <c r="A193" s="42"/>
      <c r="B193" s="43"/>
      <c r="C193" s="44"/>
      <c r="D193" s="224" t="s">
        <v>183</v>
      </c>
      <c r="E193" s="44"/>
      <c r="F193" s="225" t="s">
        <v>5626</v>
      </c>
      <c r="G193" s="44"/>
      <c r="H193" s="44"/>
      <c r="I193" s="226"/>
      <c r="J193" s="44"/>
      <c r="K193" s="44"/>
      <c r="L193" s="48"/>
      <c r="M193" s="227"/>
      <c r="N193" s="228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0" t="s">
        <v>183</v>
      </c>
      <c r="AU193" s="20" t="s">
        <v>82</v>
      </c>
    </row>
    <row r="194" s="2" customFormat="1" ht="16.5" customHeight="1">
      <c r="A194" s="42"/>
      <c r="B194" s="43"/>
      <c r="C194" s="211" t="s">
        <v>581</v>
      </c>
      <c r="D194" s="211" t="s">
        <v>176</v>
      </c>
      <c r="E194" s="212" t="s">
        <v>335</v>
      </c>
      <c r="F194" s="213" t="s">
        <v>5627</v>
      </c>
      <c r="G194" s="214" t="s">
        <v>5561</v>
      </c>
      <c r="H194" s="215">
        <v>2</v>
      </c>
      <c r="I194" s="216"/>
      <c r="J194" s="217">
        <f>ROUND(I194*H194,2)</f>
        <v>0</v>
      </c>
      <c r="K194" s="213" t="s">
        <v>30</v>
      </c>
      <c r="L194" s="48"/>
      <c r="M194" s="218" t="s">
        <v>30</v>
      </c>
      <c r="N194" s="219" t="s">
        <v>44</v>
      </c>
      <c r="O194" s="88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22" t="s">
        <v>181</v>
      </c>
      <c r="AT194" s="222" t="s">
        <v>176</v>
      </c>
      <c r="AU194" s="222" t="s">
        <v>82</v>
      </c>
      <c r="AY194" s="20" t="s">
        <v>175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20" t="s">
        <v>80</v>
      </c>
      <c r="BK194" s="223">
        <f>ROUND(I194*H194,2)</f>
        <v>0</v>
      </c>
      <c r="BL194" s="20" t="s">
        <v>181</v>
      </c>
      <c r="BM194" s="222" t="s">
        <v>1454</v>
      </c>
    </row>
    <row r="195" s="2" customFormat="1">
      <c r="A195" s="42"/>
      <c r="B195" s="43"/>
      <c r="C195" s="44"/>
      <c r="D195" s="224" t="s">
        <v>183</v>
      </c>
      <c r="E195" s="44"/>
      <c r="F195" s="225" t="s">
        <v>5627</v>
      </c>
      <c r="G195" s="44"/>
      <c r="H195" s="44"/>
      <c r="I195" s="226"/>
      <c r="J195" s="44"/>
      <c r="K195" s="44"/>
      <c r="L195" s="48"/>
      <c r="M195" s="227"/>
      <c r="N195" s="228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0" t="s">
        <v>183</v>
      </c>
      <c r="AU195" s="20" t="s">
        <v>82</v>
      </c>
    </row>
    <row r="196" s="2" customFormat="1" ht="16.5" customHeight="1">
      <c r="A196" s="42"/>
      <c r="B196" s="43"/>
      <c r="C196" s="211" t="s">
        <v>587</v>
      </c>
      <c r="D196" s="211" t="s">
        <v>176</v>
      </c>
      <c r="E196" s="212" t="s">
        <v>5628</v>
      </c>
      <c r="F196" s="213" t="s">
        <v>5629</v>
      </c>
      <c r="G196" s="214" t="s">
        <v>567</v>
      </c>
      <c r="H196" s="215">
        <v>3</v>
      </c>
      <c r="I196" s="216"/>
      <c r="J196" s="217">
        <f>ROUND(I196*H196,2)</f>
        <v>0</v>
      </c>
      <c r="K196" s="213" t="s">
        <v>30</v>
      </c>
      <c r="L196" s="48"/>
      <c r="M196" s="218" t="s">
        <v>30</v>
      </c>
      <c r="N196" s="219" t="s">
        <v>44</v>
      </c>
      <c r="O196" s="88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22" t="s">
        <v>181</v>
      </c>
      <c r="AT196" s="222" t="s">
        <v>176</v>
      </c>
      <c r="AU196" s="222" t="s">
        <v>82</v>
      </c>
      <c r="AY196" s="20" t="s">
        <v>175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0" t="s">
        <v>80</v>
      </c>
      <c r="BK196" s="223">
        <f>ROUND(I196*H196,2)</f>
        <v>0</v>
      </c>
      <c r="BL196" s="20" t="s">
        <v>181</v>
      </c>
      <c r="BM196" s="222" t="s">
        <v>1471</v>
      </c>
    </row>
    <row r="197" s="2" customFormat="1">
      <c r="A197" s="42"/>
      <c r="B197" s="43"/>
      <c r="C197" s="44"/>
      <c r="D197" s="224" t="s">
        <v>183</v>
      </c>
      <c r="E197" s="44"/>
      <c r="F197" s="225" t="s">
        <v>5629</v>
      </c>
      <c r="G197" s="44"/>
      <c r="H197" s="44"/>
      <c r="I197" s="226"/>
      <c r="J197" s="44"/>
      <c r="K197" s="44"/>
      <c r="L197" s="48"/>
      <c r="M197" s="227"/>
      <c r="N197" s="228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0" t="s">
        <v>183</v>
      </c>
      <c r="AU197" s="20" t="s">
        <v>82</v>
      </c>
    </row>
    <row r="198" s="2" customFormat="1" ht="16.5" customHeight="1">
      <c r="A198" s="42"/>
      <c r="B198" s="43"/>
      <c r="C198" s="211" t="s">
        <v>594</v>
      </c>
      <c r="D198" s="211" t="s">
        <v>176</v>
      </c>
      <c r="E198" s="212" t="s">
        <v>360</v>
      </c>
      <c r="F198" s="213" t="s">
        <v>5630</v>
      </c>
      <c r="G198" s="214" t="s">
        <v>5561</v>
      </c>
      <c r="H198" s="215">
        <v>6</v>
      </c>
      <c r="I198" s="216"/>
      <c r="J198" s="217">
        <f>ROUND(I198*H198,2)</f>
        <v>0</v>
      </c>
      <c r="K198" s="213" t="s">
        <v>30</v>
      </c>
      <c r="L198" s="48"/>
      <c r="M198" s="218" t="s">
        <v>30</v>
      </c>
      <c r="N198" s="219" t="s">
        <v>44</v>
      </c>
      <c r="O198" s="88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22" t="s">
        <v>181</v>
      </c>
      <c r="AT198" s="222" t="s">
        <v>176</v>
      </c>
      <c r="AU198" s="222" t="s">
        <v>82</v>
      </c>
      <c r="AY198" s="20" t="s">
        <v>175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0" t="s">
        <v>80</v>
      </c>
      <c r="BK198" s="223">
        <f>ROUND(I198*H198,2)</f>
        <v>0</v>
      </c>
      <c r="BL198" s="20" t="s">
        <v>181</v>
      </c>
      <c r="BM198" s="222" t="s">
        <v>1483</v>
      </c>
    </row>
    <row r="199" s="2" customFormat="1">
      <c r="A199" s="42"/>
      <c r="B199" s="43"/>
      <c r="C199" s="44"/>
      <c r="D199" s="224" t="s">
        <v>183</v>
      </c>
      <c r="E199" s="44"/>
      <c r="F199" s="225" t="s">
        <v>5630</v>
      </c>
      <c r="G199" s="44"/>
      <c r="H199" s="44"/>
      <c r="I199" s="226"/>
      <c r="J199" s="44"/>
      <c r="K199" s="44"/>
      <c r="L199" s="48"/>
      <c r="M199" s="227"/>
      <c r="N199" s="228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0" t="s">
        <v>183</v>
      </c>
      <c r="AU199" s="20" t="s">
        <v>82</v>
      </c>
    </row>
    <row r="200" s="2" customFormat="1" ht="16.5" customHeight="1">
      <c r="A200" s="42"/>
      <c r="B200" s="43"/>
      <c r="C200" s="211" t="s">
        <v>600</v>
      </c>
      <c r="D200" s="211" t="s">
        <v>176</v>
      </c>
      <c r="E200" s="212" t="s">
        <v>5631</v>
      </c>
      <c r="F200" s="213" t="s">
        <v>5632</v>
      </c>
      <c r="G200" s="214" t="s">
        <v>5561</v>
      </c>
      <c r="H200" s="215">
        <v>24</v>
      </c>
      <c r="I200" s="216"/>
      <c r="J200" s="217">
        <f>ROUND(I200*H200,2)</f>
        <v>0</v>
      </c>
      <c r="K200" s="213" t="s">
        <v>30</v>
      </c>
      <c r="L200" s="48"/>
      <c r="M200" s="218" t="s">
        <v>30</v>
      </c>
      <c r="N200" s="219" t="s">
        <v>44</v>
      </c>
      <c r="O200" s="88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R200" s="222" t="s">
        <v>181</v>
      </c>
      <c r="AT200" s="222" t="s">
        <v>176</v>
      </c>
      <c r="AU200" s="222" t="s">
        <v>82</v>
      </c>
      <c r="AY200" s="20" t="s">
        <v>175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20" t="s">
        <v>80</v>
      </c>
      <c r="BK200" s="223">
        <f>ROUND(I200*H200,2)</f>
        <v>0</v>
      </c>
      <c r="BL200" s="20" t="s">
        <v>181</v>
      </c>
      <c r="BM200" s="222" t="s">
        <v>1503</v>
      </c>
    </row>
    <row r="201" s="2" customFormat="1">
      <c r="A201" s="42"/>
      <c r="B201" s="43"/>
      <c r="C201" s="44"/>
      <c r="D201" s="224" t="s">
        <v>183</v>
      </c>
      <c r="E201" s="44"/>
      <c r="F201" s="225" t="s">
        <v>5632</v>
      </c>
      <c r="G201" s="44"/>
      <c r="H201" s="44"/>
      <c r="I201" s="226"/>
      <c r="J201" s="44"/>
      <c r="K201" s="44"/>
      <c r="L201" s="48"/>
      <c r="M201" s="227"/>
      <c r="N201" s="228"/>
      <c r="O201" s="88"/>
      <c r="P201" s="88"/>
      <c r="Q201" s="88"/>
      <c r="R201" s="88"/>
      <c r="S201" s="88"/>
      <c r="T201" s="89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T201" s="20" t="s">
        <v>183</v>
      </c>
      <c r="AU201" s="20" t="s">
        <v>82</v>
      </c>
    </row>
    <row r="202" s="2" customFormat="1" ht="16.5" customHeight="1">
      <c r="A202" s="42"/>
      <c r="B202" s="43"/>
      <c r="C202" s="211" t="s">
        <v>606</v>
      </c>
      <c r="D202" s="211" t="s">
        <v>176</v>
      </c>
      <c r="E202" s="212" t="s">
        <v>7</v>
      </c>
      <c r="F202" s="213" t="s">
        <v>5633</v>
      </c>
      <c r="G202" s="214" t="s">
        <v>247</v>
      </c>
      <c r="H202" s="215">
        <v>1864</v>
      </c>
      <c r="I202" s="216"/>
      <c r="J202" s="217">
        <f>ROUND(I202*H202,2)</f>
        <v>0</v>
      </c>
      <c r="K202" s="213" t="s">
        <v>30</v>
      </c>
      <c r="L202" s="48"/>
      <c r="M202" s="218" t="s">
        <v>30</v>
      </c>
      <c r="N202" s="219" t="s">
        <v>44</v>
      </c>
      <c r="O202" s="88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22" t="s">
        <v>181</v>
      </c>
      <c r="AT202" s="222" t="s">
        <v>176</v>
      </c>
      <c r="AU202" s="222" t="s">
        <v>82</v>
      </c>
      <c r="AY202" s="20" t="s">
        <v>175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20" t="s">
        <v>80</v>
      </c>
      <c r="BK202" s="223">
        <f>ROUND(I202*H202,2)</f>
        <v>0</v>
      </c>
      <c r="BL202" s="20" t="s">
        <v>181</v>
      </c>
      <c r="BM202" s="222" t="s">
        <v>1519</v>
      </c>
    </row>
    <row r="203" s="2" customFormat="1">
      <c r="A203" s="42"/>
      <c r="B203" s="43"/>
      <c r="C203" s="44"/>
      <c r="D203" s="224" t="s">
        <v>183</v>
      </c>
      <c r="E203" s="44"/>
      <c r="F203" s="225" t="s">
        <v>5633</v>
      </c>
      <c r="G203" s="44"/>
      <c r="H203" s="44"/>
      <c r="I203" s="226"/>
      <c r="J203" s="44"/>
      <c r="K203" s="44"/>
      <c r="L203" s="48"/>
      <c r="M203" s="227"/>
      <c r="N203" s="228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0" t="s">
        <v>183</v>
      </c>
      <c r="AU203" s="20" t="s">
        <v>82</v>
      </c>
    </row>
    <row r="204" s="2" customFormat="1" ht="16.5" customHeight="1">
      <c r="A204" s="42"/>
      <c r="B204" s="43"/>
      <c r="C204" s="211" t="s">
        <v>614</v>
      </c>
      <c r="D204" s="211" t="s">
        <v>176</v>
      </c>
      <c r="E204" s="212" t="s">
        <v>375</v>
      </c>
      <c r="F204" s="213" t="s">
        <v>5634</v>
      </c>
      <c r="G204" s="214" t="s">
        <v>5561</v>
      </c>
      <c r="H204" s="215">
        <v>1</v>
      </c>
      <c r="I204" s="216"/>
      <c r="J204" s="217">
        <f>ROUND(I204*H204,2)</f>
        <v>0</v>
      </c>
      <c r="K204" s="213" t="s">
        <v>30</v>
      </c>
      <c r="L204" s="48"/>
      <c r="M204" s="218" t="s">
        <v>30</v>
      </c>
      <c r="N204" s="219" t="s">
        <v>44</v>
      </c>
      <c r="O204" s="88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22" t="s">
        <v>181</v>
      </c>
      <c r="AT204" s="222" t="s">
        <v>176</v>
      </c>
      <c r="AU204" s="222" t="s">
        <v>82</v>
      </c>
      <c r="AY204" s="20" t="s">
        <v>175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20" t="s">
        <v>80</v>
      </c>
      <c r="BK204" s="223">
        <f>ROUND(I204*H204,2)</f>
        <v>0</v>
      </c>
      <c r="BL204" s="20" t="s">
        <v>181</v>
      </c>
      <c r="BM204" s="222" t="s">
        <v>1529</v>
      </c>
    </row>
    <row r="205" s="2" customFormat="1">
      <c r="A205" s="42"/>
      <c r="B205" s="43"/>
      <c r="C205" s="44"/>
      <c r="D205" s="224" t="s">
        <v>183</v>
      </c>
      <c r="E205" s="44"/>
      <c r="F205" s="225" t="s">
        <v>5634</v>
      </c>
      <c r="G205" s="44"/>
      <c r="H205" s="44"/>
      <c r="I205" s="226"/>
      <c r="J205" s="44"/>
      <c r="K205" s="44"/>
      <c r="L205" s="48"/>
      <c r="M205" s="227"/>
      <c r="N205" s="228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0" t="s">
        <v>183</v>
      </c>
      <c r="AU205" s="20" t="s">
        <v>82</v>
      </c>
    </row>
    <row r="206" s="2" customFormat="1" ht="21.75" customHeight="1">
      <c r="A206" s="42"/>
      <c r="B206" s="43"/>
      <c r="C206" s="211" t="s">
        <v>627</v>
      </c>
      <c r="D206" s="211" t="s">
        <v>176</v>
      </c>
      <c r="E206" s="212" t="s">
        <v>5635</v>
      </c>
      <c r="F206" s="213" t="s">
        <v>5636</v>
      </c>
      <c r="G206" s="214" t="s">
        <v>247</v>
      </c>
      <c r="H206" s="215">
        <v>64</v>
      </c>
      <c r="I206" s="216"/>
      <c r="J206" s="217">
        <f>ROUND(I206*H206,2)</f>
        <v>0</v>
      </c>
      <c r="K206" s="213" t="s">
        <v>30</v>
      </c>
      <c r="L206" s="48"/>
      <c r="M206" s="218" t="s">
        <v>30</v>
      </c>
      <c r="N206" s="219" t="s">
        <v>44</v>
      </c>
      <c r="O206" s="88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22" t="s">
        <v>181</v>
      </c>
      <c r="AT206" s="222" t="s">
        <v>176</v>
      </c>
      <c r="AU206" s="222" t="s">
        <v>82</v>
      </c>
      <c r="AY206" s="20" t="s">
        <v>175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0" t="s">
        <v>80</v>
      </c>
      <c r="BK206" s="223">
        <f>ROUND(I206*H206,2)</f>
        <v>0</v>
      </c>
      <c r="BL206" s="20" t="s">
        <v>181</v>
      </c>
      <c r="BM206" s="222" t="s">
        <v>1546</v>
      </c>
    </row>
    <row r="207" s="2" customFormat="1">
      <c r="A207" s="42"/>
      <c r="B207" s="43"/>
      <c r="C207" s="44"/>
      <c r="D207" s="224" t="s">
        <v>183</v>
      </c>
      <c r="E207" s="44"/>
      <c r="F207" s="225" t="s">
        <v>5636</v>
      </c>
      <c r="G207" s="44"/>
      <c r="H207" s="44"/>
      <c r="I207" s="226"/>
      <c r="J207" s="44"/>
      <c r="K207" s="44"/>
      <c r="L207" s="48"/>
      <c r="M207" s="227"/>
      <c r="N207" s="228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0" t="s">
        <v>183</v>
      </c>
      <c r="AU207" s="20" t="s">
        <v>82</v>
      </c>
    </row>
    <row r="208" s="2" customFormat="1" ht="16.5" customHeight="1">
      <c r="A208" s="42"/>
      <c r="B208" s="43"/>
      <c r="C208" s="211" t="s">
        <v>1164</v>
      </c>
      <c r="D208" s="211" t="s">
        <v>176</v>
      </c>
      <c r="E208" s="212" t="s">
        <v>386</v>
      </c>
      <c r="F208" s="213" t="s">
        <v>5637</v>
      </c>
      <c r="G208" s="214" t="s">
        <v>247</v>
      </c>
      <c r="H208" s="215">
        <v>138</v>
      </c>
      <c r="I208" s="216"/>
      <c r="J208" s="217">
        <f>ROUND(I208*H208,2)</f>
        <v>0</v>
      </c>
      <c r="K208" s="213" t="s">
        <v>30</v>
      </c>
      <c r="L208" s="48"/>
      <c r="M208" s="218" t="s">
        <v>30</v>
      </c>
      <c r="N208" s="219" t="s">
        <v>44</v>
      </c>
      <c r="O208" s="88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22" t="s">
        <v>181</v>
      </c>
      <c r="AT208" s="222" t="s">
        <v>176</v>
      </c>
      <c r="AU208" s="222" t="s">
        <v>82</v>
      </c>
      <c r="AY208" s="20" t="s">
        <v>175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20" t="s">
        <v>80</v>
      </c>
      <c r="BK208" s="223">
        <f>ROUND(I208*H208,2)</f>
        <v>0</v>
      </c>
      <c r="BL208" s="20" t="s">
        <v>181</v>
      </c>
      <c r="BM208" s="222" t="s">
        <v>1561</v>
      </c>
    </row>
    <row r="209" s="2" customFormat="1">
      <c r="A209" s="42"/>
      <c r="B209" s="43"/>
      <c r="C209" s="44"/>
      <c r="D209" s="224" t="s">
        <v>183</v>
      </c>
      <c r="E209" s="44"/>
      <c r="F209" s="225" t="s">
        <v>5637</v>
      </c>
      <c r="G209" s="44"/>
      <c r="H209" s="44"/>
      <c r="I209" s="226"/>
      <c r="J209" s="44"/>
      <c r="K209" s="44"/>
      <c r="L209" s="48"/>
      <c r="M209" s="227"/>
      <c r="N209" s="228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0" t="s">
        <v>183</v>
      </c>
      <c r="AU209" s="20" t="s">
        <v>82</v>
      </c>
    </row>
    <row r="210" s="2" customFormat="1" ht="16.5" customHeight="1">
      <c r="A210" s="42"/>
      <c r="B210" s="43"/>
      <c r="C210" s="211" t="s">
        <v>1174</v>
      </c>
      <c r="D210" s="211" t="s">
        <v>176</v>
      </c>
      <c r="E210" s="212" t="s">
        <v>5638</v>
      </c>
      <c r="F210" s="213" t="s">
        <v>5639</v>
      </c>
      <c r="G210" s="214" t="s">
        <v>247</v>
      </c>
      <c r="H210" s="215">
        <v>324</v>
      </c>
      <c r="I210" s="216"/>
      <c r="J210" s="217">
        <f>ROUND(I210*H210,2)</f>
        <v>0</v>
      </c>
      <c r="K210" s="213" t="s">
        <v>30</v>
      </c>
      <c r="L210" s="48"/>
      <c r="M210" s="218" t="s">
        <v>30</v>
      </c>
      <c r="N210" s="219" t="s">
        <v>44</v>
      </c>
      <c r="O210" s="88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22" t="s">
        <v>181</v>
      </c>
      <c r="AT210" s="222" t="s">
        <v>176</v>
      </c>
      <c r="AU210" s="222" t="s">
        <v>82</v>
      </c>
      <c r="AY210" s="20" t="s">
        <v>175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0" t="s">
        <v>80</v>
      </c>
      <c r="BK210" s="223">
        <f>ROUND(I210*H210,2)</f>
        <v>0</v>
      </c>
      <c r="BL210" s="20" t="s">
        <v>181</v>
      </c>
      <c r="BM210" s="222" t="s">
        <v>1573</v>
      </c>
    </row>
    <row r="211" s="2" customFormat="1">
      <c r="A211" s="42"/>
      <c r="B211" s="43"/>
      <c r="C211" s="44"/>
      <c r="D211" s="224" t="s">
        <v>183</v>
      </c>
      <c r="E211" s="44"/>
      <c r="F211" s="225" t="s">
        <v>5639</v>
      </c>
      <c r="G211" s="44"/>
      <c r="H211" s="44"/>
      <c r="I211" s="226"/>
      <c r="J211" s="44"/>
      <c r="K211" s="44"/>
      <c r="L211" s="48"/>
      <c r="M211" s="227"/>
      <c r="N211" s="228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0" t="s">
        <v>183</v>
      </c>
      <c r="AU211" s="20" t="s">
        <v>82</v>
      </c>
    </row>
    <row r="212" s="2" customFormat="1" ht="16.5" customHeight="1">
      <c r="A212" s="42"/>
      <c r="B212" s="43"/>
      <c r="C212" s="211" t="s">
        <v>1184</v>
      </c>
      <c r="D212" s="211" t="s">
        <v>176</v>
      </c>
      <c r="E212" s="212" t="s">
        <v>5640</v>
      </c>
      <c r="F212" s="213" t="s">
        <v>5641</v>
      </c>
      <c r="G212" s="214" t="s">
        <v>247</v>
      </c>
      <c r="H212" s="215">
        <v>2040</v>
      </c>
      <c r="I212" s="216"/>
      <c r="J212" s="217">
        <f>ROUND(I212*H212,2)</f>
        <v>0</v>
      </c>
      <c r="K212" s="213" t="s">
        <v>30</v>
      </c>
      <c r="L212" s="48"/>
      <c r="M212" s="218" t="s">
        <v>30</v>
      </c>
      <c r="N212" s="219" t="s">
        <v>44</v>
      </c>
      <c r="O212" s="88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22" t="s">
        <v>181</v>
      </c>
      <c r="AT212" s="222" t="s">
        <v>176</v>
      </c>
      <c r="AU212" s="222" t="s">
        <v>82</v>
      </c>
      <c r="AY212" s="20" t="s">
        <v>175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0" t="s">
        <v>80</v>
      </c>
      <c r="BK212" s="223">
        <f>ROUND(I212*H212,2)</f>
        <v>0</v>
      </c>
      <c r="BL212" s="20" t="s">
        <v>181</v>
      </c>
      <c r="BM212" s="222" t="s">
        <v>1591</v>
      </c>
    </row>
    <row r="213" s="2" customFormat="1">
      <c r="A213" s="42"/>
      <c r="B213" s="43"/>
      <c r="C213" s="44"/>
      <c r="D213" s="224" t="s">
        <v>183</v>
      </c>
      <c r="E213" s="44"/>
      <c r="F213" s="225" t="s">
        <v>5641</v>
      </c>
      <c r="G213" s="44"/>
      <c r="H213" s="44"/>
      <c r="I213" s="226"/>
      <c r="J213" s="44"/>
      <c r="K213" s="44"/>
      <c r="L213" s="48"/>
      <c r="M213" s="227"/>
      <c r="N213" s="228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0" t="s">
        <v>183</v>
      </c>
      <c r="AU213" s="20" t="s">
        <v>82</v>
      </c>
    </row>
    <row r="214" s="2" customFormat="1" ht="16.5" customHeight="1">
      <c r="A214" s="42"/>
      <c r="B214" s="43"/>
      <c r="C214" s="211" t="s">
        <v>1199</v>
      </c>
      <c r="D214" s="211" t="s">
        <v>176</v>
      </c>
      <c r="E214" s="212" t="s">
        <v>5642</v>
      </c>
      <c r="F214" s="213" t="s">
        <v>5643</v>
      </c>
      <c r="G214" s="214" t="s">
        <v>247</v>
      </c>
      <c r="H214" s="215">
        <v>98</v>
      </c>
      <c r="I214" s="216"/>
      <c r="J214" s="217">
        <f>ROUND(I214*H214,2)</f>
        <v>0</v>
      </c>
      <c r="K214" s="213" t="s">
        <v>30</v>
      </c>
      <c r="L214" s="48"/>
      <c r="M214" s="218" t="s">
        <v>30</v>
      </c>
      <c r="N214" s="219" t="s">
        <v>44</v>
      </c>
      <c r="O214" s="88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22" t="s">
        <v>181</v>
      </c>
      <c r="AT214" s="222" t="s">
        <v>176</v>
      </c>
      <c r="AU214" s="222" t="s">
        <v>82</v>
      </c>
      <c r="AY214" s="20" t="s">
        <v>175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0" t="s">
        <v>80</v>
      </c>
      <c r="BK214" s="223">
        <f>ROUND(I214*H214,2)</f>
        <v>0</v>
      </c>
      <c r="BL214" s="20" t="s">
        <v>181</v>
      </c>
      <c r="BM214" s="222" t="s">
        <v>1615</v>
      </c>
    </row>
    <row r="215" s="2" customFormat="1">
      <c r="A215" s="42"/>
      <c r="B215" s="43"/>
      <c r="C215" s="44"/>
      <c r="D215" s="224" t="s">
        <v>183</v>
      </c>
      <c r="E215" s="44"/>
      <c r="F215" s="225" t="s">
        <v>5643</v>
      </c>
      <c r="G215" s="44"/>
      <c r="H215" s="44"/>
      <c r="I215" s="226"/>
      <c r="J215" s="44"/>
      <c r="K215" s="44"/>
      <c r="L215" s="48"/>
      <c r="M215" s="227"/>
      <c r="N215" s="228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0" t="s">
        <v>183</v>
      </c>
      <c r="AU215" s="20" t="s">
        <v>82</v>
      </c>
    </row>
    <row r="216" s="2" customFormat="1" ht="16.5" customHeight="1">
      <c r="A216" s="42"/>
      <c r="B216" s="43"/>
      <c r="C216" s="211" t="s">
        <v>1220</v>
      </c>
      <c r="D216" s="211" t="s">
        <v>176</v>
      </c>
      <c r="E216" s="212" t="s">
        <v>5644</v>
      </c>
      <c r="F216" s="213" t="s">
        <v>5645</v>
      </c>
      <c r="G216" s="214" t="s">
        <v>247</v>
      </c>
      <c r="H216" s="215">
        <v>27</v>
      </c>
      <c r="I216" s="216"/>
      <c r="J216" s="217">
        <f>ROUND(I216*H216,2)</f>
        <v>0</v>
      </c>
      <c r="K216" s="213" t="s">
        <v>30</v>
      </c>
      <c r="L216" s="48"/>
      <c r="M216" s="218" t="s">
        <v>30</v>
      </c>
      <c r="N216" s="219" t="s">
        <v>44</v>
      </c>
      <c r="O216" s="88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22" t="s">
        <v>181</v>
      </c>
      <c r="AT216" s="222" t="s">
        <v>176</v>
      </c>
      <c r="AU216" s="222" t="s">
        <v>82</v>
      </c>
      <c r="AY216" s="20" t="s">
        <v>175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20" t="s">
        <v>80</v>
      </c>
      <c r="BK216" s="223">
        <f>ROUND(I216*H216,2)</f>
        <v>0</v>
      </c>
      <c r="BL216" s="20" t="s">
        <v>181</v>
      </c>
      <c r="BM216" s="222" t="s">
        <v>1626</v>
      </c>
    </row>
    <row r="217" s="2" customFormat="1">
      <c r="A217" s="42"/>
      <c r="B217" s="43"/>
      <c r="C217" s="44"/>
      <c r="D217" s="224" t="s">
        <v>183</v>
      </c>
      <c r="E217" s="44"/>
      <c r="F217" s="225" t="s">
        <v>5645</v>
      </c>
      <c r="G217" s="44"/>
      <c r="H217" s="44"/>
      <c r="I217" s="226"/>
      <c r="J217" s="44"/>
      <c r="K217" s="44"/>
      <c r="L217" s="48"/>
      <c r="M217" s="227"/>
      <c r="N217" s="228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0" t="s">
        <v>183</v>
      </c>
      <c r="AU217" s="20" t="s">
        <v>82</v>
      </c>
    </row>
    <row r="218" s="2" customFormat="1" ht="16.5" customHeight="1">
      <c r="A218" s="42"/>
      <c r="B218" s="43"/>
      <c r="C218" s="211" t="s">
        <v>1228</v>
      </c>
      <c r="D218" s="211" t="s">
        <v>176</v>
      </c>
      <c r="E218" s="212" t="s">
        <v>5646</v>
      </c>
      <c r="F218" s="213" t="s">
        <v>5647</v>
      </c>
      <c r="G218" s="214" t="s">
        <v>247</v>
      </c>
      <c r="H218" s="215">
        <v>933</v>
      </c>
      <c r="I218" s="216"/>
      <c r="J218" s="217">
        <f>ROUND(I218*H218,2)</f>
        <v>0</v>
      </c>
      <c r="K218" s="213" t="s">
        <v>30</v>
      </c>
      <c r="L218" s="48"/>
      <c r="M218" s="218" t="s">
        <v>30</v>
      </c>
      <c r="N218" s="219" t="s">
        <v>44</v>
      </c>
      <c r="O218" s="88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22" t="s">
        <v>181</v>
      </c>
      <c r="AT218" s="222" t="s">
        <v>176</v>
      </c>
      <c r="AU218" s="222" t="s">
        <v>82</v>
      </c>
      <c r="AY218" s="20" t="s">
        <v>175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0" t="s">
        <v>80</v>
      </c>
      <c r="BK218" s="223">
        <f>ROUND(I218*H218,2)</f>
        <v>0</v>
      </c>
      <c r="BL218" s="20" t="s">
        <v>181</v>
      </c>
      <c r="BM218" s="222" t="s">
        <v>1634</v>
      </c>
    </row>
    <row r="219" s="2" customFormat="1">
      <c r="A219" s="42"/>
      <c r="B219" s="43"/>
      <c r="C219" s="44"/>
      <c r="D219" s="224" t="s">
        <v>183</v>
      </c>
      <c r="E219" s="44"/>
      <c r="F219" s="225" t="s">
        <v>5647</v>
      </c>
      <c r="G219" s="44"/>
      <c r="H219" s="44"/>
      <c r="I219" s="226"/>
      <c r="J219" s="44"/>
      <c r="K219" s="44"/>
      <c r="L219" s="48"/>
      <c r="M219" s="227"/>
      <c r="N219" s="228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0" t="s">
        <v>183</v>
      </c>
      <c r="AU219" s="20" t="s">
        <v>82</v>
      </c>
    </row>
    <row r="220" s="2" customFormat="1" ht="16.5" customHeight="1">
      <c r="A220" s="42"/>
      <c r="B220" s="43"/>
      <c r="C220" s="211" t="s">
        <v>1239</v>
      </c>
      <c r="D220" s="211" t="s">
        <v>176</v>
      </c>
      <c r="E220" s="212" t="s">
        <v>5648</v>
      </c>
      <c r="F220" s="213" t="s">
        <v>5649</v>
      </c>
      <c r="G220" s="214" t="s">
        <v>247</v>
      </c>
      <c r="H220" s="215">
        <v>316</v>
      </c>
      <c r="I220" s="216"/>
      <c r="J220" s="217">
        <f>ROUND(I220*H220,2)</f>
        <v>0</v>
      </c>
      <c r="K220" s="213" t="s">
        <v>30</v>
      </c>
      <c r="L220" s="48"/>
      <c r="M220" s="218" t="s">
        <v>30</v>
      </c>
      <c r="N220" s="219" t="s">
        <v>44</v>
      </c>
      <c r="O220" s="88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22" t="s">
        <v>181</v>
      </c>
      <c r="AT220" s="222" t="s">
        <v>176</v>
      </c>
      <c r="AU220" s="222" t="s">
        <v>82</v>
      </c>
      <c r="AY220" s="20" t="s">
        <v>175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20" t="s">
        <v>80</v>
      </c>
      <c r="BK220" s="223">
        <f>ROUND(I220*H220,2)</f>
        <v>0</v>
      </c>
      <c r="BL220" s="20" t="s">
        <v>181</v>
      </c>
      <c r="BM220" s="222" t="s">
        <v>1642</v>
      </c>
    </row>
    <row r="221" s="2" customFormat="1">
      <c r="A221" s="42"/>
      <c r="B221" s="43"/>
      <c r="C221" s="44"/>
      <c r="D221" s="224" t="s">
        <v>183</v>
      </c>
      <c r="E221" s="44"/>
      <c r="F221" s="225" t="s">
        <v>5649</v>
      </c>
      <c r="G221" s="44"/>
      <c r="H221" s="44"/>
      <c r="I221" s="226"/>
      <c r="J221" s="44"/>
      <c r="K221" s="44"/>
      <c r="L221" s="48"/>
      <c r="M221" s="227"/>
      <c r="N221" s="228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0" t="s">
        <v>183</v>
      </c>
      <c r="AU221" s="20" t="s">
        <v>82</v>
      </c>
    </row>
    <row r="222" s="2" customFormat="1" ht="16.5" customHeight="1">
      <c r="A222" s="42"/>
      <c r="B222" s="43"/>
      <c r="C222" s="211" t="s">
        <v>1245</v>
      </c>
      <c r="D222" s="211" t="s">
        <v>176</v>
      </c>
      <c r="E222" s="212" t="s">
        <v>5650</v>
      </c>
      <c r="F222" s="213" t="s">
        <v>5651</v>
      </c>
      <c r="G222" s="214" t="s">
        <v>247</v>
      </c>
      <c r="H222" s="215">
        <v>360</v>
      </c>
      <c r="I222" s="216"/>
      <c r="J222" s="217">
        <f>ROUND(I222*H222,2)</f>
        <v>0</v>
      </c>
      <c r="K222" s="213" t="s">
        <v>30</v>
      </c>
      <c r="L222" s="48"/>
      <c r="M222" s="218" t="s">
        <v>30</v>
      </c>
      <c r="N222" s="219" t="s">
        <v>44</v>
      </c>
      <c r="O222" s="88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22" t="s">
        <v>181</v>
      </c>
      <c r="AT222" s="222" t="s">
        <v>176</v>
      </c>
      <c r="AU222" s="222" t="s">
        <v>82</v>
      </c>
      <c r="AY222" s="20" t="s">
        <v>175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20" t="s">
        <v>80</v>
      </c>
      <c r="BK222" s="223">
        <f>ROUND(I222*H222,2)</f>
        <v>0</v>
      </c>
      <c r="BL222" s="20" t="s">
        <v>181</v>
      </c>
      <c r="BM222" s="222" t="s">
        <v>1652</v>
      </c>
    </row>
    <row r="223" s="2" customFormat="1">
      <c r="A223" s="42"/>
      <c r="B223" s="43"/>
      <c r="C223" s="44"/>
      <c r="D223" s="224" t="s">
        <v>183</v>
      </c>
      <c r="E223" s="44"/>
      <c r="F223" s="225" t="s">
        <v>5651</v>
      </c>
      <c r="G223" s="44"/>
      <c r="H223" s="44"/>
      <c r="I223" s="226"/>
      <c r="J223" s="44"/>
      <c r="K223" s="44"/>
      <c r="L223" s="48"/>
      <c r="M223" s="227"/>
      <c r="N223" s="228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0" t="s">
        <v>183</v>
      </c>
      <c r="AU223" s="20" t="s">
        <v>82</v>
      </c>
    </row>
    <row r="224" s="2" customFormat="1" ht="16.5" customHeight="1">
      <c r="A224" s="42"/>
      <c r="B224" s="43"/>
      <c r="C224" s="211" t="s">
        <v>1252</v>
      </c>
      <c r="D224" s="301" t="s">
        <v>176</v>
      </c>
      <c r="E224" s="212" t="s">
        <v>5652</v>
      </c>
      <c r="F224" s="213" t="s">
        <v>5653</v>
      </c>
      <c r="G224" s="214" t="s">
        <v>247</v>
      </c>
      <c r="H224" s="215">
        <v>834</v>
      </c>
      <c r="I224" s="216"/>
      <c r="J224" s="217">
        <f>ROUND(I224*H224,2)</f>
        <v>0</v>
      </c>
      <c r="K224" s="213" t="s">
        <v>30</v>
      </c>
      <c r="L224" s="48"/>
      <c r="M224" s="218" t="s">
        <v>30</v>
      </c>
      <c r="N224" s="219" t="s">
        <v>44</v>
      </c>
      <c r="O224" s="88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22" t="s">
        <v>181</v>
      </c>
      <c r="AT224" s="222" t="s">
        <v>176</v>
      </c>
      <c r="AU224" s="222" t="s">
        <v>82</v>
      </c>
      <c r="AY224" s="20" t="s">
        <v>175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20" t="s">
        <v>80</v>
      </c>
      <c r="BK224" s="223">
        <f>ROUND(I224*H224,2)</f>
        <v>0</v>
      </c>
      <c r="BL224" s="20" t="s">
        <v>181</v>
      </c>
      <c r="BM224" s="222" t="s">
        <v>1664</v>
      </c>
    </row>
    <row r="225" s="2" customFormat="1">
      <c r="A225" s="42"/>
      <c r="B225" s="43"/>
      <c r="C225" s="44"/>
      <c r="D225" s="224" t="s">
        <v>183</v>
      </c>
      <c r="E225" s="44"/>
      <c r="F225" s="225" t="s">
        <v>5653</v>
      </c>
      <c r="G225" s="44"/>
      <c r="H225" s="44"/>
      <c r="I225" s="226"/>
      <c r="J225" s="44"/>
      <c r="K225" s="44"/>
      <c r="L225" s="48"/>
      <c r="M225" s="227"/>
      <c r="N225" s="228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0" t="s">
        <v>183</v>
      </c>
      <c r="AU225" s="20" t="s">
        <v>82</v>
      </c>
    </row>
    <row r="226" s="2" customFormat="1" ht="16.5" customHeight="1">
      <c r="A226" s="42"/>
      <c r="B226" s="43"/>
      <c r="C226" s="211" t="s">
        <v>1259</v>
      </c>
      <c r="D226" s="211" t="s">
        <v>176</v>
      </c>
      <c r="E226" s="212" t="s">
        <v>5654</v>
      </c>
      <c r="F226" s="213" t="s">
        <v>5655</v>
      </c>
      <c r="G226" s="214" t="s">
        <v>247</v>
      </c>
      <c r="H226" s="215">
        <v>122</v>
      </c>
      <c r="I226" s="216"/>
      <c r="J226" s="217">
        <f>ROUND(I226*H226,2)</f>
        <v>0</v>
      </c>
      <c r="K226" s="213" t="s">
        <v>30</v>
      </c>
      <c r="L226" s="48"/>
      <c r="M226" s="218" t="s">
        <v>30</v>
      </c>
      <c r="N226" s="219" t="s">
        <v>44</v>
      </c>
      <c r="O226" s="88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22" t="s">
        <v>181</v>
      </c>
      <c r="AT226" s="222" t="s">
        <v>176</v>
      </c>
      <c r="AU226" s="222" t="s">
        <v>82</v>
      </c>
      <c r="AY226" s="20" t="s">
        <v>175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20" t="s">
        <v>80</v>
      </c>
      <c r="BK226" s="223">
        <f>ROUND(I226*H226,2)</f>
        <v>0</v>
      </c>
      <c r="BL226" s="20" t="s">
        <v>181</v>
      </c>
      <c r="BM226" s="222" t="s">
        <v>1675</v>
      </c>
    </row>
    <row r="227" s="2" customFormat="1">
      <c r="A227" s="42"/>
      <c r="B227" s="43"/>
      <c r="C227" s="44"/>
      <c r="D227" s="224" t="s">
        <v>183</v>
      </c>
      <c r="E227" s="44"/>
      <c r="F227" s="225" t="s">
        <v>5655</v>
      </c>
      <c r="G227" s="44"/>
      <c r="H227" s="44"/>
      <c r="I227" s="226"/>
      <c r="J227" s="44"/>
      <c r="K227" s="44"/>
      <c r="L227" s="48"/>
      <c r="M227" s="227"/>
      <c r="N227" s="228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0" t="s">
        <v>183</v>
      </c>
      <c r="AU227" s="20" t="s">
        <v>82</v>
      </c>
    </row>
    <row r="228" s="2" customFormat="1" ht="16.5" customHeight="1">
      <c r="A228" s="42"/>
      <c r="B228" s="43"/>
      <c r="C228" s="211" t="s">
        <v>1274</v>
      </c>
      <c r="D228" s="211" t="s">
        <v>176</v>
      </c>
      <c r="E228" s="212" t="s">
        <v>5656</v>
      </c>
      <c r="F228" s="213" t="s">
        <v>5657</v>
      </c>
      <c r="G228" s="214" t="s">
        <v>247</v>
      </c>
      <c r="H228" s="215">
        <v>138</v>
      </c>
      <c r="I228" s="216"/>
      <c r="J228" s="217">
        <f>ROUND(I228*H228,2)</f>
        <v>0</v>
      </c>
      <c r="K228" s="213" t="s">
        <v>30</v>
      </c>
      <c r="L228" s="48"/>
      <c r="M228" s="218" t="s">
        <v>30</v>
      </c>
      <c r="N228" s="219" t="s">
        <v>44</v>
      </c>
      <c r="O228" s="88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22" t="s">
        <v>181</v>
      </c>
      <c r="AT228" s="222" t="s">
        <v>176</v>
      </c>
      <c r="AU228" s="222" t="s">
        <v>82</v>
      </c>
      <c r="AY228" s="20" t="s">
        <v>175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0" t="s">
        <v>80</v>
      </c>
      <c r="BK228" s="223">
        <f>ROUND(I228*H228,2)</f>
        <v>0</v>
      </c>
      <c r="BL228" s="20" t="s">
        <v>181</v>
      </c>
      <c r="BM228" s="222" t="s">
        <v>1693</v>
      </c>
    </row>
    <row r="229" s="2" customFormat="1">
      <c r="A229" s="42"/>
      <c r="B229" s="43"/>
      <c r="C229" s="44"/>
      <c r="D229" s="224" t="s">
        <v>183</v>
      </c>
      <c r="E229" s="44"/>
      <c r="F229" s="225" t="s">
        <v>5657</v>
      </c>
      <c r="G229" s="44"/>
      <c r="H229" s="44"/>
      <c r="I229" s="226"/>
      <c r="J229" s="44"/>
      <c r="K229" s="44"/>
      <c r="L229" s="48"/>
      <c r="M229" s="227"/>
      <c r="N229" s="228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0" t="s">
        <v>183</v>
      </c>
      <c r="AU229" s="20" t="s">
        <v>82</v>
      </c>
    </row>
    <row r="230" s="2" customFormat="1" ht="16.5" customHeight="1">
      <c r="A230" s="42"/>
      <c r="B230" s="43"/>
      <c r="C230" s="211" t="s">
        <v>1283</v>
      </c>
      <c r="D230" s="211" t="s">
        <v>176</v>
      </c>
      <c r="E230" s="212" t="s">
        <v>5658</v>
      </c>
      <c r="F230" s="213" t="s">
        <v>5659</v>
      </c>
      <c r="G230" s="214" t="s">
        <v>247</v>
      </c>
      <c r="H230" s="215">
        <v>240</v>
      </c>
      <c r="I230" s="216"/>
      <c r="J230" s="217">
        <f>ROUND(I230*H230,2)</f>
        <v>0</v>
      </c>
      <c r="K230" s="213" t="s">
        <v>30</v>
      </c>
      <c r="L230" s="48"/>
      <c r="M230" s="218" t="s">
        <v>30</v>
      </c>
      <c r="N230" s="219" t="s">
        <v>44</v>
      </c>
      <c r="O230" s="88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22" t="s">
        <v>181</v>
      </c>
      <c r="AT230" s="222" t="s">
        <v>176</v>
      </c>
      <c r="AU230" s="222" t="s">
        <v>82</v>
      </c>
      <c r="AY230" s="20" t="s">
        <v>175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20" t="s">
        <v>80</v>
      </c>
      <c r="BK230" s="223">
        <f>ROUND(I230*H230,2)</f>
        <v>0</v>
      </c>
      <c r="BL230" s="20" t="s">
        <v>181</v>
      </c>
      <c r="BM230" s="222" t="s">
        <v>1706</v>
      </c>
    </row>
    <row r="231" s="2" customFormat="1">
      <c r="A231" s="42"/>
      <c r="B231" s="43"/>
      <c r="C231" s="44"/>
      <c r="D231" s="224" t="s">
        <v>183</v>
      </c>
      <c r="E231" s="44"/>
      <c r="F231" s="225" t="s">
        <v>5659</v>
      </c>
      <c r="G231" s="44"/>
      <c r="H231" s="44"/>
      <c r="I231" s="226"/>
      <c r="J231" s="44"/>
      <c r="K231" s="44"/>
      <c r="L231" s="48"/>
      <c r="M231" s="227"/>
      <c r="N231" s="228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0" t="s">
        <v>183</v>
      </c>
      <c r="AU231" s="20" t="s">
        <v>82</v>
      </c>
    </row>
    <row r="232" s="2" customFormat="1" ht="16.5" customHeight="1">
      <c r="A232" s="42"/>
      <c r="B232" s="43"/>
      <c r="C232" s="211" t="s">
        <v>1297</v>
      </c>
      <c r="D232" s="211" t="s">
        <v>176</v>
      </c>
      <c r="E232" s="212" t="s">
        <v>5660</v>
      </c>
      <c r="F232" s="213" t="s">
        <v>5661</v>
      </c>
      <c r="G232" s="214" t="s">
        <v>247</v>
      </c>
      <c r="H232" s="215">
        <v>200</v>
      </c>
      <c r="I232" s="216"/>
      <c r="J232" s="217">
        <f>ROUND(I232*H232,2)</f>
        <v>0</v>
      </c>
      <c r="K232" s="213" t="s">
        <v>30</v>
      </c>
      <c r="L232" s="48"/>
      <c r="M232" s="218" t="s">
        <v>30</v>
      </c>
      <c r="N232" s="219" t="s">
        <v>44</v>
      </c>
      <c r="O232" s="88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22" t="s">
        <v>181</v>
      </c>
      <c r="AT232" s="222" t="s">
        <v>176</v>
      </c>
      <c r="AU232" s="222" t="s">
        <v>82</v>
      </c>
      <c r="AY232" s="20" t="s">
        <v>175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0" t="s">
        <v>80</v>
      </c>
      <c r="BK232" s="223">
        <f>ROUND(I232*H232,2)</f>
        <v>0</v>
      </c>
      <c r="BL232" s="20" t="s">
        <v>181</v>
      </c>
      <c r="BM232" s="222" t="s">
        <v>1719</v>
      </c>
    </row>
    <row r="233" s="2" customFormat="1">
      <c r="A233" s="42"/>
      <c r="B233" s="43"/>
      <c r="C233" s="44"/>
      <c r="D233" s="224" t="s">
        <v>183</v>
      </c>
      <c r="E233" s="44"/>
      <c r="F233" s="225" t="s">
        <v>5661</v>
      </c>
      <c r="G233" s="44"/>
      <c r="H233" s="44"/>
      <c r="I233" s="226"/>
      <c r="J233" s="44"/>
      <c r="K233" s="44"/>
      <c r="L233" s="48"/>
      <c r="M233" s="227"/>
      <c r="N233" s="228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0" t="s">
        <v>183</v>
      </c>
      <c r="AU233" s="20" t="s">
        <v>82</v>
      </c>
    </row>
    <row r="234" s="2" customFormat="1" ht="16.5" customHeight="1">
      <c r="A234" s="42"/>
      <c r="B234" s="43"/>
      <c r="C234" s="211" t="s">
        <v>1308</v>
      </c>
      <c r="D234" s="211" t="s">
        <v>176</v>
      </c>
      <c r="E234" s="212" t="s">
        <v>479</v>
      </c>
      <c r="F234" s="213" t="s">
        <v>5662</v>
      </c>
      <c r="G234" s="214" t="s">
        <v>247</v>
      </c>
      <c r="H234" s="215">
        <v>20</v>
      </c>
      <c r="I234" s="216"/>
      <c r="J234" s="217">
        <f>ROUND(I234*H234,2)</f>
        <v>0</v>
      </c>
      <c r="K234" s="213" t="s">
        <v>30</v>
      </c>
      <c r="L234" s="48"/>
      <c r="M234" s="218" t="s">
        <v>30</v>
      </c>
      <c r="N234" s="219" t="s">
        <v>44</v>
      </c>
      <c r="O234" s="88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22" t="s">
        <v>181</v>
      </c>
      <c r="AT234" s="222" t="s">
        <v>176</v>
      </c>
      <c r="AU234" s="222" t="s">
        <v>82</v>
      </c>
      <c r="AY234" s="20" t="s">
        <v>175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20" t="s">
        <v>80</v>
      </c>
      <c r="BK234" s="223">
        <f>ROUND(I234*H234,2)</f>
        <v>0</v>
      </c>
      <c r="BL234" s="20" t="s">
        <v>181</v>
      </c>
      <c r="BM234" s="222" t="s">
        <v>1727</v>
      </c>
    </row>
    <row r="235" s="2" customFormat="1">
      <c r="A235" s="42"/>
      <c r="B235" s="43"/>
      <c r="C235" s="44"/>
      <c r="D235" s="224" t="s">
        <v>183</v>
      </c>
      <c r="E235" s="44"/>
      <c r="F235" s="225" t="s">
        <v>5662</v>
      </c>
      <c r="G235" s="44"/>
      <c r="H235" s="44"/>
      <c r="I235" s="226"/>
      <c r="J235" s="44"/>
      <c r="K235" s="44"/>
      <c r="L235" s="48"/>
      <c r="M235" s="227"/>
      <c r="N235" s="228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0" t="s">
        <v>183</v>
      </c>
      <c r="AU235" s="20" t="s">
        <v>82</v>
      </c>
    </row>
    <row r="236" s="2" customFormat="1" ht="16.5" customHeight="1">
      <c r="A236" s="42"/>
      <c r="B236" s="43"/>
      <c r="C236" s="211" t="s">
        <v>1314</v>
      </c>
      <c r="D236" s="211" t="s">
        <v>176</v>
      </c>
      <c r="E236" s="212" t="s">
        <v>486</v>
      </c>
      <c r="F236" s="213" t="s">
        <v>5663</v>
      </c>
      <c r="G236" s="214" t="s">
        <v>5561</v>
      </c>
      <c r="H236" s="215">
        <v>10</v>
      </c>
      <c r="I236" s="216"/>
      <c r="J236" s="217">
        <f>ROUND(I236*H236,2)</f>
        <v>0</v>
      </c>
      <c r="K236" s="213" t="s">
        <v>30</v>
      </c>
      <c r="L236" s="48"/>
      <c r="M236" s="218" t="s">
        <v>30</v>
      </c>
      <c r="N236" s="219" t="s">
        <v>44</v>
      </c>
      <c r="O236" s="88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22" t="s">
        <v>181</v>
      </c>
      <c r="AT236" s="222" t="s">
        <v>176</v>
      </c>
      <c r="AU236" s="222" t="s">
        <v>82</v>
      </c>
      <c r="AY236" s="20" t="s">
        <v>175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20" t="s">
        <v>80</v>
      </c>
      <c r="BK236" s="223">
        <f>ROUND(I236*H236,2)</f>
        <v>0</v>
      </c>
      <c r="BL236" s="20" t="s">
        <v>181</v>
      </c>
      <c r="BM236" s="222" t="s">
        <v>1737</v>
      </c>
    </row>
    <row r="237" s="2" customFormat="1">
      <c r="A237" s="42"/>
      <c r="B237" s="43"/>
      <c r="C237" s="44"/>
      <c r="D237" s="224" t="s">
        <v>183</v>
      </c>
      <c r="E237" s="44"/>
      <c r="F237" s="225" t="s">
        <v>5663</v>
      </c>
      <c r="G237" s="44"/>
      <c r="H237" s="44"/>
      <c r="I237" s="226"/>
      <c r="J237" s="44"/>
      <c r="K237" s="44"/>
      <c r="L237" s="48"/>
      <c r="M237" s="227"/>
      <c r="N237" s="228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0" t="s">
        <v>183</v>
      </c>
      <c r="AU237" s="20" t="s">
        <v>82</v>
      </c>
    </row>
    <row r="238" s="2" customFormat="1" ht="16.5" customHeight="1">
      <c r="A238" s="42"/>
      <c r="B238" s="43"/>
      <c r="C238" s="211" t="s">
        <v>1331</v>
      </c>
      <c r="D238" s="211" t="s">
        <v>176</v>
      </c>
      <c r="E238" s="212" t="s">
        <v>497</v>
      </c>
      <c r="F238" s="213" t="s">
        <v>5664</v>
      </c>
      <c r="G238" s="214" t="s">
        <v>5561</v>
      </c>
      <c r="H238" s="215">
        <v>1</v>
      </c>
      <c r="I238" s="216"/>
      <c r="J238" s="217">
        <f>ROUND(I238*H238,2)</f>
        <v>0</v>
      </c>
      <c r="K238" s="213" t="s">
        <v>30</v>
      </c>
      <c r="L238" s="48"/>
      <c r="M238" s="218" t="s">
        <v>30</v>
      </c>
      <c r="N238" s="219" t="s">
        <v>44</v>
      </c>
      <c r="O238" s="88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22" t="s">
        <v>181</v>
      </c>
      <c r="AT238" s="222" t="s">
        <v>176</v>
      </c>
      <c r="AU238" s="222" t="s">
        <v>82</v>
      </c>
      <c r="AY238" s="20" t="s">
        <v>175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20" t="s">
        <v>80</v>
      </c>
      <c r="BK238" s="223">
        <f>ROUND(I238*H238,2)</f>
        <v>0</v>
      </c>
      <c r="BL238" s="20" t="s">
        <v>181</v>
      </c>
      <c r="BM238" s="222" t="s">
        <v>1756</v>
      </c>
    </row>
    <row r="239" s="2" customFormat="1">
      <c r="A239" s="42"/>
      <c r="B239" s="43"/>
      <c r="C239" s="44"/>
      <c r="D239" s="224" t="s">
        <v>183</v>
      </c>
      <c r="E239" s="44"/>
      <c r="F239" s="225" t="s">
        <v>5664</v>
      </c>
      <c r="G239" s="44"/>
      <c r="H239" s="44"/>
      <c r="I239" s="226"/>
      <c r="J239" s="44"/>
      <c r="K239" s="44"/>
      <c r="L239" s="48"/>
      <c r="M239" s="227"/>
      <c r="N239" s="228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0" t="s">
        <v>183</v>
      </c>
      <c r="AU239" s="20" t="s">
        <v>82</v>
      </c>
    </row>
    <row r="240" s="2" customFormat="1" ht="16.5" customHeight="1">
      <c r="A240" s="42"/>
      <c r="B240" s="43"/>
      <c r="C240" s="211" t="s">
        <v>1339</v>
      </c>
      <c r="D240" s="211" t="s">
        <v>176</v>
      </c>
      <c r="E240" s="212" t="s">
        <v>505</v>
      </c>
      <c r="F240" s="213" t="s">
        <v>5665</v>
      </c>
      <c r="G240" s="214" t="s">
        <v>5360</v>
      </c>
      <c r="H240" s="215">
        <v>1</v>
      </c>
      <c r="I240" s="216"/>
      <c r="J240" s="217">
        <f>ROUND(I240*H240,2)</f>
        <v>0</v>
      </c>
      <c r="K240" s="213" t="s">
        <v>30</v>
      </c>
      <c r="L240" s="48"/>
      <c r="M240" s="218" t="s">
        <v>30</v>
      </c>
      <c r="N240" s="219" t="s">
        <v>44</v>
      </c>
      <c r="O240" s="88"/>
      <c r="P240" s="220">
        <f>O240*H240</f>
        <v>0</v>
      </c>
      <c r="Q240" s="220">
        <v>0</v>
      </c>
      <c r="R240" s="220">
        <f>Q240*H240</f>
        <v>0</v>
      </c>
      <c r="S240" s="220">
        <v>0</v>
      </c>
      <c r="T240" s="221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22" t="s">
        <v>181</v>
      </c>
      <c r="AT240" s="222" t="s">
        <v>176</v>
      </c>
      <c r="AU240" s="222" t="s">
        <v>82</v>
      </c>
      <c r="AY240" s="20" t="s">
        <v>175</v>
      </c>
      <c r="BE240" s="223">
        <f>IF(N240="základní",J240,0)</f>
        <v>0</v>
      </c>
      <c r="BF240" s="223">
        <f>IF(N240="snížená",J240,0)</f>
        <v>0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20" t="s">
        <v>80</v>
      </c>
      <c r="BK240" s="223">
        <f>ROUND(I240*H240,2)</f>
        <v>0</v>
      </c>
      <c r="BL240" s="20" t="s">
        <v>181</v>
      </c>
      <c r="BM240" s="222" t="s">
        <v>1768</v>
      </c>
    </row>
    <row r="241" s="2" customFormat="1">
      <c r="A241" s="42"/>
      <c r="B241" s="43"/>
      <c r="C241" s="44"/>
      <c r="D241" s="224" t="s">
        <v>183</v>
      </c>
      <c r="E241" s="44"/>
      <c r="F241" s="225" t="s">
        <v>5665</v>
      </c>
      <c r="G241" s="44"/>
      <c r="H241" s="44"/>
      <c r="I241" s="226"/>
      <c r="J241" s="44"/>
      <c r="K241" s="44"/>
      <c r="L241" s="48"/>
      <c r="M241" s="227"/>
      <c r="N241" s="228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0" t="s">
        <v>183</v>
      </c>
      <c r="AU241" s="20" t="s">
        <v>82</v>
      </c>
    </row>
    <row r="242" s="2" customFormat="1" ht="16.5" customHeight="1">
      <c r="A242" s="42"/>
      <c r="B242" s="43"/>
      <c r="C242" s="211" t="s">
        <v>1346</v>
      </c>
      <c r="D242" s="211" t="s">
        <v>176</v>
      </c>
      <c r="E242" s="212" t="s">
        <v>404</v>
      </c>
      <c r="F242" s="213" t="s">
        <v>5666</v>
      </c>
      <c r="G242" s="214" t="s">
        <v>247</v>
      </c>
      <c r="H242" s="215">
        <v>980</v>
      </c>
      <c r="I242" s="216"/>
      <c r="J242" s="217">
        <f>ROUND(I242*H242,2)</f>
        <v>0</v>
      </c>
      <c r="K242" s="213" t="s">
        <v>30</v>
      </c>
      <c r="L242" s="48"/>
      <c r="M242" s="218" t="s">
        <v>30</v>
      </c>
      <c r="N242" s="219" t="s">
        <v>44</v>
      </c>
      <c r="O242" s="88"/>
      <c r="P242" s="220">
        <f>O242*H242</f>
        <v>0</v>
      </c>
      <c r="Q242" s="220">
        <v>0</v>
      </c>
      <c r="R242" s="220">
        <f>Q242*H242</f>
        <v>0</v>
      </c>
      <c r="S242" s="220">
        <v>0</v>
      </c>
      <c r="T242" s="221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22" t="s">
        <v>181</v>
      </c>
      <c r="AT242" s="222" t="s">
        <v>176</v>
      </c>
      <c r="AU242" s="222" t="s">
        <v>82</v>
      </c>
      <c r="AY242" s="20" t="s">
        <v>175</v>
      </c>
      <c r="BE242" s="223">
        <f>IF(N242="základní",J242,0)</f>
        <v>0</v>
      </c>
      <c r="BF242" s="223">
        <f>IF(N242="snížená",J242,0)</f>
        <v>0</v>
      </c>
      <c r="BG242" s="223">
        <f>IF(N242="zákl. přenesená",J242,0)</f>
        <v>0</v>
      </c>
      <c r="BH242" s="223">
        <f>IF(N242="sníž. přenesená",J242,0)</f>
        <v>0</v>
      </c>
      <c r="BI242" s="223">
        <f>IF(N242="nulová",J242,0)</f>
        <v>0</v>
      </c>
      <c r="BJ242" s="20" t="s">
        <v>80</v>
      </c>
      <c r="BK242" s="223">
        <f>ROUND(I242*H242,2)</f>
        <v>0</v>
      </c>
      <c r="BL242" s="20" t="s">
        <v>181</v>
      </c>
      <c r="BM242" s="222" t="s">
        <v>1780</v>
      </c>
    </row>
    <row r="243" s="2" customFormat="1">
      <c r="A243" s="42"/>
      <c r="B243" s="43"/>
      <c r="C243" s="44"/>
      <c r="D243" s="224" t="s">
        <v>183</v>
      </c>
      <c r="E243" s="44"/>
      <c r="F243" s="225" t="s">
        <v>5666</v>
      </c>
      <c r="G243" s="44"/>
      <c r="H243" s="44"/>
      <c r="I243" s="226"/>
      <c r="J243" s="44"/>
      <c r="K243" s="44"/>
      <c r="L243" s="48"/>
      <c r="M243" s="227"/>
      <c r="N243" s="228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0" t="s">
        <v>183</v>
      </c>
      <c r="AU243" s="20" t="s">
        <v>82</v>
      </c>
    </row>
    <row r="244" s="2" customFormat="1" ht="16.5" customHeight="1">
      <c r="A244" s="42"/>
      <c r="B244" s="43"/>
      <c r="C244" s="211" t="s">
        <v>1352</v>
      </c>
      <c r="D244" s="211" t="s">
        <v>176</v>
      </c>
      <c r="E244" s="212" t="s">
        <v>418</v>
      </c>
      <c r="F244" s="213" t="s">
        <v>5667</v>
      </c>
      <c r="G244" s="214" t="s">
        <v>5561</v>
      </c>
      <c r="H244" s="215">
        <v>41</v>
      </c>
      <c r="I244" s="216"/>
      <c r="J244" s="217">
        <f>ROUND(I244*H244,2)</f>
        <v>0</v>
      </c>
      <c r="K244" s="213" t="s">
        <v>30</v>
      </c>
      <c r="L244" s="48"/>
      <c r="M244" s="218" t="s">
        <v>30</v>
      </c>
      <c r="N244" s="219" t="s">
        <v>44</v>
      </c>
      <c r="O244" s="88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22" t="s">
        <v>181</v>
      </c>
      <c r="AT244" s="222" t="s">
        <v>176</v>
      </c>
      <c r="AU244" s="222" t="s">
        <v>82</v>
      </c>
      <c r="AY244" s="20" t="s">
        <v>175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20" t="s">
        <v>80</v>
      </c>
      <c r="BK244" s="223">
        <f>ROUND(I244*H244,2)</f>
        <v>0</v>
      </c>
      <c r="BL244" s="20" t="s">
        <v>181</v>
      </c>
      <c r="BM244" s="222" t="s">
        <v>1794</v>
      </c>
    </row>
    <row r="245" s="2" customFormat="1">
      <c r="A245" s="42"/>
      <c r="B245" s="43"/>
      <c r="C245" s="44"/>
      <c r="D245" s="224" t="s">
        <v>183</v>
      </c>
      <c r="E245" s="44"/>
      <c r="F245" s="225" t="s">
        <v>5667</v>
      </c>
      <c r="G245" s="44"/>
      <c r="H245" s="44"/>
      <c r="I245" s="226"/>
      <c r="J245" s="44"/>
      <c r="K245" s="44"/>
      <c r="L245" s="48"/>
      <c r="M245" s="227"/>
      <c r="N245" s="228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0" t="s">
        <v>183</v>
      </c>
      <c r="AU245" s="20" t="s">
        <v>82</v>
      </c>
    </row>
    <row r="246" s="2" customFormat="1" ht="16.5" customHeight="1">
      <c r="A246" s="42"/>
      <c r="B246" s="43"/>
      <c r="C246" s="211" t="s">
        <v>1358</v>
      </c>
      <c r="D246" s="211" t="s">
        <v>176</v>
      </c>
      <c r="E246" s="212" t="s">
        <v>427</v>
      </c>
      <c r="F246" s="213" t="s">
        <v>5668</v>
      </c>
      <c r="G246" s="214" t="s">
        <v>5561</v>
      </c>
      <c r="H246" s="215">
        <v>1</v>
      </c>
      <c r="I246" s="216"/>
      <c r="J246" s="217">
        <f>ROUND(I246*H246,2)</f>
        <v>0</v>
      </c>
      <c r="K246" s="213" t="s">
        <v>30</v>
      </c>
      <c r="L246" s="48"/>
      <c r="M246" s="218" t="s">
        <v>30</v>
      </c>
      <c r="N246" s="219" t="s">
        <v>44</v>
      </c>
      <c r="O246" s="88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22" t="s">
        <v>181</v>
      </c>
      <c r="AT246" s="222" t="s">
        <v>176</v>
      </c>
      <c r="AU246" s="222" t="s">
        <v>82</v>
      </c>
      <c r="AY246" s="20" t="s">
        <v>175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20" t="s">
        <v>80</v>
      </c>
      <c r="BK246" s="223">
        <f>ROUND(I246*H246,2)</f>
        <v>0</v>
      </c>
      <c r="BL246" s="20" t="s">
        <v>181</v>
      </c>
      <c r="BM246" s="222" t="s">
        <v>1807</v>
      </c>
    </row>
    <row r="247" s="2" customFormat="1">
      <c r="A247" s="42"/>
      <c r="B247" s="43"/>
      <c r="C247" s="44"/>
      <c r="D247" s="224" t="s">
        <v>183</v>
      </c>
      <c r="E247" s="44"/>
      <c r="F247" s="225" t="s">
        <v>5668</v>
      </c>
      <c r="G247" s="44"/>
      <c r="H247" s="44"/>
      <c r="I247" s="226"/>
      <c r="J247" s="44"/>
      <c r="K247" s="44"/>
      <c r="L247" s="48"/>
      <c r="M247" s="227"/>
      <c r="N247" s="228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0" t="s">
        <v>183</v>
      </c>
      <c r="AU247" s="20" t="s">
        <v>82</v>
      </c>
    </row>
    <row r="248" s="2" customFormat="1" ht="16.5" customHeight="1">
      <c r="A248" s="42"/>
      <c r="B248" s="43"/>
      <c r="C248" s="211" t="s">
        <v>1364</v>
      </c>
      <c r="D248" s="211" t="s">
        <v>176</v>
      </c>
      <c r="E248" s="212" t="s">
        <v>435</v>
      </c>
      <c r="F248" s="213" t="s">
        <v>5669</v>
      </c>
      <c r="G248" s="214" t="s">
        <v>5561</v>
      </c>
      <c r="H248" s="215">
        <v>1</v>
      </c>
      <c r="I248" s="216"/>
      <c r="J248" s="217">
        <f>ROUND(I248*H248,2)</f>
        <v>0</v>
      </c>
      <c r="K248" s="213" t="s">
        <v>30</v>
      </c>
      <c r="L248" s="48"/>
      <c r="M248" s="218" t="s">
        <v>30</v>
      </c>
      <c r="N248" s="219" t="s">
        <v>44</v>
      </c>
      <c r="O248" s="88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22" t="s">
        <v>181</v>
      </c>
      <c r="AT248" s="222" t="s">
        <v>176</v>
      </c>
      <c r="AU248" s="222" t="s">
        <v>82</v>
      </c>
      <c r="AY248" s="20" t="s">
        <v>175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20" t="s">
        <v>80</v>
      </c>
      <c r="BK248" s="223">
        <f>ROUND(I248*H248,2)</f>
        <v>0</v>
      </c>
      <c r="BL248" s="20" t="s">
        <v>181</v>
      </c>
      <c r="BM248" s="222" t="s">
        <v>1823</v>
      </c>
    </row>
    <row r="249" s="2" customFormat="1">
      <c r="A249" s="42"/>
      <c r="B249" s="43"/>
      <c r="C249" s="44"/>
      <c r="D249" s="224" t="s">
        <v>183</v>
      </c>
      <c r="E249" s="44"/>
      <c r="F249" s="225" t="s">
        <v>5669</v>
      </c>
      <c r="G249" s="44"/>
      <c r="H249" s="44"/>
      <c r="I249" s="226"/>
      <c r="J249" s="44"/>
      <c r="K249" s="44"/>
      <c r="L249" s="48"/>
      <c r="M249" s="227"/>
      <c r="N249" s="228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0" t="s">
        <v>183</v>
      </c>
      <c r="AU249" s="20" t="s">
        <v>82</v>
      </c>
    </row>
    <row r="250" s="2" customFormat="1" ht="16.5" customHeight="1">
      <c r="A250" s="42"/>
      <c r="B250" s="43"/>
      <c r="C250" s="211" t="s">
        <v>1370</v>
      </c>
      <c r="D250" s="211" t="s">
        <v>176</v>
      </c>
      <c r="E250" s="212" t="s">
        <v>443</v>
      </c>
      <c r="F250" s="213" t="s">
        <v>5670</v>
      </c>
      <c r="G250" s="214" t="s">
        <v>5561</v>
      </c>
      <c r="H250" s="215">
        <v>1</v>
      </c>
      <c r="I250" s="216"/>
      <c r="J250" s="217">
        <f>ROUND(I250*H250,2)</f>
        <v>0</v>
      </c>
      <c r="K250" s="213" t="s">
        <v>30</v>
      </c>
      <c r="L250" s="48"/>
      <c r="M250" s="218" t="s">
        <v>30</v>
      </c>
      <c r="N250" s="219" t="s">
        <v>44</v>
      </c>
      <c r="O250" s="88"/>
      <c r="P250" s="220">
        <f>O250*H250</f>
        <v>0</v>
      </c>
      <c r="Q250" s="220">
        <v>0</v>
      </c>
      <c r="R250" s="220">
        <f>Q250*H250</f>
        <v>0</v>
      </c>
      <c r="S250" s="220">
        <v>0</v>
      </c>
      <c r="T250" s="221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22" t="s">
        <v>181</v>
      </c>
      <c r="AT250" s="222" t="s">
        <v>176</v>
      </c>
      <c r="AU250" s="222" t="s">
        <v>82</v>
      </c>
      <c r="AY250" s="20" t="s">
        <v>175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20" t="s">
        <v>80</v>
      </c>
      <c r="BK250" s="223">
        <f>ROUND(I250*H250,2)</f>
        <v>0</v>
      </c>
      <c r="BL250" s="20" t="s">
        <v>181</v>
      </c>
      <c r="BM250" s="222" t="s">
        <v>1834</v>
      </c>
    </row>
    <row r="251" s="2" customFormat="1">
      <c r="A251" s="42"/>
      <c r="B251" s="43"/>
      <c r="C251" s="44"/>
      <c r="D251" s="224" t="s">
        <v>183</v>
      </c>
      <c r="E251" s="44"/>
      <c r="F251" s="225" t="s">
        <v>5670</v>
      </c>
      <c r="G251" s="44"/>
      <c r="H251" s="44"/>
      <c r="I251" s="226"/>
      <c r="J251" s="44"/>
      <c r="K251" s="44"/>
      <c r="L251" s="48"/>
      <c r="M251" s="227"/>
      <c r="N251" s="228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0" t="s">
        <v>183</v>
      </c>
      <c r="AU251" s="20" t="s">
        <v>82</v>
      </c>
    </row>
    <row r="252" s="2" customFormat="1" ht="16.5" customHeight="1">
      <c r="A252" s="42"/>
      <c r="B252" s="43"/>
      <c r="C252" s="211" t="s">
        <v>1376</v>
      </c>
      <c r="D252" s="211" t="s">
        <v>176</v>
      </c>
      <c r="E252" s="212" t="s">
        <v>449</v>
      </c>
      <c r="F252" s="213" t="s">
        <v>5671</v>
      </c>
      <c r="G252" s="214" t="s">
        <v>5561</v>
      </c>
      <c r="H252" s="215">
        <v>4</v>
      </c>
      <c r="I252" s="216"/>
      <c r="J252" s="217">
        <f>ROUND(I252*H252,2)</f>
        <v>0</v>
      </c>
      <c r="K252" s="213" t="s">
        <v>30</v>
      </c>
      <c r="L252" s="48"/>
      <c r="M252" s="218" t="s">
        <v>30</v>
      </c>
      <c r="N252" s="219" t="s">
        <v>44</v>
      </c>
      <c r="O252" s="88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22" t="s">
        <v>181</v>
      </c>
      <c r="AT252" s="222" t="s">
        <v>176</v>
      </c>
      <c r="AU252" s="222" t="s">
        <v>82</v>
      </c>
      <c r="AY252" s="20" t="s">
        <v>175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20" t="s">
        <v>80</v>
      </c>
      <c r="BK252" s="223">
        <f>ROUND(I252*H252,2)</f>
        <v>0</v>
      </c>
      <c r="BL252" s="20" t="s">
        <v>181</v>
      </c>
      <c r="BM252" s="222" t="s">
        <v>1845</v>
      </c>
    </row>
    <row r="253" s="2" customFormat="1">
      <c r="A253" s="42"/>
      <c r="B253" s="43"/>
      <c r="C253" s="44"/>
      <c r="D253" s="224" t="s">
        <v>183</v>
      </c>
      <c r="E253" s="44"/>
      <c r="F253" s="225" t="s">
        <v>5671</v>
      </c>
      <c r="G253" s="44"/>
      <c r="H253" s="44"/>
      <c r="I253" s="226"/>
      <c r="J253" s="44"/>
      <c r="K253" s="44"/>
      <c r="L253" s="48"/>
      <c r="M253" s="227"/>
      <c r="N253" s="228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0" t="s">
        <v>183</v>
      </c>
      <c r="AU253" s="20" t="s">
        <v>82</v>
      </c>
    </row>
    <row r="254" s="2" customFormat="1" ht="16.5" customHeight="1">
      <c r="A254" s="42"/>
      <c r="B254" s="43"/>
      <c r="C254" s="211" t="s">
        <v>1382</v>
      </c>
      <c r="D254" s="211" t="s">
        <v>176</v>
      </c>
      <c r="E254" s="212" t="s">
        <v>455</v>
      </c>
      <c r="F254" s="213" t="s">
        <v>5672</v>
      </c>
      <c r="G254" s="214" t="s">
        <v>5561</v>
      </c>
      <c r="H254" s="215">
        <v>1</v>
      </c>
      <c r="I254" s="216"/>
      <c r="J254" s="217">
        <f>ROUND(I254*H254,2)</f>
        <v>0</v>
      </c>
      <c r="K254" s="213" t="s">
        <v>30</v>
      </c>
      <c r="L254" s="48"/>
      <c r="M254" s="218" t="s">
        <v>30</v>
      </c>
      <c r="N254" s="219" t="s">
        <v>44</v>
      </c>
      <c r="O254" s="88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22" t="s">
        <v>181</v>
      </c>
      <c r="AT254" s="222" t="s">
        <v>176</v>
      </c>
      <c r="AU254" s="222" t="s">
        <v>82</v>
      </c>
      <c r="AY254" s="20" t="s">
        <v>175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0" t="s">
        <v>80</v>
      </c>
      <c r="BK254" s="223">
        <f>ROUND(I254*H254,2)</f>
        <v>0</v>
      </c>
      <c r="BL254" s="20" t="s">
        <v>181</v>
      </c>
      <c r="BM254" s="222" t="s">
        <v>1855</v>
      </c>
    </row>
    <row r="255" s="2" customFormat="1">
      <c r="A255" s="42"/>
      <c r="B255" s="43"/>
      <c r="C255" s="44"/>
      <c r="D255" s="224" t="s">
        <v>183</v>
      </c>
      <c r="E255" s="44"/>
      <c r="F255" s="225" t="s">
        <v>5672</v>
      </c>
      <c r="G255" s="44"/>
      <c r="H255" s="44"/>
      <c r="I255" s="226"/>
      <c r="J255" s="44"/>
      <c r="K255" s="44"/>
      <c r="L255" s="48"/>
      <c r="M255" s="227"/>
      <c r="N255" s="228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0" t="s">
        <v>183</v>
      </c>
      <c r="AU255" s="20" t="s">
        <v>82</v>
      </c>
    </row>
    <row r="256" s="2" customFormat="1" ht="16.5" customHeight="1">
      <c r="A256" s="42"/>
      <c r="B256" s="43"/>
      <c r="C256" s="211" t="s">
        <v>1389</v>
      </c>
      <c r="D256" s="211" t="s">
        <v>176</v>
      </c>
      <c r="E256" s="212" t="s">
        <v>5673</v>
      </c>
      <c r="F256" s="213" t="s">
        <v>5674</v>
      </c>
      <c r="G256" s="214" t="s">
        <v>567</v>
      </c>
      <c r="H256" s="215">
        <v>1</v>
      </c>
      <c r="I256" s="216"/>
      <c r="J256" s="217">
        <f>ROUND(I256*H256,2)</f>
        <v>0</v>
      </c>
      <c r="K256" s="213" t="s">
        <v>30</v>
      </c>
      <c r="L256" s="48"/>
      <c r="M256" s="218" t="s">
        <v>30</v>
      </c>
      <c r="N256" s="219" t="s">
        <v>44</v>
      </c>
      <c r="O256" s="88"/>
      <c r="P256" s="220">
        <f>O256*H256</f>
        <v>0</v>
      </c>
      <c r="Q256" s="220">
        <v>0</v>
      </c>
      <c r="R256" s="220">
        <f>Q256*H256</f>
        <v>0</v>
      </c>
      <c r="S256" s="220">
        <v>0</v>
      </c>
      <c r="T256" s="221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22" t="s">
        <v>181</v>
      </c>
      <c r="AT256" s="222" t="s">
        <v>176</v>
      </c>
      <c r="AU256" s="222" t="s">
        <v>82</v>
      </c>
      <c r="AY256" s="20" t="s">
        <v>175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20" t="s">
        <v>80</v>
      </c>
      <c r="BK256" s="223">
        <f>ROUND(I256*H256,2)</f>
        <v>0</v>
      </c>
      <c r="BL256" s="20" t="s">
        <v>181</v>
      </c>
      <c r="BM256" s="222" t="s">
        <v>1867</v>
      </c>
    </row>
    <row r="257" s="2" customFormat="1">
      <c r="A257" s="42"/>
      <c r="B257" s="43"/>
      <c r="C257" s="44"/>
      <c r="D257" s="224" t="s">
        <v>183</v>
      </c>
      <c r="E257" s="44"/>
      <c r="F257" s="225" t="s">
        <v>5674</v>
      </c>
      <c r="G257" s="44"/>
      <c r="H257" s="44"/>
      <c r="I257" s="226"/>
      <c r="J257" s="44"/>
      <c r="K257" s="44"/>
      <c r="L257" s="48"/>
      <c r="M257" s="227"/>
      <c r="N257" s="228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0" t="s">
        <v>183</v>
      </c>
      <c r="AU257" s="20" t="s">
        <v>82</v>
      </c>
    </row>
    <row r="258" s="2" customFormat="1" ht="16.5" customHeight="1">
      <c r="A258" s="42"/>
      <c r="B258" s="43"/>
      <c r="C258" s="211" t="s">
        <v>1403</v>
      </c>
      <c r="D258" s="211" t="s">
        <v>176</v>
      </c>
      <c r="E258" s="212" t="s">
        <v>462</v>
      </c>
      <c r="F258" s="213" t="s">
        <v>5675</v>
      </c>
      <c r="G258" s="214" t="s">
        <v>5561</v>
      </c>
      <c r="H258" s="215">
        <v>41</v>
      </c>
      <c r="I258" s="216"/>
      <c r="J258" s="217">
        <f>ROUND(I258*H258,2)</f>
        <v>0</v>
      </c>
      <c r="K258" s="213" t="s">
        <v>30</v>
      </c>
      <c r="L258" s="48"/>
      <c r="M258" s="218" t="s">
        <v>30</v>
      </c>
      <c r="N258" s="219" t="s">
        <v>44</v>
      </c>
      <c r="O258" s="88"/>
      <c r="P258" s="220">
        <f>O258*H258</f>
        <v>0</v>
      </c>
      <c r="Q258" s="220">
        <v>0</v>
      </c>
      <c r="R258" s="220">
        <f>Q258*H258</f>
        <v>0</v>
      </c>
      <c r="S258" s="220">
        <v>0</v>
      </c>
      <c r="T258" s="221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22" t="s">
        <v>181</v>
      </c>
      <c r="AT258" s="222" t="s">
        <v>176</v>
      </c>
      <c r="AU258" s="222" t="s">
        <v>82</v>
      </c>
      <c r="AY258" s="20" t="s">
        <v>175</v>
      </c>
      <c r="BE258" s="223">
        <f>IF(N258="základní",J258,0)</f>
        <v>0</v>
      </c>
      <c r="BF258" s="223">
        <f>IF(N258="snížená",J258,0)</f>
        <v>0</v>
      </c>
      <c r="BG258" s="223">
        <f>IF(N258="zákl. přenesená",J258,0)</f>
        <v>0</v>
      </c>
      <c r="BH258" s="223">
        <f>IF(N258="sníž. přenesená",J258,0)</f>
        <v>0</v>
      </c>
      <c r="BI258" s="223">
        <f>IF(N258="nulová",J258,0)</f>
        <v>0</v>
      </c>
      <c r="BJ258" s="20" t="s">
        <v>80</v>
      </c>
      <c r="BK258" s="223">
        <f>ROUND(I258*H258,2)</f>
        <v>0</v>
      </c>
      <c r="BL258" s="20" t="s">
        <v>181</v>
      </c>
      <c r="BM258" s="222" t="s">
        <v>1880</v>
      </c>
    </row>
    <row r="259" s="2" customFormat="1">
      <c r="A259" s="42"/>
      <c r="B259" s="43"/>
      <c r="C259" s="44"/>
      <c r="D259" s="224" t="s">
        <v>183</v>
      </c>
      <c r="E259" s="44"/>
      <c r="F259" s="225" t="s">
        <v>5675</v>
      </c>
      <c r="G259" s="44"/>
      <c r="H259" s="44"/>
      <c r="I259" s="226"/>
      <c r="J259" s="44"/>
      <c r="K259" s="44"/>
      <c r="L259" s="48"/>
      <c r="M259" s="227"/>
      <c r="N259" s="228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0" t="s">
        <v>183</v>
      </c>
      <c r="AU259" s="20" t="s">
        <v>82</v>
      </c>
    </row>
    <row r="260" s="2" customFormat="1" ht="16.5" customHeight="1">
      <c r="A260" s="42"/>
      <c r="B260" s="43"/>
      <c r="C260" s="211" t="s">
        <v>1408</v>
      </c>
      <c r="D260" s="211" t="s">
        <v>176</v>
      </c>
      <c r="E260" s="212" t="s">
        <v>470</v>
      </c>
      <c r="F260" s="213" t="s">
        <v>5676</v>
      </c>
      <c r="G260" s="214" t="s">
        <v>247</v>
      </c>
      <c r="H260" s="215">
        <v>100</v>
      </c>
      <c r="I260" s="216"/>
      <c r="J260" s="217">
        <f>ROUND(I260*H260,2)</f>
        <v>0</v>
      </c>
      <c r="K260" s="213" t="s">
        <v>30</v>
      </c>
      <c r="L260" s="48"/>
      <c r="M260" s="218" t="s">
        <v>30</v>
      </c>
      <c r="N260" s="219" t="s">
        <v>44</v>
      </c>
      <c r="O260" s="88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22" t="s">
        <v>181</v>
      </c>
      <c r="AT260" s="222" t="s">
        <v>176</v>
      </c>
      <c r="AU260" s="222" t="s">
        <v>82</v>
      </c>
      <c r="AY260" s="20" t="s">
        <v>175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20" t="s">
        <v>80</v>
      </c>
      <c r="BK260" s="223">
        <f>ROUND(I260*H260,2)</f>
        <v>0</v>
      </c>
      <c r="BL260" s="20" t="s">
        <v>181</v>
      </c>
      <c r="BM260" s="222" t="s">
        <v>1896</v>
      </c>
    </row>
    <row r="261" s="2" customFormat="1">
      <c r="A261" s="42"/>
      <c r="B261" s="43"/>
      <c r="C261" s="44"/>
      <c r="D261" s="224" t="s">
        <v>183</v>
      </c>
      <c r="E261" s="44"/>
      <c r="F261" s="225" t="s">
        <v>5676</v>
      </c>
      <c r="G261" s="44"/>
      <c r="H261" s="44"/>
      <c r="I261" s="226"/>
      <c r="J261" s="44"/>
      <c r="K261" s="44"/>
      <c r="L261" s="48"/>
      <c r="M261" s="227"/>
      <c r="N261" s="228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0" t="s">
        <v>183</v>
      </c>
      <c r="AU261" s="20" t="s">
        <v>82</v>
      </c>
    </row>
    <row r="262" s="2" customFormat="1" ht="16.5" customHeight="1">
      <c r="A262" s="42"/>
      <c r="B262" s="43"/>
      <c r="C262" s="211" t="s">
        <v>1420</v>
      </c>
      <c r="D262" s="211" t="s">
        <v>176</v>
      </c>
      <c r="E262" s="212" t="s">
        <v>5677</v>
      </c>
      <c r="F262" s="213" t="s">
        <v>5678</v>
      </c>
      <c r="G262" s="214" t="s">
        <v>247</v>
      </c>
      <c r="H262" s="215">
        <v>980</v>
      </c>
      <c r="I262" s="216"/>
      <c r="J262" s="217">
        <f>ROUND(I262*H262,2)</f>
        <v>0</v>
      </c>
      <c r="K262" s="213" t="s">
        <v>30</v>
      </c>
      <c r="L262" s="48"/>
      <c r="M262" s="218" t="s">
        <v>30</v>
      </c>
      <c r="N262" s="219" t="s">
        <v>44</v>
      </c>
      <c r="O262" s="88"/>
      <c r="P262" s="220">
        <f>O262*H262</f>
        <v>0</v>
      </c>
      <c r="Q262" s="220">
        <v>0</v>
      </c>
      <c r="R262" s="220">
        <f>Q262*H262</f>
        <v>0</v>
      </c>
      <c r="S262" s="220">
        <v>0</v>
      </c>
      <c r="T262" s="221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22" t="s">
        <v>181</v>
      </c>
      <c r="AT262" s="222" t="s">
        <v>176</v>
      </c>
      <c r="AU262" s="222" t="s">
        <v>82</v>
      </c>
      <c r="AY262" s="20" t="s">
        <v>175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0" t="s">
        <v>80</v>
      </c>
      <c r="BK262" s="223">
        <f>ROUND(I262*H262,2)</f>
        <v>0</v>
      </c>
      <c r="BL262" s="20" t="s">
        <v>181</v>
      </c>
      <c r="BM262" s="222" t="s">
        <v>1909</v>
      </c>
    </row>
    <row r="263" s="2" customFormat="1">
      <c r="A263" s="42"/>
      <c r="B263" s="43"/>
      <c r="C263" s="44"/>
      <c r="D263" s="224" t="s">
        <v>183</v>
      </c>
      <c r="E263" s="44"/>
      <c r="F263" s="225" t="s">
        <v>5678</v>
      </c>
      <c r="G263" s="44"/>
      <c r="H263" s="44"/>
      <c r="I263" s="226"/>
      <c r="J263" s="44"/>
      <c r="K263" s="44"/>
      <c r="L263" s="48"/>
      <c r="M263" s="227"/>
      <c r="N263" s="228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0" t="s">
        <v>183</v>
      </c>
      <c r="AU263" s="20" t="s">
        <v>82</v>
      </c>
    </row>
    <row r="264" s="2" customFormat="1" ht="16.5" customHeight="1">
      <c r="A264" s="42"/>
      <c r="B264" s="43"/>
      <c r="C264" s="211" t="s">
        <v>1427</v>
      </c>
      <c r="D264" s="211" t="s">
        <v>176</v>
      </c>
      <c r="E264" s="212" t="s">
        <v>512</v>
      </c>
      <c r="F264" s="213" t="s">
        <v>5679</v>
      </c>
      <c r="G264" s="214" t="s">
        <v>247</v>
      </c>
      <c r="H264" s="215">
        <v>200</v>
      </c>
      <c r="I264" s="216"/>
      <c r="J264" s="217">
        <f>ROUND(I264*H264,2)</f>
        <v>0</v>
      </c>
      <c r="K264" s="213" t="s">
        <v>30</v>
      </c>
      <c r="L264" s="48"/>
      <c r="M264" s="218" t="s">
        <v>30</v>
      </c>
      <c r="N264" s="219" t="s">
        <v>44</v>
      </c>
      <c r="O264" s="88"/>
      <c r="P264" s="220">
        <f>O264*H264</f>
        <v>0</v>
      </c>
      <c r="Q264" s="220">
        <v>0</v>
      </c>
      <c r="R264" s="220">
        <f>Q264*H264</f>
        <v>0</v>
      </c>
      <c r="S264" s="220">
        <v>0</v>
      </c>
      <c r="T264" s="221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22" t="s">
        <v>181</v>
      </c>
      <c r="AT264" s="222" t="s">
        <v>176</v>
      </c>
      <c r="AU264" s="222" t="s">
        <v>82</v>
      </c>
      <c r="AY264" s="20" t="s">
        <v>175</v>
      </c>
      <c r="BE264" s="223">
        <f>IF(N264="základní",J264,0)</f>
        <v>0</v>
      </c>
      <c r="BF264" s="223">
        <f>IF(N264="snížená",J264,0)</f>
        <v>0</v>
      </c>
      <c r="BG264" s="223">
        <f>IF(N264="zákl. přenesená",J264,0)</f>
        <v>0</v>
      </c>
      <c r="BH264" s="223">
        <f>IF(N264="sníž. přenesená",J264,0)</f>
        <v>0</v>
      </c>
      <c r="BI264" s="223">
        <f>IF(N264="nulová",J264,0)</f>
        <v>0</v>
      </c>
      <c r="BJ264" s="20" t="s">
        <v>80</v>
      </c>
      <c r="BK264" s="223">
        <f>ROUND(I264*H264,2)</f>
        <v>0</v>
      </c>
      <c r="BL264" s="20" t="s">
        <v>181</v>
      </c>
      <c r="BM264" s="222" t="s">
        <v>1918</v>
      </c>
    </row>
    <row r="265" s="2" customFormat="1">
      <c r="A265" s="42"/>
      <c r="B265" s="43"/>
      <c r="C265" s="44"/>
      <c r="D265" s="224" t="s">
        <v>183</v>
      </c>
      <c r="E265" s="44"/>
      <c r="F265" s="225" t="s">
        <v>5679</v>
      </c>
      <c r="G265" s="44"/>
      <c r="H265" s="44"/>
      <c r="I265" s="226"/>
      <c r="J265" s="44"/>
      <c r="K265" s="44"/>
      <c r="L265" s="48"/>
      <c r="M265" s="227"/>
      <c r="N265" s="228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0" t="s">
        <v>183</v>
      </c>
      <c r="AU265" s="20" t="s">
        <v>82</v>
      </c>
    </row>
    <row r="266" s="2" customFormat="1" ht="16.5" customHeight="1">
      <c r="A266" s="42"/>
      <c r="B266" s="43"/>
      <c r="C266" s="211" t="s">
        <v>1437</v>
      </c>
      <c r="D266" s="211" t="s">
        <v>176</v>
      </c>
      <c r="E266" s="212" t="s">
        <v>521</v>
      </c>
      <c r="F266" s="213" t="s">
        <v>5680</v>
      </c>
      <c r="G266" s="214" t="s">
        <v>5561</v>
      </c>
      <c r="H266" s="215">
        <v>800</v>
      </c>
      <c r="I266" s="216"/>
      <c r="J266" s="217">
        <f>ROUND(I266*H266,2)</f>
        <v>0</v>
      </c>
      <c r="K266" s="213" t="s">
        <v>30</v>
      </c>
      <c r="L266" s="48"/>
      <c r="M266" s="218" t="s">
        <v>30</v>
      </c>
      <c r="N266" s="219" t="s">
        <v>44</v>
      </c>
      <c r="O266" s="88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22" t="s">
        <v>181</v>
      </c>
      <c r="AT266" s="222" t="s">
        <v>176</v>
      </c>
      <c r="AU266" s="222" t="s">
        <v>82</v>
      </c>
      <c r="AY266" s="20" t="s">
        <v>175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20" t="s">
        <v>80</v>
      </c>
      <c r="BK266" s="223">
        <f>ROUND(I266*H266,2)</f>
        <v>0</v>
      </c>
      <c r="BL266" s="20" t="s">
        <v>181</v>
      </c>
      <c r="BM266" s="222" t="s">
        <v>1927</v>
      </c>
    </row>
    <row r="267" s="2" customFormat="1">
      <c r="A267" s="42"/>
      <c r="B267" s="43"/>
      <c r="C267" s="44"/>
      <c r="D267" s="224" t="s">
        <v>183</v>
      </c>
      <c r="E267" s="44"/>
      <c r="F267" s="225" t="s">
        <v>5680</v>
      </c>
      <c r="G267" s="44"/>
      <c r="H267" s="44"/>
      <c r="I267" s="226"/>
      <c r="J267" s="44"/>
      <c r="K267" s="44"/>
      <c r="L267" s="48"/>
      <c r="M267" s="227"/>
      <c r="N267" s="228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0" t="s">
        <v>183</v>
      </c>
      <c r="AU267" s="20" t="s">
        <v>82</v>
      </c>
    </row>
    <row r="268" s="2" customFormat="1" ht="16.5" customHeight="1">
      <c r="A268" s="42"/>
      <c r="B268" s="43"/>
      <c r="C268" s="211" t="s">
        <v>1442</v>
      </c>
      <c r="D268" s="211" t="s">
        <v>176</v>
      </c>
      <c r="E268" s="212" t="s">
        <v>528</v>
      </c>
      <c r="F268" s="213" t="s">
        <v>5681</v>
      </c>
      <c r="G268" s="214" t="s">
        <v>5561</v>
      </c>
      <c r="H268" s="215">
        <v>1</v>
      </c>
      <c r="I268" s="216"/>
      <c r="J268" s="217">
        <f>ROUND(I268*H268,2)</f>
        <v>0</v>
      </c>
      <c r="K268" s="213" t="s">
        <v>30</v>
      </c>
      <c r="L268" s="48"/>
      <c r="M268" s="218" t="s">
        <v>30</v>
      </c>
      <c r="N268" s="219" t="s">
        <v>44</v>
      </c>
      <c r="O268" s="88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22" t="s">
        <v>181</v>
      </c>
      <c r="AT268" s="222" t="s">
        <v>176</v>
      </c>
      <c r="AU268" s="222" t="s">
        <v>82</v>
      </c>
      <c r="AY268" s="20" t="s">
        <v>175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20" t="s">
        <v>80</v>
      </c>
      <c r="BK268" s="223">
        <f>ROUND(I268*H268,2)</f>
        <v>0</v>
      </c>
      <c r="BL268" s="20" t="s">
        <v>181</v>
      </c>
      <c r="BM268" s="222" t="s">
        <v>1936</v>
      </c>
    </row>
    <row r="269" s="2" customFormat="1">
      <c r="A269" s="42"/>
      <c r="B269" s="43"/>
      <c r="C269" s="44"/>
      <c r="D269" s="224" t="s">
        <v>183</v>
      </c>
      <c r="E269" s="44"/>
      <c r="F269" s="225" t="s">
        <v>5681</v>
      </c>
      <c r="G269" s="44"/>
      <c r="H269" s="44"/>
      <c r="I269" s="226"/>
      <c r="J269" s="44"/>
      <c r="K269" s="44"/>
      <c r="L269" s="48"/>
      <c r="M269" s="227"/>
      <c r="N269" s="228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0" t="s">
        <v>183</v>
      </c>
      <c r="AU269" s="20" t="s">
        <v>82</v>
      </c>
    </row>
    <row r="270" s="2" customFormat="1" ht="16.5" customHeight="1">
      <c r="A270" s="42"/>
      <c r="B270" s="43"/>
      <c r="C270" s="211" t="s">
        <v>1449</v>
      </c>
      <c r="D270" s="211" t="s">
        <v>176</v>
      </c>
      <c r="E270" s="212" t="s">
        <v>534</v>
      </c>
      <c r="F270" s="213" t="s">
        <v>5682</v>
      </c>
      <c r="G270" s="214" t="s">
        <v>5561</v>
      </c>
      <c r="H270" s="215">
        <v>1</v>
      </c>
      <c r="I270" s="216"/>
      <c r="J270" s="217">
        <f>ROUND(I270*H270,2)</f>
        <v>0</v>
      </c>
      <c r="K270" s="213" t="s">
        <v>30</v>
      </c>
      <c r="L270" s="48"/>
      <c r="M270" s="218" t="s">
        <v>30</v>
      </c>
      <c r="N270" s="219" t="s">
        <v>44</v>
      </c>
      <c r="O270" s="88"/>
      <c r="P270" s="220">
        <f>O270*H270</f>
        <v>0</v>
      </c>
      <c r="Q270" s="220">
        <v>0</v>
      </c>
      <c r="R270" s="220">
        <f>Q270*H270</f>
        <v>0</v>
      </c>
      <c r="S270" s="220">
        <v>0</v>
      </c>
      <c r="T270" s="221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22" t="s">
        <v>181</v>
      </c>
      <c r="AT270" s="222" t="s">
        <v>176</v>
      </c>
      <c r="AU270" s="222" t="s">
        <v>82</v>
      </c>
      <c r="AY270" s="20" t="s">
        <v>175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20" t="s">
        <v>80</v>
      </c>
      <c r="BK270" s="223">
        <f>ROUND(I270*H270,2)</f>
        <v>0</v>
      </c>
      <c r="BL270" s="20" t="s">
        <v>181</v>
      </c>
      <c r="BM270" s="222" t="s">
        <v>1949</v>
      </c>
    </row>
    <row r="271" s="2" customFormat="1">
      <c r="A271" s="42"/>
      <c r="B271" s="43"/>
      <c r="C271" s="44"/>
      <c r="D271" s="224" t="s">
        <v>183</v>
      </c>
      <c r="E271" s="44"/>
      <c r="F271" s="225" t="s">
        <v>5682</v>
      </c>
      <c r="G271" s="44"/>
      <c r="H271" s="44"/>
      <c r="I271" s="226"/>
      <c r="J271" s="44"/>
      <c r="K271" s="44"/>
      <c r="L271" s="48"/>
      <c r="M271" s="227"/>
      <c r="N271" s="228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0" t="s">
        <v>183</v>
      </c>
      <c r="AU271" s="20" t="s">
        <v>82</v>
      </c>
    </row>
    <row r="272" s="2" customFormat="1" ht="16.5" customHeight="1">
      <c r="A272" s="42"/>
      <c r="B272" s="43"/>
      <c r="C272" s="211" t="s">
        <v>1454</v>
      </c>
      <c r="D272" s="211" t="s">
        <v>176</v>
      </c>
      <c r="E272" s="212" t="s">
        <v>5683</v>
      </c>
      <c r="F272" s="213" t="s">
        <v>5684</v>
      </c>
      <c r="G272" s="214" t="s">
        <v>247</v>
      </c>
      <c r="H272" s="215">
        <v>146</v>
      </c>
      <c r="I272" s="216"/>
      <c r="J272" s="217">
        <f>ROUND(I272*H272,2)</f>
        <v>0</v>
      </c>
      <c r="K272" s="213" t="s">
        <v>30</v>
      </c>
      <c r="L272" s="48"/>
      <c r="M272" s="218" t="s">
        <v>30</v>
      </c>
      <c r="N272" s="219" t="s">
        <v>44</v>
      </c>
      <c r="O272" s="88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22" t="s">
        <v>181</v>
      </c>
      <c r="AT272" s="222" t="s">
        <v>176</v>
      </c>
      <c r="AU272" s="222" t="s">
        <v>82</v>
      </c>
      <c r="AY272" s="20" t="s">
        <v>175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0" t="s">
        <v>80</v>
      </c>
      <c r="BK272" s="223">
        <f>ROUND(I272*H272,2)</f>
        <v>0</v>
      </c>
      <c r="BL272" s="20" t="s">
        <v>181</v>
      </c>
      <c r="BM272" s="222" t="s">
        <v>1963</v>
      </c>
    </row>
    <row r="273" s="2" customFormat="1">
      <c r="A273" s="42"/>
      <c r="B273" s="43"/>
      <c r="C273" s="44"/>
      <c r="D273" s="224" t="s">
        <v>183</v>
      </c>
      <c r="E273" s="44"/>
      <c r="F273" s="225" t="s">
        <v>5684</v>
      </c>
      <c r="G273" s="44"/>
      <c r="H273" s="44"/>
      <c r="I273" s="226"/>
      <c r="J273" s="44"/>
      <c r="K273" s="44"/>
      <c r="L273" s="48"/>
      <c r="M273" s="227"/>
      <c r="N273" s="228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0" t="s">
        <v>183</v>
      </c>
      <c r="AU273" s="20" t="s">
        <v>82</v>
      </c>
    </row>
    <row r="274" s="2" customFormat="1" ht="16.5" customHeight="1">
      <c r="A274" s="42"/>
      <c r="B274" s="43"/>
      <c r="C274" s="211" t="s">
        <v>1466</v>
      </c>
      <c r="D274" s="211" t="s">
        <v>176</v>
      </c>
      <c r="E274" s="212" t="s">
        <v>5685</v>
      </c>
      <c r="F274" s="213" t="s">
        <v>5686</v>
      </c>
      <c r="G274" s="214" t="s">
        <v>247</v>
      </c>
      <c r="H274" s="215">
        <v>26</v>
      </c>
      <c r="I274" s="216"/>
      <c r="J274" s="217">
        <f>ROUND(I274*H274,2)</f>
        <v>0</v>
      </c>
      <c r="K274" s="213" t="s">
        <v>30</v>
      </c>
      <c r="L274" s="48"/>
      <c r="M274" s="218" t="s">
        <v>30</v>
      </c>
      <c r="N274" s="219" t="s">
        <v>44</v>
      </c>
      <c r="O274" s="88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22" t="s">
        <v>181</v>
      </c>
      <c r="AT274" s="222" t="s">
        <v>176</v>
      </c>
      <c r="AU274" s="222" t="s">
        <v>82</v>
      </c>
      <c r="AY274" s="20" t="s">
        <v>175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20" t="s">
        <v>80</v>
      </c>
      <c r="BK274" s="223">
        <f>ROUND(I274*H274,2)</f>
        <v>0</v>
      </c>
      <c r="BL274" s="20" t="s">
        <v>181</v>
      </c>
      <c r="BM274" s="222" t="s">
        <v>1977</v>
      </c>
    </row>
    <row r="275" s="2" customFormat="1">
      <c r="A275" s="42"/>
      <c r="B275" s="43"/>
      <c r="C275" s="44"/>
      <c r="D275" s="224" t="s">
        <v>183</v>
      </c>
      <c r="E275" s="44"/>
      <c r="F275" s="225" t="s">
        <v>5686</v>
      </c>
      <c r="G275" s="44"/>
      <c r="H275" s="44"/>
      <c r="I275" s="226"/>
      <c r="J275" s="44"/>
      <c r="K275" s="44"/>
      <c r="L275" s="48"/>
      <c r="M275" s="227"/>
      <c r="N275" s="228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0" t="s">
        <v>183</v>
      </c>
      <c r="AU275" s="20" t="s">
        <v>82</v>
      </c>
    </row>
    <row r="276" s="2" customFormat="1" ht="16.5" customHeight="1">
      <c r="A276" s="42"/>
      <c r="B276" s="43"/>
      <c r="C276" s="211" t="s">
        <v>1471</v>
      </c>
      <c r="D276" s="211" t="s">
        <v>176</v>
      </c>
      <c r="E276" s="212" t="s">
        <v>540</v>
      </c>
      <c r="F276" s="213" t="s">
        <v>5687</v>
      </c>
      <c r="G276" s="214" t="s">
        <v>5561</v>
      </c>
      <c r="H276" s="215">
        <v>8</v>
      </c>
      <c r="I276" s="216"/>
      <c r="J276" s="217">
        <f>ROUND(I276*H276,2)</f>
        <v>0</v>
      </c>
      <c r="K276" s="213" t="s">
        <v>30</v>
      </c>
      <c r="L276" s="48"/>
      <c r="M276" s="218" t="s">
        <v>30</v>
      </c>
      <c r="N276" s="219" t="s">
        <v>44</v>
      </c>
      <c r="O276" s="88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22" t="s">
        <v>181</v>
      </c>
      <c r="AT276" s="222" t="s">
        <v>176</v>
      </c>
      <c r="AU276" s="222" t="s">
        <v>82</v>
      </c>
      <c r="AY276" s="20" t="s">
        <v>175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0" t="s">
        <v>80</v>
      </c>
      <c r="BK276" s="223">
        <f>ROUND(I276*H276,2)</f>
        <v>0</v>
      </c>
      <c r="BL276" s="20" t="s">
        <v>181</v>
      </c>
      <c r="BM276" s="222" t="s">
        <v>1993</v>
      </c>
    </row>
    <row r="277" s="2" customFormat="1">
      <c r="A277" s="42"/>
      <c r="B277" s="43"/>
      <c r="C277" s="44"/>
      <c r="D277" s="224" t="s">
        <v>183</v>
      </c>
      <c r="E277" s="44"/>
      <c r="F277" s="225" t="s">
        <v>5687</v>
      </c>
      <c r="G277" s="44"/>
      <c r="H277" s="44"/>
      <c r="I277" s="226"/>
      <c r="J277" s="44"/>
      <c r="K277" s="44"/>
      <c r="L277" s="48"/>
      <c r="M277" s="227"/>
      <c r="N277" s="228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0" t="s">
        <v>183</v>
      </c>
      <c r="AU277" s="20" t="s">
        <v>82</v>
      </c>
    </row>
    <row r="278" s="2" customFormat="1" ht="16.5" customHeight="1">
      <c r="A278" s="42"/>
      <c r="B278" s="43"/>
      <c r="C278" s="211" t="s">
        <v>1478</v>
      </c>
      <c r="D278" s="211" t="s">
        <v>176</v>
      </c>
      <c r="E278" s="212" t="s">
        <v>5688</v>
      </c>
      <c r="F278" s="213" t="s">
        <v>5689</v>
      </c>
      <c r="G278" s="214" t="s">
        <v>567</v>
      </c>
      <c r="H278" s="215">
        <v>8</v>
      </c>
      <c r="I278" s="216"/>
      <c r="J278" s="217">
        <f>ROUND(I278*H278,2)</f>
        <v>0</v>
      </c>
      <c r="K278" s="213" t="s">
        <v>30</v>
      </c>
      <c r="L278" s="48"/>
      <c r="M278" s="218" t="s">
        <v>30</v>
      </c>
      <c r="N278" s="219" t="s">
        <v>44</v>
      </c>
      <c r="O278" s="88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22" t="s">
        <v>181</v>
      </c>
      <c r="AT278" s="222" t="s">
        <v>176</v>
      </c>
      <c r="AU278" s="222" t="s">
        <v>82</v>
      </c>
      <c r="AY278" s="20" t="s">
        <v>175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20" t="s">
        <v>80</v>
      </c>
      <c r="BK278" s="223">
        <f>ROUND(I278*H278,2)</f>
        <v>0</v>
      </c>
      <c r="BL278" s="20" t="s">
        <v>181</v>
      </c>
      <c r="BM278" s="222" t="s">
        <v>2005</v>
      </c>
    </row>
    <row r="279" s="2" customFormat="1">
      <c r="A279" s="42"/>
      <c r="B279" s="43"/>
      <c r="C279" s="44"/>
      <c r="D279" s="224" t="s">
        <v>183</v>
      </c>
      <c r="E279" s="44"/>
      <c r="F279" s="225" t="s">
        <v>5689</v>
      </c>
      <c r="G279" s="44"/>
      <c r="H279" s="44"/>
      <c r="I279" s="226"/>
      <c r="J279" s="44"/>
      <c r="K279" s="44"/>
      <c r="L279" s="48"/>
      <c r="M279" s="227"/>
      <c r="N279" s="228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0" t="s">
        <v>183</v>
      </c>
      <c r="AU279" s="20" t="s">
        <v>82</v>
      </c>
    </row>
    <row r="280" s="2" customFormat="1" ht="21.75" customHeight="1">
      <c r="A280" s="42"/>
      <c r="B280" s="43"/>
      <c r="C280" s="211" t="s">
        <v>1483</v>
      </c>
      <c r="D280" s="211" t="s">
        <v>176</v>
      </c>
      <c r="E280" s="212" t="s">
        <v>5690</v>
      </c>
      <c r="F280" s="213" t="s">
        <v>5691</v>
      </c>
      <c r="G280" s="214" t="s">
        <v>567</v>
      </c>
      <c r="H280" s="215">
        <v>40</v>
      </c>
      <c r="I280" s="216"/>
      <c r="J280" s="217">
        <f>ROUND(I280*H280,2)</f>
        <v>0</v>
      </c>
      <c r="K280" s="213" t="s">
        <v>30</v>
      </c>
      <c r="L280" s="48"/>
      <c r="M280" s="218" t="s">
        <v>30</v>
      </c>
      <c r="N280" s="219" t="s">
        <v>44</v>
      </c>
      <c r="O280" s="88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22" t="s">
        <v>181</v>
      </c>
      <c r="AT280" s="222" t="s">
        <v>176</v>
      </c>
      <c r="AU280" s="222" t="s">
        <v>82</v>
      </c>
      <c r="AY280" s="20" t="s">
        <v>175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20" t="s">
        <v>80</v>
      </c>
      <c r="BK280" s="223">
        <f>ROUND(I280*H280,2)</f>
        <v>0</v>
      </c>
      <c r="BL280" s="20" t="s">
        <v>181</v>
      </c>
      <c r="BM280" s="222" t="s">
        <v>2015</v>
      </c>
    </row>
    <row r="281" s="2" customFormat="1">
      <c r="A281" s="42"/>
      <c r="B281" s="43"/>
      <c r="C281" s="44"/>
      <c r="D281" s="224" t="s">
        <v>183</v>
      </c>
      <c r="E281" s="44"/>
      <c r="F281" s="225" t="s">
        <v>5691</v>
      </c>
      <c r="G281" s="44"/>
      <c r="H281" s="44"/>
      <c r="I281" s="226"/>
      <c r="J281" s="44"/>
      <c r="K281" s="44"/>
      <c r="L281" s="48"/>
      <c r="M281" s="227"/>
      <c r="N281" s="228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0" t="s">
        <v>183</v>
      </c>
      <c r="AU281" s="20" t="s">
        <v>82</v>
      </c>
    </row>
    <row r="282" s="2" customFormat="1" ht="16.5" customHeight="1">
      <c r="A282" s="42"/>
      <c r="B282" s="43"/>
      <c r="C282" s="211" t="s">
        <v>1498</v>
      </c>
      <c r="D282" s="211" t="s">
        <v>176</v>
      </c>
      <c r="E282" s="212" t="s">
        <v>5692</v>
      </c>
      <c r="F282" s="213" t="s">
        <v>5693</v>
      </c>
      <c r="G282" s="214" t="s">
        <v>247</v>
      </c>
      <c r="H282" s="215">
        <v>40</v>
      </c>
      <c r="I282" s="216"/>
      <c r="J282" s="217">
        <f>ROUND(I282*H282,2)</f>
        <v>0</v>
      </c>
      <c r="K282" s="213" t="s">
        <v>30</v>
      </c>
      <c r="L282" s="48"/>
      <c r="M282" s="218" t="s">
        <v>30</v>
      </c>
      <c r="N282" s="219" t="s">
        <v>44</v>
      </c>
      <c r="O282" s="88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22" t="s">
        <v>181</v>
      </c>
      <c r="AT282" s="222" t="s">
        <v>176</v>
      </c>
      <c r="AU282" s="222" t="s">
        <v>82</v>
      </c>
      <c r="AY282" s="20" t="s">
        <v>175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20" t="s">
        <v>80</v>
      </c>
      <c r="BK282" s="223">
        <f>ROUND(I282*H282,2)</f>
        <v>0</v>
      </c>
      <c r="BL282" s="20" t="s">
        <v>181</v>
      </c>
      <c r="BM282" s="222" t="s">
        <v>2032</v>
      </c>
    </row>
    <row r="283" s="2" customFormat="1">
      <c r="A283" s="42"/>
      <c r="B283" s="43"/>
      <c r="C283" s="44"/>
      <c r="D283" s="224" t="s">
        <v>183</v>
      </c>
      <c r="E283" s="44"/>
      <c r="F283" s="225" t="s">
        <v>5693</v>
      </c>
      <c r="G283" s="44"/>
      <c r="H283" s="44"/>
      <c r="I283" s="226"/>
      <c r="J283" s="44"/>
      <c r="K283" s="44"/>
      <c r="L283" s="48"/>
      <c r="M283" s="227"/>
      <c r="N283" s="228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0" t="s">
        <v>183</v>
      </c>
      <c r="AU283" s="20" t="s">
        <v>82</v>
      </c>
    </row>
    <row r="284" s="2" customFormat="1" ht="16.5" customHeight="1">
      <c r="A284" s="42"/>
      <c r="B284" s="43"/>
      <c r="C284" s="211" t="s">
        <v>1503</v>
      </c>
      <c r="D284" s="211" t="s">
        <v>176</v>
      </c>
      <c r="E284" s="212" t="s">
        <v>550</v>
      </c>
      <c r="F284" s="213" t="s">
        <v>5694</v>
      </c>
      <c r="G284" s="214" t="s">
        <v>247</v>
      </c>
      <c r="H284" s="215">
        <v>214</v>
      </c>
      <c r="I284" s="216"/>
      <c r="J284" s="217">
        <f>ROUND(I284*H284,2)</f>
        <v>0</v>
      </c>
      <c r="K284" s="213" t="s">
        <v>30</v>
      </c>
      <c r="L284" s="48"/>
      <c r="M284" s="218" t="s">
        <v>30</v>
      </c>
      <c r="N284" s="219" t="s">
        <v>44</v>
      </c>
      <c r="O284" s="88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22" t="s">
        <v>181</v>
      </c>
      <c r="AT284" s="222" t="s">
        <v>176</v>
      </c>
      <c r="AU284" s="222" t="s">
        <v>82</v>
      </c>
      <c r="AY284" s="20" t="s">
        <v>175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20" t="s">
        <v>80</v>
      </c>
      <c r="BK284" s="223">
        <f>ROUND(I284*H284,2)</f>
        <v>0</v>
      </c>
      <c r="BL284" s="20" t="s">
        <v>181</v>
      </c>
      <c r="BM284" s="222" t="s">
        <v>2044</v>
      </c>
    </row>
    <row r="285" s="2" customFormat="1">
      <c r="A285" s="42"/>
      <c r="B285" s="43"/>
      <c r="C285" s="44"/>
      <c r="D285" s="224" t="s">
        <v>183</v>
      </c>
      <c r="E285" s="44"/>
      <c r="F285" s="225" t="s">
        <v>5694</v>
      </c>
      <c r="G285" s="44"/>
      <c r="H285" s="44"/>
      <c r="I285" s="226"/>
      <c r="J285" s="44"/>
      <c r="K285" s="44"/>
      <c r="L285" s="48"/>
      <c r="M285" s="227"/>
      <c r="N285" s="228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0" t="s">
        <v>183</v>
      </c>
      <c r="AU285" s="20" t="s">
        <v>82</v>
      </c>
    </row>
    <row r="286" s="2" customFormat="1">
      <c r="A286" s="42"/>
      <c r="B286" s="43"/>
      <c r="C286" s="44"/>
      <c r="D286" s="224" t="s">
        <v>311</v>
      </c>
      <c r="E286" s="44"/>
      <c r="F286" s="274" t="s">
        <v>5695</v>
      </c>
      <c r="G286" s="44"/>
      <c r="H286" s="44"/>
      <c r="I286" s="226"/>
      <c r="J286" s="44"/>
      <c r="K286" s="44"/>
      <c r="L286" s="48"/>
      <c r="M286" s="227"/>
      <c r="N286" s="228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0" t="s">
        <v>311</v>
      </c>
      <c r="AU286" s="20" t="s">
        <v>82</v>
      </c>
    </row>
    <row r="287" s="2" customFormat="1" ht="16.5" customHeight="1">
      <c r="A287" s="42"/>
      <c r="B287" s="43"/>
      <c r="C287" s="211" t="s">
        <v>1509</v>
      </c>
      <c r="D287" s="211" t="s">
        <v>176</v>
      </c>
      <c r="E287" s="212" t="s">
        <v>556</v>
      </c>
      <c r="F287" s="213" t="s">
        <v>5696</v>
      </c>
      <c r="G287" s="214" t="s">
        <v>5561</v>
      </c>
      <c r="H287" s="215">
        <v>10</v>
      </c>
      <c r="I287" s="216"/>
      <c r="J287" s="217">
        <f>ROUND(I287*H287,2)</f>
        <v>0</v>
      </c>
      <c r="K287" s="213" t="s">
        <v>30</v>
      </c>
      <c r="L287" s="48"/>
      <c r="M287" s="218" t="s">
        <v>30</v>
      </c>
      <c r="N287" s="219" t="s">
        <v>44</v>
      </c>
      <c r="O287" s="88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22" t="s">
        <v>181</v>
      </c>
      <c r="AT287" s="222" t="s">
        <v>176</v>
      </c>
      <c r="AU287" s="222" t="s">
        <v>82</v>
      </c>
      <c r="AY287" s="20" t="s">
        <v>175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20" t="s">
        <v>80</v>
      </c>
      <c r="BK287" s="223">
        <f>ROUND(I287*H287,2)</f>
        <v>0</v>
      </c>
      <c r="BL287" s="20" t="s">
        <v>181</v>
      </c>
      <c r="BM287" s="222" t="s">
        <v>2062</v>
      </c>
    </row>
    <row r="288" s="2" customFormat="1">
      <c r="A288" s="42"/>
      <c r="B288" s="43"/>
      <c r="C288" s="44"/>
      <c r="D288" s="224" t="s">
        <v>183</v>
      </c>
      <c r="E288" s="44"/>
      <c r="F288" s="225" t="s">
        <v>5696</v>
      </c>
      <c r="G288" s="44"/>
      <c r="H288" s="44"/>
      <c r="I288" s="226"/>
      <c r="J288" s="44"/>
      <c r="K288" s="44"/>
      <c r="L288" s="48"/>
      <c r="M288" s="227"/>
      <c r="N288" s="228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0" t="s">
        <v>183</v>
      </c>
      <c r="AU288" s="20" t="s">
        <v>82</v>
      </c>
    </row>
    <row r="289" s="2" customFormat="1" ht="16.5" customHeight="1">
      <c r="A289" s="42"/>
      <c r="B289" s="43"/>
      <c r="C289" s="211" t="s">
        <v>1519</v>
      </c>
      <c r="D289" s="211" t="s">
        <v>176</v>
      </c>
      <c r="E289" s="212" t="s">
        <v>5697</v>
      </c>
      <c r="F289" s="213" t="s">
        <v>5698</v>
      </c>
      <c r="G289" s="214" t="s">
        <v>567</v>
      </c>
      <c r="H289" s="215">
        <v>8</v>
      </c>
      <c r="I289" s="216"/>
      <c r="J289" s="217">
        <f>ROUND(I289*H289,2)</f>
        <v>0</v>
      </c>
      <c r="K289" s="213" t="s">
        <v>30</v>
      </c>
      <c r="L289" s="48"/>
      <c r="M289" s="218" t="s">
        <v>30</v>
      </c>
      <c r="N289" s="219" t="s">
        <v>44</v>
      </c>
      <c r="O289" s="88"/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22" t="s">
        <v>181</v>
      </c>
      <c r="AT289" s="222" t="s">
        <v>176</v>
      </c>
      <c r="AU289" s="222" t="s">
        <v>82</v>
      </c>
      <c r="AY289" s="20" t="s">
        <v>175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20" t="s">
        <v>80</v>
      </c>
      <c r="BK289" s="223">
        <f>ROUND(I289*H289,2)</f>
        <v>0</v>
      </c>
      <c r="BL289" s="20" t="s">
        <v>181</v>
      </c>
      <c r="BM289" s="222" t="s">
        <v>2072</v>
      </c>
    </row>
    <row r="290" s="2" customFormat="1">
      <c r="A290" s="42"/>
      <c r="B290" s="43"/>
      <c r="C290" s="44"/>
      <c r="D290" s="224" t="s">
        <v>183</v>
      </c>
      <c r="E290" s="44"/>
      <c r="F290" s="225" t="s">
        <v>5698</v>
      </c>
      <c r="G290" s="44"/>
      <c r="H290" s="44"/>
      <c r="I290" s="226"/>
      <c r="J290" s="44"/>
      <c r="K290" s="44"/>
      <c r="L290" s="48"/>
      <c r="M290" s="227"/>
      <c r="N290" s="228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0" t="s">
        <v>183</v>
      </c>
      <c r="AU290" s="20" t="s">
        <v>82</v>
      </c>
    </row>
    <row r="291" s="2" customFormat="1" ht="21.75" customHeight="1">
      <c r="A291" s="42"/>
      <c r="B291" s="43"/>
      <c r="C291" s="211" t="s">
        <v>1524</v>
      </c>
      <c r="D291" s="211" t="s">
        <v>176</v>
      </c>
      <c r="E291" s="212" t="s">
        <v>5699</v>
      </c>
      <c r="F291" s="213" t="s">
        <v>5700</v>
      </c>
      <c r="G291" s="214" t="s">
        <v>567</v>
      </c>
      <c r="H291" s="215">
        <v>50</v>
      </c>
      <c r="I291" s="216"/>
      <c r="J291" s="217">
        <f>ROUND(I291*H291,2)</f>
        <v>0</v>
      </c>
      <c r="K291" s="213" t="s">
        <v>30</v>
      </c>
      <c r="L291" s="48"/>
      <c r="M291" s="218" t="s">
        <v>30</v>
      </c>
      <c r="N291" s="219" t="s">
        <v>44</v>
      </c>
      <c r="O291" s="88"/>
      <c r="P291" s="220">
        <f>O291*H291</f>
        <v>0</v>
      </c>
      <c r="Q291" s="220">
        <v>0</v>
      </c>
      <c r="R291" s="220">
        <f>Q291*H291</f>
        <v>0</v>
      </c>
      <c r="S291" s="220">
        <v>0</v>
      </c>
      <c r="T291" s="221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22" t="s">
        <v>181</v>
      </c>
      <c r="AT291" s="222" t="s">
        <v>176</v>
      </c>
      <c r="AU291" s="222" t="s">
        <v>82</v>
      </c>
      <c r="AY291" s="20" t="s">
        <v>175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0" t="s">
        <v>80</v>
      </c>
      <c r="BK291" s="223">
        <f>ROUND(I291*H291,2)</f>
        <v>0</v>
      </c>
      <c r="BL291" s="20" t="s">
        <v>181</v>
      </c>
      <c r="BM291" s="222" t="s">
        <v>2082</v>
      </c>
    </row>
    <row r="292" s="2" customFormat="1">
      <c r="A292" s="42"/>
      <c r="B292" s="43"/>
      <c r="C292" s="44"/>
      <c r="D292" s="224" t="s">
        <v>183</v>
      </c>
      <c r="E292" s="44"/>
      <c r="F292" s="225" t="s">
        <v>5700</v>
      </c>
      <c r="G292" s="44"/>
      <c r="H292" s="44"/>
      <c r="I292" s="226"/>
      <c r="J292" s="44"/>
      <c r="K292" s="44"/>
      <c r="L292" s="48"/>
      <c r="M292" s="227"/>
      <c r="N292" s="228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0" t="s">
        <v>183</v>
      </c>
      <c r="AU292" s="20" t="s">
        <v>82</v>
      </c>
    </row>
    <row r="293" s="2" customFormat="1" ht="16.5" customHeight="1">
      <c r="A293" s="42"/>
      <c r="B293" s="43"/>
      <c r="C293" s="211" t="s">
        <v>1529</v>
      </c>
      <c r="D293" s="211" t="s">
        <v>176</v>
      </c>
      <c r="E293" s="212" t="s">
        <v>5701</v>
      </c>
      <c r="F293" s="213" t="s">
        <v>5702</v>
      </c>
      <c r="G293" s="214" t="s">
        <v>567</v>
      </c>
      <c r="H293" s="215">
        <v>100</v>
      </c>
      <c r="I293" s="216"/>
      <c r="J293" s="217">
        <f>ROUND(I293*H293,2)</f>
        <v>0</v>
      </c>
      <c r="K293" s="213" t="s">
        <v>30</v>
      </c>
      <c r="L293" s="48"/>
      <c r="M293" s="218" t="s">
        <v>30</v>
      </c>
      <c r="N293" s="219" t="s">
        <v>44</v>
      </c>
      <c r="O293" s="88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22" t="s">
        <v>181</v>
      </c>
      <c r="AT293" s="222" t="s">
        <v>176</v>
      </c>
      <c r="AU293" s="222" t="s">
        <v>82</v>
      </c>
      <c r="AY293" s="20" t="s">
        <v>175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20" t="s">
        <v>80</v>
      </c>
      <c r="BK293" s="223">
        <f>ROUND(I293*H293,2)</f>
        <v>0</v>
      </c>
      <c r="BL293" s="20" t="s">
        <v>181</v>
      </c>
      <c r="BM293" s="222" t="s">
        <v>2098</v>
      </c>
    </row>
    <row r="294" s="2" customFormat="1">
      <c r="A294" s="42"/>
      <c r="B294" s="43"/>
      <c r="C294" s="44"/>
      <c r="D294" s="224" t="s">
        <v>183</v>
      </c>
      <c r="E294" s="44"/>
      <c r="F294" s="225" t="s">
        <v>5702</v>
      </c>
      <c r="G294" s="44"/>
      <c r="H294" s="44"/>
      <c r="I294" s="226"/>
      <c r="J294" s="44"/>
      <c r="K294" s="44"/>
      <c r="L294" s="48"/>
      <c r="M294" s="227"/>
      <c r="N294" s="228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0" t="s">
        <v>183</v>
      </c>
      <c r="AU294" s="20" t="s">
        <v>82</v>
      </c>
    </row>
    <row r="295" s="2" customFormat="1" ht="16.5" customHeight="1">
      <c r="A295" s="42"/>
      <c r="B295" s="43"/>
      <c r="C295" s="211" t="s">
        <v>1540</v>
      </c>
      <c r="D295" s="211" t="s">
        <v>176</v>
      </c>
      <c r="E295" s="212" t="s">
        <v>564</v>
      </c>
      <c r="F295" s="213" t="s">
        <v>5703</v>
      </c>
      <c r="G295" s="214" t="s">
        <v>5561</v>
      </c>
      <c r="H295" s="215">
        <v>3</v>
      </c>
      <c r="I295" s="216"/>
      <c r="J295" s="217">
        <f>ROUND(I295*H295,2)</f>
        <v>0</v>
      </c>
      <c r="K295" s="213" t="s">
        <v>30</v>
      </c>
      <c r="L295" s="48"/>
      <c r="M295" s="218" t="s">
        <v>30</v>
      </c>
      <c r="N295" s="219" t="s">
        <v>44</v>
      </c>
      <c r="O295" s="88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22" t="s">
        <v>181</v>
      </c>
      <c r="AT295" s="222" t="s">
        <v>176</v>
      </c>
      <c r="AU295" s="222" t="s">
        <v>82</v>
      </c>
      <c r="AY295" s="20" t="s">
        <v>175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20" t="s">
        <v>80</v>
      </c>
      <c r="BK295" s="223">
        <f>ROUND(I295*H295,2)</f>
        <v>0</v>
      </c>
      <c r="BL295" s="20" t="s">
        <v>181</v>
      </c>
      <c r="BM295" s="222" t="s">
        <v>2112</v>
      </c>
    </row>
    <row r="296" s="2" customFormat="1">
      <c r="A296" s="42"/>
      <c r="B296" s="43"/>
      <c r="C296" s="44"/>
      <c r="D296" s="224" t="s">
        <v>183</v>
      </c>
      <c r="E296" s="44"/>
      <c r="F296" s="225" t="s">
        <v>5703</v>
      </c>
      <c r="G296" s="44"/>
      <c r="H296" s="44"/>
      <c r="I296" s="226"/>
      <c r="J296" s="44"/>
      <c r="K296" s="44"/>
      <c r="L296" s="48"/>
      <c r="M296" s="227"/>
      <c r="N296" s="228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0" t="s">
        <v>183</v>
      </c>
      <c r="AU296" s="20" t="s">
        <v>82</v>
      </c>
    </row>
    <row r="297" s="2" customFormat="1" ht="16.5" customHeight="1">
      <c r="A297" s="42"/>
      <c r="B297" s="43"/>
      <c r="C297" s="211" t="s">
        <v>1546</v>
      </c>
      <c r="D297" s="211" t="s">
        <v>176</v>
      </c>
      <c r="E297" s="212" t="s">
        <v>574</v>
      </c>
      <c r="F297" s="213" t="s">
        <v>5704</v>
      </c>
      <c r="G297" s="214" t="s">
        <v>5561</v>
      </c>
      <c r="H297" s="215">
        <v>2</v>
      </c>
      <c r="I297" s="216"/>
      <c r="J297" s="217">
        <f>ROUND(I297*H297,2)</f>
        <v>0</v>
      </c>
      <c r="K297" s="213" t="s">
        <v>30</v>
      </c>
      <c r="L297" s="48"/>
      <c r="M297" s="218" t="s">
        <v>30</v>
      </c>
      <c r="N297" s="219" t="s">
        <v>44</v>
      </c>
      <c r="O297" s="88"/>
      <c r="P297" s="220">
        <f>O297*H297</f>
        <v>0</v>
      </c>
      <c r="Q297" s="220">
        <v>0</v>
      </c>
      <c r="R297" s="220">
        <f>Q297*H297</f>
        <v>0</v>
      </c>
      <c r="S297" s="220">
        <v>0</v>
      </c>
      <c r="T297" s="221">
        <f>S297*H297</f>
        <v>0</v>
      </c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R297" s="222" t="s">
        <v>181</v>
      </c>
      <c r="AT297" s="222" t="s">
        <v>176</v>
      </c>
      <c r="AU297" s="222" t="s">
        <v>82</v>
      </c>
      <c r="AY297" s="20" t="s">
        <v>175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20" t="s">
        <v>80</v>
      </c>
      <c r="BK297" s="223">
        <f>ROUND(I297*H297,2)</f>
        <v>0</v>
      </c>
      <c r="BL297" s="20" t="s">
        <v>181</v>
      </c>
      <c r="BM297" s="222" t="s">
        <v>2127</v>
      </c>
    </row>
    <row r="298" s="2" customFormat="1">
      <c r="A298" s="42"/>
      <c r="B298" s="43"/>
      <c r="C298" s="44"/>
      <c r="D298" s="224" t="s">
        <v>183</v>
      </c>
      <c r="E298" s="44"/>
      <c r="F298" s="225" t="s">
        <v>5704</v>
      </c>
      <c r="G298" s="44"/>
      <c r="H298" s="44"/>
      <c r="I298" s="226"/>
      <c r="J298" s="44"/>
      <c r="K298" s="44"/>
      <c r="L298" s="48"/>
      <c r="M298" s="227"/>
      <c r="N298" s="228"/>
      <c r="O298" s="88"/>
      <c r="P298" s="88"/>
      <c r="Q298" s="88"/>
      <c r="R298" s="88"/>
      <c r="S298" s="88"/>
      <c r="T298" s="89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T298" s="20" t="s">
        <v>183</v>
      </c>
      <c r="AU298" s="20" t="s">
        <v>82</v>
      </c>
    </row>
    <row r="299" s="2" customFormat="1" ht="16.5" customHeight="1">
      <c r="A299" s="42"/>
      <c r="B299" s="43"/>
      <c r="C299" s="211" t="s">
        <v>1553</v>
      </c>
      <c r="D299" s="211" t="s">
        <v>176</v>
      </c>
      <c r="E299" s="212" t="s">
        <v>581</v>
      </c>
      <c r="F299" s="213" t="s">
        <v>5705</v>
      </c>
      <c r="G299" s="214" t="s">
        <v>5561</v>
      </c>
      <c r="H299" s="215">
        <v>1</v>
      </c>
      <c r="I299" s="216"/>
      <c r="J299" s="217">
        <f>ROUND(I299*H299,2)</f>
        <v>0</v>
      </c>
      <c r="K299" s="213" t="s">
        <v>30</v>
      </c>
      <c r="L299" s="48"/>
      <c r="M299" s="218" t="s">
        <v>30</v>
      </c>
      <c r="N299" s="219" t="s">
        <v>44</v>
      </c>
      <c r="O299" s="88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22" t="s">
        <v>181</v>
      </c>
      <c r="AT299" s="222" t="s">
        <v>176</v>
      </c>
      <c r="AU299" s="222" t="s">
        <v>82</v>
      </c>
      <c r="AY299" s="20" t="s">
        <v>175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20" t="s">
        <v>80</v>
      </c>
      <c r="BK299" s="223">
        <f>ROUND(I299*H299,2)</f>
        <v>0</v>
      </c>
      <c r="BL299" s="20" t="s">
        <v>181</v>
      </c>
      <c r="BM299" s="222" t="s">
        <v>2137</v>
      </c>
    </row>
    <row r="300" s="2" customFormat="1">
      <c r="A300" s="42"/>
      <c r="B300" s="43"/>
      <c r="C300" s="44"/>
      <c r="D300" s="224" t="s">
        <v>183</v>
      </c>
      <c r="E300" s="44"/>
      <c r="F300" s="225" t="s">
        <v>5705</v>
      </c>
      <c r="G300" s="44"/>
      <c r="H300" s="44"/>
      <c r="I300" s="226"/>
      <c r="J300" s="44"/>
      <c r="K300" s="44"/>
      <c r="L300" s="48"/>
      <c r="M300" s="227"/>
      <c r="N300" s="228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0" t="s">
        <v>183</v>
      </c>
      <c r="AU300" s="20" t="s">
        <v>82</v>
      </c>
    </row>
    <row r="301" s="2" customFormat="1" ht="16.5" customHeight="1">
      <c r="A301" s="42"/>
      <c r="B301" s="43"/>
      <c r="C301" s="211" t="s">
        <v>1561</v>
      </c>
      <c r="D301" s="211" t="s">
        <v>176</v>
      </c>
      <c r="E301" s="212" t="s">
        <v>587</v>
      </c>
      <c r="F301" s="213" t="s">
        <v>5706</v>
      </c>
      <c r="G301" s="214" t="s">
        <v>5561</v>
      </c>
      <c r="H301" s="215">
        <v>1</v>
      </c>
      <c r="I301" s="216"/>
      <c r="J301" s="217">
        <f>ROUND(I301*H301,2)</f>
        <v>0</v>
      </c>
      <c r="K301" s="213" t="s">
        <v>30</v>
      </c>
      <c r="L301" s="48"/>
      <c r="M301" s="218" t="s">
        <v>30</v>
      </c>
      <c r="N301" s="219" t="s">
        <v>44</v>
      </c>
      <c r="O301" s="88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22" t="s">
        <v>181</v>
      </c>
      <c r="AT301" s="222" t="s">
        <v>176</v>
      </c>
      <c r="AU301" s="222" t="s">
        <v>82</v>
      </c>
      <c r="AY301" s="20" t="s">
        <v>175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20" t="s">
        <v>80</v>
      </c>
      <c r="BK301" s="223">
        <f>ROUND(I301*H301,2)</f>
        <v>0</v>
      </c>
      <c r="BL301" s="20" t="s">
        <v>181</v>
      </c>
      <c r="BM301" s="222" t="s">
        <v>2144</v>
      </c>
    </row>
    <row r="302" s="2" customFormat="1">
      <c r="A302" s="42"/>
      <c r="B302" s="43"/>
      <c r="C302" s="44"/>
      <c r="D302" s="224" t="s">
        <v>183</v>
      </c>
      <c r="E302" s="44"/>
      <c r="F302" s="225" t="s">
        <v>5706</v>
      </c>
      <c r="G302" s="44"/>
      <c r="H302" s="44"/>
      <c r="I302" s="226"/>
      <c r="J302" s="44"/>
      <c r="K302" s="44"/>
      <c r="L302" s="48"/>
      <c r="M302" s="227"/>
      <c r="N302" s="228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0" t="s">
        <v>183</v>
      </c>
      <c r="AU302" s="20" t="s">
        <v>82</v>
      </c>
    </row>
    <row r="303" s="2" customFormat="1" ht="16.5" customHeight="1">
      <c r="A303" s="42"/>
      <c r="B303" s="43"/>
      <c r="C303" s="211" t="s">
        <v>1567</v>
      </c>
      <c r="D303" s="211" t="s">
        <v>176</v>
      </c>
      <c r="E303" s="212" t="s">
        <v>594</v>
      </c>
      <c r="F303" s="213" t="s">
        <v>5707</v>
      </c>
      <c r="G303" s="214" t="s">
        <v>5561</v>
      </c>
      <c r="H303" s="215">
        <v>1</v>
      </c>
      <c r="I303" s="216"/>
      <c r="J303" s="217">
        <f>ROUND(I303*H303,2)</f>
        <v>0</v>
      </c>
      <c r="K303" s="213" t="s">
        <v>30</v>
      </c>
      <c r="L303" s="48"/>
      <c r="M303" s="218" t="s">
        <v>30</v>
      </c>
      <c r="N303" s="219" t="s">
        <v>44</v>
      </c>
      <c r="O303" s="88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22" t="s">
        <v>181</v>
      </c>
      <c r="AT303" s="222" t="s">
        <v>176</v>
      </c>
      <c r="AU303" s="222" t="s">
        <v>82</v>
      </c>
      <c r="AY303" s="20" t="s">
        <v>175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20" t="s">
        <v>80</v>
      </c>
      <c r="BK303" s="223">
        <f>ROUND(I303*H303,2)</f>
        <v>0</v>
      </c>
      <c r="BL303" s="20" t="s">
        <v>181</v>
      </c>
      <c r="BM303" s="222" t="s">
        <v>2156</v>
      </c>
    </row>
    <row r="304" s="2" customFormat="1">
      <c r="A304" s="42"/>
      <c r="B304" s="43"/>
      <c r="C304" s="44"/>
      <c r="D304" s="224" t="s">
        <v>183</v>
      </c>
      <c r="E304" s="44"/>
      <c r="F304" s="225" t="s">
        <v>5707</v>
      </c>
      <c r="G304" s="44"/>
      <c r="H304" s="44"/>
      <c r="I304" s="226"/>
      <c r="J304" s="44"/>
      <c r="K304" s="44"/>
      <c r="L304" s="48"/>
      <c r="M304" s="227"/>
      <c r="N304" s="228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0" t="s">
        <v>183</v>
      </c>
      <c r="AU304" s="20" t="s">
        <v>82</v>
      </c>
    </row>
    <row r="305" s="2" customFormat="1" ht="16.5" customHeight="1">
      <c r="A305" s="42"/>
      <c r="B305" s="43"/>
      <c r="C305" s="211" t="s">
        <v>1573</v>
      </c>
      <c r="D305" s="211" t="s">
        <v>176</v>
      </c>
      <c r="E305" s="212" t="s">
        <v>600</v>
      </c>
      <c r="F305" s="213" t="s">
        <v>5708</v>
      </c>
      <c r="G305" s="214" t="s">
        <v>5561</v>
      </c>
      <c r="H305" s="215">
        <v>1</v>
      </c>
      <c r="I305" s="216"/>
      <c r="J305" s="217">
        <f>ROUND(I305*H305,2)</f>
        <v>0</v>
      </c>
      <c r="K305" s="213" t="s">
        <v>30</v>
      </c>
      <c r="L305" s="48"/>
      <c r="M305" s="218" t="s">
        <v>30</v>
      </c>
      <c r="N305" s="219" t="s">
        <v>44</v>
      </c>
      <c r="O305" s="88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22" t="s">
        <v>181</v>
      </c>
      <c r="AT305" s="222" t="s">
        <v>176</v>
      </c>
      <c r="AU305" s="222" t="s">
        <v>82</v>
      </c>
      <c r="AY305" s="20" t="s">
        <v>175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20" t="s">
        <v>80</v>
      </c>
      <c r="BK305" s="223">
        <f>ROUND(I305*H305,2)</f>
        <v>0</v>
      </c>
      <c r="BL305" s="20" t="s">
        <v>181</v>
      </c>
      <c r="BM305" s="222" t="s">
        <v>2165</v>
      </c>
    </row>
    <row r="306" s="2" customFormat="1">
      <c r="A306" s="42"/>
      <c r="B306" s="43"/>
      <c r="C306" s="44"/>
      <c r="D306" s="224" t="s">
        <v>183</v>
      </c>
      <c r="E306" s="44"/>
      <c r="F306" s="225" t="s">
        <v>5708</v>
      </c>
      <c r="G306" s="44"/>
      <c r="H306" s="44"/>
      <c r="I306" s="226"/>
      <c r="J306" s="44"/>
      <c r="K306" s="44"/>
      <c r="L306" s="48"/>
      <c r="M306" s="227"/>
      <c r="N306" s="228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0" t="s">
        <v>183</v>
      </c>
      <c r="AU306" s="20" t="s">
        <v>82</v>
      </c>
    </row>
    <row r="307" s="2" customFormat="1" ht="16.5" customHeight="1">
      <c r="A307" s="42"/>
      <c r="B307" s="43"/>
      <c r="C307" s="211" t="s">
        <v>1581</v>
      </c>
      <c r="D307" s="211" t="s">
        <v>176</v>
      </c>
      <c r="E307" s="212" t="s">
        <v>606</v>
      </c>
      <c r="F307" s="213" t="s">
        <v>5709</v>
      </c>
      <c r="G307" s="214" t="s">
        <v>5561</v>
      </c>
      <c r="H307" s="215">
        <v>1</v>
      </c>
      <c r="I307" s="216"/>
      <c r="J307" s="217">
        <f>ROUND(I307*H307,2)</f>
        <v>0</v>
      </c>
      <c r="K307" s="213" t="s">
        <v>30</v>
      </c>
      <c r="L307" s="48"/>
      <c r="M307" s="218" t="s">
        <v>30</v>
      </c>
      <c r="N307" s="219" t="s">
        <v>44</v>
      </c>
      <c r="O307" s="88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22" t="s">
        <v>181</v>
      </c>
      <c r="AT307" s="222" t="s">
        <v>176</v>
      </c>
      <c r="AU307" s="222" t="s">
        <v>82</v>
      </c>
      <c r="AY307" s="20" t="s">
        <v>175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20" t="s">
        <v>80</v>
      </c>
      <c r="BK307" s="223">
        <f>ROUND(I307*H307,2)</f>
        <v>0</v>
      </c>
      <c r="BL307" s="20" t="s">
        <v>181</v>
      </c>
      <c r="BM307" s="222" t="s">
        <v>2178</v>
      </c>
    </row>
    <row r="308" s="2" customFormat="1">
      <c r="A308" s="42"/>
      <c r="B308" s="43"/>
      <c r="C308" s="44"/>
      <c r="D308" s="224" t="s">
        <v>183</v>
      </c>
      <c r="E308" s="44"/>
      <c r="F308" s="225" t="s">
        <v>5709</v>
      </c>
      <c r="G308" s="44"/>
      <c r="H308" s="44"/>
      <c r="I308" s="226"/>
      <c r="J308" s="44"/>
      <c r="K308" s="44"/>
      <c r="L308" s="48"/>
      <c r="M308" s="227"/>
      <c r="N308" s="228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0" t="s">
        <v>183</v>
      </c>
      <c r="AU308" s="20" t="s">
        <v>82</v>
      </c>
    </row>
    <row r="309" s="2" customFormat="1" ht="16.5" customHeight="1">
      <c r="A309" s="42"/>
      <c r="B309" s="43"/>
      <c r="C309" s="211" t="s">
        <v>1591</v>
      </c>
      <c r="D309" s="211" t="s">
        <v>176</v>
      </c>
      <c r="E309" s="212" t="s">
        <v>614</v>
      </c>
      <c r="F309" s="213" t="s">
        <v>5710</v>
      </c>
      <c r="G309" s="214" t="s">
        <v>5561</v>
      </c>
      <c r="H309" s="215">
        <v>1</v>
      </c>
      <c r="I309" s="216"/>
      <c r="J309" s="217">
        <f>ROUND(I309*H309,2)</f>
        <v>0</v>
      </c>
      <c r="K309" s="213" t="s">
        <v>30</v>
      </c>
      <c r="L309" s="48"/>
      <c r="M309" s="218" t="s">
        <v>30</v>
      </c>
      <c r="N309" s="219" t="s">
        <v>44</v>
      </c>
      <c r="O309" s="88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22" t="s">
        <v>181</v>
      </c>
      <c r="AT309" s="222" t="s">
        <v>176</v>
      </c>
      <c r="AU309" s="222" t="s">
        <v>82</v>
      </c>
      <c r="AY309" s="20" t="s">
        <v>175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20" t="s">
        <v>80</v>
      </c>
      <c r="BK309" s="223">
        <f>ROUND(I309*H309,2)</f>
        <v>0</v>
      </c>
      <c r="BL309" s="20" t="s">
        <v>181</v>
      </c>
      <c r="BM309" s="222" t="s">
        <v>2191</v>
      </c>
    </row>
    <row r="310" s="2" customFormat="1">
      <c r="A310" s="42"/>
      <c r="B310" s="43"/>
      <c r="C310" s="44"/>
      <c r="D310" s="224" t="s">
        <v>183</v>
      </c>
      <c r="E310" s="44"/>
      <c r="F310" s="225" t="s">
        <v>5710</v>
      </c>
      <c r="G310" s="44"/>
      <c r="H310" s="44"/>
      <c r="I310" s="226"/>
      <c r="J310" s="44"/>
      <c r="K310" s="44"/>
      <c r="L310" s="48"/>
      <c r="M310" s="227"/>
      <c r="N310" s="228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0" t="s">
        <v>183</v>
      </c>
      <c r="AU310" s="20" t="s">
        <v>82</v>
      </c>
    </row>
    <row r="311" s="2" customFormat="1" ht="16.5" customHeight="1">
      <c r="A311" s="42"/>
      <c r="B311" s="43"/>
      <c r="C311" s="211" t="s">
        <v>1598</v>
      </c>
      <c r="D311" s="211" t="s">
        <v>176</v>
      </c>
      <c r="E311" s="212" t="s">
        <v>627</v>
      </c>
      <c r="F311" s="213" t="s">
        <v>5711</v>
      </c>
      <c r="G311" s="214" t="s">
        <v>5561</v>
      </c>
      <c r="H311" s="215">
        <v>1</v>
      </c>
      <c r="I311" s="216"/>
      <c r="J311" s="217">
        <f>ROUND(I311*H311,2)</f>
        <v>0</v>
      </c>
      <c r="K311" s="213" t="s">
        <v>30</v>
      </c>
      <c r="L311" s="48"/>
      <c r="M311" s="218" t="s">
        <v>30</v>
      </c>
      <c r="N311" s="219" t="s">
        <v>44</v>
      </c>
      <c r="O311" s="88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22" t="s">
        <v>181</v>
      </c>
      <c r="AT311" s="222" t="s">
        <v>176</v>
      </c>
      <c r="AU311" s="222" t="s">
        <v>82</v>
      </c>
      <c r="AY311" s="20" t="s">
        <v>175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20" t="s">
        <v>80</v>
      </c>
      <c r="BK311" s="223">
        <f>ROUND(I311*H311,2)</f>
        <v>0</v>
      </c>
      <c r="BL311" s="20" t="s">
        <v>181</v>
      </c>
      <c r="BM311" s="222" t="s">
        <v>2201</v>
      </c>
    </row>
    <row r="312" s="2" customFormat="1">
      <c r="A312" s="42"/>
      <c r="B312" s="43"/>
      <c r="C312" s="44"/>
      <c r="D312" s="224" t="s">
        <v>183</v>
      </c>
      <c r="E312" s="44"/>
      <c r="F312" s="225" t="s">
        <v>5711</v>
      </c>
      <c r="G312" s="44"/>
      <c r="H312" s="44"/>
      <c r="I312" s="226"/>
      <c r="J312" s="44"/>
      <c r="K312" s="44"/>
      <c r="L312" s="48"/>
      <c r="M312" s="227"/>
      <c r="N312" s="228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0" t="s">
        <v>183</v>
      </c>
      <c r="AU312" s="20" t="s">
        <v>82</v>
      </c>
    </row>
    <row r="313" s="2" customFormat="1" ht="16.5" customHeight="1">
      <c r="A313" s="42"/>
      <c r="B313" s="43"/>
      <c r="C313" s="211" t="s">
        <v>1615</v>
      </c>
      <c r="D313" s="211" t="s">
        <v>176</v>
      </c>
      <c r="E313" s="212" t="s">
        <v>5712</v>
      </c>
      <c r="F313" s="213" t="s">
        <v>5713</v>
      </c>
      <c r="G313" s="214" t="s">
        <v>567</v>
      </c>
      <c r="H313" s="215">
        <v>900</v>
      </c>
      <c r="I313" s="216"/>
      <c r="J313" s="217">
        <f>ROUND(I313*H313,2)</f>
        <v>0</v>
      </c>
      <c r="K313" s="213" t="s">
        <v>30</v>
      </c>
      <c r="L313" s="48"/>
      <c r="M313" s="218" t="s">
        <v>30</v>
      </c>
      <c r="N313" s="219" t="s">
        <v>44</v>
      </c>
      <c r="O313" s="88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22" t="s">
        <v>181</v>
      </c>
      <c r="AT313" s="222" t="s">
        <v>176</v>
      </c>
      <c r="AU313" s="222" t="s">
        <v>82</v>
      </c>
      <c r="AY313" s="20" t="s">
        <v>175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20" t="s">
        <v>80</v>
      </c>
      <c r="BK313" s="223">
        <f>ROUND(I313*H313,2)</f>
        <v>0</v>
      </c>
      <c r="BL313" s="20" t="s">
        <v>181</v>
      </c>
      <c r="BM313" s="222" t="s">
        <v>2212</v>
      </c>
    </row>
    <row r="314" s="2" customFormat="1">
      <c r="A314" s="42"/>
      <c r="B314" s="43"/>
      <c r="C314" s="44"/>
      <c r="D314" s="224" t="s">
        <v>183</v>
      </c>
      <c r="E314" s="44"/>
      <c r="F314" s="225" t="s">
        <v>5713</v>
      </c>
      <c r="G314" s="44"/>
      <c r="H314" s="44"/>
      <c r="I314" s="226"/>
      <c r="J314" s="44"/>
      <c r="K314" s="44"/>
      <c r="L314" s="48"/>
      <c r="M314" s="227"/>
      <c r="N314" s="228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0" t="s">
        <v>183</v>
      </c>
      <c r="AU314" s="20" t="s">
        <v>82</v>
      </c>
    </row>
    <row r="315" s="2" customFormat="1" ht="16.5" customHeight="1">
      <c r="A315" s="42"/>
      <c r="B315" s="43"/>
      <c r="C315" s="211" t="s">
        <v>1622</v>
      </c>
      <c r="D315" s="211" t="s">
        <v>176</v>
      </c>
      <c r="E315" s="212" t="s">
        <v>5714</v>
      </c>
      <c r="F315" s="213" t="s">
        <v>5715</v>
      </c>
      <c r="G315" s="214" t="s">
        <v>567</v>
      </c>
      <c r="H315" s="215">
        <v>600</v>
      </c>
      <c r="I315" s="216"/>
      <c r="J315" s="217">
        <f>ROUND(I315*H315,2)</f>
        <v>0</v>
      </c>
      <c r="K315" s="213" t="s">
        <v>30</v>
      </c>
      <c r="L315" s="48"/>
      <c r="M315" s="218" t="s">
        <v>30</v>
      </c>
      <c r="N315" s="219" t="s">
        <v>44</v>
      </c>
      <c r="O315" s="88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22" t="s">
        <v>181</v>
      </c>
      <c r="AT315" s="222" t="s">
        <v>176</v>
      </c>
      <c r="AU315" s="222" t="s">
        <v>82</v>
      </c>
      <c r="AY315" s="20" t="s">
        <v>175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20" t="s">
        <v>80</v>
      </c>
      <c r="BK315" s="223">
        <f>ROUND(I315*H315,2)</f>
        <v>0</v>
      </c>
      <c r="BL315" s="20" t="s">
        <v>181</v>
      </c>
      <c r="BM315" s="222" t="s">
        <v>2226</v>
      </c>
    </row>
    <row r="316" s="2" customFormat="1">
      <c r="A316" s="42"/>
      <c r="B316" s="43"/>
      <c r="C316" s="44"/>
      <c r="D316" s="224" t="s">
        <v>183</v>
      </c>
      <c r="E316" s="44"/>
      <c r="F316" s="225" t="s">
        <v>5715</v>
      </c>
      <c r="G316" s="44"/>
      <c r="H316" s="44"/>
      <c r="I316" s="226"/>
      <c r="J316" s="44"/>
      <c r="K316" s="44"/>
      <c r="L316" s="48"/>
      <c r="M316" s="227"/>
      <c r="N316" s="228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0" t="s">
        <v>183</v>
      </c>
      <c r="AU316" s="20" t="s">
        <v>82</v>
      </c>
    </row>
    <row r="317" s="11" customFormat="1" ht="22.8" customHeight="1">
      <c r="A317" s="11"/>
      <c r="B317" s="197"/>
      <c r="C317" s="198"/>
      <c r="D317" s="199" t="s">
        <v>72</v>
      </c>
      <c r="E317" s="285" t="s">
        <v>5716</v>
      </c>
      <c r="F317" s="285" t="s">
        <v>5717</v>
      </c>
      <c r="G317" s="198"/>
      <c r="H317" s="198"/>
      <c r="I317" s="201"/>
      <c r="J317" s="286">
        <f>BK317</f>
        <v>0</v>
      </c>
      <c r="K317" s="198"/>
      <c r="L317" s="203"/>
      <c r="M317" s="204"/>
      <c r="N317" s="205"/>
      <c r="O317" s="205"/>
      <c r="P317" s="206">
        <f>SUM(P318:P321)</f>
        <v>0</v>
      </c>
      <c r="Q317" s="205"/>
      <c r="R317" s="206">
        <f>SUM(R318:R321)</f>
        <v>0</v>
      </c>
      <c r="S317" s="205"/>
      <c r="T317" s="207">
        <f>SUM(T318:T321)</f>
        <v>0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R317" s="208" t="s">
        <v>80</v>
      </c>
      <c r="AT317" s="209" t="s">
        <v>72</v>
      </c>
      <c r="AU317" s="209" t="s">
        <v>80</v>
      </c>
      <c r="AY317" s="208" t="s">
        <v>175</v>
      </c>
      <c r="BK317" s="210">
        <f>SUM(BK318:BK321)</f>
        <v>0</v>
      </c>
    </row>
    <row r="318" s="2" customFormat="1" ht="16.5" customHeight="1">
      <c r="A318" s="42"/>
      <c r="B318" s="43"/>
      <c r="C318" s="211" t="s">
        <v>1626</v>
      </c>
      <c r="D318" s="211" t="s">
        <v>176</v>
      </c>
      <c r="E318" s="212" t="s">
        <v>5718</v>
      </c>
      <c r="F318" s="213" t="s">
        <v>5719</v>
      </c>
      <c r="G318" s="214" t="s">
        <v>247</v>
      </c>
      <c r="H318" s="215">
        <v>34</v>
      </c>
      <c r="I318" s="216"/>
      <c r="J318" s="217">
        <f>ROUND(I318*H318,2)</f>
        <v>0</v>
      </c>
      <c r="K318" s="213" t="s">
        <v>30</v>
      </c>
      <c r="L318" s="48"/>
      <c r="M318" s="218" t="s">
        <v>30</v>
      </c>
      <c r="N318" s="219" t="s">
        <v>44</v>
      </c>
      <c r="O318" s="88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22" t="s">
        <v>181</v>
      </c>
      <c r="AT318" s="222" t="s">
        <v>176</v>
      </c>
      <c r="AU318" s="222" t="s">
        <v>82</v>
      </c>
      <c r="AY318" s="20" t="s">
        <v>175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20" t="s">
        <v>80</v>
      </c>
      <c r="BK318" s="223">
        <f>ROUND(I318*H318,2)</f>
        <v>0</v>
      </c>
      <c r="BL318" s="20" t="s">
        <v>181</v>
      </c>
      <c r="BM318" s="222" t="s">
        <v>2240</v>
      </c>
    </row>
    <row r="319" s="2" customFormat="1">
      <c r="A319" s="42"/>
      <c r="B319" s="43"/>
      <c r="C319" s="44"/>
      <c r="D319" s="224" t="s">
        <v>183</v>
      </c>
      <c r="E319" s="44"/>
      <c r="F319" s="225" t="s">
        <v>5719</v>
      </c>
      <c r="G319" s="44"/>
      <c r="H319" s="44"/>
      <c r="I319" s="226"/>
      <c r="J319" s="44"/>
      <c r="K319" s="44"/>
      <c r="L319" s="48"/>
      <c r="M319" s="227"/>
      <c r="N319" s="228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0" t="s">
        <v>183</v>
      </c>
      <c r="AU319" s="20" t="s">
        <v>82</v>
      </c>
    </row>
    <row r="320" s="2" customFormat="1" ht="16.5" customHeight="1">
      <c r="A320" s="42"/>
      <c r="B320" s="43"/>
      <c r="C320" s="211" t="s">
        <v>1630</v>
      </c>
      <c r="D320" s="211" t="s">
        <v>176</v>
      </c>
      <c r="E320" s="212" t="s">
        <v>5720</v>
      </c>
      <c r="F320" s="213" t="s">
        <v>5721</v>
      </c>
      <c r="G320" s="214" t="s">
        <v>247</v>
      </c>
      <c r="H320" s="215">
        <v>34</v>
      </c>
      <c r="I320" s="216"/>
      <c r="J320" s="217">
        <f>ROUND(I320*H320,2)</f>
        <v>0</v>
      </c>
      <c r="K320" s="213" t="s">
        <v>30</v>
      </c>
      <c r="L320" s="48"/>
      <c r="M320" s="218" t="s">
        <v>30</v>
      </c>
      <c r="N320" s="219" t="s">
        <v>44</v>
      </c>
      <c r="O320" s="88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22" t="s">
        <v>181</v>
      </c>
      <c r="AT320" s="222" t="s">
        <v>176</v>
      </c>
      <c r="AU320" s="222" t="s">
        <v>82</v>
      </c>
      <c r="AY320" s="20" t="s">
        <v>175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20" t="s">
        <v>80</v>
      </c>
      <c r="BK320" s="223">
        <f>ROUND(I320*H320,2)</f>
        <v>0</v>
      </c>
      <c r="BL320" s="20" t="s">
        <v>181</v>
      </c>
      <c r="BM320" s="222" t="s">
        <v>2254</v>
      </c>
    </row>
    <row r="321" s="2" customFormat="1">
      <c r="A321" s="42"/>
      <c r="B321" s="43"/>
      <c r="C321" s="44"/>
      <c r="D321" s="224" t="s">
        <v>183</v>
      </c>
      <c r="E321" s="44"/>
      <c r="F321" s="225" t="s">
        <v>5721</v>
      </c>
      <c r="G321" s="44"/>
      <c r="H321" s="44"/>
      <c r="I321" s="226"/>
      <c r="J321" s="44"/>
      <c r="K321" s="44"/>
      <c r="L321" s="48"/>
      <c r="M321" s="227"/>
      <c r="N321" s="228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0" t="s">
        <v>183</v>
      </c>
      <c r="AU321" s="20" t="s">
        <v>82</v>
      </c>
    </row>
    <row r="322" s="11" customFormat="1" ht="22.8" customHeight="1">
      <c r="A322" s="11"/>
      <c r="B322" s="197"/>
      <c r="C322" s="198"/>
      <c r="D322" s="199" t="s">
        <v>72</v>
      </c>
      <c r="E322" s="285" t="s">
        <v>5722</v>
      </c>
      <c r="F322" s="285" t="s">
        <v>5723</v>
      </c>
      <c r="G322" s="198"/>
      <c r="H322" s="198"/>
      <c r="I322" s="201"/>
      <c r="J322" s="286">
        <f>BK322</f>
        <v>0</v>
      </c>
      <c r="K322" s="198"/>
      <c r="L322" s="203"/>
      <c r="M322" s="204"/>
      <c r="N322" s="205"/>
      <c r="O322" s="205"/>
      <c r="P322" s="206">
        <f>SUM(P323:P334)</f>
        <v>0</v>
      </c>
      <c r="Q322" s="205"/>
      <c r="R322" s="206">
        <f>SUM(R323:R334)</f>
        <v>0</v>
      </c>
      <c r="S322" s="205"/>
      <c r="T322" s="207">
        <f>SUM(T323:T334)</f>
        <v>0.16066</v>
      </c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R322" s="208" t="s">
        <v>80</v>
      </c>
      <c r="AT322" s="209" t="s">
        <v>72</v>
      </c>
      <c r="AU322" s="209" t="s">
        <v>80</v>
      </c>
      <c r="AY322" s="208" t="s">
        <v>175</v>
      </c>
      <c r="BK322" s="210">
        <f>SUM(BK323:BK334)</f>
        <v>0</v>
      </c>
    </row>
    <row r="323" s="2" customFormat="1" ht="16.5" customHeight="1">
      <c r="A323" s="42"/>
      <c r="B323" s="43"/>
      <c r="C323" s="211" t="s">
        <v>1634</v>
      </c>
      <c r="D323" s="211" t="s">
        <v>176</v>
      </c>
      <c r="E323" s="212" t="s">
        <v>5724</v>
      </c>
      <c r="F323" s="213" t="s">
        <v>5725</v>
      </c>
      <c r="G323" s="214" t="s">
        <v>247</v>
      </c>
      <c r="H323" s="215">
        <v>38</v>
      </c>
      <c r="I323" s="216"/>
      <c r="J323" s="217">
        <f>ROUND(I323*H323,2)</f>
        <v>0</v>
      </c>
      <c r="K323" s="213" t="s">
        <v>30</v>
      </c>
      <c r="L323" s="48"/>
      <c r="M323" s="218" t="s">
        <v>30</v>
      </c>
      <c r="N323" s="219" t="s">
        <v>44</v>
      </c>
      <c r="O323" s="88"/>
      <c r="P323" s="220">
        <f>O323*H323</f>
        <v>0</v>
      </c>
      <c r="Q323" s="220">
        <v>0</v>
      </c>
      <c r="R323" s="220">
        <f>Q323*H323</f>
        <v>0</v>
      </c>
      <c r="S323" s="220">
        <v>0.00027</v>
      </c>
      <c r="T323" s="221">
        <f>S323*H323</f>
        <v>0.01026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22" t="s">
        <v>181</v>
      </c>
      <c r="AT323" s="222" t="s">
        <v>176</v>
      </c>
      <c r="AU323" s="222" t="s">
        <v>82</v>
      </c>
      <c r="AY323" s="20" t="s">
        <v>175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20" t="s">
        <v>80</v>
      </c>
      <c r="BK323" s="223">
        <f>ROUND(I323*H323,2)</f>
        <v>0</v>
      </c>
      <c r="BL323" s="20" t="s">
        <v>181</v>
      </c>
      <c r="BM323" s="222" t="s">
        <v>2287</v>
      </c>
    </row>
    <row r="324" s="2" customFormat="1">
      <c r="A324" s="42"/>
      <c r="B324" s="43"/>
      <c r="C324" s="44"/>
      <c r="D324" s="224" t="s">
        <v>183</v>
      </c>
      <c r="E324" s="44"/>
      <c r="F324" s="225" t="s">
        <v>5725</v>
      </c>
      <c r="G324" s="44"/>
      <c r="H324" s="44"/>
      <c r="I324" s="226"/>
      <c r="J324" s="44"/>
      <c r="K324" s="44"/>
      <c r="L324" s="48"/>
      <c r="M324" s="227"/>
      <c r="N324" s="228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0" t="s">
        <v>183</v>
      </c>
      <c r="AU324" s="20" t="s">
        <v>82</v>
      </c>
    </row>
    <row r="325" s="2" customFormat="1" ht="16.5" customHeight="1">
      <c r="A325" s="42"/>
      <c r="B325" s="43"/>
      <c r="C325" s="211" t="s">
        <v>1638</v>
      </c>
      <c r="D325" s="211" t="s">
        <v>176</v>
      </c>
      <c r="E325" s="212" t="s">
        <v>5726</v>
      </c>
      <c r="F325" s="213" t="s">
        <v>5727</v>
      </c>
      <c r="G325" s="214" t="s">
        <v>247</v>
      </c>
      <c r="H325" s="215">
        <v>120</v>
      </c>
      <c r="I325" s="216"/>
      <c r="J325" s="217">
        <f>ROUND(I325*H325,2)</f>
        <v>0</v>
      </c>
      <c r="K325" s="213" t="s">
        <v>30</v>
      </c>
      <c r="L325" s="48"/>
      <c r="M325" s="218" t="s">
        <v>30</v>
      </c>
      <c r="N325" s="219" t="s">
        <v>44</v>
      </c>
      <c r="O325" s="88"/>
      <c r="P325" s="220">
        <f>O325*H325</f>
        <v>0</v>
      </c>
      <c r="Q325" s="220">
        <v>0</v>
      </c>
      <c r="R325" s="220">
        <f>Q325*H325</f>
        <v>0</v>
      </c>
      <c r="S325" s="220">
        <v>0.00027</v>
      </c>
      <c r="T325" s="221">
        <f>S325*H325</f>
        <v>0.032399999999999996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22" t="s">
        <v>181</v>
      </c>
      <c r="AT325" s="222" t="s">
        <v>176</v>
      </c>
      <c r="AU325" s="222" t="s">
        <v>82</v>
      </c>
      <c r="AY325" s="20" t="s">
        <v>175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20" t="s">
        <v>80</v>
      </c>
      <c r="BK325" s="223">
        <f>ROUND(I325*H325,2)</f>
        <v>0</v>
      </c>
      <c r="BL325" s="20" t="s">
        <v>181</v>
      </c>
      <c r="BM325" s="222" t="s">
        <v>2302</v>
      </c>
    </row>
    <row r="326" s="2" customFormat="1">
      <c r="A326" s="42"/>
      <c r="B326" s="43"/>
      <c r="C326" s="44"/>
      <c r="D326" s="224" t="s">
        <v>183</v>
      </c>
      <c r="E326" s="44"/>
      <c r="F326" s="225" t="s">
        <v>5727</v>
      </c>
      <c r="G326" s="44"/>
      <c r="H326" s="44"/>
      <c r="I326" s="226"/>
      <c r="J326" s="44"/>
      <c r="K326" s="44"/>
      <c r="L326" s="48"/>
      <c r="M326" s="227"/>
      <c r="N326" s="228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0" t="s">
        <v>183</v>
      </c>
      <c r="AU326" s="20" t="s">
        <v>82</v>
      </c>
    </row>
    <row r="327" s="2" customFormat="1" ht="16.5" customHeight="1">
      <c r="A327" s="42"/>
      <c r="B327" s="43"/>
      <c r="C327" s="211" t="s">
        <v>1642</v>
      </c>
      <c r="D327" s="211" t="s">
        <v>176</v>
      </c>
      <c r="E327" s="212" t="s">
        <v>5728</v>
      </c>
      <c r="F327" s="213" t="s">
        <v>5729</v>
      </c>
      <c r="G327" s="214" t="s">
        <v>247</v>
      </c>
      <c r="H327" s="215">
        <v>200</v>
      </c>
      <c r="I327" s="216"/>
      <c r="J327" s="217">
        <f>ROUND(I327*H327,2)</f>
        <v>0</v>
      </c>
      <c r="K327" s="213" t="s">
        <v>30</v>
      </c>
      <c r="L327" s="48"/>
      <c r="M327" s="218" t="s">
        <v>30</v>
      </c>
      <c r="N327" s="219" t="s">
        <v>44</v>
      </c>
      <c r="O327" s="88"/>
      <c r="P327" s="220">
        <f>O327*H327</f>
        <v>0</v>
      </c>
      <c r="Q327" s="220">
        <v>0</v>
      </c>
      <c r="R327" s="220">
        <f>Q327*H327</f>
        <v>0</v>
      </c>
      <c r="S327" s="220">
        <v>0.00019</v>
      </c>
      <c r="T327" s="221">
        <f>S327*H327</f>
        <v>0.038</v>
      </c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R327" s="222" t="s">
        <v>181</v>
      </c>
      <c r="AT327" s="222" t="s">
        <v>176</v>
      </c>
      <c r="AU327" s="222" t="s">
        <v>82</v>
      </c>
      <c r="AY327" s="20" t="s">
        <v>175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20" t="s">
        <v>80</v>
      </c>
      <c r="BK327" s="223">
        <f>ROUND(I327*H327,2)</f>
        <v>0</v>
      </c>
      <c r="BL327" s="20" t="s">
        <v>181</v>
      </c>
      <c r="BM327" s="222" t="s">
        <v>2314</v>
      </c>
    </row>
    <row r="328" s="2" customFormat="1">
      <c r="A328" s="42"/>
      <c r="B328" s="43"/>
      <c r="C328" s="44"/>
      <c r="D328" s="224" t="s">
        <v>183</v>
      </c>
      <c r="E328" s="44"/>
      <c r="F328" s="225" t="s">
        <v>5729</v>
      </c>
      <c r="G328" s="44"/>
      <c r="H328" s="44"/>
      <c r="I328" s="226"/>
      <c r="J328" s="44"/>
      <c r="K328" s="44"/>
      <c r="L328" s="48"/>
      <c r="M328" s="227"/>
      <c r="N328" s="228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0" t="s">
        <v>183</v>
      </c>
      <c r="AU328" s="20" t="s">
        <v>82</v>
      </c>
    </row>
    <row r="329" s="2" customFormat="1" ht="16.5" customHeight="1">
      <c r="A329" s="42"/>
      <c r="B329" s="43"/>
      <c r="C329" s="211" t="s">
        <v>1647</v>
      </c>
      <c r="D329" s="211" t="s">
        <v>176</v>
      </c>
      <c r="E329" s="212" t="s">
        <v>5730</v>
      </c>
      <c r="F329" s="213" t="s">
        <v>5731</v>
      </c>
      <c r="G329" s="214" t="s">
        <v>567</v>
      </c>
      <c r="H329" s="215">
        <v>100</v>
      </c>
      <c r="I329" s="216"/>
      <c r="J329" s="217">
        <f>ROUND(I329*H329,2)</f>
        <v>0</v>
      </c>
      <c r="K329" s="213" t="s">
        <v>30</v>
      </c>
      <c r="L329" s="48"/>
      <c r="M329" s="218" t="s">
        <v>30</v>
      </c>
      <c r="N329" s="219" t="s">
        <v>44</v>
      </c>
      <c r="O329" s="88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R329" s="222" t="s">
        <v>181</v>
      </c>
      <c r="AT329" s="222" t="s">
        <v>176</v>
      </c>
      <c r="AU329" s="222" t="s">
        <v>82</v>
      </c>
      <c r="AY329" s="20" t="s">
        <v>175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20" t="s">
        <v>80</v>
      </c>
      <c r="BK329" s="223">
        <f>ROUND(I329*H329,2)</f>
        <v>0</v>
      </c>
      <c r="BL329" s="20" t="s">
        <v>181</v>
      </c>
      <c r="BM329" s="222" t="s">
        <v>2322</v>
      </c>
    </row>
    <row r="330" s="2" customFormat="1">
      <c r="A330" s="42"/>
      <c r="B330" s="43"/>
      <c r="C330" s="44"/>
      <c r="D330" s="224" t="s">
        <v>183</v>
      </c>
      <c r="E330" s="44"/>
      <c r="F330" s="225" t="s">
        <v>5731</v>
      </c>
      <c r="G330" s="44"/>
      <c r="H330" s="44"/>
      <c r="I330" s="226"/>
      <c r="J330" s="44"/>
      <c r="K330" s="44"/>
      <c r="L330" s="48"/>
      <c r="M330" s="227"/>
      <c r="N330" s="228"/>
      <c r="O330" s="88"/>
      <c r="P330" s="88"/>
      <c r="Q330" s="88"/>
      <c r="R330" s="88"/>
      <c r="S330" s="88"/>
      <c r="T330" s="89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T330" s="20" t="s">
        <v>183</v>
      </c>
      <c r="AU330" s="20" t="s">
        <v>82</v>
      </c>
    </row>
    <row r="331" s="2" customFormat="1" ht="16.5" customHeight="1">
      <c r="A331" s="42"/>
      <c r="B331" s="43"/>
      <c r="C331" s="211" t="s">
        <v>1652</v>
      </c>
      <c r="D331" s="211" t="s">
        <v>176</v>
      </c>
      <c r="E331" s="212" t="s">
        <v>5732</v>
      </c>
      <c r="F331" s="213" t="s">
        <v>5733</v>
      </c>
      <c r="G331" s="214" t="s">
        <v>567</v>
      </c>
      <c r="H331" s="215">
        <v>80</v>
      </c>
      <c r="I331" s="216"/>
      <c r="J331" s="217">
        <f>ROUND(I331*H331,2)</f>
        <v>0</v>
      </c>
      <c r="K331" s="213" t="s">
        <v>30</v>
      </c>
      <c r="L331" s="48"/>
      <c r="M331" s="218" t="s">
        <v>30</v>
      </c>
      <c r="N331" s="219" t="s">
        <v>44</v>
      </c>
      <c r="O331" s="88"/>
      <c r="P331" s="220">
        <f>O331*H331</f>
        <v>0</v>
      </c>
      <c r="Q331" s="220">
        <v>0</v>
      </c>
      <c r="R331" s="220">
        <f>Q331*H331</f>
        <v>0</v>
      </c>
      <c r="S331" s="220">
        <v>0.001</v>
      </c>
      <c r="T331" s="221">
        <f>S331*H331</f>
        <v>0.08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22" t="s">
        <v>181</v>
      </c>
      <c r="AT331" s="222" t="s">
        <v>176</v>
      </c>
      <c r="AU331" s="222" t="s">
        <v>82</v>
      </c>
      <c r="AY331" s="20" t="s">
        <v>175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20" t="s">
        <v>80</v>
      </c>
      <c r="BK331" s="223">
        <f>ROUND(I331*H331,2)</f>
        <v>0</v>
      </c>
      <c r="BL331" s="20" t="s">
        <v>181</v>
      </c>
      <c r="BM331" s="222" t="s">
        <v>2337</v>
      </c>
    </row>
    <row r="332" s="2" customFormat="1">
      <c r="A332" s="42"/>
      <c r="B332" s="43"/>
      <c r="C332" s="44"/>
      <c r="D332" s="224" t="s">
        <v>183</v>
      </c>
      <c r="E332" s="44"/>
      <c r="F332" s="225" t="s">
        <v>5733</v>
      </c>
      <c r="G332" s="44"/>
      <c r="H332" s="44"/>
      <c r="I332" s="226"/>
      <c r="J332" s="44"/>
      <c r="K332" s="44"/>
      <c r="L332" s="48"/>
      <c r="M332" s="227"/>
      <c r="N332" s="228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0" t="s">
        <v>183</v>
      </c>
      <c r="AU332" s="20" t="s">
        <v>82</v>
      </c>
    </row>
    <row r="333" s="2" customFormat="1" ht="16.5" customHeight="1">
      <c r="A333" s="42"/>
      <c r="B333" s="43"/>
      <c r="C333" s="211" t="s">
        <v>1659</v>
      </c>
      <c r="D333" s="211" t="s">
        <v>176</v>
      </c>
      <c r="E333" s="212" t="s">
        <v>5734</v>
      </c>
      <c r="F333" s="213" t="s">
        <v>5735</v>
      </c>
      <c r="G333" s="214" t="s">
        <v>247</v>
      </c>
      <c r="H333" s="215">
        <v>140</v>
      </c>
      <c r="I333" s="216"/>
      <c r="J333" s="217">
        <f>ROUND(I333*H333,2)</f>
        <v>0</v>
      </c>
      <c r="K333" s="213" t="s">
        <v>30</v>
      </c>
      <c r="L333" s="48"/>
      <c r="M333" s="218" t="s">
        <v>30</v>
      </c>
      <c r="N333" s="219" t="s">
        <v>44</v>
      </c>
      <c r="O333" s="88"/>
      <c r="P333" s="220">
        <f>O333*H333</f>
        <v>0</v>
      </c>
      <c r="Q333" s="220">
        <v>0</v>
      </c>
      <c r="R333" s="220">
        <f>Q333*H333</f>
        <v>0</v>
      </c>
      <c r="S333" s="220">
        <v>0</v>
      </c>
      <c r="T333" s="221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22" t="s">
        <v>181</v>
      </c>
      <c r="AT333" s="222" t="s">
        <v>176</v>
      </c>
      <c r="AU333" s="222" t="s">
        <v>82</v>
      </c>
      <c r="AY333" s="20" t="s">
        <v>175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20" t="s">
        <v>80</v>
      </c>
      <c r="BK333" s="223">
        <f>ROUND(I333*H333,2)</f>
        <v>0</v>
      </c>
      <c r="BL333" s="20" t="s">
        <v>181</v>
      </c>
      <c r="BM333" s="222" t="s">
        <v>2349</v>
      </c>
    </row>
    <row r="334" s="2" customFormat="1">
      <c r="A334" s="42"/>
      <c r="B334" s="43"/>
      <c r="C334" s="44"/>
      <c r="D334" s="224" t="s">
        <v>183</v>
      </c>
      <c r="E334" s="44"/>
      <c r="F334" s="225" t="s">
        <v>5735</v>
      </c>
      <c r="G334" s="44"/>
      <c r="H334" s="44"/>
      <c r="I334" s="226"/>
      <c r="J334" s="44"/>
      <c r="K334" s="44"/>
      <c r="L334" s="48"/>
      <c r="M334" s="276"/>
      <c r="N334" s="277"/>
      <c r="O334" s="278"/>
      <c r="P334" s="278"/>
      <c r="Q334" s="278"/>
      <c r="R334" s="278"/>
      <c r="S334" s="278"/>
      <c r="T334" s="27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0" t="s">
        <v>183</v>
      </c>
      <c r="AU334" s="20" t="s">
        <v>82</v>
      </c>
    </row>
    <row r="335" s="2" customFormat="1" ht="6.96" customHeight="1">
      <c r="A335" s="42"/>
      <c r="B335" s="63"/>
      <c r="C335" s="64"/>
      <c r="D335" s="64"/>
      <c r="E335" s="64"/>
      <c r="F335" s="64"/>
      <c r="G335" s="64"/>
      <c r="H335" s="64"/>
      <c r="I335" s="64"/>
      <c r="J335" s="64"/>
      <c r="K335" s="64"/>
      <c r="L335" s="48"/>
      <c r="M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</row>
  </sheetData>
  <sheetProtection sheet="1" autoFilter="0" formatColumns="0" formatRows="0" objects="1" scenarios="1" spinCount="100000" saltValue="nz/26ejiFSrubwOCqzDusbI31crLzAGPpKQ2S7lNWm3O+0ZLO+rxPrQnCRFtLZtVByJfXH8BtVtrtqNdl29Jxg==" hashValue="ivL0gRijiojx2NGXdlmt7N7Dt24Cm9MEN4e8eiKasvIXPECihjheT+chXTG9wkGKnG6gd0kBoNHlucijfdj/DA==" algorithmName="SHA-512" password="CC35"/>
  <autoFilter ref="C90:K33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4_01/469971111"/>
    <hyperlink ref="F99" r:id="rId2" display="https://podminky.urs.cz/item/CS_URS_2024_01/469972111"/>
    <hyperlink ref="F102" r:id="rId3" display="https://podminky.urs.cz/item/CS_URS_2024_01/469972121"/>
    <hyperlink ref="F106" r:id="rId4" display="https://podminky.urs.cz/item/CS_URS_2024_01/4699731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5736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21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21.84" customHeight="1">
      <c r="A15" s="42"/>
      <c r="B15" s="48"/>
      <c r="C15" s="42"/>
      <c r="D15" s="151" t="s">
        <v>144</v>
      </c>
      <c r="E15" s="42"/>
      <c r="F15" s="152" t="s">
        <v>5534</v>
      </c>
      <c r="G15" s="42"/>
      <c r="H15" s="42"/>
      <c r="I15" s="151" t="s">
        <v>26</v>
      </c>
      <c r="J15" s="152" t="s">
        <v>27</v>
      </c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ROUND(J90,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ROUND((SUM(BE90:BE177)),  2)</f>
        <v>0</v>
      </c>
      <c r="G35" s="42"/>
      <c r="H35" s="42"/>
      <c r="I35" s="163">
        <v>0.21</v>
      </c>
      <c r="J35" s="162">
        <f>ROUND(((SUM(BE90:BE177))*I35),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ROUND((SUM(BF90:BF177)),  2)</f>
        <v>0</v>
      </c>
      <c r="G36" s="42"/>
      <c r="H36" s="42"/>
      <c r="I36" s="163">
        <v>0.12</v>
      </c>
      <c r="J36" s="162">
        <f>ROUND(((SUM(BF90:BF177))*I36),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ROUND((SUM(BG90:BG177)),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ROUND((SUM(BH90:BH177)),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ROUND((SUM(BI90:BI177)),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17.02 - SO02 - ELEKTROINSTALACE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J90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687</v>
      </c>
      <c r="E64" s="183"/>
      <c r="F64" s="183"/>
      <c r="G64" s="183"/>
      <c r="H64" s="183"/>
      <c r="I64" s="183"/>
      <c r="J64" s="184">
        <f>J91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6" customFormat="1" ht="19.92" customHeight="1">
      <c r="A65" s="16"/>
      <c r="B65" s="280"/>
      <c r="C65" s="129"/>
      <c r="D65" s="281" t="s">
        <v>3900</v>
      </c>
      <c r="E65" s="282"/>
      <c r="F65" s="282"/>
      <c r="G65" s="282"/>
      <c r="H65" s="282"/>
      <c r="I65" s="282"/>
      <c r="J65" s="283">
        <f>J92</f>
        <v>0</v>
      </c>
      <c r="K65" s="129"/>
      <c r="L65" s="284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</row>
    <row r="66" s="9" customFormat="1" ht="24.96" customHeight="1">
      <c r="A66" s="9"/>
      <c r="B66" s="180"/>
      <c r="C66" s="181"/>
      <c r="D66" s="182" t="s">
        <v>3825</v>
      </c>
      <c r="E66" s="183"/>
      <c r="F66" s="183"/>
      <c r="G66" s="183"/>
      <c r="H66" s="183"/>
      <c r="I66" s="183"/>
      <c r="J66" s="184">
        <f>J107</f>
        <v>0</v>
      </c>
      <c r="K66" s="181"/>
      <c r="L66" s="185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6" customFormat="1" ht="19.92" customHeight="1">
      <c r="A67" s="16"/>
      <c r="B67" s="280"/>
      <c r="C67" s="129"/>
      <c r="D67" s="281" t="s">
        <v>5535</v>
      </c>
      <c r="E67" s="282"/>
      <c r="F67" s="282"/>
      <c r="G67" s="282"/>
      <c r="H67" s="282"/>
      <c r="I67" s="282"/>
      <c r="J67" s="283">
        <f>J108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16" customFormat="1" ht="19.92" customHeight="1">
      <c r="A68" s="16"/>
      <c r="B68" s="280"/>
      <c r="C68" s="129"/>
      <c r="D68" s="281" t="s">
        <v>5537</v>
      </c>
      <c r="E68" s="282"/>
      <c r="F68" s="282"/>
      <c r="G68" s="282"/>
      <c r="H68" s="282"/>
      <c r="I68" s="282"/>
      <c r="J68" s="283">
        <f>J173</f>
        <v>0</v>
      </c>
      <c r="K68" s="129"/>
      <c r="L68" s="284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</row>
    <row r="69" s="2" customFormat="1" ht="21.84" customHeight="1">
      <c r="A69" s="4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0" s="2" customFormat="1" ht="6.96" customHeight="1">
      <c r="A70" s="42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4" s="2" customFormat="1" ht="6.96" customHeight="1">
      <c r="A74" s="42"/>
      <c r="B74" s="65"/>
      <c r="C74" s="66"/>
      <c r="D74" s="66"/>
      <c r="E74" s="66"/>
      <c r="F74" s="66"/>
      <c r="G74" s="66"/>
      <c r="H74" s="66"/>
      <c r="I74" s="66"/>
      <c r="J74" s="66"/>
      <c r="K74" s="66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24.96" customHeight="1">
      <c r="A75" s="42"/>
      <c r="B75" s="43"/>
      <c r="C75" s="26" t="s">
        <v>161</v>
      </c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6.96" customHeight="1">
      <c r="A76" s="4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2" customHeight="1">
      <c r="A77" s="42"/>
      <c r="B77" s="43"/>
      <c r="C77" s="35" t="s">
        <v>16</v>
      </c>
      <c r="D77" s="44"/>
      <c r="E77" s="44"/>
      <c r="F77" s="44"/>
      <c r="G77" s="44"/>
      <c r="H77" s="44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6.5" customHeight="1">
      <c r="A78" s="42"/>
      <c r="B78" s="43"/>
      <c r="C78" s="44"/>
      <c r="D78" s="44"/>
      <c r="E78" s="175" t="str">
        <f>E7</f>
        <v>Ledeč n. S. škola přístavba dílny pro CNC</v>
      </c>
      <c r="F78" s="35"/>
      <c r="G78" s="35"/>
      <c r="H78" s="35"/>
      <c r="I78" s="44"/>
      <c r="J78" s="44"/>
      <c r="K78" s="44"/>
      <c r="L78" s="14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1" customFormat="1" ht="12" customHeight="1">
      <c r="B79" s="24"/>
      <c r="C79" s="35" t="s">
        <v>140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2"/>
      <c r="B80" s="43"/>
      <c r="C80" s="44"/>
      <c r="D80" s="44"/>
      <c r="E80" s="175" t="s">
        <v>141</v>
      </c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5" t="s">
        <v>142</v>
      </c>
      <c r="D81" s="44"/>
      <c r="E81" s="44"/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E11</f>
        <v>17.02 - SO02 - ELEKTROINSTALACE</v>
      </c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5" t="s">
        <v>22</v>
      </c>
      <c r="D84" s="44"/>
      <c r="E84" s="44"/>
      <c r="F84" s="30" t="str">
        <f>F14</f>
        <v xml:space="preserve"> </v>
      </c>
      <c r="G84" s="44"/>
      <c r="H84" s="44"/>
      <c r="I84" s="35" t="s">
        <v>24</v>
      </c>
      <c r="J84" s="76" t="str">
        <f>IF(J14="","",J14)</f>
        <v>6. 3. 2024</v>
      </c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28</v>
      </c>
      <c r="D86" s="44"/>
      <c r="E86" s="44"/>
      <c r="F86" s="30" t="str">
        <f>E17</f>
        <v xml:space="preserve"> </v>
      </c>
      <c r="G86" s="44"/>
      <c r="H86" s="44"/>
      <c r="I86" s="35" t="s">
        <v>34</v>
      </c>
      <c r="J86" s="40" t="str">
        <f>E23</f>
        <v xml:space="preserve"> 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5" t="s">
        <v>32</v>
      </c>
      <c r="D87" s="44"/>
      <c r="E87" s="44"/>
      <c r="F87" s="30" t="str">
        <f>IF(E20="","",E20)</f>
        <v>Vyplň údaj</v>
      </c>
      <c r="G87" s="44"/>
      <c r="H87" s="44"/>
      <c r="I87" s="35" t="s">
        <v>35</v>
      </c>
      <c r="J87" s="40" t="str">
        <f>E26</f>
        <v xml:space="preserve"> </v>
      </c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4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0" customFormat="1" ht="29.28" customHeight="1">
      <c r="A89" s="186"/>
      <c r="B89" s="187"/>
      <c r="C89" s="188" t="s">
        <v>162</v>
      </c>
      <c r="D89" s="189" t="s">
        <v>58</v>
      </c>
      <c r="E89" s="189" t="s">
        <v>54</v>
      </c>
      <c r="F89" s="189" t="s">
        <v>55</v>
      </c>
      <c r="G89" s="189" t="s">
        <v>163</v>
      </c>
      <c r="H89" s="189" t="s">
        <v>164</v>
      </c>
      <c r="I89" s="189" t="s">
        <v>165</v>
      </c>
      <c r="J89" s="189" t="s">
        <v>148</v>
      </c>
      <c r="K89" s="190" t="s">
        <v>166</v>
      </c>
      <c r="L89" s="191"/>
      <c r="M89" s="96" t="s">
        <v>30</v>
      </c>
      <c r="N89" s="97" t="s">
        <v>43</v>
      </c>
      <c r="O89" s="97" t="s">
        <v>167</v>
      </c>
      <c r="P89" s="97" t="s">
        <v>168</v>
      </c>
      <c r="Q89" s="97" t="s">
        <v>169</v>
      </c>
      <c r="R89" s="97" t="s">
        <v>170</v>
      </c>
      <c r="S89" s="97" t="s">
        <v>171</v>
      </c>
      <c r="T89" s="98" t="s">
        <v>172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42"/>
      <c r="B90" s="43"/>
      <c r="C90" s="103" t="s">
        <v>173</v>
      </c>
      <c r="D90" s="44"/>
      <c r="E90" s="44"/>
      <c r="F90" s="44"/>
      <c r="G90" s="44"/>
      <c r="H90" s="44"/>
      <c r="I90" s="44"/>
      <c r="J90" s="192">
        <f>BK90</f>
        <v>0</v>
      </c>
      <c r="K90" s="44"/>
      <c r="L90" s="48"/>
      <c r="M90" s="99"/>
      <c r="N90" s="193"/>
      <c r="O90" s="100"/>
      <c r="P90" s="194">
        <f>P91+P107</f>
        <v>0</v>
      </c>
      <c r="Q90" s="100"/>
      <c r="R90" s="194">
        <f>R91+R107</f>
        <v>0</v>
      </c>
      <c r="S90" s="100"/>
      <c r="T90" s="195">
        <f>T91+T107</f>
        <v>0.004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0" t="s">
        <v>72</v>
      </c>
      <c r="AU90" s="20" t="s">
        <v>149</v>
      </c>
      <c r="BK90" s="196">
        <f>BK91+BK107</f>
        <v>0</v>
      </c>
    </row>
    <row r="91" s="11" customFormat="1" ht="25.92" customHeight="1">
      <c r="A91" s="11"/>
      <c r="B91" s="197"/>
      <c r="C91" s="198"/>
      <c r="D91" s="199" t="s">
        <v>72</v>
      </c>
      <c r="E91" s="200" t="s">
        <v>711</v>
      </c>
      <c r="F91" s="200" t="s">
        <v>712</v>
      </c>
      <c r="G91" s="198"/>
      <c r="H91" s="198"/>
      <c r="I91" s="201"/>
      <c r="J91" s="202">
        <f>BK91</f>
        <v>0</v>
      </c>
      <c r="K91" s="198"/>
      <c r="L91" s="203"/>
      <c r="M91" s="204"/>
      <c r="N91" s="205"/>
      <c r="O91" s="205"/>
      <c r="P91" s="206">
        <f>P92</f>
        <v>0</v>
      </c>
      <c r="Q91" s="205"/>
      <c r="R91" s="206">
        <f>R92</f>
        <v>0</v>
      </c>
      <c r="S91" s="205"/>
      <c r="T91" s="207">
        <f>T92</f>
        <v>0</v>
      </c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R91" s="208" t="s">
        <v>80</v>
      </c>
      <c r="AT91" s="209" t="s">
        <v>72</v>
      </c>
      <c r="AU91" s="209" t="s">
        <v>73</v>
      </c>
      <c r="AY91" s="208" t="s">
        <v>175</v>
      </c>
      <c r="BK91" s="210">
        <f>BK92</f>
        <v>0</v>
      </c>
    </row>
    <row r="92" s="11" customFormat="1" ht="22.8" customHeight="1">
      <c r="A92" s="11"/>
      <c r="B92" s="197"/>
      <c r="C92" s="198"/>
      <c r="D92" s="199" t="s">
        <v>72</v>
      </c>
      <c r="E92" s="285" t="s">
        <v>290</v>
      </c>
      <c r="F92" s="285" t="s">
        <v>291</v>
      </c>
      <c r="G92" s="198"/>
      <c r="H92" s="198"/>
      <c r="I92" s="201"/>
      <c r="J92" s="286">
        <f>BK92</f>
        <v>0</v>
      </c>
      <c r="K92" s="198"/>
      <c r="L92" s="203"/>
      <c r="M92" s="204"/>
      <c r="N92" s="205"/>
      <c r="O92" s="205"/>
      <c r="P92" s="206">
        <f>SUM(P93:P106)</f>
        <v>0</v>
      </c>
      <c r="Q92" s="205"/>
      <c r="R92" s="206">
        <f>SUM(R93:R106)</f>
        <v>0</v>
      </c>
      <c r="S92" s="205"/>
      <c r="T92" s="207">
        <f>SUM(T93:T106)</f>
        <v>0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R92" s="208" t="s">
        <v>80</v>
      </c>
      <c r="AT92" s="209" t="s">
        <v>72</v>
      </c>
      <c r="AU92" s="209" t="s">
        <v>80</v>
      </c>
      <c r="AY92" s="208" t="s">
        <v>175</v>
      </c>
      <c r="BK92" s="210">
        <f>SUM(BK93:BK106)</f>
        <v>0</v>
      </c>
    </row>
    <row r="93" s="2" customFormat="1" ht="16.5" customHeight="1">
      <c r="A93" s="42"/>
      <c r="B93" s="43"/>
      <c r="C93" s="211" t="s">
        <v>80</v>
      </c>
      <c r="D93" s="211" t="s">
        <v>176</v>
      </c>
      <c r="E93" s="212" t="s">
        <v>5538</v>
      </c>
      <c r="F93" s="213" t="s">
        <v>5539</v>
      </c>
      <c r="G93" s="214" t="s">
        <v>295</v>
      </c>
      <c r="H93" s="215">
        <v>0.004</v>
      </c>
      <c r="I93" s="216"/>
      <c r="J93" s="217">
        <f>ROUND(I93*H93,2)</f>
        <v>0</v>
      </c>
      <c r="K93" s="213" t="s">
        <v>180</v>
      </c>
      <c r="L93" s="48"/>
      <c r="M93" s="218" t="s">
        <v>30</v>
      </c>
      <c r="N93" s="219" t="s">
        <v>44</v>
      </c>
      <c r="O93" s="88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181</v>
      </c>
      <c r="AT93" s="222" t="s">
        <v>176</v>
      </c>
      <c r="AU93" s="222" t="s">
        <v>82</v>
      </c>
      <c r="AY93" s="20" t="s">
        <v>175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80</v>
      </c>
      <c r="BK93" s="223">
        <f>ROUND(I93*H93,2)</f>
        <v>0</v>
      </c>
      <c r="BL93" s="20" t="s">
        <v>181</v>
      </c>
      <c r="BM93" s="222" t="s">
        <v>5737</v>
      </c>
    </row>
    <row r="94" s="2" customFormat="1">
      <c r="A94" s="42"/>
      <c r="B94" s="43"/>
      <c r="C94" s="44"/>
      <c r="D94" s="224" t="s">
        <v>183</v>
      </c>
      <c r="E94" s="44"/>
      <c r="F94" s="225" t="s">
        <v>5541</v>
      </c>
      <c r="G94" s="44"/>
      <c r="H94" s="44"/>
      <c r="I94" s="226"/>
      <c r="J94" s="44"/>
      <c r="K94" s="44"/>
      <c r="L94" s="48"/>
      <c r="M94" s="227"/>
      <c r="N94" s="228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183</v>
      </c>
      <c r="AU94" s="20" t="s">
        <v>82</v>
      </c>
    </row>
    <row r="95" s="2" customFormat="1">
      <c r="A95" s="42"/>
      <c r="B95" s="43"/>
      <c r="C95" s="44"/>
      <c r="D95" s="229" t="s">
        <v>185</v>
      </c>
      <c r="E95" s="44"/>
      <c r="F95" s="230" t="s">
        <v>5542</v>
      </c>
      <c r="G95" s="44"/>
      <c r="H95" s="44"/>
      <c r="I95" s="226"/>
      <c r="J95" s="44"/>
      <c r="K95" s="44"/>
      <c r="L95" s="48"/>
      <c r="M95" s="227"/>
      <c r="N95" s="228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185</v>
      </c>
      <c r="AU95" s="20" t="s">
        <v>82</v>
      </c>
    </row>
    <row r="96" s="2" customFormat="1" ht="16.5" customHeight="1">
      <c r="A96" s="42"/>
      <c r="B96" s="43"/>
      <c r="C96" s="211" t="s">
        <v>82</v>
      </c>
      <c r="D96" s="211" t="s">
        <v>176</v>
      </c>
      <c r="E96" s="212" t="s">
        <v>5543</v>
      </c>
      <c r="F96" s="213" t="s">
        <v>5544</v>
      </c>
      <c r="G96" s="214" t="s">
        <v>295</v>
      </c>
      <c r="H96" s="215">
        <v>0.004</v>
      </c>
      <c r="I96" s="216"/>
      <c r="J96" s="217">
        <f>ROUND(I96*H96,2)</f>
        <v>0</v>
      </c>
      <c r="K96" s="213" t="s">
        <v>180</v>
      </c>
      <c r="L96" s="48"/>
      <c r="M96" s="218" t="s">
        <v>30</v>
      </c>
      <c r="N96" s="219" t="s">
        <v>44</v>
      </c>
      <c r="O96" s="88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181</v>
      </c>
      <c r="AT96" s="222" t="s">
        <v>176</v>
      </c>
      <c r="AU96" s="222" t="s">
        <v>82</v>
      </c>
      <c r="AY96" s="20" t="s">
        <v>175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80</v>
      </c>
      <c r="BK96" s="223">
        <f>ROUND(I96*H96,2)</f>
        <v>0</v>
      </c>
      <c r="BL96" s="20" t="s">
        <v>181</v>
      </c>
      <c r="BM96" s="222" t="s">
        <v>5738</v>
      </c>
    </row>
    <row r="97" s="2" customFormat="1">
      <c r="A97" s="42"/>
      <c r="B97" s="43"/>
      <c r="C97" s="44"/>
      <c r="D97" s="224" t="s">
        <v>183</v>
      </c>
      <c r="E97" s="44"/>
      <c r="F97" s="225" t="s">
        <v>5546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183</v>
      </c>
      <c r="AU97" s="20" t="s">
        <v>82</v>
      </c>
    </row>
    <row r="98" s="2" customFormat="1">
      <c r="A98" s="42"/>
      <c r="B98" s="43"/>
      <c r="C98" s="44"/>
      <c r="D98" s="229" t="s">
        <v>185</v>
      </c>
      <c r="E98" s="44"/>
      <c r="F98" s="230" t="s">
        <v>5547</v>
      </c>
      <c r="G98" s="44"/>
      <c r="H98" s="44"/>
      <c r="I98" s="226"/>
      <c r="J98" s="44"/>
      <c r="K98" s="44"/>
      <c r="L98" s="48"/>
      <c r="M98" s="227"/>
      <c r="N98" s="228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0" t="s">
        <v>185</v>
      </c>
      <c r="AU98" s="20" t="s">
        <v>82</v>
      </c>
    </row>
    <row r="99" s="2" customFormat="1" ht="16.5" customHeight="1">
      <c r="A99" s="42"/>
      <c r="B99" s="43"/>
      <c r="C99" s="211" t="s">
        <v>196</v>
      </c>
      <c r="D99" s="211" t="s">
        <v>176</v>
      </c>
      <c r="E99" s="212" t="s">
        <v>5548</v>
      </c>
      <c r="F99" s="213" t="s">
        <v>5549</v>
      </c>
      <c r="G99" s="214" t="s">
        <v>295</v>
      </c>
      <c r="H99" s="215">
        <v>0.12</v>
      </c>
      <c r="I99" s="216"/>
      <c r="J99" s="217">
        <f>ROUND(I99*H99,2)</f>
        <v>0</v>
      </c>
      <c r="K99" s="213" t="s">
        <v>180</v>
      </c>
      <c r="L99" s="48"/>
      <c r="M99" s="218" t="s">
        <v>30</v>
      </c>
      <c r="N99" s="219" t="s">
        <v>44</v>
      </c>
      <c r="O99" s="88"/>
      <c r="P99" s="220">
        <f>O99*H99</f>
        <v>0</v>
      </c>
      <c r="Q99" s="220">
        <v>0</v>
      </c>
      <c r="R99" s="220">
        <f>Q99*H99</f>
        <v>0</v>
      </c>
      <c r="S99" s="220">
        <v>0</v>
      </c>
      <c r="T99" s="221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22" t="s">
        <v>181</v>
      </c>
      <c r="AT99" s="222" t="s">
        <v>176</v>
      </c>
      <c r="AU99" s="222" t="s">
        <v>82</v>
      </c>
      <c r="AY99" s="20" t="s">
        <v>175</v>
      </c>
      <c r="BE99" s="223">
        <f>IF(N99="základní",J99,0)</f>
        <v>0</v>
      </c>
      <c r="BF99" s="223">
        <f>IF(N99="snížená",J99,0)</f>
        <v>0</v>
      </c>
      <c r="BG99" s="223">
        <f>IF(N99="zákl. přenesená",J99,0)</f>
        <v>0</v>
      </c>
      <c r="BH99" s="223">
        <f>IF(N99="sníž. přenesená",J99,0)</f>
        <v>0</v>
      </c>
      <c r="BI99" s="223">
        <f>IF(N99="nulová",J99,0)</f>
        <v>0</v>
      </c>
      <c r="BJ99" s="20" t="s">
        <v>80</v>
      </c>
      <c r="BK99" s="223">
        <f>ROUND(I99*H99,2)</f>
        <v>0</v>
      </c>
      <c r="BL99" s="20" t="s">
        <v>181</v>
      </c>
      <c r="BM99" s="222" t="s">
        <v>5739</v>
      </c>
    </row>
    <row r="100" s="2" customFormat="1">
      <c r="A100" s="42"/>
      <c r="B100" s="43"/>
      <c r="C100" s="44"/>
      <c r="D100" s="224" t="s">
        <v>183</v>
      </c>
      <c r="E100" s="44"/>
      <c r="F100" s="225" t="s">
        <v>5551</v>
      </c>
      <c r="G100" s="44"/>
      <c r="H100" s="44"/>
      <c r="I100" s="226"/>
      <c r="J100" s="44"/>
      <c r="K100" s="44"/>
      <c r="L100" s="48"/>
      <c r="M100" s="227"/>
      <c r="N100" s="228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0" t="s">
        <v>183</v>
      </c>
      <c r="AU100" s="20" t="s">
        <v>82</v>
      </c>
    </row>
    <row r="101" s="2" customFormat="1">
      <c r="A101" s="42"/>
      <c r="B101" s="43"/>
      <c r="C101" s="44"/>
      <c r="D101" s="229" t="s">
        <v>185</v>
      </c>
      <c r="E101" s="44"/>
      <c r="F101" s="230" t="s">
        <v>5552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185</v>
      </c>
      <c r="AU101" s="20" t="s">
        <v>82</v>
      </c>
    </row>
    <row r="102" s="13" customFormat="1">
      <c r="A102" s="13"/>
      <c r="B102" s="241"/>
      <c r="C102" s="242"/>
      <c r="D102" s="224" t="s">
        <v>187</v>
      </c>
      <c r="E102" s="242"/>
      <c r="F102" s="244" t="s">
        <v>5740</v>
      </c>
      <c r="G102" s="242"/>
      <c r="H102" s="245">
        <v>0.12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1" t="s">
        <v>187</v>
      </c>
      <c r="AU102" s="251" t="s">
        <v>82</v>
      </c>
      <c r="AV102" s="13" t="s">
        <v>82</v>
      </c>
      <c r="AW102" s="13" t="s">
        <v>4</v>
      </c>
      <c r="AX102" s="13" t="s">
        <v>80</v>
      </c>
      <c r="AY102" s="251" t="s">
        <v>175</v>
      </c>
    </row>
    <row r="103" s="2" customFormat="1" ht="21.75" customHeight="1">
      <c r="A103" s="42"/>
      <c r="B103" s="43"/>
      <c r="C103" s="211" t="s">
        <v>181</v>
      </c>
      <c r="D103" s="211" t="s">
        <v>176</v>
      </c>
      <c r="E103" s="212" t="s">
        <v>5554</v>
      </c>
      <c r="F103" s="213" t="s">
        <v>662</v>
      </c>
      <c r="G103" s="214" t="s">
        <v>295</v>
      </c>
      <c r="H103" s="215">
        <v>0.004</v>
      </c>
      <c r="I103" s="216"/>
      <c r="J103" s="217">
        <f>ROUND(I103*H103,2)</f>
        <v>0</v>
      </c>
      <c r="K103" s="213" t="s">
        <v>180</v>
      </c>
      <c r="L103" s="48"/>
      <c r="M103" s="218" t="s">
        <v>30</v>
      </c>
      <c r="N103" s="219" t="s">
        <v>44</v>
      </c>
      <c r="O103" s="88"/>
      <c r="P103" s="220">
        <f>O103*H103</f>
        <v>0</v>
      </c>
      <c r="Q103" s="220">
        <v>0</v>
      </c>
      <c r="R103" s="220">
        <f>Q103*H103</f>
        <v>0</v>
      </c>
      <c r="S103" s="220">
        <v>0</v>
      </c>
      <c r="T103" s="221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22" t="s">
        <v>181</v>
      </c>
      <c r="AT103" s="222" t="s">
        <v>176</v>
      </c>
      <c r="AU103" s="222" t="s">
        <v>82</v>
      </c>
      <c r="AY103" s="20" t="s">
        <v>175</v>
      </c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0" t="s">
        <v>80</v>
      </c>
      <c r="BK103" s="223">
        <f>ROUND(I103*H103,2)</f>
        <v>0</v>
      </c>
      <c r="BL103" s="20" t="s">
        <v>181</v>
      </c>
      <c r="BM103" s="222" t="s">
        <v>5741</v>
      </c>
    </row>
    <row r="104" s="2" customFormat="1">
      <c r="A104" s="42"/>
      <c r="B104" s="43"/>
      <c r="C104" s="44"/>
      <c r="D104" s="224" t="s">
        <v>183</v>
      </c>
      <c r="E104" s="44"/>
      <c r="F104" s="225" t="s">
        <v>5556</v>
      </c>
      <c r="G104" s="44"/>
      <c r="H104" s="44"/>
      <c r="I104" s="226"/>
      <c r="J104" s="44"/>
      <c r="K104" s="44"/>
      <c r="L104" s="48"/>
      <c r="M104" s="227"/>
      <c r="N104" s="228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0" t="s">
        <v>183</v>
      </c>
      <c r="AU104" s="20" t="s">
        <v>82</v>
      </c>
    </row>
    <row r="105" s="2" customFormat="1">
      <c r="A105" s="42"/>
      <c r="B105" s="43"/>
      <c r="C105" s="44"/>
      <c r="D105" s="229" t="s">
        <v>185</v>
      </c>
      <c r="E105" s="44"/>
      <c r="F105" s="230" t="s">
        <v>5557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185</v>
      </c>
      <c r="AU105" s="20" t="s">
        <v>82</v>
      </c>
    </row>
    <row r="106" s="2" customFormat="1">
      <c r="A106" s="42"/>
      <c r="B106" s="43"/>
      <c r="C106" s="44"/>
      <c r="D106" s="224" t="s">
        <v>311</v>
      </c>
      <c r="E106" s="44"/>
      <c r="F106" s="274" t="s">
        <v>320</v>
      </c>
      <c r="G106" s="44"/>
      <c r="H106" s="44"/>
      <c r="I106" s="226"/>
      <c r="J106" s="44"/>
      <c r="K106" s="44"/>
      <c r="L106" s="48"/>
      <c r="M106" s="227"/>
      <c r="N106" s="228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0" t="s">
        <v>311</v>
      </c>
      <c r="AU106" s="20" t="s">
        <v>82</v>
      </c>
    </row>
    <row r="107" s="11" customFormat="1" ht="25.92" customHeight="1">
      <c r="A107" s="11"/>
      <c r="B107" s="197"/>
      <c r="C107" s="198"/>
      <c r="D107" s="199" t="s">
        <v>72</v>
      </c>
      <c r="E107" s="200" t="s">
        <v>770</v>
      </c>
      <c r="F107" s="200" t="s">
        <v>3888</v>
      </c>
      <c r="G107" s="198"/>
      <c r="H107" s="198"/>
      <c r="I107" s="201"/>
      <c r="J107" s="202">
        <f>BK107</f>
        <v>0</v>
      </c>
      <c r="K107" s="198"/>
      <c r="L107" s="203"/>
      <c r="M107" s="204"/>
      <c r="N107" s="205"/>
      <c r="O107" s="205"/>
      <c r="P107" s="206">
        <f>P108+P173</f>
        <v>0</v>
      </c>
      <c r="Q107" s="205"/>
      <c r="R107" s="206">
        <f>R108+R173</f>
        <v>0</v>
      </c>
      <c r="S107" s="205"/>
      <c r="T107" s="207">
        <f>T108+T173</f>
        <v>0.004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R107" s="208" t="s">
        <v>196</v>
      </c>
      <c r="AT107" s="209" t="s">
        <v>72</v>
      </c>
      <c r="AU107" s="209" t="s">
        <v>73</v>
      </c>
      <c r="AY107" s="208" t="s">
        <v>175</v>
      </c>
      <c r="BK107" s="210">
        <f>BK108+BK173</f>
        <v>0</v>
      </c>
    </row>
    <row r="108" s="11" customFormat="1" ht="22.8" customHeight="1">
      <c r="A108" s="11"/>
      <c r="B108" s="197"/>
      <c r="C108" s="198"/>
      <c r="D108" s="199" t="s">
        <v>72</v>
      </c>
      <c r="E108" s="285" t="s">
        <v>5558</v>
      </c>
      <c r="F108" s="285" t="s">
        <v>5559</v>
      </c>
      <c r="G108" s="198"/>
      <c r="H108" s="198"/>
      <c r="I108" s="201"/>
      <c r="J108" s="286">
        <f>BK108</f>
        <v>0</v>
      </c>
      <c r="K108" s="198"/>
      <c r="L108" s="203"/>
      <c r="M108" s="204"/>
      <c r="N108" s="205"/>
      <c r="O108" s="205"/>
      <c r="P108" s="206">
        <f>SUM(P109:P172)</f>
        <v>0</v>
      </c>
      <c r="Q108" s="205"/>
      <c r="R108" s="206">
        <f>SUM(R109:R172)</f>
        <v>0</v>
      </c>
      <c r="S108" s="205"/>
      <c r="T108" s="207">
        <f>SUM(T109:T172)</f>
        <v>0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R108" s="208" t="s">
        <v>80</v>
      </c>
      <c r="AT108" s="209" t="s">
        <v>72</v>
      </c>
      <c r="AU108" s="209" t="s">
        <v>80</v>
      </c>
      <c r="AY108" s="208" t="s">
        <v>175</v>
      </c>
      <c r="BK108" s="210">
        <f>SUM(BK109:BK172)</f>
        <v>0</v>
      </c>
    </row>
    <row r="109" s="2" customFormat="1" ht="16.5" customHeight="1">
      <c r="A109" s="42"/>
      <c r="B109" s="43"/>
      <c r="C109" s="211" t="s">
        <v>214</v>
      </c>
      <c r="D109" s="211" t="s">
        <v>176</v>
      </c>
      <c r="E109" s="212" t="s">
        <v>80</v>
      </c>
      <c r="F109" s="213" t="s">
        <v>5742</v>
      </c>
      <c r="G109" s="214" t="s">
        <v>5561</v>
      </c>
      <c r="H109" s="215">
        <v>1</v>
      </c>
      <c r="I109" s="216"/>
      <c r="J109" s="217">
        <f>ROUND(I109*H109,2)</f>
        <v>0</v>
      </c>
      <c r="K109" s="213" t="s">
        <v>30</v>
      </c>
      <c r="L109" s="48"/>
      <c r="M109" s="218" t="s">
        <v>30</v>
      </c>
      <c r="N109" s="219" t="s">
        <v>44</v>
      </c>
      <c r="O109" s="88"/>
      <c r="P109" s="220">
        <f>O109*H109</f>
        <v>0</v>
      </c>
      <c r="Q109" s="220">
        <v>0</v>
      </c>
      <c r="R109" s="220">
        <f>Q109*H109</f>
        <v>0</v>
      </c>
      <c r="S109" s="220">
        <v>0</v>
      </c>
      <c r="T109" s="221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22" t="s">
        <v>181</v>
      </c>
      <c r="AT109" s="222" t="s">
        <v>176</v>
      </c>
      <c r="AU109" s="222" t="s">
        <v>82</v>
      </c>
      <c r="AY109" s="20" t="s">
        <v>175</v>
      </c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0" t="s">
        <v>80</v>
      </c>
      <c r="BK109" s="223">
        <f>ROUND(I109*H109,2)</f>
        <v>0</v>
      </c>
      <c r="BL109" s="20" t="s">
        <v>181</v>
      </c>
      <c r="BM109" s="222" t="s">
        <v>82</v>
      </c>
    </row>
    <row r="110" s="2" customFormat="1">
      <c r="A110" s="42"/>
      <c r="B110" s="43"/>
      <c r="C110" s="44"/>
      <c r="D110" s="224" t="s">
        <v>183</v>
      </c>
      <c r="E110" s="44"/>
      <c r="F110" s="225" t="s">
        <v>5742</v>
      </c>
      <c r="G110" s="44"/>
      <c r="H110" s="44"/>
      <c r="I110" s="226"/>
      <c r="J110" s="44"/>
      <c r="K110" s="44"/>
      <c r="L110" s="48"/>
      <c r="M110" s="227"/>
      <c r="N110" s="228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0" t="s">
        <v>183</v>
      </c>
      <c r="AU110" s="20" t="s">
        <v>82</v>
      </c>
    </row>
    <row r="111" s="2" customFormat="1" ht="16.5" customHeight="1">
      <c r="A111" s="42"/>
      <c r="B111" s="43"/>
      <c r="C111" s="211" t="s">
        <v>223</v>
      </c>
      <c r="D111" s="211" t="s">
        <v>176</v>
      </c>
      <c r="E111" s="212" t="s">
        <v>82</v>
      </c>
      <c r="F111" s="213" t="s">
        <v>5569</v>
      </c>
      <c r="G111" s="214" t="s">
        <v>5561</v>
      </c>
      <c r="H111" s="215">
        <v>2</v>
      </c>
      <c r="I111" s="216"/>
      <c r="J111" s="217">
        <f>ROUND(I111*H111,2)</f>
        <v>0</v>
      </c>
      <c r="K111" s="213" t="s">
        <v>30</v>
      </c>
      <c r="L111" s="48"/>
      <c r="M111" s="218" t="s">
        <v>30</v>
      </c>
      <c r="N111" s="219" t="s">
        <v>44</v>
      </c>
      <c r="O111" s="88"/>
      <c r="P111" s="220">
        <f>O111*H111</f>
        <v>0</v>
      </c>
      <c r="Q111" s="220">
        <v>0</v>
      </c>
      <c r="R111" s="220">
        <f>Q111*H111</f>
        <v>0</v>
      </c>
      <c r="S111" s="220">
        <v>0</v>
      </c>
      <c r="T111" s="221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22" t="s">
        <v>181</v>
      </c>
      <c r="AT111" s="222" t="s">
        <v>176</v>
      </c>
      <c r="AU111" s="222" t="s">
        <v>82</v>
      </c>
      <c r="AY111" s="20" t="s">
        <v>175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80</v>
      </c>
      <c r="BK111" s="223">
        <f>ROUND(I111*H111,2)</f>
        <v>0</v>
      </c>
      <c r="BL111" s="20" t="s">
        <v>181</v>
      </c>
      <c r="BM111" s="222" t="s">
        <v>181</v>
      </c>
    </row>
    <row r="112" s="2" customFormat="1">
      <c r="A112" s="42"/>
      <c r="B112" s="43"/>
      <c r="C112" s="44"/>
      <c r="D112" s="224" t="s">
        <v>183</v>
      </c>
      <c r="E112" s="44"/>
      <c r="F112" s="225" t="s">
        <v>5569</v>
      </c>
      <c r="G112" s="44"/>
      <c r="H112" s="44"/>
      <c r="I112" s="226"/>
      <c r="J112" s="44"/>
      <c r="K112" s="44"/>
      <c r="L112" s="48"/>
      <c r="M112" s="227"/>
      <c r="N112" s="228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0" t="s">
        <v>183</v>
      </c>
      <c r="AU112" s="20" t="s">
        <v>82</v>
      </c>
    </row>
    <row r="113" s="2" customFormat="1" ht="16.5" customHeight="1">
      <c r="A113" s="42"/>
      <c r="B113" s="43"/>
      <c r="C113" s="211" t="s">
        <v>237</v>
      </c>
      <c r="D113" s="211" t="s">
        <v>176</v>
      </c>
      <c r="E113" s="212" t="s">
        <v>196</v>
      </c>
      <c r="F113" s="213" t="s">
        <v>5571</v>
      </c>
      <c r="G113" s="214" t="s">
        <v>5561</v>
      </c>
      <c r="H113" s="215">
        <v>1</v>
      </c>
      <c r="I113" s="216"/>
      <c r="J113" s="217">
        <f>ROUND(I113*H113,2)</f>
        <v>0</v>
      </c>
      <c r="K113" s="213" t="s">
        <v>30</v>
      </c>
      <c r="L113" s="48"/>
      <c r="M113" s="218" t="s">
        <v>30</v>
      </c>
      <c r="N113" s="219" t="s">
        <v>44</v>
      </c>
      <c r="O113" s="88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22" t="s">
        <v>181</v>
      </c>
      <c r="AT113" s="222" t="s">
        <v>176</v>
      </c>
      <c r="AU113" s="222" t="s">
        <v>82</v>
      </c>
      <c r="AY113" s="20" t="s">
        <v>175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80</v>
      </c>
      <c r="BK113" s="223">
        <f>ROUND(I113*H113,2)</f>
        <v>0</v>
      </c>
      <c r="BL113" s="20" t="s">
        <v>181</v>
      </c>
      <c r="BM113" s="222" t="s">
        <v>223</v>
      </c>
    </row>
    <row r="114" s="2" customFormat="1">
      <c r="A114" s="42"/>
      <c r="B114" s="43"/>
      <c r="C114" s="44"/>
      <c r="D114" s="224" t="s">
        <v>183</v>
      </c>
      <c r="E114" s="44"/>
      <c r="F114" s="225" t="s">
        <v>5571</v>
      </c>
      <c r="G114" s="44"/>
      <c r="H114" s="44"/>
      <c r="I114" s="226"/>
      <c r="J114" s="44"/>
      <c r="K114" s="44"/>
      <c r="L114" s="48"/>
      <c r="M114" s="227"/>
      <c r="N114" s="228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0" t="s">
        <v>183</v>
      </c>
      <c r="AU114" s="20" t="s">
        <v>82</v>
      </c>
    </row>
    <row r="115" s="2" customFormat="1" ht="16.5" customHeight="1">
      <c r="A115" s="42"/>
      <c r="B115" s="43"/>
      <c r="C115" s="211" t="s">
        <v>244</v>
      </c>
      <c r="D115" s="211" t="s">
        <v>176</v>
      </c>
      <c r="E115" s="212" t="s">
        <v>181</v>
      </c>
      <c r="F115" s="213" t="s">
        <v>5743</v>
      </c>
      <c r="G115" s="214" t="s">
        <v>5561</v>
      </c>
      <c r="H115" s="215">
        <v>1</v>
      </c>
      <c r="I115" s="216"/>
      <c r="J115" s="217">
        <f>ROUND(I115*H115,2)</f>
        <v>0</v>
      </c>
      <c r="K115" s="213" t="s">
        <v>30</v>
      </c>
      <c r="L115" s="48"/>
      <c r="M115" s="218" t="s">
        <v>30</v>
      </c>
      <c r="N115" s="219" t="s">
        <v>44</v>
      </c>
      <c r="O115" s="88"/>
      <c r="P115" s="220">
        <f>O115*H115</f>
        <v>0</v>
      </c>
      <c r="Q115" s="220">
        <v>0</v>
      </c>
      <c r="R115" s="220">
        <f>Q115*H115</f>
        <v>0</v>
      </c>
      <c r="S115" s="220">
        <v>0</v>
      </c>
      <c r="T115" s="221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22" t="s">
        <v>181</v>
      </c>
      <c r="AT115" s="222" t="s">
        <v>176</v>
      </c>
      <c r="AU115" s="222" t="s">
        <v>82</v>
      </c>
      <c r="AY115" s="20" t="s">
        <v>175</v>
      </c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0" t="s">
        <v>80</v>
      </c>
      <c r="BK115" s="223">
        <f>ROUND(I115*H115,2)</f>
        <v>0</v>
      </c>
      <c r="BL115" s="20" t="s">
        <v>181</v>
      </c>
      <c r="BM115" s="222" t="s">
        <v>244</v>
      </c>
    </row>
    <row r="116" s="2" customFormat="1">
      <c r="A116" s="42"/>
      <c r="B116" s="43"/>
      <c r="C116" s="44"/>
      <c r="D116" s="224" t="s">
        <v>183</v>
      </c>
      <c r="E116" s="44"/>
      <c r="F116" s="225" t="s">
        <v>5743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183</v>
      </c>
      <c r="AU116" s="20" t="s">
        <v>82</v>
      </c>
    </row>
    <row r="117" s="2" customFormat="1" ht="16.5" customHeight="1">
      <c r="A117" s="42"/>
      <c r="B117" s="43"/>
      <c r="C117" s="211" t="s">
        <v>212</v>
      </c>
      <c r="D117" s="211" t="s">
        <v>176</v>
      </c>
      <c r="E117" s="212" t="s">
        <v>5589</v>
      </c>
      <c r="F117" s="213" t="s">
        <v>5590</v>
      </c>
      <c r="G117" s="214" t="s">
        <v>567</v>
      </c>
      <c r="H117" s="215">
        <v>2</v>
      </c>
      <c r="I117" s="216"/>
      <c r="J117" s="217">
        <f>ROUND(I117*H117,2)</f>
        <v>0</v>
      </c>
      <c r="K117" s="213" t="s">
        <v>30</v>
      </c>
      <c r="L117" s="48"/>
      <c r="M117" s="218" t="s">
        <v>30</v>
      </c>
      <c r="N117" s="219" t="s">
        <v>44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181</v>
      </c>
      <c r="AT117" s="222" t="s">
        <v>176</v>
      </c>
      <c r="AU117" s="222" t="s">
        <v>82</v>
      </c>
      <c r="AY117" s="20" t="s">
        <v>175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80</v>
      </c>
      <c r="BK117" s="223">
        <f>ROUND(I117*H117,2)</f>
        <v>0</v>
      </c>
      <c r="BL117" s="20" t="s">
        <v>181</v>
      </c>
      <c r="BM117" s="222" t="s">
        <v>259</v>
      </c>
    </row>
    <row r="118" s="2" customFormat="1">
      <c r="A118" s="42"/>
      <c r="B118" s="43"/>
      <c r="C118" s="44"/>
      <c r="D118" s="224" t="s">
        <v>183</v>
      </c>
      <c r="E118" s="44"/>
      <c r="F118" s="225" t="s">
        <v>5591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183</v>
      </c>
      <c r="AU118" s="20" t="s">
        <v>82</v>
      </c>
    </row>
    <row r="119" s="2" customFormat="1" ht="16.5" customHeight="1">
      <c r="A119" s="42"/>
      <c r="B119" s="43"/>
      <c r="C119" s="211" t="s">
        <v>259</v>
      </c>
      <c r="D119" s="211" t="s">
        <v>176</v>
      </c>
      <c r="E119" s="212" t="s">
        <v>214</v>
      </c>
      <c r="F119" s="213" t="s">
        <v>5744</v>
      </c>
      <c r="G119" s="214" t="s">
        <v>5561</v>
      </c>
      <c r="H119" s="215">
        <v>1</v>
      </c>
      <c r="I119" s="216"/>
      <c r="J119" s="217">
        <f>ROUND(I119*H119,2)</f>
        <v>0</v>
      </c>
      <c r="K119" s="213" t="s">
        <v>30</v>
      </c>
      <c r="L119" s="48"/>
      <c r="M119" s="218" t="s">
        <v>30</v>
      </c>
      <c r="N119" s="219" t="s">
        <v>44</v>
      </c>
      <c r="O119" s="88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181</v>
      </c>
      <c r="AT119" s="222" t="s">
        <v>176</v>
      </c>
      <c r="AU119" s="222" t="s">
        <v>82</v>
      </c>
      <c r="AY119" s="20" t="s">
        <v>175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80</v>
      </c>
      <c r="BK119" s="223">
        <f>ROUND(I119*H119,2)</f>
        <v>0</v>
      </c>
      <c r="BL119" s="20" t="s">
        <v>181</v>
      </c>
      <c r="BM119" s="222" t="s">
        <v>8</v>
      </c>
    </row>
    <row r="120" s="2" customFormat="1">
      <c r="A120" s="42"/>
      <c r="B120" s="43"/>
      <c r="C120" s="44"/>
      <c r="D120" s="224" t="s">
        <v>183</v>
      </c>
      <c r="E120" s="44"/>
      <c r="F120" s="225" t="s">
        <v>5744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183</v>
      </c>
      <c r="AU120" s="20" t="s">
        <v>82</v>
      </c>
    </row>
    <row r="121" s="2" customFormat="1" ht="16.5" customHeight="1">
      <c r="A121" s="42"/>
      <c r="B121" s="43"/>
      <c r="C121" s="211" t="s">
        <v>266</v>
      </c>
      <c r="D121" s="211" t="s">
        <v>176</v>
      </c>
      <c r="E121" s="212" t="s">
        <v>5574</v>
      </c>
      <c r="F121" s="213" t="s">
        <v>5575</v>
      </c>
      <c r="G121" s="214" t="s">
        <v>567</v>
      </c>
      <c r="H121" s="215">
        <v>1</v>
      </c>
      <c r="I121" s="216"/>
      <c r="J121" s="217">
        <f>ROUND(I121*H121,2)</f>
        <v>0</v>
      </c>
      <c r="K121" s="213" t="s">
        <v>30</v>
      </c>
      <c r="L121" s="48"/>
      <c r="M121" s="218" t="s">
        <v>30</v>
      </c>
      <c r="N121" s="219" t="s">
        <v>44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181</v>
      </c>
      <c r="AT121" s="222" t="s">
        <v>176</v>
      </c>
      <c r="AU121" s="222" t="s">
        <v>82</v>
      </c>
      <c r="AY121" s="20" t="s">
        <v>175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80</v>
      </c>
      <c r="BK121" s="223">
        <f>ROUND(I121*H121,2)</f>
        <v>0</v>
      </c>
      <c r="BL121" s="20" t="s">
        <v>181</v>
      </c>
      <c r="BM121" s="222" t="s">
        <v>292</v>
      </c>
    </row>
    <row r="122" s="2" customFormat="1">
      <c r="A122" s="42"/>
      <c r="B122" s="43"/>
      <c r="C122" s="44"/>
      <c r="D122" s="224" t="s">
        <v>183</v>
      </c>
      <c r="E122" s="44"/>
      <c r="F122" s="225" t="s">
        <v>5575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183</v>
      </c>
      <c r="AU122" s="20" t="s">
        <v>82</v>
      </c>
    </row>
    <row r="123" s="2" customFormat="1" ht="16.5" customHeight="1">
      <c r="A123" s="42"/>
      <c r="B123" s="43"/>
      <c r="C123" s="211" t="s">
        <v>8</v>
      </c>
      <c r="D123" s="211" t="s">
        <v>176</v>
      </c>
      <c r="E123" s="212" t="s">
        <v>5587</v>
      </c>
      <c r="F123" s="213" t="s">
        <v>5588</v>
      </c>
      <c r="G123" s="214" t="s">
        <v>567</v>
      </c>
      <c r="H123" s="215">
        <v>10</v>
      </c>
      <c r="I123" s="216"/>
      <c r="J123" s="217">
        <f>ROUND(I123*H123,2)</f>
        <v>0</v>
      </c>
      <c r="K123" s="213" t="s">
        <v>30</v>
      </c>
      <c r="L123" s="48"/>
      <c r="M123" s="218" t="s">
        <v>30</v>
      </c>
      <c r="N123" s="219" t="s">
        <v>44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181</v>
      </c>
      <c r="AT123" s="222" t="s">
        <v>176</v>
      </c>
      <c r="AU123" s="222" t="s">
        <v>82</v>
      </c>
      <c r="AY123" s="20" t="s">
        <v>175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80</v>
      </c>
      <c r="BK123" s="223">
        <f>ROUND(I123*H123,2)</f>
        <v>0</v>
      </c>
      <c r="BL123" s="20" t="s">
        <v>181</v>
      </c>
      <c r="BM123" s="222" t="s">
        <v>305</v>
      </c>
    </row>
    <row r="124" s="2" customFormat="1">
      <c r="A124" s="42"/>
      <c r="B124" s="43"/>
      <c r="C124" s="44"/>
      <c r="D124" s="224" t="s">
        <v>183</v>
      </c>
      <c r="E124" s="44"/>
      <c r="F124" s="225" t="s">
        <v>5588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183</v>
      </c>
      <c r="AU124" s="20" t="s">
        <v>82</v>
      </c>
    </row>
    <row r="125" s="2" customFormat="1" ht="16.5" customHeight="1">
      <c r="A125" s="42"/>
      <c r="B125" s="43"/>
      <c r="C125" s="211" t="s">
        <v>283</v>
      </c>
      <c r="D125" s="211" t="s">
        <v>176</v>
      </c>
      <c r="E125" s="212" t="s">
        <v>5604</v>
      </c>
      <c r="F125" s="213" t="s">
        <v>5603</v>
      </c>
      <c r="G125" s="214" t="s">
        <v>247</v>
      </c>
      <c r="H125" s="215">
        <v>38</v>
      </c>
      <c r="I125" s="216"/>
      <c r="J125" s="217">
        <f>ROUND(I125*H125,2)</f>
        <v>0</v>
      </c>
      <c r="K125" s="213" t="s">
        <v>30</v>
      </c>
      <c r="L125" s="48"/>
      <c r="M125" s="218" t="s">
        <v>30</v>
      </c>
      <c r="N125" s="219" t="s">
        <v>44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2" t="s">
        <v>181</v>
      </c>
      <c r="AT125" s="222" t="s">
        <v>176</v>
      </c>
      <c r="AU125" s="222" t="s">
        <v>82</v>
      </c>
      <c r="AY125" s="20" t="s">
        <v>175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0" t="s">
        <v>80</v>
      </c>
      <c r="BK125" s="223">
        <f>ROUND(I125*H125,2)</f>
        <v>0</v>
      </c>
      <c r="BL125" s="20" t="s">
        <v>181</v>
      </c>
      <c r="BM125" s="222" t="s">
        <v>326</v>
      </c>
    </row>
    <row r="126" s="2" customFormat="1">
      <c r="A126" s="42"/>
      <c r="B126" s="43"/>
      <c r="C126" s="44"/>
      <c r="D126" s="224" t="s">
        <v>183</v>
      </c>
      <c r="E126" s="44"/>
      <c r="F126" s="225" t="s">
        <v>5603</v>
      </c>
      <c r="G126" s="44"/>
      <c r="H126" s="44"/>
      <c r="I126" s="226"/>
      <c r="J126" s="44"/>
      <c r="K126" s="44"/>
      <c r="L126" s="48"/>
      <c r="M126" s="227"/>
      <c r="N126" s="228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183</v>
      </c>
      <c r="AU126" s="20" t="s">
        <v>82</v>
      </c>
    </row>
    <row r="127" s="2" customFormat="1" ht="16.5" customHeight="1">
      <c r="A127" s="42"/>
      <c r="B127" s="43"/>
      <c r="C127" s="211" t="s">
        <v>292</v>
      </c>
      <c r="D127" s="211" t="s">
        <v>176</v>
      </c>
      <c r="E127" s="212" t="s">
        <v>5608</v>
      </c>
      <c r="F127" s="213" t="s">
        <v>5745</v>
      </c>
      <c r="G127" s="214" t="s">
        <v>247</v>
      </c>
      <c r="H127" s="215">
        <v>58</v>
      </c>
      <c r="I127" s="216"/>
      <c r="J127" s="217">
        <f>ROUND(I127*H127,2)</f>
        <v>0</v>
      </c>
      <c r="K127" s="213" t="s">
        <v>30</v>
      </c>
      <c r="L127" s="48"/>
      <c r="M127" s="218" t="s">
        <v>30</v>
      </c>
      <c r="N127" s="219" t="s">
        <v>44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181</v>
      </c>
      <c r="AT127" s="222" t="s">
        <v>176</v>
      </c>
      <c r="AU127" s="222" t="s">
        <v>82</v>
      </c>
      <c r="AY127" s="20" t="s">
        <v>175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80</v>
      </c>
      <c r="BK127" s="223">
        <f>ROUND(I127*H127,2)</f>
        <v>0</v>
      </c>
      <c r="BL127" s="20" t="s">
        <v>181</v>
      </c>
      <c r="BM127" s="222" t="s">
        <v>360</v>
      </c>
    </row>
    <row r="128" s="2" customFormat="1">
      <c r="A128" s="42"/>
      <c r="B128" s="43"/>
      <c r="C128" s="44"/>
      <c r="D128" s="224" t="s">
        <v>183</v>
      </c>
      <c r="E128" s="44"/>
      <c r="F128" s="225" t="s">
        <v>5745</v>
      </c>
      <c r="G128" s="44"/>
      <c r="H128" s="44"/>
      <c r="I128" s="226"/>
      <c r="J128" s="44"/>
      <c r="K128" s="44"/>
      <c r="L128" s="48"/>
      <c r="M128" s="227"/>
      <c r="N128" s="228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183</v>
      </c>
      <c r="AU128" s="20" t="s">
        <v>82</v>
      </c>
    </row>
    <row r="129" s="2" customFormat="1" ht="16.5" customHeight="1">
      <c r="A129" s="42"/>
      <c r="B129" s="43"/>
      <c r="C129" s="211" t="s">
        <v>299</v>
      </c>
      <c r="D129" s="211" t="s">
        <v>176</v>
      </c>
      <c r="E129" s="212" t="s">
        <v>5610</v>
      </c>
      <c r="F129" s="213" t="s">
        <v>5746</v>
      </c>
      <c r="G129" s="214" t="s">
        <v>247</v>
      </c>
      <c r="H129" s="215">
        <v>16</v>
      </c>
      <c r="I129" s="216"/>
      <c r="J129" s="217">
        <f>ROUND(I129*H129,2)</f>
        <v>0</v>
      </c>
      <c r="K129" s="213" t="s">
        <v>30</v>
      </c>
      <c r="L129" s="48"/>
      <c r="M129" s="218" t="s">
        <v>30</v>
      </c>
      <c r="N129" s="219" t="s">
        <v>44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2" t="s">
        <v>181</v>
      </c>
      <c r="AT129" s="222" t="s">
        <v>176</v>
      </c>
      <c r="AU129" s="222" t="s">
        <v>82</v>
      </c>
      <c r="AY129" s="20" t="s">
        <v>175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80</v>
      </c>
      <c r="BK129" s="223">
        <f>ROUND(I129*H129,2)</f>
        <v>0</v>
      </c>
      <c r="BL129" s="20" t="s">
        <v>181</v>
      </c>
      <c r="BM129" s="222" t="s">
        <v>375</v>
      </c>
    </row>
    <row r="130" s="2" customFormat="1">
      <c r="A130" s="42"/>
      <c r="B130" s="43"/>
      <c r="C130" s="44"/>
      <c r="D130" s="224" t="s">
        <v>183</v>
      </c>
      <c r="E130" s="44"/>
      <c r="F130" s="225" t="s">
        <v>5746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183</v>
      </c>
      <c r="AU130" s="20" t="s">
        <v>82</v>
      </c>
    </row>
    <row r="131" s="2" customFormat="1" ht="16.5" customHeight="1">
      <c r="A131" s="42"/>
      <c r="B131" s="43"/>
      <c r="C131" s="211" t="s">
        <v>305</v>
      </c>
      <c r="D131" s="211" t="s">
        <v>176</v>
      </c>
      <c r="E131" s="212" t="s">
        <v>5638</v>
      </c>
      <c r="F131" s="213" t="s">
        <v>5639</v>
      </c>
      <c r="G131" s="214" t="s">
        <v>247</v>
      </c>
      <c r="H131" s="215">
        <v>31</v>
      </c>
      <c r="I131" s="216"/>
      <c r="J131" s="217">
        <f>ROUND(I131*H131,2)</f>
        <v>0</v>
      </c>
      <c r="K131" s="213" t="s">
        <v>30</v>
      </c>
      <c r="L131" s="48"/>
      <c r="M131" s="218" t="s">
        <v>30</v>
      </c>
      <c r="N131" s="219" t="s">
        <v>44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181</v>
      </c>
      <c r="AT131" s="222" t="s">
        <v>176</v>
      </c>
      <c r="AU131" s="222" t="s">
        <v>82</v>
      </c>
      <c r="AY131" s="20" t="s">
        <v>175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80</v>
      </c>
      <c r="BK131" s="223">
        <f>ROUND(I131*H131,2)</f>
        <v>0</v>
      </c>
      <c r="BL131" s="20" t="s">
        <v>181</v>
      </c>
      <c r="BM131" s="222" t="s">
        <v>394</v>
      </c>
    </row>
    <row r="132" s="2" customFormat="1">
      <c r="A132" s="42"/>
      <c r="B132" s="43"/>
      <c r="C132" s="44"/>
      <c r="D132" s="224" t="s">
        <v>183</v>
      </c>
      <c r="E132" s="44"/>
      <c r="F132" s="225" t="s">
        <v>5639</v>
      </c>
      <c r="G132" s="44"/>
      <c r="H132" s="44"/>
      <c r="I132" s="226"/>
      <c r="J132" s="44"/>
      <c r="K132" s="44"/>
      <c r="L132" s="48"/>
      <c r="M132" s="227"/>
      <c r="N132" s="228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183</v>
      </c>
      <c r="AU132" s="20" t="s">
        <v>82</v>
      </c>
    </row>
    <row r="133" s="2" customFormat="1" ht="16.5" customHeight="1">
      <c r="A133" s="42"/>
      <c r="B133" s="43"/>
      <c r="C133" s="211" t="s">
        <v>314</v>
      </c>
      <c r="D133" s="211" t="s">
        <v>176</v>
      </c>
      <c r="E133" s="212" t="s">
        <v>5640</v>
      </c>
      <c r="F133" s="213" t="s">
        <v>5641</v>
      </c>
      <c r="G133" s="214" t="s">
        <v>247</v>
      </c>
      <c r="H133" s="215">
        <v>27</v>
      </c>
      <c r="I133" s="216"/>
      <c r="J133" s="217">
        <f>ROUND(I133*H133,2)</f>
        <v>0</v>
      </c>
      <c r="K133" s="213" t="s">
        <v>30</v>
      </c>
      <c r="L133" s="48"/>
      <c r="M133" s="218" t="s">
        <v>30</v>
      </c>
      <c r="N133" s="219" t="s">
        <v>44</v>
      </c>
      <c r="O133" s="88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2" t="s">
        <v>181</v>
      </c>
      <c r="AT133" s="222" t="s">
        <v>176</v>
      </c>
      <c r="AU133" s="222" t="s">
        <v>82</v>
      </c>
      <c r="AY133" s="20" t="s">
        <v>175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0" t="s">
        <v>80</v>
      </c>
      <c r="BK133" s="223">
        <f>ROUND(I133*H133,2)</f>
        <v>0</v>
      </c>
      <c r="BL133" s="20" t="s">
        <v>181</v>
      </c>
      <c r="BM133" s="222" t="s">
        <v>418</v>
      </c>
    </row>
    <row r="134" s="2" customFormat="1">
      <c r="A134" s="42"/>
      <c r="B134" s="43"/>
      <c r="C134" s="44"/>
      <c r="D134" s="224" t="s">
        <v>183</v>
      </c>
      <c r="E134" s="44"/>
      <c r="F134" s="225" t="s">
        <v>5641</v>
      </c>
      <c r="G134" s="44"/>
      <c r="H134" s="44"/>
      <c r="I134" s="226"/>
      <c r="J134" s="44"/>
      <c r="K134" s="44"/>
      <c r="L134" s="48"/>
      <c r="M134" s="227"/>
      <c r="N134" s="228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183</v>
      </c>
      <c r="AU134" s="20" t="s">
        <v>82</v>
      </c>
    </row>
    <row r="135" s="2" customFormat="1" ht="16.5" customHeight="1">
      <c r="A135" s="42"/>
      <c r="B135" s="43"/>
      <c r="C135" s="211" t="s">
        <v>326</v>
      </c>
      <c r="D135" s="211" t="s">
        <v>176</v>
      </c>
      <c r="E135" s="212" t="s">
        <v>5747</v>
      </c>
      <c r="F135" s="213" t="s">
        <v>5748</v>
      </c>
      <c r="G135" s="214" t="s">
        <v>247</v>
      </c>
      <c r="H135" s="215">
        <v>24</v>
      </c>
      <c r="I135" s="216"/>
      <c r="J135" s="217">
        <f>ROUND(I135*H135,2)</f>
        <v>0</v>
      </c>
      <c r="K135" s="213" t="s">
        <v>30</v>
      </c>
      <c r="L135" s="48"/>
      <c r="M135" s="218" t="s">
        <v>30</v>
      </c>
      <c r="N135" s="219" t="s">
        <v>44</v>
      </c>
      <c r="O135" s="88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2" t="s">
        <v>181</v>
      </c>
      <c r="AT135" s="222" t="s">
        <v>176</v>
      </c>
      <c r="AU135" s="222" t="s">
        <v>82</v>
      </c>
      <c r="AY135" s="20" t="s">
        <v>175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0" t="s">
        <v>80</v>
      </c>
      <c r="BK135" s="223">
        <f>ROUND(I135*H135,2)</f>
        <v>0</v>
      </c>
      <c r="BL135" s="20" t="s">
        <v>181</v>
      </c>
      <c r="BM135" s="222" t="s">
        <v>435</v>
      </c>
    </row>
    <row r="136" s="2" customFormat="1">
      <c r="A136" s="42"/>
      <c r="B136" s="43"/>
      <c r="C136" s="44"/>
      <c r="D136" s="224" t="s">
        <v>183</v>
      </c>
      <c r="E136" s="44"/>
      <c r="F136" s="225" t="s">
        <v>5748</v>
      </c>
      <c r="G136" s="44"/>
      <c r="H136" s="44"/>
      <c r="I136" s="226"/>
      <c r="J136" s="44"/>
      <c r="K136" s="44"/>
      <c r="L136" s="48"/>
      <c r="M136" s="227"/>
      <c r="N136" s="228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183</v>
      </c>
      <c r="AU136" s="20" t="s">
        <v>82</v>
      </c>
    </row>
    <row r="137" s="2" customFormat="1" ht="16.5" customHeight="1">
      <c r="A137" s="42"/>
      <c r="B137" s="43"/>
      <c r="C137" s="211" t="s">
        <v>335</v>
      </c>
      <c r="D137" s="211" t="s">
        <v>176</v>
      </c>
      <c r="E137" s="212" t="s">
        <v>5650</v>
      </c>
      <c r="F137" s="213" t="s">
        <v>5651</v>
      </c>
      <c r="G137" s="214" t="s">
        <v>247</v>
      </c>
      <c r="H137" s="215">
        <v>64</v>
      </c>
      <c r="I137" s="216"/>
      <c r="J137" s="217">
        <f>ROUND(I137*H137,2)</f>
        <v>0</v>
      </c>
      <c r="K137" s="213" t="s">
        <v>30</v>
      </c>
      <c r="L137" s="48"/>
      <c r="M137" s="218" t="s">
        <v>30</v>
      </c>
      <c r="N137" s="219" t="s">
        <v>44</v>
      </c>
      <c r="O137" s="88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2" t="s">
        <v>181</v>
      </c>
      <c r="AT137" s="222" t="s">
        <v>176</v>
      </c>
      <c r="AU137" s="222" t="s">
        <v>82</v>
      </c>
      <c r="AY137" s="20" t="s">
        <v>175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0" t="s">
        <v>80</v>
      </c>
      <c r="BK137" s="223">
        <f>ROUND(I137*H137,2)</f>
        <v>0</v>
      </c>
      <c r="BL137" s="20" t="s">
        <v>181</v>
      </c>
      <c r="BM137" s="222" t="s">
        <v>449</v>
      </c>
    </row>
    <row r="138" s="2" customFormat="1">
      <c r="A138" s="42"/>
      <c r="B138" s="43"/>
      <c r="C138" s="44"/>
      <c r="D138" s="224" t="s">
        <v>183</v>
      </c>
      <c r="E138" s="44"/>
      <c r="F138" s="225" t="s">
        <v>5651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183</v>
      </c>
      <c r="AU138" s="20" t="s">
        <v>82</v>
      </c>
    </row>
    <row r="139" s="2" customFormat="1" ht="16.5" customHeight="1">
      <c r="A139" s="42"/>
      <c r="B139" s="43"/>
      <c r="C139" s="211" t="s">
        <v>360</v>
      </c>
      <c r="D139" s="211" t="s">
        <v>176</v>
      </c>
      <c r="E139" s="212" t="s">
        <v>5652</v>
      </c>
      <c r="F139" s="213" t="s">
        <v>5653</v>
      </c>
      <c r="G139" s="214" t="s">
        <v>247</v>
      </c>
      <c r="H139" s="215">
        <v>106</v>
      </c>
      <c r="I139" s="216"/>
      <c r="J139" s="217">
        <f>ROUND(I139*H139,2)</f>
        <v>0</v>
      </c>
      <c r="K139" s="213" t="s">
        <v>30</v>
      </c>
      <c r="L139" s="48"/>
      <c r="M139" s="218" t="s">
        <v>30</v>
      </c>
      <c r="N139" s="219" t="s">
        <v>44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2" t="s">
        <v>181</v>
      </c>
      <c r="AT139" s="222" t="s">
        <v>176</v>
      </c>
      <c r="AU139" s="222" t="s">
        <v>82</v>
      </c>
      <c r="AY139" s="20" t="s">
        <v>175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0" t="s">
        <v>80</v>
      </c>
      <c r="BK139" s="223">
        <f>ROUND(I139*H139,2)</f>
        <v>0</v>
      </c>
      <c r="BL139" s="20" t="s">
        <v>181</v>
      </c>
      <c r="BM139" s="222" t="s">
        <v>462</v>
      </c>
    </row>
    <row r="140" s="2" customFormat="1">
      <c r="A140" s="42"/>
      <c r="B140" s="43"/>
      <c r="C140" s="44"/>
      <c r="D140" s="224" t="s">
        <v>183</v>
      </c>
      <c r="E140" s="44"/>
      <c r="F140" s="225" t="s">
        <v>5653</v>
      </c>
      <c r="G140" s="44"/>
      <c r="H140" s="44"/>
      <c r="I140" s="226"/>
      <c r="J140" s="44"/>
      <c r="K140" s="44"/>
      <c r="L140" s="48"/>
      <c r="M140" s="227"/>
      <c r="N140" s="228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183</v>
      </c>
      <c r="AU140" s="20" t="s">
        <v>82</v>
      </c>
    </row>
    <row r="141" s="2" customFormat="1" ht="16.5" customHeight="1">
      <c r="A141" s="42"/>
      <c r="B141" s="43"/>
      <c r="C141" s="211" t="s">
        <v>7</v>
      </c>
      <c r="D141" s="211" t="s">
        <v>176</v>
      </c>
      <c r="E141" s="212" t="s">
        <v>5749</v>
      </c>
      <c r="F141" s="213" t="s">
        <v>5750</v>
      </c>
      <c r="G141" s="214" t="s">
        <v>247</v>
      </c>
      <c r="H141" s="215">
        <v>8</v>
      </c>
      <c r="I141" s="216"/>
      <c r="J141" s="217">
        <f>ROUND(I141*H141,2)</f>
        <v>0</v>
      </c>
      <c r="K141" s="213" t="s">
        <v>30</v>
      </c>
      <c r="L141" s="48"/>
      <c r="M141" s="218" t="s">
        <v>30</v>
      </c>
      <c r="N141" s="219" t="s">
        <v>44</v>
      </c>
      <c r="O141" s="88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22" t="s">
        <v>181</v>
      </c>
      <c r="AT141" s="222" t="s">
        <v>176</v>
      </c>
      <c r="AU141" s="222" t="s">
        <v>82</v>
      </c>
      <c r="AY141" s="20" t="s">
        <v>175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20" t="s">
        <v>80</v>
      </c>
      <c r="BK141" s="223">
        <f>ROUND(I141*H141,2)</f>
        <v>0</v>
      </c>
      <c r="BL141" s="20" t="s">
        <v>181</v>
      </c>
      <c r="BM141" s="222" t="s">
        <v>479</v>
      </c>
    </row>
    <row r="142" s="2" customFormat="1">
      <c r="A142" s="42"/>
      <c r="B142" s="43"/>
      <c r="C142" s="44"/>
      <c r="D142" s="224" t="s">
        <v>183</v>
      </c>
      <c r="E142" s="44"/>
      <c r="F142" s="225" t="s">
        <v>5750</v>
      </c>
      <c r="G142" s="44"/>
      <c r="H142" s="44"/>
      <c r="I142" s="226"/>
      <c r="J142" s="44"/>
      <c r="K142" s="44"/>
      <c r="L142" s="48"/>
      <c r="M142" s="227"/>
      <c r="N142" s="228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0" t="s">
        <v>183</v>
      </c>
      <c r="AU142" s="20" t="s">
        <v>82</v>
      </c>
    </row>
    <row r="143" s="2" customFormat="1" ht="16.5" customHeight="1">
      <c r="A143" s="42"/>
      <c r="B143" s="43"/>
      <c r="C143" s="211" t="s">
        <v>375</v>
      </c>
      <c r="D143" s="211" t="s">
        <v>176</v>
      </c>
      <c r="E143" s="212" t="s">
        <v>5616</v>
      </c>
      <c r="F143" s="213" t="s">
        <v>5751</v>
      </c>
      <c r="G143" s="214" t="s">
        <v>567</v>
      </c>
      <c r="H143" s="215">
        <v>12</v>
      </c>
      <c r="I143" s="216"/>
      <c r="J143" s="217">
        <f>ROUND(I143*H143,2)</f>
        <v>0</v>
      </c>
      <c r="K143" s="213" t="s">
        <v>30</v>
      </c>
      <c r="L143" s="48"/>
      <c r="M143" s="218" t="s">
        <v>30</v>
      </c>
      <c r="N143" s="219" t="s">
        <v>44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181</v>
      </c>
      <c r="AT143" s="222" t="s">
        <v>176</v>
      </c>
      <c r="AU143" s="222" t="s">
        <v>82</v>
      </c>
      <c r="AY143" s="20" t="s">
        <v>175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80</v>
      </c>
      <c r="BK143" s="223">
        <f>ROUND(I143*H143,2)</f>
        <v>0</v>
      </c>
      <c r="BL143" s="20" t="s">
        <v>181</v>
      </c>
      <c r="BM143" s="222" t="s">
        <v>497</v>
      </c>
    </row>
    <row r="144" s="2" customFormat="1">
      <c r="A144" s="42"/>
      <c r="B144" s="43"/>
      <c r="C144" s="44"/>
      <c r="D144" s="224" t="s">
        <v>183</v>
      </c>
      <c r="E144" s="44"/>
      <c r="F144" s="225" t="s">
        <v>5751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183</v>
      </c>
      <c r="AU144" s="20" t="s">
        <v>82</v>
      </c>
    </row>
    <row r="145" s="2" customFormat="1" ht="16.5" customHeight="1">
      <c r="A145" s="42"/>
      <c r="B145" s="43"/>
      <c r="C145" s="211" t="s">
        <v>386</v>
      </c>
      <c r="D145" s="211" t="s">
        <v>176</v>
      </c>
      <c r="E145" s="212" t="s">
        <v>5658</v>
      </c>
      <c r="F145" s="213" t="s">
        <v>5659</v>
      </c>
      <c r="G145" s="214" t="s">
        <v>247</v>
      </c>
      <c r="H145" s="215">
        <v>62</v>
      </c>
      <c r="I145" s="216"/>
      <c r="J145" s="217">
        <f>ROUND(I145*H145,2)</f>
        <v>0</v>
      </c>
      <c r="K145" s="213" t="s">
        <v>30</v>
      </c>
      <c r="L145" s="48"/>
      <c r="M145" s="218" t="s">
        <v>30</v>
      </c>
      <c r="N145" s="219" t="s">
        <v>44</v>
      </c>
      <c r="O145" s="88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22" t="s">
        <v>181</v>
      </c>
      <c r="AT145" s="222" t="s">
        <v>176</v>
      </c>
      <c r="AU145" s="222" t="s">
        <v>82</v>
      </c>
      <c r="AY145" s="20" t="s">
        <v>175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80</v>
      </c>
      <c r="BK145" s="223">
        <f>ROUND(I145*H145,2)</f>
        <v>0</v>
      </c>
      <c r="BL145" s="20" t="s">
        <v>181</v>
      </c>
      <c r="BM145" s="222" t="s">
        <v>512</v>
      </c>
    </row>
    <row r="146" s="2" customFormat="1">
      <c r="A146" s="42"/>
      <c r="B146" s="43"/>
      <c r="C146" s="44"/>
      <c r="D146" s="224" t="s">
        <v>183</v>
      </c>
      <c r="E146" s="44"/>
      <c r="F146" s="225" t="s">
        <v>5659</v>
      </c>
      <c r="G146" s="44"/>
      <c r="H146" s="44"/>
      <c r="I146" s="226"/>
      <c r="J146" s="44"/>
      <c r="K146" s="44"/>
      <c r="L146" s="48"/>
      <c r="M146" s="227"/>
      <c r="N146" s="228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0" t="s">
        <v>183</v>
      </c>
      <c r="AU146" s="20" t="s">
        <v>82</v>
      </c>
    </row>
    <row r="147" s="2" customFormat="1" ht="16.5" customHeight="1">
      <c r="A147" s="42"/>
      <c r="B147" s="43"/>
      <c r="C147" s="211" t="s">
        <v>394</v>
      </c>
      <c r="D147" s="211" t="s">
        <v>176</v>
      </c>
      <c r="E147" s="212" t="s">
        <v>5660</v>
      </c>
      <c r="F147" s="213" t="s">
        <v>5661</v>
      </c>
      <c r="G147" s="214" t="s">
        <v>247</v>
      </c>
      <c r="H147" s="215">
        <v>120</v>
      </c>
      <c r="I147" s="216"/>
      <c r="J147" s="217">
        <f>ROUND(I147*H147,2)</f>
        <v>0</v>
      </c>
      <c r="K147" s="213" t="s">
        <v>30</v>
      </c>
      <c r="L147" s="48"/>
      <c r="M147" s="218" t="s">
        <v>30</v>
      </c>
      <c r="N147" s="219" t="s">
        <v>44</v>
      </c>
      <c r="O147" s="88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22" t="s">
        <v>181</v>
      </c>
      <c r="AT147" s="222" t="s">
        <v>176</v>
      </c>
      <c r="AU147" s="222" t="s">
        <v>82</v>
      </c>
      <c r="AY147" s="20" t="s">
        <v>175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20" t="s">
        <v>80</v>
      </c>
      <c r="BK147" s="223">
        <f>ROUND(I147*H147,2)</f>
        <v>0</v>
      </c>
      <c r="BL147" s="20" t="s">
        <v>181</v>
      </c>
      <c r="BM147" s="222" t="s">
        <v>528</v>
      </c>
    </row>
    <row r="148" s="2" customFormat="1">
      <c r="A148" s="42"/>
      <c r="B148" s="43"/>
      <c r="C148" s="44"/>
      <c r="D148" s="224" t="s">
        <v>183</v>
      </c>
      <c r="E148" s="44"/>
      <c r="F148" s="225" t="s">
        <v>5661</v>
      </c>
      <c r="G148" s="44"/>
      <c r="H148" s="44"/>
      <c r="I148" s="226"/>
      <c r="J148" s="44"/>
      <c r="K148" s="44"/>
      <c r="L148" s="48"/>
      <c r="M148" s="227"/>
      <c r="N148" s="228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183</v>
      </c>
      <c r="AU148" s="20" t="s">
        <v>82</v>
      </c>
    </row>
    <row r="149" s="2" customFormat="1" ht="16.5" customHeight="1">
      <c r="A149" s="42"/>
      <c r="B149" s="43"/>
      <c r="C149" s="211" t="s">
        <v>404</v>
      </c>
      <c r="D149" s="211" t="s">
        <v>176</v>
      </c>
      <c r="E149" s="212" t="s">
        <v>223</v>
      </c>
      <c r="F149" s="213" t="s">
        <v>5752</v>
      </c>
      <c r="G149" s="214" t="s">
        <v>247</v>
      </c>
      <c r="H149" s="215">
        <v>214</v>
      </c>
      <c r="I149" s="216"/>
      <c r="J149" s="217">
        <f>ROUND(I149*H149,2)</f>
        <v>0</v>
      </c>
      <c r="K149" s="213" t="s">
        <v>30</v>
      </c>
      <c r="L149" s="48"/>
      <c r="M149" s="218" t="s">
        <v>30</v>
      </c>
      <c r="N149" s="219" t="s">
        <v>44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2" t="s">
        <v>181</v>
      </c>
      <c r="AT149" s="222" t="s">
        <v>176</v>
      </c>
      <c r="AU149" s="222" t="s">
        <v>82</v>
      </c>
      <c r="AY149" s="20" t="s">
        <v>175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0" t="s">
        <v>80</v>
      </c>
      <c r="BK149" s="223">
        <f>ROUND(I149*H149,2)</f>
        <v>0</v>
      </c>
      <c r="BL149" s="20" t="s">
        <v>181</v>
      </c>
      <c r="BM149" s="222" t="s">
        <v>540</v>
      </c>
    </row>
    <row r="150" s="2" customFormat="1">
      <c r="A150" s="42"/>
      <c r="B150" s="43"/>
      <c r="C150" s="44"/>
      <c r="D150" s="224" t="s">
        <v>183</v>
      </c>
      <c r="E150" s="44"/>
      <c r="F150" s="225" t="s">
        <v>5752</v>
      </c>
      <c r="G150" s="44"/>
      <c r="H150" s="44"/>
      <c r="I150" s="226"/>
      <c r="J150" s="44"/>
      <c r="K150" s="44"/>
      <c r="L150" s="48"/>
      <c r="M150" s="227"/>
      <c r="N150" s="228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183</v>
      </c>
      <c r="AU150" s="20" t="s">
        <v>82</v>
      </c>
    </row>
    <row r="151" s="2" customFormat="1" ht="16.5" customHeight="1">
      <c r="A151" s="42"/>
      <c r="B151" s="43"/>
      <c r="C151" s="211" t="s">
        <v>418</v>
      </c>
      <c r="D151" s="211" t="s">
        <v>176</v>
      </c>
      <c r="E151" s="212" t="s">
        <v>237</v>
      </c>
      <c r="F151" s="213" t="s">
        <v>5753</v>
      </c>
      <c r="G151" s="214" t="s">
        <v>5561</v>
      </c>
      <c r="H151" s="215">
        <v>1</v>
      </c>
      <c r="I151" s="216"/>
      <c r="J151" s="217">
        <f>ROUND(I151*H151,2)</f>
        <v>0</v>
      </c>
      <c r="K151" s="213" t="s">
        <v>30</v>
      </c>
      <c r="L151" s="48"/>
      <c r="M151" s="218" t="s">
        <v>30</v>
      </c>
      <c r="N151" s="219" t="s">
        <v>44</v>
      </c>
      <c r="O151" s="88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22" t="s">
        <v>181</v>
      </c>
      <c r="AT151" s="222" t="s">
        <v>176</v>
      </c>
      <c r="AU151" s="222" t="s">
        <v>82</v>
      </c>
      <c r="AY151" s="20" t="s">
        <v>175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20" t="s">
        <v>80</v>
      </c>
      <c r="BK151" s="223">
        <f>ROUND(I151*H151,2)</f>
        <v>0</v>
      </c>
      <c r="BL151" s="20" t="s">
        <v>181</v>
      </c>
      <c r="BM151" s="222" t="s">
        <v>556</v>
      </c>
    </row>
    <row r="152" s="2" customFormat="1">
      <c r="A152" s="42"/>
      <c r="B152" s="43"/>
      <c r="C152" s="44"/>
      <c r="D152" s="224" t="s">
        <v>183</v>
      </c>
      <c r="E152" s="44"/>
      <c r="F152" s="225" t="s">
        <v>5753</v>
      </c>
      <c r="G152" s="44"/>
      <c r="H152" s="44"/>
      <c r="I152" s="226"/>
      <c r="J152" s="44"/>
      <c r="K152" s="44"/>
      <c r="L152" s="48"/>
      <c r="M152" s="227"/>
      <c r="N152" s="228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0" t="s">
        <v>183</v>
      </c>
      <c r="AU152" s="20" t="s">
        <v>82</v>
      </c>
    </row>
    <row r="153" s="2" customFormat="1" ht="16.5" customHeight="1">
      <c r="A153" s="42"/>
      <c r="B153" s="43"/>
      <c r="C153" s="211" t="s">
        <v>427</v>
      </c>
      <c r="D153" s="211" t="s">
        <v>176</v>
      </c>
      <c r="E153" s="212" t="s">
        <v>244</v>
      </c>
      <c r="F153" s="213" t="s">
        <v>5754</v>
      </c>
      <c r="G153" s="214" t="s">
        <v>5561</v>
      </c>
      <c r="H153" s="215">
        <v>4</v>
      </c>
      <c r="I153" s="216"/>
      <c r="J153" s="217">
        <f>ROUND(I153*H153,2)</f>
        <v>0</v>
      </c>
      <c r="K153" s="213" t="s">
        <v>30</v>
      </c>
      <c r="L153" s="48"/>
      <c r="M153" s="218" t="s">
        <v>30</v>
      </c>
      <c r="N153" s="219" t="s">
        <v>44</v>
      </c>
      <c r="O153" s="88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22" t="s">
        <v>181</v>
      </c>
      <c r="AT153" s="222" t="s">
        <v>176</v>
      </c>
      <c r="AU153" s="222" t="s">
        <v>82</v>
      </c>
      <c r="AY153" s="20" t="s">
        <v>175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80</v>
      </c>
      <c r="BK153" s="223">
        <f>ROUND(I153*H153,2)</f>
        <v>0</v>
      </c>
      <c r="BL153" s="20" t="s">
        <v>181</v>
      </c>
      <c r="BM153" s="222" t="s">
        <v>574</v>
      </c>
    </row>
    <row r="154" s="2" customFormat="1">
      <c r="A154" s="42"/>
      <c r="B154" s="43"/>
      <c r="C154" s="44"/>
      <c r="D154" s="224" t="s">
        <v>183</v>
      </c>
      <c r="E154" s="44"/>
      <c r="F154" s="225" t="s">
        <v>5754</v>
      </c>
      <c r="G154" s="44"/>
      <c r="H154" s="44"/>
      <c r="I154" s="226"/>
      <c r="J154" s="44"/>
      <c r="K154" s="44"/>
      <c r="L154" s="48"/>
      <c r="M154" s="227"/>
      <c r="N154" s="228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183</v>
      </c>
      <c r="AU154" s="20" t="s">
        <v>82</v>
      </c>
    </row>
    <row r="155" s="2" customFormat="1" ht="16.5" customHeight="1">
      <c r="A155" s="42"/>
      <c r="B155" s="43"/>
      <c r="C155" s="211" t="s">
        <v>435</v>
      </c>
      <c r="D155" s="211" t="s">
        <v>176</v>
      </c>
      <c r="E155" s="212" t="s">
        <v>212</v>
      </c>
      <c r="F155" s="213" t="s">
        <v>5755</v>
      </c>
      <c r="G155" s="214" t="s">
        <v>5561</v>
      </c>
      <c r="H155" s="215">
        <v>1</v>
      </c>
      <c r="I155" s="216"/>
      <c r="J155" s="217">
        <f>ROUND(I155*H155,2)</f>
        <v>0</v>
      </c>
      <c r="K155" s="213" t="s">
        <v>30</v>
      </c>
      <c r="L155" s="48"/>
      <c r="M155" s="218" t="s">
        <v>30</v>
      </c>
      <c r="N155" s="219" t="s">
        <v>44</v>
      </c>
      <c r="O155" s="88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22" t="s">
        <v>181</v>
      </c>
      <c r="AT155" s="222" t="s">
        <v>176</v>
      </c>
      <c r="AU155" s="222" t="s">
        <v>82</v>
      </c>
      <c r="AY155" s="20" t="s">
        <v>175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0" t="s">
        <v>80</v>
      </c>
      <c r="BK155" s="223">
        <f>ROUND(I155*H155,2)</f>
        <v>0</v>
      </c>
      <c r="BL155" s="20" t="s">
        <v>181</v>
      </c>
      <c r="BM155" s="222" t="s">
        <v>587</v>
      </c>
    </row>
    <row r="156" s="2" customFormat="1">
      <c r="A156" s="42"/>
      <c r="B156" s="43"/>
      <c r="C156" s="44"/>
      <c r="D156" s="224" t="s">
        <v>183</v>
      </c>
      <c r="E156" s="44"/>
      <c r="F156" s="225" t="s">
        <v>5755</v>
      </c>
      <c r="G156" s="44"/>
      <c r="H156" s="44"/>
      <c r="I156" s="226"/>
      <c r="J156" s="44"/>
      <c r="K156" s="44"/>
      <c r="L156" s="48"/>
      <c r="M156" s="227"/>
      <c r="N156" s="228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0" t="s">
        <v>183</v>
      </c>
      <c r="AU156" s="20" t="s">
        <v>82</v>
      </c>
    </row>
    <row r="157" s="2" customFormat="1" ht="16.5" customHeight="1">
      <c r="A157" s="42"/>
      <c r="B157" s="43"/>
      <c r="C157" s="211" t="s">
        <v>443</v>
      </c>
      <c r="D157" s="211" t="s">
        <v>176</v>
      </c>
      <c r="E157" s="212" t="s">
        <v>259</v>
      </c>
      <c r="F157" s="213" t="s">
        <v>5756</v>
      </c>
      <c r="G157" s="214" t="s">
        <v>5561</v>
      </c>
      <c r="H157" s="215">
        <v>4</v>
      </c>
      <c r="I157" s="216"/>
      <c r="J157" s="217">
        <f>ROUND(I157*H157,2)</f>
        <v>0</v>
      </c>
      <c r="K157" s="213" t="s">
        <v>30</v>
      </c>
      <c r="L157" s="48"/>
      <c r="M157" s="218" t="s">
        <v>30</v>
      </c>
      <c r="N157" s="219" t="s">
        <v>44</v>
      </c>
      <c r="O157" s="88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22" t="s">
        <v>181</v>
      </c>
      <c r="AT157" s="222" t="s">
        <v>176</v>
      </c>
      <c r="AU157" s="222" t="s">
        <v>82</v>
      </c>
      <c r="AY157" s="20" t="s">
        <v>175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20" t="s">
        <v>80</v>
      </c>
      <c r="BK157" s="223">
        <f>ROUND(I157*H157,2)</f>
        <v>0</v>
      </c>
      <c r="BL157" s="20" t="s">
        <v>181</v>
      </c>
      <c r="BM157" s="222" t="s">
        <v>600</v>
      </c>
    </row>
    <row r="158" s="2" customFormat="1">
      <c r="A158" s="42"/>
      <c r="B158" s="43"/>
      <c r="C158" s="44"/>
      <c r="D158" s="224" t="s">
        <v>183</v>
      </c>
      <c r="E158" s="44"/>
      <c r="F158" s="225" t="s">
        <v>5756</v>
      </c>
      <c r="G158" s="44"/>
      <c r="H158" s="44"/>
      <c r="I158" s="226"/>
      <c r="J158" s="44"/>
      <c r="K158" s="44"/>
      <c r="L158" s="48"/>
      <c r="M158" s="227"/>
      <c r="N158" s="228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0" t="s">
        <v>183</v>
      </c>
      <c r="AU158" s="20" t="s">
        <v>82</v>
      </c>
    </row>
    <row r="159" s="2" customFormat="1" ht="16.5" customHeight="1">
      <c r="A159" s="42"/>
      <c r="B159" s="43"/>
      <c r="C159" s="211" t="s">
        <v>449</v>
      </c>
      <c r="D159" s="211" t="s">
        <v>176</v>
      </c>
      <c r="E159" s="212" t="s">
        <v>266</v>
      </c>
      <c r="F159" s="213" t="s">
        <v>5757</v>
      </c>
      <c r="G159" s="214" t="s">
        <v>5561</v>
      </c>
      <c r="H159" s="215">
        <v>4</v>
      </c>
      <c r="I159" s="216"/>
      <c r="J159" s="217">
        <f>ROUND(I159*H159,2)</f>
        <v>0</v>
      </c>
      <c r="K159" s="213" t="s">
        <v>30</v>
      </c>
      <c r="L159" s="48"/>
      <c r="M159" s="218" t="s">
        <v>30</v>
      </c>
      <c r="N159" s="219" t="s">
        <v>44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2" t="s">
        <v>181</v>
      </c>
      <c r="AT159" s="222" t="s">
        <v>176</v>
      </c>
      <c r="AU159" s="222" t="s">
        <v>82</v>
      </c>
      <c r="AY159" s="20" t="s">
        <v>175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0" t="s">
        <v>80</v>
      </c>
      <c r="BK159" s="223">
        <f>ROUND(I159*H159,2)</f>
        <v>0</v>
      </c>
      <c r="BL159" s="20" t="s">
        <v>181</v>
      </c>
      <c r="BM159" s="222" t="s">
        <v>614</v>
      </c>
    </row>
    <row r="160" s="2" customFormat="1">
      <c r="A160" s="42"/>
      <c r="B160" s="43"/>
      <c r="C160" s="44"/>
      <c r="D160" s="224" t="s">
        <v>183</v>
      </c>
      <c r="E160" s="44"/>
      <c r="F160" s="225" t="s">
        <v>5757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183</v>
      </c>
      <c r="AU160" s="20" t="s">
        <v>82</v>
      </c>
    </row>
    <row r="161" s="2" customFormat="1" ht="16.5" customHeight="1">
      <c r="A161" s="42"/>
      <c r="B161" s="43"/>
      <c r="C161" s="211" t="s">
        <v>455</v>
      </c>
      <c r="D161" s="211" t="s">
        <v>176</v>
      </c>
      <c r="E161" s="212" t="s">
        <v>5758</v>
      </c>
      <c r="F161" s="213" t="s">
        <v>5759</v>
      </c>
      <c r="G161" s="214" t="s">
        <v>567</v>
      </c>
      <c r="H161" s="215">
        <v>20</v>
      </c>
      <c r="I161" s="216"/>
      <c r="J161" s="217">
        <f>ROUND(I161*H161,2)</f>
        <v>0</v>
      </c>
      <c r="K161" s="213" t="s">
        <v>30</v>
      </c>
      <c r="L161" s="48"/>
      <c r="M161" s="218" t="s">
        <v>30</v>
      </c>
      <c r="N161" s="219" t="s">
        <v>44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2" t="s">
        <v>181</v>
      </c>
      <c r="AT161" s="222" t="s">
        <v>176</v>
      </c>
      <c r="AU161" s="222" t="s">
        <v>82</v>
      </c>
      <c r="AY161" s="20" t="s">
        <v>175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0" t="s">
        <v>80</v>
      </c>
      <c r="BK161" s="223">
        <f>ROUND(I161*H161,2)</f>
        <v>0</v>
      </c>
      <c r="BL161" s="20" t="s">
        <v>181</v>
      </c>
      <c r="BM161" s="222" t="s">
        <v>1164</v>
      </c>
    </row>
    <row r="162" s="2" customFormat="1">
      <c r="A162" s="42"/>
      <c r="B162" s="43"/>
      <c r="C162" s="44"/>
      <c r="D162" s="224" t="s">
        <v>183</v>
      </c>
      <c r="E162" s="44"/>
      <c r="F162" s="225" t="s">
        <v>5759</v>
      </c>
      <c r="G162" s="44"/>
      <c r="H162" s="44"/>
      <c r="I162" s="226"/>
      <c r="J162" s="44"/>
      <c r="K162" s="44"/>
      <c r="L162" s="48"/>
      <c r="M162" s="227"/>
      <c r="N162" s="228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183</v>
      </c>
      <c r="AU162" s="20" t="s">
        <v>82</v>
      </c>
    </row>
    <row r="163" s="2" customFormat="1" ht="16.5" customHeight="1">
      <c r="A163" s="42"/>
      <c r="B163" s="43"/>
      <c r="C163" s="211" t="s">
        <v>462</v>
      </c>
      <c r="D163" s="211" t="s">
        <v>176</v>
      </c>
      <c r="E163" s="212" t="s">
        <v>8</v>
      </c>
      <c r="F163" s="213" t="s">
        <v>5760</v>
      </c>
      <c r="G163" s="214" t="s">
        <v>5561</v>
      </c>
      <c r="H163" s="215">
        <v>1</v>
      </c>
      <c r="I163" s="216"/>
      <c r="J163" s="217">
        <f>ROUND(I163*H163,2)</f>
        <v>0</v>
      </c>
      <c r="K163" s="213" t="s">
        <v>30</v>
      </c>
      <c r="L163" s="48"/>
      <c r="M163" s="218" t="s">
        <v>30</v>
      </c>
      <c r="N163" s="219" t="s">
        <v>44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2" t="s">
        <v>181</v>
      </c>
      <c r="AT163" s="222" t="s">
        <v>176</v>
      </c>
      <c r="AU163" s="222" t="s">
        <v>82</v>
      </c>
      <c r="AY163" s="20" t="s">
        <v>175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0" t="s">
        <v>80</v>
      </c>
      <c r="BK163" s="223">
        <f>ROUND(I163*H163,2)</f>
        <v>0</v>
      </c>
      <c r="BL163" s="20" t="s">
        <v>181</v>
      </c>
      <c r="BM163" s="222" t="s">
        <v>1184</v>
      </c>
    </row>
    <row r="164" s="2" customFormat="1">
      <c r="A164" s="42"/>
      <c r="B164" s="43"/>
      <c r="C164" s="44"/>
      <c r="D164" s="224" t="s">
        <v>183</v>
      </c>
      <c r="E164" s="44"/>
      <c r="F164" s="225" t="s">
        <v>5760</v>
      </c>
      <c r="G164" s="44"/>
      <c r="H164" s="44"/>
      <c r="I164" s="226"/>
      <c r="J164" s="44"/>
      <c r="K164" s="44"/>
      <c r="L164" s="48"/>
      <c r="M164" s="227"/>
      <c r="N164" s="228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183</v>
      </c>
      <c r="AU164" s="20" t="s">
        <v>82</v>
      </c>
    </row>
    <row r="165" s="2" customFormat="1" ht="16.5" customHeight="1">
      <c r="A165" s="42"/>
      <c r="B165" s="43"/>
      <c r="C165" s="211" t="s">
        <v>470</v>
      </c>
      <c r="D165" s="211" t="s">
        <v>176</v>
      </c>
      <c r="E165" s="212" t="s">
        <v>283</v>
      </c>
      <c r="F165" s="213" t="s">
        <v>5706</v>
      </c>
      <c r="G165" s="214" t="s">
        <v>5561</v>
      </c>
      <c r="H165" s="215">
        <v>1</v>
      </c>
      <c r="I165" s="216"/>
      <c r="J165" s="217">
        <f>ROUND(I165*H165,2)</f>
        <v>0</v>
      </c>
      <c r="K165" s="213" t="s">
        <v>30</v>
      </c>
      <c r="L165" s="48"/>
      <c r="M165" s="218" t="s">
        <v>30</v>
      </c>
      <c r="N165" s="219" t="s">
        <v>44</v>
      </c>
      <c r="O165" s="88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22" t="s">
        <v>181</v>
      </c>
      <c r="AT165" s="222" t="s">
        <v>176</v>
      </c>
      <c r="AU165" s="222" t="s">
        <v>82</v>
      </c>
      <c r="AY165" s="20" t="s">
        <v>175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80</v>
      </c>
      <c r="BK165" s="223">
        <f>ROUND(I165*H165,2)</f>
        <v>0</v>
      </c>
      <c r="BL165" s="20" t="s">
        <v>181</v>
      </c>
      <c r="BM165" s="222" t="s">
        <v>1220</v>
      </c>
    </row>
    <row r="166" s="2" customFormat="1">
      <c r="A166" s="42"/>
      <c r="B166" s="43"/>
      <c r="C166" s="44"/>
      <c r="D166" s="224" t="s">
        <v>183</v>
      </c>
      <c r="E166" s="44"/>
      <c r="F166" s="225" t="s">
        <v>5706</v>
      </c>
      <c r="G166" s="44"/>
      <c r="H166" s="44"/>
      <c r="I166" s="226"/>
      <c r="J166" s="44"/>
      <c r="K166" s="44"/>
      <c r="L166" s="48"/>
      <c r="M166" s="227"/>
      <c r="N166" s="228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0" t="s">
        <v>183</v>
      </c>
      <c r="AU166" s="20" t="s">
        <v>82</v>
      </c>
    </row>
    <row r="167" s="2" customFormat="1" ht="16.5" customHeight="1">
      <c r="A167" s="42"/>
      <c r="B167" s="43"/>
      <c r="C167" s="211" t="s">
        <v>479</v>
      </c>
      <c r="D167" s="211" t="s">
        <v>176</v>
      </c>
      <c r="E167" s="212" t="s">
        <v>292</v>
      </c>
      <c r="F167" s="213" t="s">
        <v>5711</v>
      </c>
      <c r="G167" s="214" t="s">
        <v>5561</v>
      </c>
      <c r="H167" s="215">
        <v>1</v>
      </c>
      <c r="I167" s="216"/>
      <c r="J167" s="217">
        <f>ROUND(I167*H167,2)</f>
        <v>0</v>
      </c>
      <c r="K167" s="213" t="s">
        <v>30</v>
      </c>
      <c r="L167" s="48"/>
      <c r="M167" s="218" t="s">
        <v>30</v>
      </c>
      <c r="N167" s="219" t="s">
        <v>44</v>
      </c>
      <c r="O167" s="88"/>
      <c r="P167" s="220">
        <f>O167*H167</f>
        <v>0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22" t="s">
        <v>181</v>
      </c>
      <c r="AT167" s="222" t="s">
        <v>176</v>
      </c>
      <c r="AU167" s="222" t="s">
        <v>82</v>
      </c>
      <c r="AY167" s="20" t="s">
        <v>175</v>
      </c>
      <c r="BE167" s="223">
        <f>IF(N167="základní",J167,0)</f>
        <v>0</v>
      </c>
      <c r="BF167" s="223">
        <f>IF(N167="snížená",J167,0)</f>
        <v>0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20" t="s">
        <v>80</v>
      </c>
      <c r="BK167" s="223">
        <f>ROUND(I167*H167,2)</f>
        <v>0</v>
      </c>
      <c r="BL167" s="20" t="s">
        <v>181</v>
      </c>
      <c r="BM167" s="222" t="s">
        <v>1239</v>
      </c>
    </row>
    <row r="168" s="2" customFormat="1">
      <c r="A168" s="42"/>
      <c r="B168" s="43"/>
      <c r="C168" s="44"/>
      <c r="D168" s="224" t="s">
        <v>183</v>
      </c>
      <c r="E168" s="44"/>
      <c r="F168" s="225" t="s">
        <v>5711</v>
      </c>
      <c r="G168" s="44"/>
      <c r="H168" s="44"/>
      <c r="I168" s="226"/>
      <c r="J168" s="44"/>
      <c r="K168" s="44"/>
      <c r="L168" s="48"/>
      <c r="M168" s="227"/>
      <c r="N168" s="228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183</v>
      </c>
      <c r="AU168" s="20" t="s">
        <v>82</v>
      </c>
    </row>
    <row r="169" s="2" customFormat="1" ht="16.5" customHeight="1">
      <c r="A169" s="42"/>
      <c r="B169" s="43"/>
      <c r="C169" s="211" t="s">
        <v>486</v>
      </c>
      <c r="D169" s="211" t="s">
        <v>176</v>
      </c>
      <c r="E169" s="212" t="s">
        <v>5712</v>
      </c>
      <c r="F169" s="213" t="s">
        <v>5713</v>
      </c>
      <c r="G169" s="214" t="s">
        <v>567</v>
      </c>
      <c r="H169" s="215">
        <v>300</v>
      </c>
      <c r="I169" s="216"/>
      <c r="J169" s="217">
        <f>ROUND(I169*H169,2)</f>
        <v>0</v>
      </c>
      <c r="K169" s="213" t="s">
        <v>30</v>
      </c>
      <c r="L169" s="48"/>
      <c r="M169" s="218" t="s">
        <v>30</v>
      </c>
      <c r="N169" s="219" t="s">
        <v>44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2" t="s">
        <v>181</v>
      </c>
      <c r="AT169" s="222" t="s">
        <v>176</v>
      </c>
      <c r="AU169" s="222" t="s">
        <v>82</v>
      </c>
      <c r="AY169" s="20" t="s">
        <v>175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0" t="s">
        <v>80</v>
      </c>
      <c r="BK169" s="223">
        <f>ROUND(I169*H169,2)</f>
        <v>0</v>
      </c>
      <c r="BL169" s="20" t="s">
        <v>181</v>
      </c>
      <c r="BM169" s="222" t="s">
        <v>1252</v>
      </c>
    </row>
    <row r="170" s="2" customFormat="1">
      <c r="A170" s="42"/>
      <c r="B170" s="43"/>
      <c r="C170" s="44"/>
      <c r="D170" s="224" t="s">
        <v>183</v>
      </c>
      <c r="E170" s="44"/>
      <c r="F170" s="225" t="s">
        <v>5713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183</v>
      </c>
      <c r="AU170" s="20" t="s">
        <v>82</v>
      </c>
    </row>
    <row r="171" s="2" customFormat="1" ht="16.5" customHeight="1">
      <c r="A171" s="42"/>
      <c r="B171" s="43"/>
      <c r="C171" s="211" t="s">
        <v>497</v>
      </c>
      <c r="D171" s="211" t="s">
        <v>176</v>
      </c>
      <c r="E171" s="212" t="s">
        <v>5714</v>
      </c>
      <c r="F171" s="213" t="s">
        <v>5715</v>
      </c>
      <c r="G171" s="214" t="s">
        <v>567</v>
      </c>
      <c r="H171" s="215">
        <v>200</v>
      </c>
      <c r="I171" s="216"/>
      <c r="J171" s="217">
        <f>ROUND(I171*H171,2)</f>
        <v>0</v>
      </c>
      <c r="K171" s="213" t="s">
        <v>30</v>
      </c>
      <c r="L171" s="48"/>
      <c r="M171" s="218" t="s">
        <v>30</v>
      </c>
      <c r="N171" s="219" t="s">
        <v>44</v>
      </c>
      <c r="O171" s="88"/>
      <c r="P171" s="220">
        <f>O171*H171</f>
        <v>0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22" t="s">
        <v>181</v>
      </c>
      <c r="AT171" s="222" t="s">
        <v>176</v>
      </c>
      <c r="AU171" s="222" t="s">
        <v>82</v>
      </c>
      <c r="AY171" s="20" t="s">
        <v>175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20" t="s">
        <v>80</v>
      </c>
      <c r="BK171" s="223">
        <f>ROUND(I171*H171,2)</f>
        <v>0</v>
      </c>
      <c r="BL171" s="20" t="s">
        <v>181</v>
      </c>
      <c r="BM171" s="222" t="s">
        <v>1274</v>
      </c>
    </row>
    <row r="172" s="2" customFormat="1">
      <c r="A172" s="42"/>
      <c r="B172" s="43"/>
      <c r="C172" s="44"/>
      <c r="D172" s="224" t="s">
        <v>183</v>
      </c>
      <c r="E172" s="44"/>
      <c r="F172" s="225" t="s">
        <v>5715</v>
      </c>
      <c r="G172" s="44"/>
      <c r="H172" s="44"/>
      <c r="I172" s="226"/>
      <c r="J172" s="44"/>
      <c r="K172" s="44"/>
      <c r="L172" s="48"/>
      <c r="M172" s="227"/>
      <c r="N172" s="228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0" t="s">
        <v>183</v>
      </c>
      <c r="AU172" s="20" t="s">
        <v>82</v>
      </c>
    </row>
    <row r="173" s="11" customFormat="1" ht="22.8" customHeight="1">
      <c r="A173" s="11"/>
      <c r="B173" s="197"/>
      <c r="C173" s="198"/>
      <c r="D173" s="199" t="s">
        <v>72</v>
      </c>
      <c r="E173" s="285" t="s">
        <v>5722</v>
      </c>
      <c r="F173" s="285" t="s">
        <v>5723</v>
      </c>
      <c r="G173" s="198"/>
      <c r="H173" s="198"/>
      <c r="I173" s="201"/>
      <c r="J173" s="286">
        <f>BK173</f>
        <v>0</v>
      </c>
      <c r="K173" s="198"/>
      <c r="L173" s="203"/>
      <c r="M173" s="204"/>
      <c r="N173" s="205"/>
      <c r="O173" s="205"/>
      <c r="P173" s="206">
        <f>SUM(P174:P177)</f>
        <v>0</v>
      </c>
      <c r="Q173" s="205"/>
      <c r="R173" s="206">
        <f>SUM(R174:R177)</f>
        <v>0</v>
      </c>
      <c r="S173" s="205"/>
      <c r="T173" s="207">
        <f>SUM(T174:T177)</f>
        <v>0.004</v>
      </c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R173" s="208" t="s">
        <v>80</v>
      </c>
      <c r="AT173" s="209" t="s">
        <v>72</v>
      </c>
      <c r="AU173" s="209" t="s">
        <v>80</v>
      </c>
      <c r="AY173" s="208" t="s">
        <v>175</v>
      </c>
      <c r="BK173" s="210">
        <f>SUM(BK174:BK177)</f>
        <v>0</v>
      </c>
    </row>
    <row r="174" s="2" customFormat="1" ht="16.5" customHeight="1">
      <c r="A174" s="42"/>
      <c r="B174" s="43"/>
      <c r="C174" s="211" t="s">
        <v>505</v>
      </c>
      <c r="D174" s="211" t="s">
        <v>176</v>
      </c>
      <c r="E174" s="212" t="s">
        <v>5732</v>
      </c>
      <c r="F174" s="213" t="s">
        <v>5733</v>
      </c>
      <c r="G174" s="214" t="s">
        <v>567</v>
      </c>
      <c r="H174" s="215">
        <v>4</v>
      </c>
      <c r="I174" s="216"/>
      <c r="J174" s="217">
        <f>ROUND(I174*H174,2)</f>
        <v>0</v>
      </c>
      <c r="K174" s="213" t="s">
        <v>30</v>
      </c>
      <c r="L174" s="48"/>
      <c r="M174" s="218" t="s">
        <v>30</v>
      </c>
      <c r="N174" s="219" t="s">
        <v>44</v>
      </c>
      <c r="O174" s="88"/>
      <c r="P174" s="220">
        <f>O174*H174</f>
        <v>0</v>
      </c>
      <c r="Q174" s="220">
        <v>0</v>
      </c>
      <c r="R174" s="220">
        <f>Q174*H174</f>
        <v>0</v>
      </c>
      <c r="S174" s="220">
        <v>0.001</v>
      </c>
      <c r="T174" s="221">
        <f>S174*H174</f>
        <v>0.004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22" t="s">
        <v>181</v>
      </c>
      <c r="AT174" s="222" t="s">
        <v>176</v>
      </c>
      <c r="AU174" s="222" t="s">
        <v>82</v>
      </c>
      <c r="AY174" s="20" t="s">
        <v>175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20" t="s">
        <v>80</v>
      </c>
      <c r="BK174" s="223">
        <f>ROUND(I174*H174,2)</f>
        <v>0</v>
      </c>
      <c r="BL174" s="20" t="s">
        <v>181</v>
      </c>
      <c r="BM174" s="222" t="s">
        <v>1297</v>
      </c>
    </row>
    <row r="175" s="2" customFormat="1">
      <c r="A175" s="42"/>
      <c r="B175" s="43"/>
      <c r="C175" s="44"/>
      <c r="D175" s="224" t="s">
        <v>183</v>
      </c>
      <c r="E175" s="44"/>
      <c r="F175" s="225" t="s">
        <v>5733</v>
      </c>
      <c r="G175" s="44"/>
      <c r="H175" s="44"/>
      <c r="I175" s="226"/>
      <c r="J175" s="44"/>
      <c r="K175" s="44"/>
      <c r="L175" s="48"/>
      <c r="M175" s="227"/>
      <c r="N175" s="228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183</v>
      </c>
      <c r="AU175" s="20" t="s">
        <v>82</v>
      </c>
    </row>
    <row r="176" s="2" customFormat="1" ht="16.5" customHeight="1">
      <c r="A176" s="42"/>
      <c r="B176" s="43"/>
      <c r="C176" s="211" t="s">
        <v>512</v>
      </c>
      <c r="D176" s="211" t="s">
        <v>176</v>
      </c>
      <c r="E176" s="212" t="s">
        <v>5761</v>
      </c>
      <c r="F176" s="213" t="s">
        <v>5762</v>
      </c>
      <c r="G176" s="214" t="s">
        <v>247</v>
      </c>
      <c r="H176" s="215">
        <v>26</v>
      </c>
      <c r="I176" s="216"/>
      <c r="J176" s="217">
        <f>ROUND(I176*H176,2)</f>
        <v>0</v>
      </c>
      <c r="K176" s="213" t="s">
        <v>30</v>
      </c>
      <c r="L176" s="48"/>
      <c r="M176" s="218" t="s">
        <v>30</v>
      </c>
      <c r="N176" s="219" t="s">
        <v>44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181</v>
      </c>
      <c r="AT176" s="222" t="s">
        <v>176</v>
      </c>
      <c r="AU176" s="222" t="s">
        <v>82</v>
      </c>
      <c r="AY176" s="20" t="s">
        <v>175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80</v>
      </c>
      <c r="BK176" s="223">
        <f>ROUND(I176*H176,2)</f>
        <v>0</v>
      </c>
      <c r="BL176" s="20" t="s">
        <v>181</v>
      </c>
      <c r="BM176" s="222" t="s">
        <v>1314</v>
      </c>
    </row>
    <row r="177" s="2" customFormat="1">
      <c r="A177" s="42"/>
      <c r="B177" s="43"/>
      <c r="C177" s="44"/>
      <c r="D177" s="224" t="s">
        <v>183</v>
      </c>
      <c r="E177" s="44"/>
      <c r="F177" s="225" t="s">
        <v>5762</v>
      </c>
      <c r="G177" s="44"/>
      <c r="H177" s="44"/>
      <c r="I177" s="226"/>
      <c r="J177" s="44"/>
      <c r="K177" s="44"/>
      <c r="L177" s="48"/>
      <c r="M177" s="276"/>
      <c r="N177" s="277"/>
      <c r="O177" s="278"/>
      <c r="P177" s="278"/>
      <c r="Q177" s="278"/>
      <c r="R177" s="278"/>
      <c r="S177" s="278"/>
      <c r="T177" s="27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183</v>
      </c>
      <c r="AU177" s="20" t="s">
        <v>82</v>
      </c>
    </row>
    <row r="178" s="2" customFormat="1" ht="6.96" customHeight="1">
      <c r="A178" s="42"/>
      <c r="B178" s="63"/>
      <c r="C178" s="64"/>
      <c r="D178" s="64"/>
      <c r="E178" s="64"/>
      <c r="F178" s="64"/>
      <c r="G178" s="64"/>
      <c r="H178" s="64"/>
      <c r="I178" s="64"/>
      <c r="J178" s="64"/>
      <c r="K178" s="64"/>
      <c r="L178" s="48"/>
      <c r="M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</row>
  </sheetData>
  <sheetProtection sheet="1" autoFilter="0" formatColumns="0" formatRows="0" objects="1" scenarios="1" spinCount="100000" saltValue="UN2Uw+fp9+Ue/OUsMuOAoK37JKS6zubEVV4VN+du8DWSmg3p+gRWoAcXBc5ZCikbjfw0+gvvsE4T08m3w94YEg==" hashValue="KlD2MTekYjycd5/sBZWdut1h4bLVCq8Y/xde4zjPNZnpTWJRzg4h1kk6vLocfoHezDIBZ0w+8GTSMLwiAeij5Q==" algorithmName="SHA-512" password="CC35"/>
  <autoFilter ref="C89:K1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4_01/469971111"/>
    <hyperlink ref="F98" r:id="rId2" display="https://podminky.urs.cz/item/CS_URS_2024_01/469972111"/>
    <hyperlink ref="F101" r:id="rId3" display="https://podminky.urs.cz/item/CS_URS_2024_01/469972121"/>
    <hyperlink ref="F105" r:id="rId4" display="https://podminky.urs.cz/item/CS_URS_2024_01/4699731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139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Ledeč n. S. škola přístavba dílny pro CNC</v>
      </c>
      <c r="F7" s="146"/>
      <c r="G7" s="146"/>
      <c r="H7" s="146"/>
      <c r="L7" s="23"/>
    </row>
    <row r="8" s="1" customFormat="1" ht="12" customHeight="1">
      <c r="B8" s="23"/>
      <c r="D8" s="146" t="s">
        <v>140</v>
      </c>
      <c r="L8" s="23"/>
    </row>
    <row r="9" s="2" customFormat="1" ht="16.5" customHeight="1">
      <c r="A9" s="42"/>
      <c r="B9" s="48"/>
      <c r="C9" s="42"/>
      <c r="D9" s="42"/>
      <c r="E9" s="147" t="s">
        <v>141</v>
      </c>
      <c r="F9" s="42"/>
      <c r="G9" s="42"/>
      <c r="H9" s="42"/>
      <c r="I9" s="42"/>
      <c r="J9" s="42"/>
      <c r="K9" s="42"/>
      <c r="L9" s="14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 ht="12" customHeight="1">
      <c r="A10" s="42"/>
      <c r="B10" s="48"/>
      <c r="C10" s="42"/>
      <c r="D10" s="146" t="s">
        <v>142</v>
      </c>
      <c r="E10" s="42"/>
      <c r="F10" s="42"/>
      <c r="G10" s="42"/>
      <c r="H10" s="42"/>
      <c r="I10" s="42"/>
      <c r="J10" s="42"/>
      <c r="K10" s="42"/>
      <c r="L10" s="14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6.5" customHeight="1">
      <c r="A11" s="42"/>
      <c r="B11" s="48"/>
      <c r="C11" s="42"/>
      <c r="D11" s="42"/>
      <c r="E11" s="149" t="s">
        <v>5763</v>
      </c>
      <c r="F11" s="42"/>
      <c r="G11" s="42"/>
      <c r="H11" s="42"/>
      <c r="I11" s="42"/>
      <c r="J11" s="42"/>
      <c r="K11" s="42"/>
      <c r="L11" s="14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>
      <c r="A12" s="42"/>
      <c r="B12" s="48"/>
      <c r="C12" s="42"/>
      <c r="D12" s="42"/>
      <c r="E12" s="42"/>
      <c r="F12" s="42"/>
      <c r="G12" s="42"/>
      <c r="H12" s="42"/>
      <c r="I12" s="42"/>
      <c r="J12" s="42"/>
      <c r="K12" s="42"/>
      <c r="L12" s="14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2" customHeight="1">
      <c r="A13" s="42"/>
      <c r="B13" s="48"/>
      <c r="C13" s="42"/>
      <c r="D13" s="146" t="s">
        <v>18</v>
      </c>
      <c r="E13" s="42"/>
      <c r="F13" s="137" t="s">
        <v>19</v>
      </c>
      <c r="G13" s="42"/>
      <c r="H13" s="42"/>
      <c r="I13" s="146" t="s">
        <v>20</v>
      </c>
      <c r="J13" s="137" t="s">
        <v>30</v>
      </c>
      <c r="K13" s="42"/>
      <c r="L13" s="14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46" t="s">
        <v>22</v>
      </c>
      <c r="E14" s="42"/>
      <c r="F14" s="137" t="s">
        <v>23</v>
      </c>
      <c r="G14" s="42"/>
      <c r="H14" s="42"/>
      <c r="I14" s="146" t="s">
        <v>24</v>
      </c>
      <c r="J14" s="150" t="str">
        <f>'Rekapitulace stavby'!AN8</f>
        <v>6. 3. 2024</v>
      </c>
      <c r="K14" s="42"/>
      <c r="L14" s="14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0.8" customHeight="1">
      <c r="A15" s="42"/>
      <c r="B15" s="48"/>
      <c r="C15" s="42"/>
      <c r="D15" s="42"/>
      <c r="E15" s="42"/>
      <c r="F15" s="42"/>
      <c r="G15" s="42"/>
      <c r="H15" s="42"/>
      <c r="I15" s="42"/>
      <c r="J15" s="42"/>
      <c r="K15" s="42"/>
      <c r="L15" s="14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12" customHeight="1">
      <c r="A16" s="42"/>
      <c r="B16" s="48"/>
      <c r="C16" s="42"/>
      <c r="D16" s="146" t="s">
        <v>28</v>
      </c>
      <c r="E16" s="42"/>
      <c r="F16" s="42"/>
      <c r="G16" s="42"/>
      <c r="H16" s="42"/>
      <c r="I16" s="146" t="s">
        <v>29</v>
      </c>
      <c r="J16" s="137" t="str">
        <f>IF('Rekapitulace stavby'!AN10="","",'Rekapitulace stavby'!AN10)</f>
        <v/>
      </c>
      <c r="K16" s="42"/>
      <c r="L16" s="14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8" customHeight="1">
      <c r="A17" s="42"/>
      <c r="B17" s="48"/>
      <c r="C17" s="42"/>
      <c r="D17" s="42"/>
      <c r="E17" s="137" t="str">
        <f>IF('Rekapitulace stavby'!E11="","",'Rekapitulace stavby'!E11)</f>
        <v xml:space="preserve"> </v>
      </c>
      <c r="F17" s="42"/>
      <c r="G17" s="42"/>
      <c r="H17" s="42"/>
      <c r="I17" s="146" t="s">
        <v>31</v>
      </c>
      <c r="J17" s="137" t="str">
        <f>IF('Rekapitulace stavby'!AN11="","",'Rekapitulace stavby'!AN11)</f>
        <v/>
      </c>
      <c r="K17" s="42"/>
      <c r="L17" s="14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6.96" customHeight="1">
      <c r="A18" s="42"/>
      <c r="B18" s="48"/>
      <c r="C18" s="42"/>
      <c r="D18" s="42"/>
      <c r="E18" s="42"/>
      <c r="F18" s="42"/>
      <c r="G18" s="42"/>
      <c r="H18" s="42"/>
      <c r="I18" s="42"/>
      <c r="J18" s="42"/>
      <c r="K18" s="42"/>
      <c r="L18" s="14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12" customHeight="1">
      <c r="A19" s="42"/>
      <c r="B19" s="48"/>
      <c r="C19" s="42"/>
      <c r="D19" s="146" t="s">
        <v>32</v>
      </c>
      <c r="E19" s="42"/>
      <c r="F19" s="42"/>
      <c r="G19" s="42"/>
      <c r="H19" s="42"/>
      <c r="I19" s="146" t="s">
        <v>29</v>
      </c>
      <c r="J19" s="36" t="str">
        <f>'Rekapitulace stavby'!AN13</f>
        <v>Vyplň údaj</v>
      </c>
      <c r="K19" s="42"/>
      <c r="L19" s="14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8" customHeight="1">
      <c r="A20" s="42"/>
      <c r="B20" s="48"/>
      <c r="C20" s="42"/>
      <c r="D20" s="42"/>
      <c r="E20" s="36" t="str">
        <f>'Rekapitulace stavby'!E14</f>
        <v>Vyplň údaj</v>
      </c>
      <c r="F20" s="137"/>
      <c r="G20" s="137"/>
      <c r="H20" s="137"/>
      <c r="I20" s="146" t="s">
        <v>31</v>
      </c>
      <c r="J20" s="36" t="str">
        <f>'Rekapitulace stavby'!AN14</f>
        <v>Vyplň údaj</v>
      </c>
      <c r="K20" s="42"/>
      <c r="L20" s="14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6.96" customHeight="1">
      <c r="A21" s="42"/>
      <c r="B21" s="48"/>
      <c r="C21" s="42"/>
      <c r="D21" s="42"/>
      <c r="E21" s="42"/>
      <c r="F21" s="42"/>
      <c r="G21" s="42"/>
      <c r="H21" s="42"/>
      <c r="I21" s="42"/>
      <c r="J21" s="42"/>
      <c r="K21" s="42"/>
      <c r="L21" s="14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12" customHeight="1">
      <c r="A22" s="42"/>
      <c r="B22" s="48"/>
      <c r="C22" s="42"/>
      <c r="D22" s="146" t="s">
        <v>34</v>
      </c>
      <c r="E22" s="42"/>
      <c r="F22" s="42"/>
      <c r="G22" s="42"/>
      <c r="H22" s="42"/>
      <c r="I22" s="146" t="s">
        <v>29</v>
      </c>
      <c r="J22" s="137" t="str">
        <f>IF('Rekapitulace stavby'!AN16="","",'Rekapitulace stavby'!AN16)</f>
        <v/>
      </c>
      <c r="K22" s="42"/>
      <c r="L22" s="14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8" customHeight="1">
      <c r="A23" s="42"/>
      <c r="B23" s="48"/>
      <c r="C23" s="42"/>
      <c r="D23" s="42"/>
      <c r="E23" s="137" t="str">
        <f>IF('Rekapitulace stavby'!E17="","",'Rekapitulace stavby'!E17)</f>
        <v xml:space="preserve"> </v>
      </c>
      <c r="F23" s="42"/>
      <c r="G23" s="42"/>
      <c r="H23" s="42"/>
      <c r="I23" s="146" t="s">
        <v>31</v>
      </c>
      <c r="J23" s="137" t="str">
        <f>IF('Rekapitulace stavby'!AN17="","",'Rekapitulace stavby'!AN17)</f>
        <v/>
      </c>
      <c r="K23" s="42"/>
      <c r="L23" s="14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6.96" customHeight="1">
      <c r="A24" s="42"/>
      <c r="B24" s="48"/>
      <c r="C24" s="42"/>
      <c r="D24" s="42"/>
      <c r="E24" s="42"/>
      <c r="F24" s="42"/>
      <c r="G24" s="42"/>
      <c r="H24" s="42"/>
      <c r="I24" s="42"/>
      <c r="J24" s="42"/>
      <c r="K24" s="42"/>
      <c r="L24" s="14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12" customHeight="1">
      <c r="A25" s="42"/>
      <c r="B25" s="48"/>
      <c r="C25" s="42"/>
      <c r="D25" s="146" t="s">
        <v>35</v>
      </c>
      <c r="E25" s="42"/>
      <c r="F25" s="42"/>
      <c r="G25" s="42"/>
      <c r="H25" s="42"/>
      <c r="I25" s="146" t="s">
        <v>29</v>
      </c>
      <c r="J25" s="137" t="str">
        <f>IF('Rekapitulace stavby'!AN19="","",'Rekapitulace stavby'!AN19)</f>
        <v/>
      </c>
      <c r="K25" s="42"/>
      <c r="L25" s="14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8" customHeight="1">
      <c r="A26" s="42"/>
      <c r="B26" s="48"/>
      <c r="C26" s="42"/>
      <c r="D26" s="42"/>
      <c r="E26" s="137" t="str">
        <f>IF('Rekapitulace stavby'!E20="","",'Rekapitulace stavby'!E20)</f>
        <v xml:space="preserve"> </v>
      </c>
      <c r="F26" s="42"/>
      <c r="G26" s="42"/>
      <c r="H26" s="42"/>
      <c r="I26" s="146" t="s">
        <v>31</v>
      </c>
      <c r="J26" s="137" t="str">
        <f>IF('Rekapitulace stavby'!AN20="","",'Rekapitulace stavby'!AN20)</f>
        <v/>
      </c>
      <c r="K26" s="42"/>
      <c r="L26" s="14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2" customFormat="1" ht="6.96" customHeight="1">
      <c r="A27" s="42"/>
      <c r="B27" s="48"/>
      <c r="C27" s="42"/>
      <c r="D27" s="42"/>
      <c r="E27" s="42"/>
      <c r="F27" s="42"/>
      <c r="G27" s="42"/>
      <c r="H27" s="42"/>
      <c r="I27" s="42"/>
      <c r="J27" s="42"/>
      <c r="K27" s="42"/>
      <c r="L27" s="148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="2" customFormat="1" ht="12" customHeight="1">
      <c r="A28" s="42"/>
      <c r="B28" s="48"/>
      <c r="C28" s="42"/>
      <c r="D28" s="146" t="s">
        <v>37</v>
      </c>
      <c r="E28" s="42"/>
      <c r="F28" s="42"/>
      <c r="G28" s="42"/>
      <c r="H28" s="42"/>
      <c r="I28" s="42"/>
      <c r="J28" s="42"/>
      <c r="K28" s="42"/>
      <c r="L28" s="14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8" customFormat="1" ht="16.5" customHeight="1">
      <c r="A29" s="153"/>
      <c r="B29" s="154"/>
      <c r="C29" s="153"/>
      <c r="D29" s="153"/>
      <c r="E29" s="155" t="s">
        <v>30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42"/>
      <c r="B30" s="48"/>
      <c r="C30" s="42"/>
      <c r="D30" s="42"/>
      <c r="E30" s="42"/>
      <c r="F30" s="42"/>
      <c r="G30" s="42"/>
      <c r="H30" s="42"/>
      <c r="I30" s="42"/>
      <c r="J30" s="42"/>
      <c r="K30" s="42"/>
      <c r="L30" s="14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57"/>
      <c r="E31" s="157"/>
      <c r="F31" s="157"/>
      <c r="G31" s="157"/>
      <c r="H31" s="157"/>
      <c r="I31" s="157"/>
      <c r="J31" s="157"/>
      <c r="K31" s="157"/>
      <c r="L31" s="14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25.44" customHeight="1">
      <c r="A32" s="42"/>
      <c r="B32" s="48"/>
      <c r="C32" s="42"/>
      <c r="D32" s="158" t="s">
        <v>39</v>
      </c>
      <c r="E32" s="42"/>
      <c r="F32" s="42"/>
      <c r="G32" s="42"/>
      <c r="H32" s="42"/>
      <c r="I32" s="42"/>
      <c r="J32" s="159">
        <f>ROUND(J89, 2)</f>
        <v>0</v>
      </c>
      <c r="K32" s="42"/>
      <c r="L32" s="14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6.96" customHeight="1">
      <c r="A33" s="42"/>
      <c r="B33" s="48"/>
      <c r="C33" s="42"/>
      <c r="D33" s="157"/>
      <c r="E33" s="157"/>
      <c r="F33" s="157"/>
      <c r="G33" s="157"/>
      <c r="H33" s="157"/>
      <c r="I33" s="157"/>
      <c r="J33" s="157"/>
      <c r="K33" s="157"/>
      <c r="L33" s="14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42"/>
      <c r="F34" s="160" t="s">
        <v>41</v>
      </c>
      <c r="G34" s="42"/>
      <c r="H34" s="42"/>
      <c r="I34" s="160" t="s">
        <v>40</v>
      </c>
      <c r="J34" s="160" t="s">
        <v>42</v>
      </c>
      <c r="K34" s="42"/>
      <c r="L34" s="14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s="2" customFormat="1" ht="14.4" customHeight="1">
      <c r="A35" s="42"/>
      <c r="B35" s="48"/>
      <c r="C35" s="42"/>
      <c r="D35" s="161" t="s">
        <v>43</v>
      </c>
      <c r="E35" s="146" t="s">
        <v>44</v>
      </c>
      <c r="F35" s="162">
        <f>ROUND((SUM(BE89:BE186)),  2)</f>
        <v>0</v>
      </c>
      <c r="G35" s="42"/>
      <c r="H35" s="42"/>
      <c r="I35" s="163">
        <v>0.21</v>
      </c>
      <c r="J35" s="162">
        <f>ROUND(((SUM(BE89:BE186))*I35),  2)</f>
        <v>0</v>
      </c>
      <c r="K35" s="42"/>
      <c r="L35" s="14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s="2" customFormat="1" ht="14.4" customHeight="1">
      <c r="A36" s="42"/>
      <c r="B36" s="48"/>
      <c r="C36" s="42"/>
      <c r="D36" s="42"/>
      <c r="E36" s="146" t="s">
        <v>45</v>
      </c>
      <c r="F36" s="162">
        <f>ROUND((SUM(BF89:BF186)),  2)</f>
        <v>0</v>
      </c>
      <c r="G36" s="42"/>
      <c r="H36" s="42"/>
      <c r="I36" s="163">
        <v>0.12</v>
      </c>
      <c r="J36" s="162">
        <f>ROUND(((SUM(BF89:BF186))*I36),  2)</f>
        <v>0</v>
      </c>
      <c r="K36" s="42"/>
      <c r="L36" s="14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46" t="s">
        <v>46</v>
      </c>
      <c r="F37" s="162">
        <f>ROUND((SUM(BG89:BG186)),  2)</f>
        <v>0</v>
      </c>
      <c r="G37" s="42"/>
      <c r="H37" s="42"/>
      <c r="I37" s="163">
        <v>0.21</v>
      </c>
      <c r="J37" s="162">
        <f>0</f>
        <v>0</v>
      </c>
      <c r="K37" s="42"/>
      <c r="L37" s="14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hidden="1" s="2" customFormat="1" ht="14.4" customHeight="1">
      <c r="A38" s="42"/>
      <c r="B38" s="48"/>
      <c r="C38" s="42"/>
      <c r="D38" s="42"/>
      <c r="E38" s="146" t="s">
        <v>47</v>
      </c>
      <c r="F38" s="162">
        <f>ROUND((SUM(BH89:BH186)),  2)</f>
        <v>0</v>
      </c>
      <c r="G38" s="42"/>
      <c r="H38" s="42"/>
      <c r="I38" s="163">
        <v>0.12</v>
      </c>
      <c r="J38" s="162">
        <f>0</f>
        <v>0</v>
      </c>
      <c r="K38" s="42"/>
      <c r="L38" s="14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hidden="1" s="2" customFormat="1" ht="14.4" customHeight="1">
      <c r="A39" s="42"/>
      <c r="B39" s="48"/>
      <c r="C39" s="42"/>
      <c r="D39" s="42"/>
      <c r="E39" s="146" t="s">
        <v>48</v>
      </c>
      <c r="F39" s="162">
        <f>ROUND((SUM(BI89:BI186)),  2)</f>
        <v>0</v>
      </c>
      <c r="G39" s="42"/>
      <c r="H39" s="42"/>
      <c r="I39" s="163">
        <v>0</v>
      </c>
      <c r="J39" s="162">
        <f>0</f>
        <v>0</v>
      </c>
      <c r="K39" s="42"/>
      <c r="L39" s="14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6.96" customHeight="1">
      <c r="A40" s="42"/>
      <c r="B40" s="48"/>
      <c r="C40" s="42"/>
      <c r="D40" s="42"/>
      <c r="E40" s="42"/>
      <c r="F40" s="42"/>
      <c r="G40" s="42"/>
      <c r="H40" s="42"/>
      <c r="I40" s="42"/>
      <c r="J40" s="42"/>
      <c r="K40" s="42"/>
      <c r="L40" s="14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="2" customFormat="1" ht="25.44" customHeight="1">
      <c r="A41" s="42"/>
      <c r="B41" s="48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6"/>
      <c r="J41" s="169">
        <f>SUM(J32:J39)</f>
        <v>0</v>
      </c>
      <c r="K41" s="170"/>
      <c r="L41" s="148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="2" customFormat="1" ht="14.4" customHeight="1">
      <c r="A42" s="42"/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48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6" s="2" customFormat="1" ht="6.96" customHeight="1">
      <c r="A46" s="42"/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4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24.96" customHeight="1">
      <c r="A47" s="42"/>
      <c r="B47" s="43"/>
      <c r="C47" s="26" t="s">
        <v>146</v>
      </c>
      <c r="D47" s="44"/>
      <c r="E47" s="44"/>
      <c r="F47" s="44"/>
      <c r="G47" s="44"/>
      <c r="H47" s="44"/>
      <c r="I47" s="44"/>
      <c r="J47" s="44"/>
      <c r="K47" s="44"/>
      <c r="L47" s="14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14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5" t="s">
        <v>16</v>
      </c>
      <c r="D49" s="44"/>
      <c r="E49" s="44"/>
      <c r="F49" s="44"/>
      <c r="G49" s="44"/>
      <c r="H49" s="44"/>
      <c r="I49" s="44"/>
      <c r="J49" s="44"/>
      <c r="K49" s="44"/>
      <c r="L49" s="14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175" t="str">
        <f>E7</f>
        <v>Ledeč n. S. škola přístavba dílny pro CNC</v>
      </c>
      <c r="F50" s="35"/>
      <c r="G50" s="35"/>
      <c r="H50" s="35"/>
      <c r="I50" s="44"/>
      <c r="J50" s="44"/>
      <c r="K50" s="44"/>
      <c r="L50" s="14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1" customFormat="1" ht="12" customHeight="1">
      <c r="B51" s="24"/>
      <c r="C51" s="35" t="s">
        <v>140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2"/>
      <c r="B52" s="43"/>
      <c r="C52" s="44"/>
      <c r="D52" s="44"/>
      <c r="E52" s="175" t="s">
        <v>141</v>
      </c>
      <c r="F52" s="44"/>
      <c r="G52" s="44"/>
      <c r="H52" s="44"/>
      <c r="I52" s="44"/>
      <c r="J52" s="44"/>
      <c r="K52" s="44"/>
      <c r="L52" s="14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12" customHeight="1">
      <c r="A53" s="42"/>
      <c r="B53" s="43"/>
      <c r="C53" s="35" t="s">
        <v>142</v>
      </c>
      <c r="D53" s="44"/>
      <c r="E53" s="44"/>
      <c r="F53" s="44"/>
      <c r="G53" s="44"/>
      <c r="H53" s="44"/>
      <c r="I53" s="44"/>
      <c r="J53" s="44"/>
      <c r="K53" s="44"/>
      <c r="L53" s="14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16.5" customHeight="1">
      <c r="A54" s="42"/>
      <c r="B54" s="43"/>
      <c r="C54" s="44"/>
      <c r="D54" s="44"/>
      <c r="E54" s="73" t="str">
        <f>E11</f>
        <v>18.02 - VRN</v>
      </c>
      <c r="F54" s="44"/>
      <c r="G54" s="44"/>
      <c r="H54" s="44"/>
      <c r="I54" s="44"/>
      <c r="J54" s="44"/>
      <c r="K54" s="44"/>
      <c r="L54" s="14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6.96" customHeight="1">
      <c r="A55" s="4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14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2" customHeight="1">
      <c r="A56" s="42"/>
      <c r="B56" s="43"/>
      <c r="C56" s="35" t="s">
        <v>22</v>
      </c>
      <c r="D56" s="44"/>
      <c r="E56" s="44"/>
      <c r="F56" s="30" t="str">
        <f>F14</f>
        <v xml:space="preserve"> </v>
      </c>
      <c r="G56" s="44"/>
      <c r="H56" s="44"/>
      <c r="I56" s="35" t="s">
        <v>24</v>
      </c>
      <c r="J56" s="76" t="str">
        <f>IF(J14="","",J14)</f>
        <v>6. 3. 2024</v>
      </c>
      <c r="K56" s="44"/>
      <c r="L56" s="14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6.96" customHeight="1">
      <c r="A57" s="42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14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5.15" customHeight="1">
      <c r="A58" s="42"/>
      <c r="B58" s="43"/>
      <c r="C58" s="35" t="s">
        <v>28</v>
      </c>
      <c r="D58" s="44"/>
      <c r="E58" s="44"/>
      <c r="F58" s="30" t="str">
        <f>E17</f>
        <v xml:space="preserve"> </v>
      </c>
      <c r="G58" s="44"/>
      <c r="H58" s="44"/>
      <c r="I58" s="35" t="s">
        <v>34</v>
      </c>
      <c r="J58" s="40" t="str">
        <f>E23</f>
        <v xml:space="preserve"> </v>
      </c>
      <c r="K58" s="44"/>
      <c r="L58" s="14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15.15" customHeight="1">
      <c r="A59" s="42"/>
      <c r="B59" s="43"/>
      <c r="C59" s="35" t="s">
        <v>32</v>
      </c>
      <c r="D59" s="44"/>
      <c r="E59" s="44"/>
      <c r="F59" s="30" t="str">
        <f>IF(E20="","",E20)</f>
        <v>Vyplň údaj</v>
      </c>
      <c r="G59" s="44"/>
      <c r="H59" s="44"/>
      <c r="I59" s="35" t="s">
        <v>35</v>
      </c>
      <c r="J59" s="40" t="str">
        <f>E26</f>
        <v xml:space="preserve"> </v>
      </c>
      <c r="K59" s="44"/>
      <c r="L59" s="14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="2" customFormat="1" ht="10.32" customHeight="1">
      <c r="A60" s="42"/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148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="2" customFormat="1" ht="29.28" customHeight="1">
      <c r="A61" s="42"/>
      <c r="B61" s="43"/>
      <c r="C61" s="176" t="s">
        <v>147</v>
      </c>
      <c r="D61" s="177"/>
      <c r="E61" s="177"/>
      <c r="F61" s="177"/>
      <c r="G61" s="177"/>
      <c r="H61" s="177"/>
      <c r="I61" s="177"/>
      <c r="J61" s="178" t="s">
        <v>148</v>
      </c>
      <c r="K61" s="177"/>
      <c r="L61" s="148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</row>
    <row r="62" s="2" customFormat="1" ht="10.32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148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</row>
    <row r="63" s="2" customFormat="1" ht="22.8" customHeight="1">
      <c r="A63" s="42"/>
      <c r="B63" s="43"/>
      <c r="C63" s="179" t="s">
        <v>71</v>
      </c>
      <c r="D63" s="44"/>
      <c r="E63" s="44"/>
      <c r="F63" s="44"/>
      <c r="G63" s="44"/>
      <c r="H63" s="44"/>
      <c r="I63" s="44"/>
      <c r="J63" s="106">
        <f>J89</f>
        <v>0</v>
      </c>
      <c r="K63" s="44"/>
      <c r="L63" s="148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U63" s="20" t="s">
        <v>149</v>
      </c>
    </row>
    <row r="64" s="9" customFormat="1" ht="24.96" customHeight="1">
      <c r="A64" s="9"/>
      <c r="B64" s="180"/>
      <c r="C64" s="181"/>
      <c r="D64" s="182" t="s">
        <v>160</v>
      </c>
      <c r="E64" s="183"/>
      <c r="F64" s="183"/>
      <c r="G64" s="183"/>
      <c r="H64" s="183"/>
      <c r="I64" s="183"/>
      <c r="J64" s="184">
        <f>J90</f>
        <v>0</v>
      </c>
      <c r="K64" s="181"/>
      <c r="L64" s="18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80"/>
      <c r="C65" s="181"/>
      <c r="D65" s="182" t="s">
        <v>709</v>
      </c>
      <c r="E65" s="183"/>
      <c r="F65" s="183"/>
      <c r="G65" s="183"/>
      <c r="H65" s="183"/>
      <c r="I65" s="183"/>
      <c r="J65" s="184">
        <f>J141</f>
        <v>0</v>
      </c>
      <c r="K65" s="181"/>
      <c r="L65" s="185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6" customFormat="1" ht="19.92" customHeight="1">
      <c r="A66" s="16"/>
      <c r="B66" s="280"/>
      <c r="C66" s="129"/>
      <c r="D66" s="281" t="s">
        <v>5764</v>
      </c>
      <c r="E66" s="282"/>
      <c r="F66" s="282"/>
      <c r="G66" s="282"/>
      <c r="H66" s="282"/>
      <c r="I66" s="282"/>
      <c r="J66" s="283">
        <f>J142</f>
        <v>0</v>
      </c>
      <c r="K66" s="129"/>
      <c r="L66" s="284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</row>
    <row r="67" s="16" customFormat="1" ht="19.92" customHeight="1">
      <c r="A67" s="16"/>
      <c r="B67" s="280"/>
      <c r="C67" s="129"/>
      <c r="D67" s="281" t="s">
        <v>5765</v>
      </c>
      <c r="E67" s="282"/>
      <c r="F67" s="282"/>
      <c r="G67" s="282"/>
      <c r="H67" s="282"/>
      <c r="I67" s="282"/>
      <c r="J67" s="283">
        <f>J183</f>
        <v>0</v>
      </c>
      <c r="K67" s="129"/>
      <c r="L67" s="284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</row>
    <row r="68" s="2" customFormat="1" ht="21.84" customHeight="1">
      <c r="A68" s="4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148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</row>
    <row r="69" s="2" customFormat="1" ht="6.96" customHeight="1">
      <c r="A69" s="42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8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</row>
    <row r="73" s="2" customFormat="1" ht="6.96" customHeight="1">
      <c r="A73" s="42"/>
      <c r="B73" s="65"/>
      <c r="C73" s="66"/>
      <c r="D73" s="66"/>
      <c r="E73" s="66"/>
      <c r="F73" s="66"/>
      <c r="G73" s="66"/>
      <c r="H73" s="66"/>
      <c r="I73" s="66"/>
      <c r="J73" s="66"/>
      <c r="K73" s="66"/>
      <c r="L73" s="14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24.96" customHeight="1">
      <c r="A74" s="42"/>
      <c r="B74" s="43"/>
      <c r="C74" s="26" t="s">
        <v>161</v>
      </c>
      <c r="D74" s="44"/>
      <c r="E74" s="44"/>
      <c r="F74" s="44"/>
      <c r="G74" s="44"/>
      <c r="H74" s="44"/>
      <c r="I74" s="44"/>
      <c r="J74" s="44"/>
      <c r="K74" s="44"/>
      <c r="L74" s="14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6.96" customHeight="1">
      <c r="A75" s="4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14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5" t="s">
        <v>16</v>
      </c>
      <c r="D76" s="44"/>
      <c r="E76" s="44"/>
      <c r="F76" s="44"/>
      <c r="G76" s="44"/>
      <c r="H76" s="44"/>
      <c r="I76" s="44"/>
      <c r="J76" s="44"/>
      <c r="K76" s="44"/>
      <c r="L76" s="14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175" t="str">
        <f>E7</f>
        <v>Ledeč n. S. škola přístavba dílny pro CNC</v>
      </c>
      <c r="F77" s="35"/>
      <c r="G77" s="35"/>
      <c r="H77" s="35"/>
      <c r="I77" s="44"/>
      <c r="J77" s="44"/>
      <c r="K77" s="44"/>
      <c r="L77" s="14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1" customFormat="1" ht="12" customHeight="1">
      <c r="B78" s="24"/>
      <c r="C78" s="35" t="s">
        <v>140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2"/>
      <c r="B79" s="43"/>
      <c r="C79" s="44"/>
      <c r="D79" s="44"/>
      <c r="E79" s="175" t="s">
        <v>141</v>
      </c>
      <c r="F79" s="44"/>
      <c r="G79" s="44"/>
      <c r="H79" s="44"/>
      <c r="I79" s="44"/>
      <c r="J79" s="44"/>
      <c r="K79" s="44"/>
      <c r="L79" s="14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2" customHeight="1">
      <c r="A80" s="42"/>
      <c r="B80" s="43"/>
      <c r="C80" s="35" t="s">
        <v>142</v>
      </c>
      <c r="D80" s="44"/>
      <c r="E80" s="44"/>
      <c r="F80" s="44"/>
      <c r="G80" s="44"/>
      <c r="H80" s="44"/>
      <c r="I80" s="44"/>
      <c r="J80" s="44"/>
      <c r="K80" s="44"/>
      <c r="L80" s="14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6.5" customHeight="1">
      <c r="A81" s="42"/>
      <c r="B81" s="43"/>
      <c r="C81" s="44"/>
      <c r="D81" s="44"/>
      <c r="E81" s="73" t="str">
        <f>E11</f>
        <v>18.02 - VRN</v>
      </c>
      <c r="F81" s="44"/>
      <c r="G81" s="44"/>
      <c r="H81" s="44"/>
      <c r="I81" s="44"/>
      <c r="J81" s="44"/>
      <c r="K81" s="44"/>
      <c r="L81" s="14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4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2" customHeight="1">
      <c r="A83" s="42"/>
      <c r="B83" s="43"/>
      <c r="C83" s="35" t="s">
        <v>22</v>
      </c>
      <c r="D83" s="44"/>
      <c r="E83" s="44"/>
      <c r="F83" s="30" t="str">
        <f>F14</f>
        <v xml:space="preserve"> </v>
      </c>
      <c r="G83" s="44"/>
      <c r="H83" s="44"/>
      <c r="I83" s="35" t="s">
        <v>24</v>
      </c>
      <c r="J83" s="76" t="str">
        <f>IF(J14="","",J14)</f>
        <v>6. 3. 2024</v>
      </c>
      <c r="K83" s="44"/>
      <c r="L83" s="14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6.96" customHeight="1">
      <c r="A84" s="42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14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15.15" customHeight="1">
      <c r="A85" s="42"/>
      <c r="B85" s="43"/>
      <c r="C85" s="35" t="s">
        <v>28</v>
      </c>
      <c r="D85" s="44"/>
      <c r="E85" s="44"/>
      <c r="F85" s="30" t="str">
        <f>E17</f>
        <v xml:space="preserve"> </v>
      </c>
      <c r="G85" s="44"/>
      <c r="H85" s="44"/>
      <c r="I85" s="35" t="s">
        <v>34</v>
      </c>
      <c r="J85" s="40" t="str">
        <f>E23</f>
        <v xml:space="preserve"> </v>
      </c>
      <c r="K85" s="44"/>
      <c r="L85" s="14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15.15" customHeight="1">
      <c r="A86" s="42"/>
      <c r="B86" s="43"/>
      <c r="C86" s="35" t="s">
        <v>32</v>
      </c>
      <c r="D86" s="44"/>
      <c r="E86" s="44"/>
      <c r="F86" s="30" t="str">
        <f>IF(E20="","",E20)</f>
        <v>Vyplň údaj</v>
      </c>
      <c r="G86" s="44"/>
      <c r="H86" s="44"/>
      <c r="I86" s="35" t="s">
        <v>35</v>
      </c>
      <c r="J86" s="40" t="str">
        <f>E26</f>
        <v xml:space="preserve"> </v>
      </c>
      <c r="K86" s="44"/>
      <c r="L86" s="14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0.32" customHeight="1">
      <c r="A87" s="42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14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10" customFormat="1" ht="29.28" customHeight="1">
      <c r="A88" s="186"/>
      <c r="B88" s="187"/>
      <c r="C88" s="188" t="s">
        <v>162</v>
      </c>
      <c r="D88" s="189" t="s">
        <v>58</v>
      </c>
      <c r="E88" s="189" t="s">
        <v>54</v>
      </c>
      <c r="F88" s="189" t="s">
        <v>55</v>
      </c>
      <c r="G88" s="189" t="s">
        <v>163</v>
      </c>
      <c r="H88" s="189" t="s">
        <v>164</v>
      </c>
      <c r="I88" s="189" t="s">
        <v>165</v>
      </c>
      <c r="J88" s="189" t="s">
        <v>148</v>
      </c>
      <c r="K88" s="190" t="s">
        <v>166</v>
      </c>
      <c r="L88" s="191"/>
      <c r="M88" s="96" t="s">
        <v>30</v>
      </c>
      <c r="N88" s="97" t="s">
        <v>43</v>
      </c>
      <c r="O88" s="97" t="s">
        <v>167</v>
      </c>
      <c r="P88" s="97" t="s">
        <v>168</v>
      </c>
      <c r="Q88" s="97" t="s">
        <v>169</v>
      </c>
      <c r="R88" s="97" t="s">
        <v>170</v>
      </c>
      <c r="S88" s="97" t="s">
        <v>171</v>
      </c>
      <c r="T88" s="98" t="s">
        <v>172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42"/>
      <c r="B89" s="43"/>
      <c r="C89" s="103" t="s">
        <v>173</v>
      </c>
      <c r="D89" s="44"/>
      <c r="E89" s="44"/>
      <c r="F89" s="44"/>
      <c r="G89" s="44"/>
      <c r="H89" s="44"/>
      <c r="I89" s="44"/>
      <c r="J89" s="192">
        <f>BK89</f>
        <v>0</v>
      </c>
      <c r="K89" s="44"/>
      <c r="L89" s="48"/>
      <c r="M89" s="99"/>
      <c r="N89" s="193"/>
      <c r="O89" s="100"/>
      <c r="P89" s="194">
        <f>P90+P141</f>
        <v>0</v>
      </c>
      <c r="Q89" s="100"/>
      <c r="R89" s="194">
        <f>R90+R141</f>
        <v>0</v>
      </c>
      <c r="S89" s="100"/>
      <c r="T89" s="195">
        <f>T90+T141</f>
        <v>0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0" t="s">
        <v>72</v>
      </c>
      <c r="AU89" s="20" t="s">
        <v>149</v>
      </c>
      <c r="BK89" s="196">
        <f>BK90+BK141</f>
        <v>0</v>
      </c>
    </row>
    <row r="90" s="11" customFormat="1" ht="25.92" customHeight="1">
      <c r="A90" s="11"/>
      <c r="B90" s="197"/>
      <c r="C90" s="198"/>
      <c r="D90" s="199" t="s">
        <v>72</v>
      </c>
      <c r="E90" s="200" t="s">
        <v>625</v>
      </c>
      <c r="F90" s="200" t="s">
        <v>626</v>
      </c>
      <c r="G90" s="198"/>
      <c r="H90" s="198"/>
      <c r="I90" s="201"/>
      <c r="J90" s="202">
        <f>BK90</f>
        <v>0</v>
      </c>
      <c r="K90" s="198"/>
      <c r="L90" s="203"/>
      <c r="M90" s="204"/>
      <c r="N90" s="205"/>
      <c r="O90" s="205"/>
      <c r="P90" s="206">
        <f>SUM(P91:P140)</f>
        <v>0</v>
      </c>
      <c r="Q90" s="205"/>
      <c r="R90" s="206">
        <f>SUM(R91:R140)</f>
        <v>0</v>
      </c>
      <c r="S90" s="205"/>
      <c r="T90" s="207">
        <f>SUM(T91:T140)</f>
        <v>0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R90" s="208" t="s">
        <v>181</v>
      </c>
      <c r="AT90" s="209" t="s">
        <v>72</v>
      </c>
      <c r="AU90" s="209" t="s">
        <v>73</v>
      </c>
      <c r="AY90" s="208" t="s">
        <v>175</v>
      </c>
      <c r="BK90" s="210">
        <f>SUM(BK91:BK140)</f>
        <v>0</v>
      </c>
    </row>
    <row r="91" s="2" customFormat="1" ht="16.5" customHeight="1">
      <c r="A91" s="42"/>
      <c r="B91" s="43"/>
      <c r="C91" s="211" t="s">
        <v>80</v>
      </c>
      <c r="D91" s="211" t="s">
        <v>176</v>
      </c>
      <c r="E91" s="212" t="s">
        <v>5766</v>
      </c>
      <c r="F91" s="213" t="s">
        <v>5767</v>
      </c>
      <c r="G91" s="214" t="s">
        <v>630</v>
      </c>
      <c r="H91" s="215">
        <v>1</v>
      </c>
      <c r="I91" s="216"/>
      <c r="J91" s="217">
        <f>ROUND(I91*H91,2)</f>
        <v>0</v>
      </c>
      <c r="K91" s="213" t="s">
        <v>30</v>
      </c>
      <c r="L91" s="48"/>
      <c r="M91" s="218" t="s">
        <v>30</v>
      </c>
      <c r="N91" s="219" t="s">
        <v>44</v>
      </c>
      <c r="O91" s="88"/>
      <c r="P91" s="220">
        <f>O91*H91</f>
        <v>0</v>
      </c>
      <c r="Q91" s="220">
        <v>0</v>
      </c>
      <c r="R91" s="220">
        <f>Q91*H91</f>
        <v>0</v>
      </c>
      <c r="S91" s="220">
        <v>0</v>
      </c>
      <c r="T91" s="221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22" t="s">
        <v>631</v>
      </c>
      <c r="AT91" s="222" t="s">
        <v>176</v>
      </c>
      <c r="AU91" s="222" t="s">
        <v>80</v>
      </c>
      <c r="AY91" s="20" t="s">
        <v>175</v>
      </c>
      <c r="BE91" s="223">
        <f>IF(N91="základní",J91,0)</f>
        <v>0</v>
      </c>
      <c r="BF91" s="223">
        <f>IF(N91="snížená",J91,0)</f>
        <v>0</v>
      </c>
      <c r="BG91" s="223">
        <f>IF(N91="zákl. přenesená",J91,0)</f>
        <v>0</v>
      </c>
      <c r="BH91" s="223">
        <f>IF(N91="sníž. přenesená",J91,0)</f>
        <v>0</v>
      </c>
      <c r="BI91" s="223">
        <f>IF(N91="nulová",J91,0)</f>
        <v>0</v>
      </c>
      <c r="BJ91" s="20" t="s">
        <v>80</v>
      </c>
      <c r="BK91" s="223">
        <f>ROUND(I91*H91,2)</f>
        <v>0</v>
      </c>
      <c r="BL91" s="20" t="s">
        <v>631</v>
      </c>
      <c r="BM91" s="222" t="s">
        <v>5768</v>
      </c>
    </row>
    <row r="92" s="2" customFormat="1">
      <c r="A92" s="42"/>
      <c r="B92" s="43"/>
      <c r="C92" s="44"/>
      <c r="D92" s="224" t="s">
        <v>183</v>
      </c>
      <c r="E92" s="44"/>
      <c r="F92" s="225" t="s">
        <v>5767</v>
      </c>
      <c r="G92" s="44"/>
      <c r="H92" s="44"/>
      <c r="I92" s="226"/>
      <c r="J92" s="44"/>
      <c r="K92" s="44"/>
      <c r="L92" s="48"/>
      <c r="M92" s="227"/>
      <c r="N92" s="228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0" t="s">
        <v>183</v>
      </c>
      <c r="AU92" s="20" t="s">
        <v>80</v>
      </c>
    </row>
    <row r="93" s="2" customFormat="1" ht="16.5" customHeight="1">
      <c r="A93" s="42"/>
      <c r="B93" s="43"/>
      <c r="C93" s="211" t="s">
        <v>82</v>
      </c>
      <c r="D93" s="211" t="s">
        <v>176</v>
      </c>
      <c r="E93" s="212" t="s">
        <v>5769</v>
      </c>
      <c r="F93" s="213" t="s">
        <v>5770</v>
      </c>
      <c r="G93" s="214" t="s">
        <v>5771</v>
      </c>
      <c r="H93" s="215">
        <v>1</v>
      </c>
      <c r="I93" s="216"/>
      <c r="J93" s="217">
        <f>ROUND(I93*H93,2)</f>
        <v>0</v>
      </c>
      <c r="K93" s="213" t="s">
        <v>30</v>
      </c>
      <c r="L93" s="48"/>
      <c r="M93" s="218" t="s">
        <v>30</v>
      </c>
      <c r="N93" s="219" t="s">
        <v>44</v>
      </c>
      <c r="O93" s="88"/>
      <c r="P93" s="220">
        <f>O93*H93</f>
        <v>0</v>
      </c>
      <c r="Q93" s="220">
        <v>0</v>
      </c>
      <c r="R93" s="220">
        <f>Q93*H93</f>
        <v>0</v>
      </c>
      <c r="S93" s="220">
        <v>0</v>
      </c>
      <c r="T93" s="221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22" t="s">
        <v>631</v>
      </c>
      <c r="AT93" s="222" t="s">
        <v>176</v>
      </c>
      <c r="AU93" s="222" t="s">
        <v>80</v>
      </c>
      <c r="AY93" s="20" t="s">
        <v>175</v>
      </c>
      <c r="BE93" s="223">
        <f>IF(N93="základní",J93,0)</f>
        <v>0</v>
      </c>
      <c r="BF93" s="223">
        <f>IF(N93="snížená",J93,0)</f>
        <v>0</v>
      </c>
      <c r="BG93" s="223">
        <f>IF(N93="zákl. přenesená",J93,0)</f>
        <v>0</v>
      </c>
      <c r="BH93" s="223">
        <f>IF(N93="sníž. přenesená",J93,0)</f>
        <v>0</v>
      </c>
      <c r="BI93" s="223">
        <f>IF(N93="nulová",J93,0)</f>
        <v>0</v>
      </c>
      <c r="BJ93" s="20" t="s">
        <v>80</v>
      </c>
      <c r="BK93" s="223">
        <f>ROUND(I93*H93,2)</f>
        <v>0</v>
      </c>
      <c r="BL93" s="20" t="s">
        <v>631</v>
      </c>
      <c r="BM93" s="222" t="s">
        <v>5772</v>
      </c>
    </row>
    <row r="94" s="2" customFormat="1">
      <c r="A94" s="42"/>
      <c r="B94" s="43"/>
      <c r="C94" s="44"/>
      <c r="D94" s="224" t="s">
        <v>183</v>
      </c>
      <c r="E94" s="44"/>
      <c r="F94" s="225" t="s">
        <v>5770</v>
      </c>
      <c r="G94" s="44"/>
      <c r="H94" s="44"/>
      <c r="I94" s="226"/>
      <c r="J94" s="44"/>
      <c r="K94" s="44"/>
      <c r="L94" s="48"/>
      <c r="M94" s="227"/>
      <c r="N94" s="228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0" t="s">
        <v>183</v>
      </c>
      <c r="AU94" s="20" t="s">
        <v>80</v>
      </c>
    </row>
    <row r="95" s="2" customFormat="1">
      <c r="A95" s="42"/>
      <c r="B95" s="43"/>
      <c r="C95" s="44"/>
      <c r="D95" s="224" t="s">
        <v>311</v>
      </c>
      <c r="E95" s="44"/>
      <c r="F95" s="274" t="s">
        <v>5773</v>
      </c>
      <c r="G95" s="44"/>
      <c r="H95" s="44"/>
      <c r="I95" s="226"/>
      <c r="J95" s="44"/>
      <c r="K95" s="44"/>
      <c r="L95" s="48"/>
      <c r="M95" s="227"/>
      <c r="N95" s="228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0" t="s">
        <v>311</v>
      </c>
      <c r="AU95" s="20" t="s">
        <v>80</v>
      </c>
    </row>
    <row r="96" s="2" customFormat="1" ht="16.5" customHeight="1">
      <c r="A96" s="42"/>
      <c r="B96" s="43"/>
      <c r="C96" s="211" t="s">
        <v>196</v>
      </c>
      <c r="D96" s="211" t="s">
        <v>176</v>
      </c>
      <c r="E96" s="212" t="s">
        <v>5774</v>
      </c>
      <c r="F96" s="213" t="s">
        <v>5775</v>
      </c>
      <c r="G96" s="214" t="s">
        <v>630</v>
      </c>
      <c r="H96" s="215">
        <v>1</v>
      </c>
      <c r="I96" s="216"/>
      <c r="J96" s="217">
        <f>ROUND(I96*H96,2)</f>
        <v>0</v>
      </c>
      <c r="K96" s="213" t="s">
        <v>30</v>
      </c>
      <c r="L96" s="48"/>
      <c r="M96" s="218" t="s">
        <v>30</v>
      </c>
      <c r="N96" s="219" t="s">
        <v>44</v>
      </c>
      <c r="O96" s="88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22" t="s">
        <v>631</v>
      </c>
      <c r="AT96" s="222" t="s">
        <v>176</v>
      </c>
      <c r="AU96" s="222" t="s">
        <v>80</v>
      </c>
      <c r="AY96" s="20" t="s">
        <v>175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80</v>
      </c>
      <c r="BK96" s="223">
        <f>ROUND(I96*H96,2)</f>
        <v>0</v>
      </c>
      <c r="BL96" s="20" t="s">
        <v>631</v>
      </c>
      <c r="BM96" s="222" t="s">
        <v>5776</v>
      </c>
    </row>
    <row r="97" s="2" customFormat="1">
      <c r="A97" s="42"/>
      <c r="B97" s="43"/>
      <c r="C97" s="44"/>
      <c r="D97" s="224" t="s">
        <v>183</v>
      </c>
      <c r="E97" s="44"/>
      <c r="F97" s="225" t="s">
        <v>5775</v>
      </c>
      <c r="G97" s="44"/>
      <c r="H97" s="44"/>
      <c r="I97" s="226"/>
      <c r="J97" s="44"/>
      <c r="K97" s="44"/>
      <c r="L97" s="48"/>
      <c r="M97" s="227"/>
      <c r="N97" s="228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0" t="s">
        <v>183</v>
      </c>
      <c r="AU97" s="20" t="s">
        <v>80</v>
      </c>
    </row>
    <row r="98" s="2" customFormat="1" ht="16.5" customHeight="1">
      <c r="A98" s="42"/>
      <c r="B98" s="43"/>
      <c r="C98" s="211" t="s">
        <v>181</v>
      </c>
      <c r="D98" s="211" t="s">
        <v>176</v>
      </c>
      <c r="E98" s="212" t="s">
        <v>5777</v>
      </c>
      <c r="F98" s="213" t="s">
        <v>5778</v>
      </c>
      <c r="G98" s="214" t="s">
        <v>630</v>
      </c>
      <c r="H98" s="215">
        <v>1</v>
      </c>
      <c r="I98" s="216"/>
      <c r="J98" s="217">
        <f>ROUND(I98*H98,2)</f>
        <v>0</v>
      </c>
      <c r="K98" s="213" t="s">
        <v>30</v>
      </c>
      <c r="L98" s="48"/>
      <c r="M98" s="218" t="s">
        <v>30</v>
      </c>
      <c r="N98" s="219" t="s">
        <v>44</v>
      </c>
      <c r="O98" s="88"/>
      <c r="P98" s="220">
        <f>O98*H98</f>
        <v>0</v>
      </c>
      <c r="Q98" s="220">
        <v>0</v>
      </c>
      <c r="R98" s="220">
        <f>Q98*H98</f>
        <v>0</v>
      </c>
      <c r="S98" s="220">
        <v>0</v>
      </c>
      <c r="T98" s="221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22" t="s">
        <v>631</v>
      </c>
      <c r="AT98" s="222" t="s">
        <v>176</v>
      </c>
      <c r="AU98" s="222" t="s">
        <v>80</v>
      </c>
      <c r="AY98" s="20" t="s">
        <v>175</v>
      </c>
      <c r="BE98" s="223">
        <f>IF(N98="základní",J98,0)</f>
        <v>0</v>
      </c>
      <c r="BF98" s="223">
        <f>IF(N98="snížená",J98,0)</f>
        <v>0</v>
      </c>
      <c r="BG98" s="223">
        <f>IF(N98="zákl. přenesená",J98,0)</f>
        <v>0</v>
      </c>
      <c r="BH98" s="223">
        <f>IF(N98="sníž. přenesená",J98,0)</f>
        <v>0</v>
      </c>
      <c r="BI98" s="223">
        <f>IF(N98="nulová",J98,0)</f>
        <v>0</v>
      </c>
      <c r="BJ98" s="20" t="s">
        <v>80</v>
      </c>
      <c r="BK98" s="223">
        <f>ROUND(I98*H98,2)</f>
        <v>0</v>
      </c>
      <c r="BL98" s="20" t="s">
        <v>631</v>
      </c>
      <c r="BM98" s="222" t="s">
        <v>5779</v>
      </c>
    </row>
    <row r="99" s="2" customFormat="1">
      <c r="A99" s="42"/>
      <c r="B99" s="43"/>
      <c r="C99" s="44"/>
      <c r="D99" s="224" t="s">
        <v>183</v>
      </c>
      <c r="E99" s="44"/>
      <c r="F99" s="225" t="s">
        <v>5778</v>
      </c>
      <c r="G99" s="44"/>
      <c r="H99" s="44"/>
      <c r="I99" s="226"/>
      <c r="J99" s="44"/>
      <c r="K99" s="44"/>
      <c r="L99" s="48"/>
      <c r="M99" s="227"/>
      <c r="N99" s="228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0" t="s">
        <v>183</v>
      </c>
      <c r="AU99" s="20" t="s">
        <v>80</v>
      </c>
    </row>
    <row r="100" s="2" customFormat="1" ht="16.5" customHeight="1">
      <c r="A100" s="42"/>
      <c r="B100" s="43"/>
      <c r="C100" s="211" t="s">
        <v>214</v>
      </c>
      <c r="D100" s="211" t="s">
        <v>176</v>
      </c>
      <c r="E100" s="212" t="s">
        <v>5780</v>
      </c>
      <c r="F100" s="213" t="s">
        <v>5781</v>
      </c>
      <c r="G100" s="214" t="s">
        <v>630</v>
      </c>
      <c r="H100" s="215">
        <v>1</v>
      </c>
      <c r="I100" s="216"/>
      <c r="J100" s="217">
        <f>ROUND(I100*H100,2)</f>
        <v>0</v>
      </c>
      <c r="K100" s="213" t="s">
        <v>30</v>
      </c>
      <c r="L100" s="48"/>
      <c r="M100" s="218" t="s">
        <v>30</v>
      </c>
      <c r="N100" s="219" t="s">
        <v>44</v>
      </c>
      <c r="O100" s="88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R100" s="222" t="s">
        <v>631</v>
      </c>
      <c r="AT100" s="222" t="s">
        <v>176</v>
      </c>
      <c r="AU100" s="222" t="s">
        <v>80</v>
      </c>
      <c r="AY100" s="20" t="s">
        <v>175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80</v>
      </c>
      <c r="BK100" s="223">
        <f>ROUND(I100*H100,2)</f>
        <v>0</v>
      </c>
      <c r="BL100" s="20" t="s">
        <v>631</v>
      </c>
      <c r="BM100" s="222" t="s">
        <v>5782</v>
      </c>
    </row>
    <row r="101" s="2" customFormat="1">
      <c r="A101" s="42"/>
      <c r="B101" s="43"/>
      <c r="C101" s="44"/>
      <c r="D101" s="224" t="s">
        <v>183</v>
      </c>
      <c r="E101" s="44"/>
      <c r="F101" s="225" t="s">
        <v>5781</v>
      </c>
      <c r="G101" s="44"/>
      <c r="H101" s="44"/>
      <c r="I101" s="226"/>
      <c r="J101" s="44"/>
      <c r="K101" s="44"/>
      <c r="L101" s="48"/>
      <c r="M101" s="227"/>
      <c r="N101" s="228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0" t="s">
        <v>183</v>
      </c>
      <c r="AU101" s="20" t="s">
        <v>80</v>
      </c>
    </row>
    <row r="102" s="2" customFormat="1" ht="16.5" customHeight="1">
      <c r="A102" s="42"/>
      <c r="B102" s="43"/>
      <c r="C102" s="211" t="s">
        <v>223</v>
      </c>
      <c r="D102" s="211" t="s">
        <v>176</v>
      </c>
      <c r="E102" s="212" t="s">
        <v>5783</v>
      </c>
      <c r="F102" s="213" t="s">
        <v>5784</v>
      </c>
      <c r="G102" s="214" t="s">
        <v>630</v>
      </c>
      <c r="H102" s="215">
        <v>1</v>
      </c>
      <c r="I102" s="216"/>
      <c r="J102" s="217">
        <f>ROUND(I102*H102,2)</f>
        <v>0</v>
      </c>
      <c r="K102" s="213" t="s">
        <v>30</v>
      </c>
      <c r="L102" s="48"/>
      <c r="M102" s="218" t="s">
        <v>30</v>
      </c>
      <c r="N102" s="219" t="s">
        <v>44</v>
      </c>
      <c r="O102" s="88"/>
      <c r="P102" s="220">
        <f>O102*H102</f>
        <v>0</v>
      </c>
      <c r="Q102" s="220">
        <v>0</v>
      </c>
      <c r="R102" s="220">
        <f>Q102*H102</f>
        <v>0</v>
      </c>
      <c r="S102" s="220">
        <v>0</v>
      </c>
      <c r="T102" s="221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22" t="s">
        <v>631</v>
      </c>
      <c r="AT102" s="222" t="s">
        <v>176</v>
      </c>
      <c r="AU102" s="222" t="s">
        <v>80</v>
      </c>
      <c r="AY102" s="20" t="s">
        <v>175</v>
      </c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0" t="s">
        <v>80</v>
      </c>
      <c r="BK102" s="223">
        <f>ROUND(I102*H102,2)</f>
        <v>0</v>
      </c>
      <c r="BL102" s="20" t="s">
        <v>631</v>
      </c>
      <c r="BM102" s="222" t="s">
        <v>5785</v>
      </c>
    </row>
    <row r="103" s="2" customFormat="1">
      <c r="A103" s="42"/>
      <c r="B103" s="43"/>
      <c r="C103" s="44"/>
      <c r="D103" s="224" t="s">
        <v>183</v>
      </c>
      <c r="E103" s="44"/>
      <c r="F103" s="225" t="s">
        <v>5784</v>
      </c>
      <c r="G103" s="44"/>
      <c r="H103" s="44"/>
      <c r="I103" s="226"/>
      <c r="J103" s="44"/>
      <c r="K103" s="44"/>
      <c r="L103" s="48"/>
      <c r="M103" s="227"/>
      <c r="N103" s="228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0" t="s">
        <v>183</v>
      </c>
      <c r="AU103" s="20" t="s">
        <v>80</v>
      </c>
    </row>
    <row r="104" s="2" customFormat="1" ht="16.5" customHeight="1">
      <c r="A104" s="42"/>
      <c r="B104" s="43"/>
      <c r="C104" s="211" t="s">
        <v>237</v>
      </c>
      <c r="D104" s="211" t="s">
        <v>176</v>
      </c>
      <c r="E104" s="212" t="s">
        <v>5786</v>
      </c>
      <c r="F104" s="213" t="s">
        <v>5787</v>
      </c>
      <c r="G104" s="214" t="s">
        <v>630</v>
      </c>
      <c r="H104" s="215">
        <v>1</v>
      </c>
      <c r="I104" s="216"/>
      <c r="J104" s="217">
        <f>ROUND(I104*H104,2)</f>
        <v>0</v>
      </c>
      <c r="K104" s="213" t="s">
        <v>30</v>
      </c>
      <c r="L104" s="48"/>
      <c r="M104" s="218" t="s">
        <v>30</v>
      </c>
      <c r="N104" s="219" t="s">
        <v>44</v>
      </c>
      <c r="O104" s="88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22" t="s">
        <v>631</v>
      </c>
      <c r="AT104" s="222" t="s">
        <v>176</v>
      </c>
      <c r="AU104" s="222" t="s">
        <v>80</v>
      </c>
      <c r="AY104" s="20" t="s">
        <v>175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80</v>
      </c>
      <c r="BK104" s="223">
        <f>ROUND(I104*H104,2)</f>
        <v>0</v>
      </c>
      <c r="BL104" s="20" t="s">
        <v>631</v>
      </c>
      <c r="BM104" s="222" t="s">
        <v>5788</v>
      </c>
    </row>
    <row r="105" s="2" customFormat="1">
      <c r="A105" s="42"/>
      <c r="B105" s="43"/>
      <c r="C105" s="44"/>
      <c r="D105" s="224" t="s">
        <v>183</v>
      </c>
      <c r="E105" s="44"/>
      <c r="F105" s="225" t="s">
        <v>5787</v>
      </c>
      <c r="G105" s="44"/>
      <c r="H105" s="44"/>
      <c r="I105" s="226"/>
      <c r="J105" s="44"/>
      <c r="K105" s="44"/>
      <c r="L105" s="48"/>
      <c r="M105" s="227"/>
      <c r="N105" s="228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0" t="s">
        <v>183</v>
      </c>
      <c r="AU105" s="20" t="s">
        <v>80</v>
      </c>
    </row>
    <row r="106" s="2" customFormat="1" ht="16.5" customHeight="1">
      <c r="A106" s="42"/>
      <c r="B106" s="43"/>
      <c r="C106" s="211" t="s">
        <v>244</v>
      </c>
      <c r="D106" s="211" t="s">
        <v>176</v>
      </c>
      <c r="E106" s="212" t="s">
        <v>5789</v>
      </c>
      <c r="F106" s="213" t="s">
        <v>5790</v>
      </c>
      <c r="G106" s="214" t="s">
        <v>630</v>
      </c>
      <c r="H106" s="215">
        <v>1</v>
      </c>
      <c r="I106" s="216"/>
      <c r="J106" s="217">
        <f>ROUND(I106*H106,2)</f>
        <v>0</v>
      </c>
      <c r="K106" s="213" t="s">
        <v>30</v>
      </c>
      <c r="L106" s="48"/>
      <c r="M106" s="218" t="s">
        <v>30</v>
      </c>
      <c r="N106" s="219" t="s">
        <v>44</v>
      </c>
      <c r="O106" s="88"/>
      <c r="P106" s="220">
        <f>O106*H106</f>
        <v>0</v>
      </c>
      <c r="Q106" s="220">
        <v>0</v>
      </c>
      <c r="R106" s="220">
        <f>Q106*H106</f>
        <v>0</v>
      </c>
      <c r="S106" s="220">
        <v>0</v>
      </c>
      <c r="T106" s="221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22" t="s">
        <v>631</v>
      </c>
      <c r="AT106" s="222" t="s">
        <v>176</v>
      </c>
      <c r="AU106" s="222" t="s">
        <v>80</v>
      </c>
      <c r="AY106" s="20" t="s">
        <v>175</v>
      </c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0" t="s">
        <v>80</v>
      </c>
      <c r="BK106" s="223">
        <f>ROUND(I106*H106,2)</f>
        <v>0</v>
      </c>
      <c r="BL106" s="20" t="s">
        <v>631</v>
      </c>
      <c r="BM106" s="222" t="s">
        <v>5791</v>
      </c>
    </row>
    <row r="107" s="2" customFormat="1">
      <c r="A107" s="42"/>
      <c r="B107" s="43"/>
      <c r="C107" s="44"/>
      <c r="D107" s="224" t="s">
        <v>183</v>
      </c>
      <c r="E107" s="44"/>
      <c r="F107" s="225" t="s">
        <v>5790</v>
      </c>
      <c r="G107" s="44"/>
      <c r="H107" s="44"/>
      <c r="I107" s="226"/>
      <c r="J107" s="44"/>
      <c r="K107" s="44"/>
      <c r="L107" s="48"/>
      <c r="M107" s="227"/>
      <c r="N107" s="228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0" t="s">
        <v>183</v>
      </c>
      <c r="AU107" s="20" t="s">
        <v>80</v>
      </c>
    </row>
    <row r="108" s="2" customFormat="1" ht="16.5" customHeight="1">
      <c r="A108" s="42"/>
      <c r="B108" s="43"/>
      <c r="C108" s="211" t="s">
        <v>212</v>
      </c>
      <c r="D108" s="211" t="s">
        <v>176</v>
      </c>
      <c r="E108" s="212" t="s">
        <v>5792</v>
      </c>
      <c r="F108" s="213" t="s">
        <v>5793</v>
      </c>
      <c r="G108" s="214" t="s">
        <v>630</v>
      </c>
      <c r="H108" s="215">
        <v>1</v>
      </c>
      <c r="I108" s="216"/>
      <c r="J108" s="217">
        <f>ROUND(I108*H108,2)</f>
        <v>0</v>
      </c>
      <c r="K108" s="213" t="s">
        <v>30</v>
      </c>
      <c r="L108" s="48"/>
      <c r="M108" s="218" t="s">
        <v>30</v>
      </c>
      <c r="N108" s="219" t="s">
        <v>44</v>
      </c>
      <c r="O108" s="88"/>
      <c r="P108" s="220">
        <f>O108*H108</f>
        <v>0</v>
      </c>
      <c r="Q108" s="220">
        <v>0</v>
      </c>
      <c r="R108" s="220">
        <f>Q108*H108</f>
        <v>0</v>
      </c>
      <c r="S108" s="220">
        <v>0</v>
      </c>
      <c r="T108" s="221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22" t="s">
        <v>631</v>
      </c>
      <c r="AT108" s="222" t="s">
        <v>176</v>
      </c>
      <c r="AU108" s="222" t="s">
        <v>80</v>
      </c>
      <c r="AY108" s="20" t="s">
        <v>175</v>
      </c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0" t="s">
        <v>80</v>
      </c>
      <c r="BK108" s="223">
        <f>ROUND(I108*H108,2)</f>
        <v>0</v>
      </c>
      <c r="BL108" s="20" t="s">
        <v>631</v>
      </c>
      <c r="BM108" s="222" t="s">
        <v>5794</v>
      </c>
    </row>
    <row r="109" s="2" customFormat="1">
      <c r="A109" s="42"/>
      <c r="B109" s="43"/>
      <c r="C109" s="44"/>
      <c r="D109" s="224" t="s">
        <v>183</v>
      </c>
      <c r="E109" s="44"/>
      <c r="F109" s="225" t="s">
        <v>5793</v>
      </c>
      <c r="G109" s="44"/>
      <c r="H109" s="44"/>
      <c r="I109" s="226"/>
      <c r="J109" s="44"/>
      <c r="K109" s="44"/>
      <c r="L109" s="48"/>
      <c r="M109" s="227"/>
      <c r="N109" s="228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0" t="s">
        <v>183</v>
      </c>
      <c r="AU109" s="20" t="s">
        <v>80</v>
      </c>
    </row>
    <row r="110" s="2" customFormat="1" ht="16.5" customHeight="1">
      <c r="A110" s="42"/>
      <c r="B110" s="43"/>
      <c r="C110" s="211" t="s">
        <v>259</v>
      </c>
      <c r="D110" s="211" t="s">
        <v>176</v>
      </c>
      <c r="E110" s="212" t="s">
        <v>5795</v>
      </c>
      <c r="F110" s="213" t="s">
        <v>5796</v>
      </c>
      <c r="G110" s="214" t="s">
        <v>630</v>
      </c>
      <c r="H110" s="215">
        <v>1</v>
      </c>
      <c r="I110" s="216"/>
      <c r="J110" s="217">
        <f>ROUND(I110*H110,2)</f>
        <v>0</v>
      </c>
      <c r="K110" s="213" t="s">
        <v>30</v>
      </c>
      <c r="L110" s="48"/>
      <c r="M110" s="218" t="s">
        <v>30</v>
      </c>
      <c r="N110" s="219" t="s">
        <v>44</v>
      </c>
      <c r="O110" s="88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22" t="s">
        <v>631</v>
      </c>
      <c r="AT110" s="222" t="s">
        <v>176</v>
      </c>
      <c r="AU110" s="222" t="s">
        <v>80</v>
      </c>
      <c r="AY110" s="20" t="s">
        <v>175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80</v>
      </c>
      <c r="BK110" s="223">
        <f>ROUND(I110*H110,2)</f>
        <v>0</v>
      </c>
      <c r="BL110" s="20" t="s">
        <v>631</v>
      </c>
      <c r="BM110" s="222" t="s">
        <v>5797</v>
      </c>
    </row>
    <row r="111" s="2" customFormat="1">
      <c r="A111" s="42"/>
      <c r="B111" s="43"/>
      <c r="C111" s="44"/>
      <c r="D111" s="224" t="s">
        <v>183</v>
      </c>
      <c r="E111" s="44"/>
      <c r="F111" s="225" t="s">
        <v>5796</v>
      </c>
      <c r="G111" s="44"/>
      <c r="H111" s="44"/>
      <c r="I111" s="226"/>
      <c r="J111" s="44"/>
      <c r="K111" s="44"/>
      <c r="L111" s="48"/>
      <c r="M111" s="227"/>
      <c r="N111" s="228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0" t="s">
        <v>183</v>
      </c>
      <c r="AU111" s="20" t="s">
        <v>80</v>
      </c>
    </row>
    <row r="112" s="2" customFormat="1" ht="24.15" customHeight="1">
      <c r="A112" s="42"/>
      <c r="B112" s="43"/>
      <c r="C112" s="211" t="s">
        <v>266</v>
      </c>
      <c r="D112" s="211" t="s">
        <v>176</v>
      </c>
      <c r="E112" s="212" t="s">
        <v>5798</v>
      </c>
      <c r="F112" s="213" t="s">
        <v>5799</v>
      </c>
      <c r="G112" s="214" t="s">
        <v>630</v>
      </c>
      <c r="H112" s="215">
        <v>1</v>
      </c>
      <c r="I112" s="216"/>
      <c r="J112" s="217">
        <f>ROUND(I112*H112,2)</f>
        <v>0</v>
      </c>
      <c r="K112" s="213" t="s">
        <v>30</v>
      </c>
      <c r="L112" s="48"/>
      <c r="M112" s="218" t="s">
        <v>30</v>
      </c>
      <c r="N112" s="219" t="s">
        <v>44</v>
      </c>
      <c r="O112" s="88"/>
      <c r="P112" s="220">
        <f>O112*H112</f>
        <v>0</v>
      </c>
      <c r="Q112" s="220">
        <v>0</v>
      </c>
      <c r="R112" s="220">
        <f>Q112*H112</f>
        <v>0</v>
      </c>
      <c r="S112" s="220">
        <v>0</v>
      </c>
      <c r="T112" s="221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22" t="s">
        <v>631</v>
      </c>
      <c r="AT112" s="222" t="s">
        <v>176</v>
      </c>
      <c r="AU112" s="222" t="s">
        <v>80</v>
      </c>
      <c r="AY112" s="20" t="s">
        <v>175</v>
      </c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0" t="s">
        <v>80</v>
      </c>
      <c r="BK112" s="223">
        <f>ROUND(I112*H112,2)</f>
        <v>0</v>
      </c>
      <c r="BL112" s="20" t="s">
        <v>631</v>
      </c>
      <c r="BM112" s="222" t="s">
        <v>5800</v>
      </c>
    </row>
    <row r="113" s="2" customFormat="1">
      <c r="A113" s="42"/>
      <c r="B113" s="43"/>
      <c r="C113" s="44"/>
      <c r="D113" s="224" t="s">
        <v>183</v>
      </c>
      <c r="E113" s="44"/>
      <c r="F113" s="225" t="s">
        <v>5799</v>
      </c>
      <c r="G113" s="44"/>
      <c r="H113" s="44"/>
      <c r="I113" s="226"/>
      <c r="J113" s="44"/>
      <c r="K113" s="44"/>
      <c r="L113" s="48"/>
      <c r="M113" s="227"/>
      <c r="N113" s="228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0" t="s">
        <v>183</v>
      </c>
      <c r="AU113" s="20" t="s">
        <v>80</v>
      </c>
    </row>
    <row r="114" s="2" customFormat="1" ht="24.15" customHeight="1">
      <c r="A114" s="42"/>
      <c r="B114" s="43"/>
      <c r="C114" s="211" t="s">
        <v>8</v>
      </c>
      <c r="D114" s="211" t="s">
        <v>176</v>
      </c>
      <c r="E114" s="212" t="s">
        <v>5801</v>
      </c>
      <c r="F114" s="213" t="s">
        <v>5802</v>
      </c>
      <c r="G114" s="214" t="s">
        <v>630</v>
      </c>
      <c r="H114" s="215">
        <v>1</v>
      </c>
      <c r="I114" s="216"/>
      <c r="J114" s="217">
        <f>ROUND(I114*H114,2)</f>
        <v>0</v>
      </c>
      <c r="K114" s="213" t="s">
        <v>30</v>
      </c>
      <c r="L114" s="48"/>
      <c r="M114" s="218" t="s">
        <v>30</v>
      </c>
      <c r="N114" s="219" t="s">
        <v>44</v>
      </c>
      <c r="O114" s="88"/>
      <c r="P114" s="220">
        <f>O114*H114</f>
        <v>0</v>
      </c>
      <c r="Q114" s="220">
        <v>0</v>
      </c>
      <c r="R114" s="220">
        <f>Q114*H114</f>
        <v>0</v>
      </c>
      <c r="S114" s="220">
        <v>0</v>
      </c>
      <c r="T114" s="221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22" t="s">
        <v>631</v>
      </c>
      <c r="AT114" s="222" t="s">
        <v>176</v>
      </c>
      <c r="AU114" s="222" t="s">
        <v>80</v>
      </c>
      <c r="AY114" s="20" t="s">
        <v>175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80</v>
      </c>
      <c r="BK114" s="223">
        <f>ROUND(I114*H114,2)</f>
        <v>0</v>
      </c>
      <c r="BL114" s="20" t="s">
        <v>631</v>
      </c>
      <c r="BM114" s="222" t="s">
        <v>5803</v>
      </c>
    </row>
    <row r="115" s="2" customFormat="1">
      <c r="A115" s="42"/>
      <c r="B115" s="43"/>
      <c r="C115" s="44"/>
      <c r="D115" s="224" t="s">
        <v>183</v>
      </c>
      <c r="E115" s="44"/>
      <c r="F115" s="225" t="s">
        <v>5802</v>
      </c>
      <c r="G115" s="44"/>
      <c r="H115" s="44"/>
      <c r="I115" s="226"/>
      <c r="J115" s="44"/>
      <c r="K115" s="44"/>
      <c r="L115" s="48"/>
      <c r="M115" s="227"/>
      <c r="N115" s="228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0" t="s">
        <v>183</v>
      </c>
      <c r="AU115" s="20" t="s">
        <v>80</v>
      </c>
    </row>
    <row r="116" s="2" customFormat="1">
      <c r="A116" s="42"/>
      <c r="B116" s="43"/>
      <c r="C116" s="44"/>
      <c r="D116" s="224" t="s">
        <v>311</v>
      </c>
      <c r="E116" s="44"/>
      <c r="F116" s="274" t="s">
        <v>320</v>
      </c>
      <c r="G116" s="44"/>
      <c r="H116" s="44"/>
      <c r="I116" s="226"/>
      <c r="J116" s="44"/>
      <c r="K116" s="44"/>
      <c r="L116" s="48"/>
      <c r="M116" s="227"/>
      <c r="N116" s="228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0" t="s">
        <v>311</v>
      </c>
      <c r="AU116" s="20" t="s">
        <v>80</v>
      </c>
    </row>
    <row r="117" s="2" customFormat="1" ht="16.5" customHeight="1">
      <c r="A117" s="42"/>
      <c r="B117" s="43"/>
      <c r="C117" s="211" t="s">
        <v>283</v>
      </c>
      <c r="D117" s="211" t="s">
        <v>176</v>
      </c>
      <c r="E117" s="212" t="s">
        <v>5804</v>
      </c>
      <c r="F117" s="213" t="s">
        <v>5805</v>
      </c>
      <c r="G117" s="214" t="s">
        <v>630</v>
      </c>
      <c r="H117" s="215">
        <v>1</v>
      </c>
      <c r="I117" s="216"/>
      <c r="J117" s="217">
        <f>ROUND(I117*H117,2)</f>
        <v>0</v>
      </c>
      <c r="K117" s="213" t="s">
        <v>30</v>
      </c>
      <c r="L117" s="48"/>
      <c r="M117" s="218" t="s">
        <v>30</v>
      </c>
      <c r="N117" s="219" t="s">
        <v>44</v>
      </c>
      <c r="O117" s="88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22" t="s">
        <v>631</v>
      </c>
      <c r="AT117" s="222" t="s">
        <v>176</v>
      </c>
      <c r="AU117" s="222" t="s">
        <v>80</v>
      </c>
      <c r="AY117" s="20" t="s">
        <v>175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80</v>
      </c>
      <c r="BK117" s="223">
        <f>ROUND(I117*H117,2)</f>
        <v>0</v>
      </c>
      <c r="BL117" s="20" t="s">
        <v>631</v>
      </c>
      <c r="BM117" s="222" t="s">
        <v>5806</v>
      </c>
    </row>
    <row r="118" s="2" customFormat="1">
      <c r="A118" s="42"/>
      <c r="B118" s="43"/>
      <c r="C118" s="44"/>
      <c r="D118" s="224" t="s">
        <v>183</v>
      </c>
      <c r="E118" s="44"/>
      <c r="F118" s="225" t="s">
        <v>5805</v>
      </c>
      <c r="G118" s="44"/>
      <c r="H118" s="44"/>
      <c r="I118" s="226"/>
      <c r="J118" s="44"/>
      <c r="K118" s="44"/>
      <c r="L118" s="48"/>
      <c r="M118" s="227"/>
      <c r="N118" s="228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0" t="s">
        <v>183</v>
      </c>
      <c r="AU118" s="20" t="s">
        <v>80</v>
      </c>
    </row>
    <row r="119" s="2" customFormat="1" ht="16.5" customHeight="1">
      <c r="A119" s="42"/>
      <c r="B119" s="43"/>
      <c r="C119" s="211" t="s">
        <v>292</v>
      </c>
      <c r="D119" s="211" t="s">
        <v>176</v>
      </c>
      <c r="E119" s="212" t="s">
        <v>5807</v>
      </c>
      <c r="F119" s="213" t="s">
        <v>5808</v>
      </c>
      <c r="G119" s="214" t="s">
        <v>630</v>
      </c>
      <c r="H119" s="215">
        <v>1</v>
      </c>
      <c r="I119" s="216"/>
      <c r="J119" s="217">
        <f>ROUND(I119*H119,2)</f>
        <v>0</v>
      </c>
      <c r="K119" s="213" t="s">
        <v>30</v>
      </c>
      <c r="L119" s="48"/>
      <c r="M119" s="218" t="s">
        <v>30</v>
      </c>
      <c r="N119" s="219" t="s">
        <v>44</v>
      </c>
      <c r="O119" s="88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22" t="s">
        <v>631</v>
      </c>
      <c r="AT119" s="222" t="s">
        <v>176</v>
      </c>
      <c r="AU119" s="222" t="s">
        <v>80</v>
      </c>
      <c r="AY119" s="20" t="s">
        <v>175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0" t="s">
        <v>80</v>
      </c>
      <c r="BK119" s="223">
        <f>ROUND(I119*H119,2)</f>
        <v>0</v>
      </c>
      <c r="BL119" s="20" t="s">
        <v>631</v>
      </c>
      <c r="BM119" s="222" t="s">
        <v>5809</v>
      </c>
    </row>
    <row r="120" s="2" customFormat="1">
      <c r="A120" s="42"/>
      <c r="B120" s="43"/>
      <c r="C120" s="44"/>
      <c r="D120" s="224" t="s">
        <v>183</v>
      </c>
      <c r="E120" s="44"/>
      <c r="F120" s="225" t="s">
        <v>5808</v>
      </c>
      <c r="G120" s="44"/>
      <c r="H120" s="44"/>
      <c r="I120" s="226"/>
      <c r="J120" s="44"/>
      <c r="K120" s="44"/>
      <c r="L120" s="48"/>
      <c r="M120" s="227"/>
      <c r="N120" s="228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0" t="s">
        <v>183</v>
      </c>
      <c r="AU120" s="20" t="s">
        <v>80</v>
      </c>
    </row>
    <row r="121" s="2" customFormat="1" ht="16.5" customHeight="1">
      <c r="A121" s="42"/>
      <c r="B121" s="43"/>
      <c r="C121" s="211" t="s">
        <v>299</v>
      </c>
      <c r="D121" s="211" t="s">
        <v>176</v>
      </c>
      <c r="E121" s="212" t="s">
        <v>5810</v>
      </c>
      <c r="F121" s="213" t="s">
        <v>2727</v>
      </c>
      <c r="G121" s="214" t="s">
        <v>630</v>
      </c>
      <c r="H121" s="215">
        <v>1</v>
      </c>
      <c r="I121" s="216"/>
      <c r="J121" s="217">
        <f>ROUND(I121*H121,2)</f>
        <v>0</v>
      </c>
      <c r="K121" s="213" t="s">
        <v>30</v>
      </c>
      <c r="L121" s="48"/>
      <c r="M121" s="218" t="s">
        <v>30</v>
      </c>
      <c r="N121" s="219" t="s">
        <v>44</v>
      </c>
      <c r="O121" s="88"/>
      <c r="P121" s="220">
        <f>O121*H121</f>
        <v>0</v>
      </c>
      <c r="Q121" s="220">
        <v>0</v>
      </c>
      <c r="R121" s="220">
        <f>Q121*H121</f>
        <v>0</v>
      </c>
      <c r="S121" s="220">
        <v>0</v>
      </c>
      <c r="T121" s="221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22" t="s">
        <v>631</v>
      </c>
      <c r="AT121" s="222" t="s">
        <v>176</v>
      </c>
      <c r="AU121" s="222" t="s">
        <v>80</v>
      </c>
      <c r="AY121" s="20" t="s">
        <v>175</v>
      </c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0" t="s">
        <v>80</v>
      </c>
      <c r="BK121" s="223">
        <f>ROUND(I121*H121,2)</f>
        <v>0</v>
      </c>
      <c r="BL121" s="20" t="s">
        <v>631</v>
      </c>
      <c r="BM121" s="222" t="s">
        <v>5811</v>
      </c>
    </row>
    <row r="122" s="2" customFormat="1">
      <c r="A122" s="42"/>
      <c r="B122" s="43"/>
      <c r="C122" s="44"/>
      <c r="D122" s="224" t="s">
        <v>183</v>
      </c>
      <c r="E122" s="44"/>
      <c r="F122" s="225" t="s">
        <v>2727</v>
      </c>
      <c r="G122" s="44"/>
      <c r="H122" s="44"/>
      <c r="I122" s="226"/>
      <c r="J122" s="44"/>
      <c r="K122" s="44"/>
      <c r="L122" s="48"/>
      <c r="M122" s="227"/>
      <c r="N122" s="228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0" t="s">
        <v>183</v>
      </c>
      <c r="AU122" s="20" t="s">
        <v>80</v>
      </c>
    </row>
    <row r="123" s="2" customFormat="1" ht="16.5" customHeight="1">
      <c r="A123" s="42"/>
      <c r="B123" s="43"/>
      <c r="C123" s="211" t="s">
        <v>305</v>
      </c>
      <c r="D123" s="211" t="s">
        <v>176</v>
      </c>
      <c r="E123" s="212" t="s">
        <v>5812</v>
      </c>
      <c r="F123" s="213" t="s">
        <v>5813</v>
      </c>
      <c r="G123" s="214" t="s">
        <v>630</v>
      </c>
      <c r="H123" s="215">
        <v>1</v>
      </c>
      <c r="I123" s="216"/>
      <c r="J123" s="217">
        <f>ROUND(I123*H123,2)</f>
        <v>0</v>
      </c>
      <c r="K123" s="213" t="s">
        <v>30</v>
      </c>
      <c r="L123" s="48"/>
      <c r="M123" s="218" t="s">
        <v>30</v>
      </c>
      <c r="N123" s="219" t="s">
        <v>44</v>
      </c>
      <c r="O123" s="88"/>
      <c r="P123" s="220">
        <f>O123*H123</f>
        <v>0</v>
      </c>
      <c r="Q123" s="220">
        <v>0</v>
      </c>
      <c r="R123" s="220">
        <f>Q123*H123</f>
        <v>0</v>
      </c>
      <c r="S123" s="220">
        <v>0</v>
      </c>
      <c r="T123" s="221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22" t="s">
        <v>631</v>
      </c>
      <c r="AT123" s="222" t="s">
        <v>176</v>
      </c>
      <c r="AU123" s="222" t="s">
        <v>80</v>
      </c>
      <c r="AY123" s="20" t="s">
        <v>175</v>
      </c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0" t="s">
        <v>80</v>
      </c>
      <c r="BK123" s="223">
        <f>ROUND(I123*H123,2)</f>
        <v>0</v>
      </c>
      <c r="BL123" s="20" t="s">
        <v>631</v>
      </c>
      <c r="BM123" s="222" t="s">
        <v>5814</v>
      </c>
    </row>
    <row r="124" s="2" customFormat="1">
      <c r="A124" s="42"/>
      <c r="B124" s="43"/>
      <c r="C124" s="44"/>
      <c r="D124" s="224" t="s">
        <v>183</v>
      </c>
      <c r="E124" s="44"/>
      <c r="F124" s="225" t="s">
        <v>5813</v>
      </c>
      <c r="G124" s="44"/>
      <c r="H124" s="44"/>
      <c r="I124" s="226"/>
      <c r="J124" s="44"/>
      <c r="K124" s="44"/>
      <c r="L124" s="48"/>
      <c r="M124" s="227"/>
      <c r="N124" s="228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0" t="s">
        <v>183</v>
      </c>
      <c r="AU124" s="20" t="s">
        <v>80</v>
      </c>
    </row>
    <row r="125" s="2" customFormat="1" ht="16.5" customHeight="1">
      <c r="A125" s="42"/>
      <c r="B125" s="43"/>
      <c r="C125" s="211" t="s">
        <v>314</v>
      </c>
      <c r="D125" s="211" t="s">
        <v>176</v>
      </c>
      <c r="E125" s="212" t="s">
        <v>5815</v>
      </c>
      <c r="F125" s="213" t="s">
        <v>5816</v>
      </c>
      <c r="G125" s="214" t="s">
        <v>630</v>
      </c>
      <c r="H125" s="215">
        <v>1</v>
      </c>
      <c r="I125" s="216"/>
      <c r="J125" s="217">
        <f>ROUND(I125*H125,2)</f>
        <v>0</v>
      </c>
      <c r="K125" s="213" t="s">
        <v>30</v>
      </c>
      <c r="L125" s="48"/>
      <c r="M125" s="218" t="s">
        <v>30</v>
      </c>
      <c r="N125" s="219" t="s">
        <v>44</v>
      </c>
      <c r="O125" s="88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22" t="s">
        <v>631</v>
      </c>
      <c r="AT125" s="222" t="s">
        <v>176</v>
      </c>
      <c r="AU125" s="222" t="s">
        <v>80</v>
      </c>
      <c r="AY125" s="20" t="s">
        <v>175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20" t="s">
        <v>80</v>
      </c>
      <c r="BK125" s="223">
        <f>ROUND(I125*H125,2)</f>
        <v>0</v>
      </c>
      <c r="BL125" s="20" t="s">
        <v>631</v>
      </c>
      <c r="BM125" s="222" t="s">
        <v>5817</v>
      </c>
    </row>
    <row r="126" s="2" customFormat="1">
      <c r="A126" s="42"/>
      <c r="B126" s="43"/>
      <c r="C126" s="44"/>
      <c r="D126" s="224" t="s">
        <v>183</v>
      </c>
      <c r="E126" s="44"/>
      <c r="F126" s="225" t="s">
        <v>5816</v>
      </c>
      <c r="G126" s="44"/>
      <c r="H126" s="44"/>
      <c r="I126" s="226"/>
      <c r="J126" s="44"/>
      <c r="K126" s="44"/>
      <c r="L126" s="48"/>
      <c r="M126" s="227"/>
      <c r="N126" s="228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0" t="s">
        <v>183</v>
      </c>
      <c r="AU126" s="20" t="s">
        <v>80</v>
      </c>
    </row>
    <row r="127" s="2" customFormat="1" ht="16.5" customHeight="1">
      <c r="A127" s="42"/>
      <c r="B127" s="43"/>
      <c r="C127" s="211" t="s">
        <v>326</v>
      </c>
      <c r="D127" s="211" t="s">
        <v>176</v>
      </c>
      <c r="E127" s="212" t="s">
        <v>5818</v>
      </c>
      <c r="F127" s="213" t="s">
        <v>5819</v>
      </c>
      <c r="G127" s="214" t="s">
        <v>630</v>
      </c>
      <c r="H127" s="215">
        <v>1</v>
      </c>
      <c r="I127" s="216"/>
      <c r="J127" s="217">
        <f>ROUND(I127*H127,2)</f>
        <v>0</v>
      </c>
      <c r="K127" s="213" t="s">
        <v>30</v>
      </c>
      <c r="L127" s="48"/>
      <c r="M127" s="218" t="s">
        <v>30</v>
      </c>
      <c r="N127" s="219" t="s">
        <v>44</v>
      </c>
      <c r="O127" s="88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22" t="s">
        <v>631</v>
      </c>
      <c r="AT127" s="222" t="s">
        <v>176</v>
      </c>
      <c r="AU127" s="222" t="s">
        <v>80</v>
      </c>
      <c r="AY127" s="20" t="s">
        <v>175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20" t="s">
        <v>80</v>
      </c>
      <c r="BK127" s="223">
        <f>ROUND(I127*H127,2)</f>
        <v>0</v>
      </c>
      <c r="BL127" s="20" t="s">
        <v>631</v>
      </c>
      <c r="BM127" s="222" t="s">
        <v>5820</v>
      </c>
    </row>
    <row r="128" s="2" customFormat="1">
      <c r="A128" s="42"/>
      <c r="B128" s="43"/>
      <c r="C128" s="44"/>
      <c r="D128" s="224" t="s">
        <v>183</v>
      </c>
      <c r="E128" s="44"/>
      <c r="F128" s="225" t="s">
        <v>5819</v>
      </c>
      <c r="G128" s="44"/>
      <c r="H128" s="44"/>
      <c r="I128" s="226"/>
      <c r="J128" s="44"/>
      <c r="K128" s="44"/>
      <c r="L128" s="48"/>
      <c r="M128" s="227"/>
      <c r="N128" s="228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0" t="s">
        <v>183</v>
      </c>
      <c r="AU128" s="20" t="s">
        <v>80</v>
      </c>
    </row>
    <row r="129" s="2" customFormat="1" ht="16.5" customHeight="1">
      <c r="A129" s="42"/>
      <c r="B129" s="43"/>
      <c r="C129" s="211" t="s">
        <v>335</v>
      </c>
      <c r="D129" s="211" t="s">
        <v>176</v>
      </c>
      <c r="E129" s="212" t="s">
        <v>5821</v>
      </c>
      <c r="F129" s="213" t="s">
        <v>5822</v>
      </c>
      <c r="G129" s="214" t="s">
        <v>630</v>
      </c>
      <c r="H129" s="215">
        <v>1</v>
      </c>
      <c r="I129" s="216"/>
      <c r="J129" s="217">
        <f>ROUND(I129*H129,2)</f>
        <v>0</v>
      </c>
      <c r="K129" s="213" t="s">
        <v>30</v>
      </c>
      <c r="L129" s="48"/>
      <c r="M129" s="218" t="s">
        <v>30</v>
      </c>
      <c r="N129" s="219" t="s">
        <v>44</v>
      </c>
      <c r="O129" s="88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22" t="s">
        <v>631</v>
      </c>
      <c r="AT129" s="222" t="s">
        <v>176</v>
      </c>
      <c r="AU129" s="222" t="s">
        <v>80</v>
      </c>
      <c r="AY129" s="20" t="s">
        <v>175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80</v>
      </c>
      <c r="BK129" s="223">
        <f>ROUND(I129*H129,2)</f>
        <v>0</v>
      </c>
      <c r="BL129" s="20" t="s">
        <v>631</v>
      </c>
      <c r="BM129" s="222" t="s">
        <v>5823</v>
      </c>
    </row>
    <row r="130" s="2" customFormat="1">
      <c r="A130" s="42"/>
      <c r="B130" s="43"/>
      <c r="C130" s="44"/>
      <c r="D130" s="224" t="s">
        <v>183</v>
      </c>
      <c r="E130" s="44"/>
      <c r="F130" s="225" t="s">
        <v>5822</v>
      </c>
      <c r="G130" s="44"/>
      <c r="H130" s="44"/>
      <c r="I130" s="226"/>
      <c r="J130" s="44"/>
      <c r="K130" s="44"/>
      <c r="L130" s="48"/>
      <c r="M130" s="227"/>
      <c r="N130" s="228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0" t="s">
        <v>183</v>
      </c>
      <c r="AU130" s="20" t="s">
        <v>80</v>
      </c>
    </row>
    <row r="131" s="2" customFormat="1" ht="16.5" customHeight="1">
      <c r="A131" s="42"/>
      <c r="B131" s="43"/>
      <c r="C131" s="211" t="s">
        <v>360</v>
      </c>
      <c r="D131" s="211" t="s">
        <v>176</v>
      </c>
      <c r="E131" s="212" t="s">
        <v>5824</v>
      </c>
      <c r="F131" s="213" t="s">
        <v>5825</v>
      </c>
      <c r="G131" s="214" t="s">
        <v>630</v>
      </c>
      <c r="H131" s="215">
        <v>1</v>
      </c>
      <c r="I131" s="216"/>
      <c r="J131" s="217">
        <f>ROUND(I131*H131,2)</f>
        <v>0</v>
      </c>
      <c r="K131" s="213" t="s">
        <v>30</v>
      </c>
      <c r="L131" s="48"/>
      <c r="M131" s="218" t="s">
        <v>30</v>
      </c>
      <c r="N131" s="219" t="s">
        <v>44</v>
      </c>
      <c r="O131" s="88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22" t="s">
        <v>631</v>
      </c>
      <c r="AT131" s="222" t="s">
        <v>176</v>
      </c>
      <c r="AU131" s="222" t="s">
        <v>80</v>
      </c>
      <c r="AY131" s="20" t="s">
        <v>175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80</v>
      </c>
      <c r="BK131" s="223">
        <f>ROUND(I131*H131,2)</f>
        <v>0</v>
      </c>
      <c r="BL131" s="20" t="s">
        <v>631</v>
      </c>
      <c r="BM131" s="222" t="s">
        <v>5826</v>
      </c>
    </row>
    <row r="132" s="2" customFormat="1">
      <c r="A132" s="42"/>
      <c r="B132" s="43"/>
      <c r="C132" s="44"/>
      <c r="D132" s="224" t="s">
        <v>183</v>
      </c>
      <c r="E132" s="44"/>
      <c r="F132" s="225" t="s">
        <v>5825</v>
      </c>
      <c r="G132" s="44"/>
      <c r="H132" s="44"/>
      <c r="I132" s="226"/>
      <c r="J132" s="44"/>
      <c r="K132" s="44"/>
      <c r="L132" s="48"/>
      <c r="M132" s="227"/>
      <c r="N132" s="228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0" t="s">
        <v>183</v>
      </c>
      <c r="AU132" s="20" t="s">
        <v>80</v>
      </c>
    </row>
    <row r="133" s="2" customFormat="1" ht="16.5" customHeight="1">
      <c r="A133" s="42"/>
      <c r="B133" s="43"/>
      <c r="C133" s="211" t="s">
        <v>7</v>
      </c>
      <c r="D133" s="211" t="s">
        <v>176</v>
      </c>
      <c r="E133" s="212" t="s">
        <v>5827</v>
      </c>
      <c r="F133" s="213" t="s">
        <v>5828</v>
      </c>
      <c r="G133" s="214" t="s">
        <v>630</v>
      </c>
      <c r="H133" s="215">
        <v>1</v>
      </c>
      <c r="I133" s="216"/>
      <c r="J133" s="217">
        <f>ROUND(I133*H133,2)</f>
        <v>0</v>
      </c>
      <c r="K133" s="213" t="s">
        <v>30</v>
      </c>
      <c r="L133" s="48"/>
      <c r="M133" s="218" t="s">
        <v>30</v>
      </c>
      <c r="N133" s="219" t="s">
        <v>44</v>
      </c>
      <c r="O133" s="88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22" t="s">
        <v>631</v>
      </c>
      <c r="AT133" s="222" t="s">
        <v>176</v>
      </c>
      <c r="AU133" s="222" t="s">
        <v>80</v>
      </c>
      <c r="AY133" s="20" t="s">
        <v>175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20" t="s">
        <v>80</v>
      </c>
      <c r="BK133" s="223">
        <f>ROUND(I133*H133,2)</f>
        <v>0</v>
      </c>
      <c r="BL133" s="20" t="s">
        <v>631</v>
      </c>
      <c r="BM133" s="222" t="s">
        <v>5829</v>
      </c>
    </row>
    <row r="134" s="2" customFormat="1">
      <c r="A134" s="42"/>
      <c r="B134" s="43"/>
      <c r="C134" s="44"/>
      <c r="D134" s="224" t="s">
        <v>183</v>
      </c>
      <c r="E134" s="44"/>
      <c r="F134" s="225" t="s">
        <v>5828</v>
      </c>
      <c r="G134" s="44"/>
      <c r="H134" s="44"/>
      <c r="I134" s="226"/>
      <c r="J134" s="44"/>
      <c r="K134" s="44"/>
      <c r="L134" s="48"/>
      <c r="M134" s="227"/>
      <c r="N134" s="228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0" t="s">
        <v>183</v>
      </c>
      <c r="AU134" s="20" t="s">
        <v>80</v>
      </c>
    </row>
    <row r="135" s="2" customFormat="1" ht="16.5" customHeight="1">
      <c r="A135" s="42"/>
      <c r="B135" s="43"/>
      <c r="C135" s="211" t="s">
        <v>375</v>
      </c>
      <c r="D135" s="211" t="s">
        <v>176</v>
      </c>
      <c r="E135" s="212" t="s">
        <v>5830</v>
      </c>
      <c r="F135" s="213" t="s">
        <v>5831</v>
      </c>
      <c r="G135" s="214" t="s">
        <v>630</v>
      </c>
      <c r="H135" s="215">
        <v>1</v>
      </c>
      <c r="I135" s="216"/>
      <c r="J135" s="217">
        <f>ROUND(I135*H135,2)</f>
        <v>0</v>
      </c>
      <c r="K135" s="213" t="s">
        <v>30</v>
      </c>
      <c r="L135" s="48"/>
      <c r="M135" s="218" t="s">
        <v>30</v>
      </c>
      <c r="N135" s="219" t="s">
        <v>44</v>
      </c>
      <c r="O135" s="88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22" t="s">
        <v>631</v>
      </c>
      <c r="AT135" s="222" t="s">
        <v>176</v>
      </c>
      <c r="AU135" s="222" t="s">
        <v>80</v>
      </c>
      <c r="AY135" s="20" t="s">
        <v>175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20" t="s">
        <v>80</v>
      </c>
      <c r="BK135" s="223">
        <f>ROUND(I135*H135,2)</f>
        <v>0</v>
      </c>
      <c r="BL135" s="20" t="s">
        <v>631</v>
      </c>
      <c r="BM135" s="222" t="s">
        <v>5832</v>
      </c>
    </row>
    <row r="136" s="2" customFormat="1">
      <c r="A136" s="42"/>
      <c r="B136" s="43"/>
      <c r="C136" s="44"/>
      <c r="D136" s="224" t="s">
        <v>183</v>
      </c>
      <c r="E136" s="44"/>
      <c r="F136" s="225" t="s">
        <v>5831</v>
      </c>
      <c r="G136" s="44"/>
      <c r="H136" s="44"/>
      <c r="I136" s="226"/>
      <c r="J136" s="44"/>
      <c r="K136" s="44"/>
      <c r="L136" s="48"/>
      <c r="M136" s="227"/>
      <c r="N136" s="228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0" t="s">
        <v>183</v>
      </c>
      <c r="AU136" s="20" t="s">
        <v>80</v>
      </c>
    </row>
    <row r="137" s="2" customFormat="1" ht="16.5" customHeight="1">
      <c r="A137" s="42"/>
      <c r="B137" s="43"/>
      <c r="C137" s="211" t="s">
        <v>386</v>
      </c>
      <c r="D137" s="211" t="s">
        <v>176</v>
      </c>
      <c r="E137" s="212" t="s">
        <v>5833</v>
      </c>
      <c r="F137" s="213" t="s">
        <v>5834</v>
      </c>
      <c r="G137" s="214" t="s">
        <v>630</v>
      </c>
      <c r="H137" s="215">
        <v>1</v>
      </c>
      <c r="I137" s="216"/>
      <c r="J137" s="217">
        <f>ROUND(I137*H137,2)</f>
        <v>0</v>
      </c>
      <c r="K137" s="213" t="s">
        <v>30</v>
      </c>
      <c r="L137" s="48"/>
      <c r="M137" s="218" t="s">
        <v>30</v>
      </c>
      <c r="N137" s="219" t="s">
        <v>44</v>
      </c>
      <c r="O137" s="88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22" t="s">
        <v>631</v>
      </c>
      <c r="AT137" s="222" t="s">
        <v>176</v>
      </c>
      <c r="AU137" s="222" t="s">
        <v>80</v>
      </c>
      <c r="AY137" s="20" t="s">
        <v>175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20" t="s">
        <v>80</v>
      </c>
      <c r="BK137" s="223">
        <f>ROUND(I137*H137,2)</f>
        <v>0</v>
      </c>
      <c r="BL137" s="20" t="s">
        <v>631</v>
      </c>
      <c r="BM137" s="222" t="s">
        <v>5835</v>
      </c>
    </row>
    <row r="138" s="2" customFormat="1">
      <c r="A138" s="42"/>
      <c r="B138" s="43"/>
      <c r="C138" s="44"/>
      <c r="D138" s="224" t="s">
        <v>183</v>
      </c>
      <c r="E138" s="44"/>
      <c r="F138" s="225" t="s">
        <v>5834</v>
      </c>
      <c r="G138" s="44"/>
      <c r="H138" s="44"/>
      <c r="I138" s="226"/>
      <c r="J138" s="44"/>
      <c r="K138" s="44"/>
      <c r="L138" s="48"/>
      <c r="M138" s="227"/>
      <c r="N138" s="228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0" t="s">
        <v>183</v>
      </c>
      <c r="AU138" s="20" t="s">
        <v>80</v>
      </c>
    </row>
    <row r="139" s="2" customFormat="1" ht="16.5" customHeight="1">
      <c r="A139" s="42"/>
      <c r="B139" s="43"/>
      <c r="C139" s="211" t="s">
        <v>394</v>
      </c>
      <c r="D139" s="211" t="s">
        <v>176</v>
      </c>
      <c r="E139" s="212" t="s">
        <v>5836</v>
      </c>
      <c r="F139" s="213" t="s">
        <v>5837</v>
      </c>
      <c r="G139" s="214" t="s">
        <v>630</v>
      </c>
      <c r="H139" s="215">
        <v>1</v>
      </c>
      <c r="I139" s="216"/>
      <c r="J139" s="217">
        <f>ROUND(I139*H139,2)</f>
        <v>0</v>
      </c>
      <c r="K139" s="213" t="s">
        <v>30</v>
      </c>
      <c r="L139" s="48"/>
      <c r="M139" s="218" t="s">
        <v>30</v>
      </c>
      <c r="N139" s="219" t="s">
        <v>44</v>
      </c>
      <c r="O139" s="88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22" t="s">
        <v>631</v>
      </c>
      <c r="AT139" s="222" t="s">
        <v>176</v>
      </c>
      <c r="AU139" s="222" t="s">
        <v>80</v>
      </c>
      <c r="AY139" s="20" t="s">
        <v>175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20" t="s">
        <v>80</v>
      </c>
      <c r="BK139" s="223">
        <f>ROUND(I139*H139,2)</f>
        <v>0</v>
      </c>
      <c r="BL139" s="20" t="s">
        <v>631</v>
      </c>
      <c r="BM139" s="222" t="s">
        <v>5838</v>
      </c>
    </row>
    <row r="140" s="2" customFormat="1">
      <c r="A140" s="42"/>
      <c r="B140" s="43"/>
      <c r="C140" s="44"/>
      <c r="D140" s="224" t="s">
        <v>183</v>
      </c>
      <c r="E140" s="44"/>
      <c r="F140" s="225" t="s">
        <v>5837</v>
      </c>
      <c r="G140" s="44"/>
      <c r="H140" s="44"/>
      <c r="I140" s="226"/>
      <c r="J140" s="44"/>
      <c r="K140" s="44"/>
      <c r="L140" s="48"/>
      <c r="M140" s="227"/>
      <c r="N140" s="228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0" t="s">
        <v>183</v>
      </c>
      <c r="AU140" s="20" t="s">
        <v>80</v>
      </c>
    </row>
    <row r="141" s="11" customFormat="1" ht="25.92" customHeight="1">
      <c r="A141" s="11"/>
      <c r="B141" s="197"/>
      <c r="C141" s="198"/>
      <c r="D141" s="199" t="s">
        <v>72</v>
      </c>
      <c r="E141" s="200" t="s">
        <v>137</v>
      </c>
      <c r="F141" s="200" t="s">
        <v>2725</v>
      </c>
      <c r="G141" s="198"/>
      <c r="H141" s="198"/>
      <c r="I141" s="201"/>
      <c r="J141" s="202">
        <f>BK141</f>
        <v>0</v>
      </c>
      <c r="K141" s="198"/>
      <c r="L141" s="203"/>
      <c r="M141" s="204"/>
      <c r="N141" s="205"/>
      <c r="O141" s="205"/>
      <c r="P141" s="206">
        <f>P142+P183</f>
        <v>0</v>
      </c>
      <c r="Q141" s="205"/>
      <c r="R141" s="206">
        <f>R142+R183</f>
        <v>0</v>
      </c>
      <c r="S141" s="205"/>
      <c r="T141" s="207">
        <f>T142+T183</f>
        <v>0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08" t="s">
        <v>214</v>
      </c>
      <c r="AT141" s="209" t="s">
        <v>72</v>
      </c>
      <c r="AU141" s="209" t="s">
        <v>73</v>
      </c>
      <c r="AY141" s="208" t="s">
        <v>175</v>
      </c>
      <c r="BK141" s="210">
        <f>BK142+BK183</f>
        <v>0</v>
      </c>
    </row>
    <row r="142" s="11" customFormat="1" ht="22.8" customHeight="1">
      <c r="A142" s="11"/>
      <c r="B142" s="197"/>
      <c r="C142" s="198"/>
      <c r="D142" s="199" t="s">
        <v>72</v>
      </c>
      <c r="E142" s="285" t="s">
        <v>5839</v>
      </c>
      <c r="F142" s="285" t="s">
        <v>5840</v>
      </c>
      <c r="G142" s="198"/>
      <c r="H142" s="198"/>
      <c r="I142" s="201"/>
      <c r="J142" s="286">
        <f>BK142</f>
        <v>0</v>
      </c>
      <c r="K142" s="198"/>
      <c r="L142" s="203"/>
      <c r="M142" s="204"/>
      <c r="N142" s="205"/>
      <c r="O142" s="205"/>
      <c r="P142" s="206">
        <f>SUM(P143:P182)</f>
        <v>0</v>
      </c>
      <c r="Q142" s="205"/>
      <c r="R142" s="206">
        <f>SUM(R143:R182)</f>
        <v>0</v>
      </c>
      <c r="S142" s="205"/>
      <c r="T142" s="207">
        <f>SUM(T143:T182)</f>
        <v>0</v>
      </c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R142" s="208" t="s">
        <v>214</v>
      </c>
      <c r="AT142" s="209" t="s">
        <v>72</v>
      </c>
      <c r="AU142" s="209" t="s">
        <v>80</v>
      </c>
      <c r="AY142" s="208" t="s">
        <v>175</v>
      </c>
      <c r="BK142" s="210">
        <f>SUM(BK143:BK182)</f>
        <v>0</v>
      </c>
    </row>
    <row r="143" s="2" customFormat="1" ht="16.5" customHeight="1">
      <c r="A143" s="42"/>
      <c r="B143" s="43"/>
      <c r="C143" s="211" t="s">
        <v>404</v>
      </c>
      <c r="D143" s="211" t="s">
        <v>176</v>
      </c>
      <c r="E143" s="212" t="s">
        <v>5841</v>
      </c>
      <c r="F143" s="213" t="s">
        <v>5842</v>
      </c>
      <c r="G143" s="214" t="s">
        <v>2731</v>
      </c>
      <c r="H143" s="215">
        <v>1</v>
      </c>
      <c r="I143" s="216"/>
      <c r="J143" s="217">
        <f>ROUND(I143*H143,2)</f>
        <v>0</v>
      </c>
      <c r="K143" s="213" t="s">
        <v>180</v>
      </c>
      <c r="L143" s="48"/>
      <c r="M143" s="218" t="s">
        <v>30</v>
      </c>
      <c r="N143" s="219" t="s">
        <v>44</v>
      </c>
      <c r="O143" s="88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22" t="s">
        <v>2732</v>
      </c>
      <c r="AT143" s="222" t="s">
        <v>176</v>
      </c>
      <c r="AU143" s="222" t="s">
        <v>82</v>
      </c>
      <c r="AY143" s="20" t="s">
        <v>175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20" t="s">
        <v>80</v>
      </c>
      <c r="BK143" s="223">
        <f>ROUND(I143*H143,2)</f>
        <v>0</v>
      </c>
      <c r="BL143" s="20" t="s">
        <v>2732</v>
      </c>
      <c r="BM143" s="222" t="s">
        <v>5843</v>
      </c>
    </row>
    <row r="144" s="2" customFormat="1">
      <c r="A144" s="42"/>
      <c r="B144" s="43"/>
      <c r="C144" s="44"/>
      <c r="D144" s="224" t="s">
        <v>183</v>
      </c>
      <c r="E144" s="44"/>
      <c r="F144" s="225" t="s">
        <v>5842</v>
      </c>
      <c r="G144" s="44"/>
      <c r="H144" s="44"/>
      <c r="I144" s="226"/>
      <c r="J144" s="44"/>
      <c r="K144" s="44"/>
      <c r="L144" s="48"/>
      <c r="M144" s="227"/>
      <c r="N144" s="228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0" t="s">
        <v>183</v>
      </c>
      <c r="AU144" s="20" t="s">
        <v>82</v>
      </c>
    </row>
    <row r="145" s="2" customFormat="1">
      <c r="A145" s="42"/>
      <c r="B145" s="43"/>
      <c r="C145" s="44"/>
      <c r="D145" s="229" t="s">
        <v>185</v>
      </c>
      <c r="E145" s="44"/>
      <c r="F145" s="230" t="s">
        <v>5844</v>
      </c>
      <c r="G145" s="44"/>
      <c r="H145" s="44"/>
      <c r="I145" s="226"/>
      <c r="J145" s="44"/>
      <c r="K145" s="44"/>
      <c r="L145" s="48"/>
      <c r="M145" s="227"/>
      <c r="N145" s="228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0" t="s">
        <v>185</v>
      </c>
      <c r="AU145" s="20" t="s">
        <v>82</v>
      </c>
    </row>
    <row r="146" s="2" customFormat="1" ht="16.5" customHeight="1">
      <c r="A146" s="42"/>
      <c r="B146" s="43"/>
      <c r="C146" s="211" t="s">
        <v>418</v>
      </c>
      <c r="D146" s="211" t="s">
        <v>176</v>
      </c>
      <c r="E146" s="212" t="s">
        <v>5845</v>
      </c>
      <c r="F146" s="213" t="s">
        <v>5846</v>
      </c>
      <c r="G146" s="214" t="s">
        <v>2731</v>
      </c>
      <c r="H146" s="215">
        <v>1</v>
      </c>
      <c r="I146" s="216"/>
      <c r="J146" s="217">
        <f>ROUND(I146*H146,2)</f>
        <v>0</v>
      </c>
      <c r="K146" s="213" t="s">
        <v>30</v>
      </c>
      <c r="L146" s="48"/>
      <c r="M146" s="218" t="s">
        <v>30</v>
      </c>
      <c r="N146" s="219" t="s">
        <v>44</v>
      </c>
      <c r="O146" s="88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22" t="s">
        <v>2732</v>
      </c>
      <c r="AT146" s="222" t="s">
        <v>176</v>
      </c>
      <c r="AU146" s="222" t="s">
        <v>82</v>
      </c>
      <c r="AY146" s="20" t="s">
        <v>175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20" t="s">
        <v>80</v>
      </c>
      <c r="BK146" s="223">
        <f>ROUND(I146*H146,2)</f>
        <v>0</v>
      </c>
      <c r="BL146" s="20" t="s">
        <v>2732</v>
      </c>
      <c r="BM146" s="222" t="s">
        <v>5847</v>
      </c>
    </row>
    <row r="147" s="2" customFormat="1">
      <c r="A147" s="42"/>
      <c r="B147" s="43"/>
      <c r="C147" s="44"/>
      <c r="D147" s="224" t="s">
        <v>183</v>
      </c>
      <c r="E147" s="44"/>
      <c r="F147" s="225" t="s">
        <v>5846</v>
      </c>
      <c r="G147" s="44"/>
      <c r="H147" s="44"/>
      <c r="I147" s="226"/>
      <c r="J147" s="44"/>
      <c r="K147" s="44"/>
      <c r="L147" s="48"/>
      <c r="M147" s="227"/>
      <c r="N147" s="228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0" t="s">
        <v>183</v>
      </c>
      <c r="AU147" s="20" t="s">
        <v>82</v>
      </c>
    </row>
    <row r="148" s="2" customFormat="1">
      <c r="A148" s="42"/>
      <c r="B148" s="43"/>
      <c r="C148" s="44"/>
      <c r="D148" s="224" t="s">
        <v>311</v>
      </c>
      <c r="E148" s="44"/>
      <c r="F148" s="274" t="s">
        <v>5848</v>
      </c>
      <c r="G148" s="44"/>
      <c r="H148" s="44"/>
      <c r="I148" s="226"/>
      <c r="J148" s="44"/>
      <c r="K148" s="44"/>
      <c r="L148" s="48"/>
      <c r="M148" s="227"/>
      <c r="N148" s="228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0" t="s">
        <v>311</v>
      </c>
      <c r="AU148" s="20" t="s">
        <v>82</v>
      </c>
    </row>
    <row r="149" s="2" customFormat="1" ht="16.5" customHeight="1">
      <c r="A149" s="42"/>
      <c r="B149" s="43"/>
      <c r="C149" s="211" t="s">
        <v>427</v>
      </c>
      <c r="D149" s="211" t="s">
        <v>176</v>
      </c>
      <c r="E149" s="212" t="s">
        <v>5849</v>
      </c>
      <c r="F149" s="213" t="s">
        <v>5850</v>
      </c>
      <c r="G149" s="214" t="s">
        <v>2731</v>
      </c>
      <c r="H149" s="215">
        <v>1</v>
      </c>
      <c r="I149" s="216"/>
      <c r="J149" s="217">
        <f>ROUND(I149*H149,2)</f>
        <v>0</v>
      </c>
      <c r="K149" s="213" t="s">
        <v>180</v>
      </c>
      <c r="L149" s="48"/>
      <c r="M149" s="218" t="s">
        <v>30</v>
      </c>
      <c r="N149" s="219" t="s">
        <v>44</v>
      </c>
      <c r="O149" s="88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22" t="s">
        <v>2732</v>
      </c>
      <c r="AT149" s="222" t="s">
        <v>176</v>
      </c>
      <c r="AU149" s="222" t="s">
        <v>82</v>
      </c>
      <c r="AY149" s="20" t="s">
        <v>175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0" t="s">
        <v>80</v>
      </c>
      <c r="BK149" s="223">
        <f>ROUND(I149*H149,2)</f>
        <v>0</v>
      </c>
      <c r="BL149" s="20" t="s">
        <v>2732</v>
      </c>
      <c r="BM149" s="222" t="s">
        <v>5851</v>
      </c>
    </row>
    <row r="150" s="2" customFormat="1">
      <c r="A150" s="42"/>
      <c r="B150" s="43"/>
      <c r="C150" s="44"/>
      <c r="D150" s="224" t="s">
        <v>183</v>
      </c>
      <c r="E150" s="44"/>
      <c r="F150" s="225" t="s">
        <v>5850</v>
      </c>
      <c r="G150" s="44"/>
      <c r="H150" s="44"/>
      <c r="I150" s="226"/>
      <c r="J150" s="44"/>
      <c r="K150" s="44"/>
      <c r="L150" s="48"/>
      <c r="M150" s="227"/>
      <c r="N150" s="228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0" t="s">
        <v>183</v>
      </c>
      <c r="AU150" s="20" t="s">
        <v>82</v>
      </c>
    </row>
    <row r="151" s="2" customFormat="1">
      <c r="A151" s="42"/>
      <c r="B151" s="43"/>
      <c r="C151" s="44"/>
      <c r="D151" s="229" t="s">
        <v>185</v>
      </c>
      <c r="E151" s="44"/>
      <c r="F151" s="230" t="s">
        <v>5852</v>
      </c>
      <c r="G151" s="44"/>
      <c r="H151" s="44"/>
      <c r="I151" s="226"/>
      <c r="J151" s="44"/>
      <c r="K151" s="44"/>
      <c r="L151" s="48"/>
      <c r="M151" s="227"/>
      <c r="N151" s="228"/>
      <c r="O151" s="88"/>
      <c r="P151" s="88"/>
      <c r="Q151" s="88"/>
      <c r="R151" s="88"/>
      <c r="S151" s="88"/>
      <c r="T151" s="89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T151" s="20" t="s">
        <v>185</v>
      </c>
      <c r="AU151" s="20" t="s">
        <v>82</v>
      </c>
    </row>
    <row r="152" s="2" customFormat="1" ht="16.5" customHeight="1">
      <c r="A152" s="42"/>
      <c r="B152" s="43"/>
      <c r="C152" s="211" t="s">
        <v>435</v>
      </c>
      <c r="D152" s="211" t="s">
        <v>176</v>
      </c>
      <c r="E152" s="212" t="s">
        <v>5853</v>
      </c>
      <c r="F152" s="213" t="s">
        <v>5854</v>
      </c>
      <c r="G152" s="214" t="s">
        <v>247</v>
      </c>
      <c r="H152" s="215">
        <v>55.3</v>
      </c>
      <c r="I152" s="216"/>
      <c r="J152" s="217">
        <f>ROUND(I152*H152,2)</f>
        <v>0</v>
      </c>
      <c r="K152" s="213" t="s">
        <v>180</v>
      </c>
      <c r="L152" s="48"/>
      <c r="M152" s="218" t="s">
        <v>30</v>
      </c>
      <c r="N152" s="219" t="s">
        <v>44</v>
      </c>
      <c r="O152" s="88"/>
      <c r="P152" s="220">
        <f>O152*H152</f>
        <v>0</v>
      </c>
      <c r="Q152" s="220">
        <v>0</v>
      </c>
      <c r="R152" s="220">
        <f>Q152*H152</f>
        <v>0</v>
      </c>
      <c r="S152" s="220">
        <v>0</v>
      </c>
      <c r="T152" s="221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22" t="s">
        <v>2732</v>
      </c>
      <c r="AT152" s="222" t="s">
        <v>176</v>
      </c>
      <c r="AU152" s="222" t="s">
        <v>82</v>
      </c>
      <c r="AY152" s="20" t="s">
        <v>175</v>
      </c>
      <c r="BE152" s="223">
        <f>IF(N152="základní",J152,0)</f>
        <v>0</v>
      </c>
      <c r="BF152" s="223">
        <f>IF(N152="snížená",J152,0)</f>
        <v>0</v>
      </c>
      <c r="BG152" s="223">
        <f>IF(N152="zákl. přenesená",J152,0)</f>
        <v>0</v>
      </c>
      <c r="BH152" s="223">
        <f>IF(N152="sníž. přenesená",J152,0)</f>
        <v>0</v>
      </c>
      <c r="BI152" s="223">
        <f>IF(N152="nulová",J152,0)</f>
        <v>0</v>
      </c>
      <c r="BJ152" s="20" t="s">
        <v>80</v>
      </c>
      <c r="BK152" s="223">
        <f>ROUND(I152*H152,2)</f>
        <v>0</v>
      </c>
      <c r="BL152" s="20" t="s">
        <v>2732</v>
      </c>
      <c r="BM152" s="222" t="s">
        <v>5855</v>
      </c>
    </row>
    <row r="153" s="2" customFormat="1">
      <c r="A153" s="42"/>
      <c r="B153" s="43"/>
      <c r="C153" s="44"/>
      <c r="D153" s="224" t="s">
        <v>183</v>
      </c>
      <c r="E153" s="44"/>
      <c r="F153" s="225" t="s">
        <v>5854</v>
      </c>
      <c r="G153" s="44"/>
      <c r="H153" s="44"/>
      <c r="I153" s="226"/>
      <c r="J153" s="44"/>
      <c r="K153" s="44"/>
      <c r="L153" s="48"/>
      <c r="M153" s="227"/>
      <c r="N153" s="228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0" t="s">
        <v>183</v>
      </c>
      <c r="AU153" s="20" t="s">
        <v>82</v>
      </c>
    </row>
    <row r="154" s="2" customFormat="1">
      <c r="A154" s="42"/>
      <c r="B154" s="43"/>
      <c r="C154" s="44"/>
      <c r="D154" s="229" t="s">
        <v>185</v>
      </c>
      <c r="E154" s="44"/>
      <c r="F154" s="230" t="s">
        <v>5856</v>
      </c>
      <c r="G154" s="44"/>
      <c r="H154" s="44"/>
      <c r="I154" s="226"/>
      <c r="J154" s="44"/>
      <c r="K154" s="44"/>
      <c r="L154" s="48"/>
      <c r="M154" s="227"/>
      <c r="N154" s="228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0" t="s">
        <v>185</v>
      </c>
      <c r="AU154" s="20" t="s">
        <v>82</v>
      </c>
    </row>
    <row r="155" s="12" customFormat="1">
      <c r="A155" s="12"/>
      <c r="B155" s="231"/>
      <c r="C155" s="232"/>
      <c r="D155" s="224" t="s">
        <v>187</v>
      </c>
      <c r="E155" s="233" t="s">
        <v>30</v>
      </c>
      <c r="F155" s="234" t="s">
        <v>5857</v>
      </c>
      <c r="G155" s="232"/>
      <c r="H155" s="233" t="s">
        <v>30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40" t="s">
        <v>187</v>
      </c>
      <c r="AU155" s="240" t="s">
        <v>82</v>
      </c>
      <c r="AV155" s="12" t="s">
        <v>80</v>
      </c>
      <c r="AW155" s="12" t="s">
        <v>36</v>
      </c>
      <c r="AX155" s="12" t="s">
        <v>73</v>
      </c>
      <c r="AY155" s="240" t="s">
        <v>175</v>
      </c>
    </row>
    <row r="156" s="13" customFormat="1">
      <c r="A156" s="13"/>
      <c r="B156" s="241"/>
      <c r="C156" s="242"/>
      <c r="D156" s="224" t="s">
        <v>187</v>
      </c>
      <c r="E156" s="243" t="s">
        <v>30</v>
      </c>
      <c r="F156" s="244" t="s">
        <v>5858</v>
      </c>
      <c r="G156" s="242"/>
      <c r="H156" s="245">
        <v>23.9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187</v>
      </c>
      <c r="AU156" s="251" t="s">
        <v>82</v>
      </c>
      <c r="AV156" s="13" t="s">
        <v>82</v>
      </c>
      <c r="AW156" s="13" t="s">
        <v>36</v>
      </c>
      <c r="AX156" s="13" t="s">
        <v>73</v>
      </c>
      <c r="AY156" s="251" t="s">
        <v>175</v>
      </c>
    </row>
    <row r="157" s="13" customFormat="1">
      <c r="A157" s="13"/>
      <c r="B157" s="241"/>
      <c r="C157" s="242"/>
      <c r="D157" s="224" t="s">
        <v>187</v>
      </c>
      <c r="E157" s="243" t="s">
        <v>30</v>
      </c>
      <c r="F157" s="244" t="s">
        <v>5859</v>
      </c>
      <c r="G157" s="242"/>
      <c r="H157" s="245">
        <v>31.4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1" t="s">
        <v>187</v>
      </c>
      <c r="AU157" s="251" t="s">
        <v>82</v>
      </c>
      <c r="AV157" s="13" t="s">
        <v>82</v>
      </c>
      <c r="AW157" s="13" t="s">
        <v>36</v>
      </c>
      <c r="AX157" s="13" t="s">
        <v>73</v>
      </c>
      <c r="AY157" s="251" t="s">
        <v>175</v>
      </c>
    </row>
    <row r="158" s="14" customFormat="1">
      <c r="A158" s="14"/>
      <c r="B158" s="252"/>
      <c r="C158" s="253"/>
      <c r="D158" s="224" t="s">
        <v>187</v>
      </c>
      <c r="E158" s="254" t="s">
        <v>30</v>
      </c>
      <c r="F158" s="255" t="s">
        <v>190</v>
      </c>
      <c r="G158" s="253"/>
      <c r="H158" s="256">
        <v>55.3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2" t="s">
        <v>187</v>
      </c>
      <c r="AU158" s="262" t="s">
        <v>82</v>
      </c>
      <c r="AV158" s="14" t="s">
        <v>181</v>
      </c>
      <c r="AW158" s="14" t="s">
        <v>36</v>
      </c>
      <c r="AX158" s="14" t="s">
        <v>80</v>
      </c>
      <c r="AY158" s="262" t="s">
        <v>175</v>
      </c>
    </row>
    <row r="159" s="2" customFormat="1" ht="16.5" customHeight="1">
      <c r="A159" s="42"/>
      <c r="B159" s="43"/>
      <c r="C159" s="211" t="s">
        <v>443</v>
      </c>
      <c r="D159" s="275" t="s">
        <v>176</v>
      </c>
      <c r="E159" s="212" t="s">
        <v>5860</v>
      </c>
      <c r="F159" s="213" t="s">
        <v>5854</v>
      </c>
      <c r="G159" s="214" t="s">
        <v>630</v>
      </c>
      <c r="H159" s="215">
        <v>1</v>
      </c>
      <c r="I159" s="216"/>
      <c r="J159" s="217">
        <f>ROUND(I159*H159,2)</f>
        <v>0</v>
      </c>
      <c r="K159" s="213" t="s">
        <v>30</v>
      </c>
      <c r="L159" s="48"/>
      <c r="M159" s="218" t="s">
        <v>30</v>
      </c>
      <c r="N159" s="219" t="s">
        <v>44</v>
      </c>
      <c r="O159" s="88"/>
      <c r="P159" s="220">
        <f>O159*H159</f>
        <v>0</v>
      </c>
      <c r="Q159" s="220">
        <v>0</v>
      </c>
      <c r="R159" s="220">
        <f>Q159*H159</f>
        <v>0</v>
      </c>
      <c r="S159" s="220">
        <v>0</v>
      </c>
      <c r="T159" s="221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22" t="s">
        <v>2732</v>
      </c>
      <c r="AT159" s="222" t="s">
        <v>176</v>
      </c>
      <c r="AU159" s="222" t="s">
        <v>82</v>
      </c>
      <c r="AY159" s="20" t="s">
        <v>175</v>
      </c>
      <c r="BE159" s="223">
        <f>IF(N159="základní",J159,0)</f>
        <v>0</v>
      </c>
      <c r="BF159" s="223">
        <f>IF(N159="snížená",J159,0)</f>
        <v>0</v>
      </c>
      <c r="BG159" s="223">
        <f>IF(N159="zákl. přenesená",J159,0)</f>
        <v>0</v>
      </c>
      <c r="BH159" s="223">
        <f>IF(N159="sníž. přenesená",J159,0)</f>
        <v>0</v>
      </c>
      <c r="BI159" s="223">
        <f>IF(N159="nulová",J159,0)</f>
        <v>0</v>
      </c>
      <c r="BJ159" s="20" t="s">
        <v>80</v>
      </c>
      <c r="BK159" s="223">
        <f>ROUND(I159*H159,2)</f>
        <v>0</v>
      </c>
      <c r="BL159" s="20" t="s">
        <v>2732</v>
      </c>
      <c r="BM159" s="222" t="s">
        <v>5861</v>
      </c>
    </row>
    <row r="160" s="2" customFormat="1">
      <c r="A160" s="42"/>
      <c r="B160" s="43"/>
      <c r="C160" s="44"/>
      <c r="D160" s="224" t="s">
        <v>183</v>
      </c>
      <c r="E160" s="44"/>
      <c r="F160" s="225" t="s">
        <v>5862</v>
      </c>
      <c r="G160" s="44"/>
      <c r="H160" s="44"/>
      <c r="I160" s="226"/>
      <c r="J160" s="44"/>
      <c r="K160" s="44"/>
      <c r="L160" s="48"/>
      <c r="M160" s="227"/>
      <c r="N160" s="228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0" t="s">
        <v>183</v>
      </c>
      <c r="AU160" s="20" t="s">
        <v>82</v>
      </c>
    </row>
    <row r="161" s="2" customFormat="1" ht="16.5" customHeight="1">
      <c r="A161" s="42"/>
      <c r="B161" s="43"/>
      <c r="C161" s="211" t="s">
        <v>449</v>
      </c>
      <c r="D161" s="275" t="s">
        <v>176</v>
      </c>
      <c r="E161" s="212" t="s">
        <v>5863</v>
      </c>
      <c r="F161" s="213" t="s">
        <v>5854</v>
      </c>
      <c r="G161" s="214" t="s">
        <v>630</v>
      </c>
      <c r="H161" s="215">
        <v>1</v>
      </c>
      <c r="I161" s="216"/>
      <c r="J161" s="217">
        <f>ROUND(I161*H161,2)</f>
        <v>0</v>
      </c>
      <c r="K161" s="213" t="s">
        <v>30</v>
      </c>
      <c r="L161" s="48"/>
      <c r="M161" s="218" t="s">
        <v>30</v>
      </c>
      <c r="N161" s="219" t="s">
        <v>44</v>
      </c>
      <c r="O161" s="88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22" t="s">
        <v>2732</v>
      </c>
      <c r="AT161" s="222" t="s">
        <v>176</v>
      </c>
      <c r="AU161" s="222" t="s">
        <v>82</v>
      </c>
      <c r="AY161" s="20" t="s">
        <v>175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0" t="s">
        <v>80</v>
      </c>
      <c r="BK161" s="223">
        <f>ROUND(I161*H161,2)</f>
        <v>0</v>
      </c>
      <c r="BL161" s="20" t="s">
        <v>2732</v>
      </c>
      <c r="BM161" s="222" t="s">
        <v>5864</v>
      </c>
    </row>
    <row r="162" s="2" customFormat="1">
      <c r="A162" s="42"/>
      <c r="B162" s="43"/>
      <c r="C162" s="44"/>
      <c r="D162" s="224" t="s">
        <v>183</v>
      </c>
      <c r="E162" s="44"/>
      <c r="F162" s="225" t="s">
        <v>5865</v>
      </c>
      <c r="G162" s="44"/>
      <c r="H162" s="44"/>
      <c r="I162" s="226"/>
      <c r="J162" s="44"/>
      <c r="K162" s="44"/>
      <c r="L162" s="48"/>
      <c r="M162" s="227"/>
      <c r="N162" s="228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0" t="s">
        <v>183</v>
      </c>
      <c r="AU162" s="20" t="s">
        <v>82</v>
      </c>
    </row>
    <row r="163" s="2" customFormat="1" ht="16.5" customHeight="1">
      <c r="A163" s="42"/>
      <c r="B163" s="43"/>
      <c r="C163" s="211" t="s">
        <v>455</v>
      </c>
      <c r="D163" s="211" t="s">
        <v>176</v>
      </c>
      <c r="E163" s="212" t="s">
        <v>5866</v>
      </c>
      <c r="F163" s="213" t="s">
        <v>5867</v>
      </c>
      <c r="G163" s="214" t="s">
        <v>2731</v>
      </c>
      <c r="H163" s="215">
        <v>1</v>
      </c>
      <c r="I163" s="216"/>
      <c r="J163" s="217">
        <f>ROUND(I163*H163,2)</f>
        <v>0</v>
      </c>
      <c r="K163" s="213" t="s">
        <v>180</v>
      </c>
      <c r="L163" s="48"/>
      <c r="M163" s="218" t="s">
        <v>30</v>
      </c>
      <c r="N163" s="219" t="s">
        <v>44</v>
      </c>
      <c r="O163" s="88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22" t="s">
        <v>2732</v>
      </c>
      <c r="AT163" s="222" t="s">
        <v>176</v>
      </c>
      <c r="AU163" s="222" t="s">
        <v>82</v>
      </c>
      <c r="AY163" s="20" t="s">
        <v>175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20" t="s">
        <v>80</v>
      </c>
      <c r="BK163" s="223">
        <f>ROUND(I163*H163,2)</f>
        <v>0</v>
      </c>
      <c r="BL163" s="20" t="s">
        <v>2732</v>
      </c>
      <c r="BM163" s="222" t="s">
        <v>5868</v>
      </c>
    </row>
    <row r="164" s="2" customFormat="1">
      <c r="A164" s="42"/>
      <c r="B164" s="43"/>
      <c r="C164" s="44"/>
      <c r="D164" s="224" t="s">
        <v>183</v>
      </c>
      <c r="E164" s="44"/>
      <c r="F164" s="225" t="s">
        <v>5867</v>
      </c>
      <c r="G164" s="44"/>
      <c r="H164" s="44"/>
      <c r="I164" s="226"/>
      <c r="J164" s="44"/>
      <c r="K164" s="44"/>
      <c r="L164" s="48"/>
      <c r="M164" s="227"/>
      <c r="N164" s="228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0" t="s">
        <v>183</v>
      </c>
      <c r="AU164" s="20" t="s">
        <v>82</v>
      </c>
    </row>
    <row r="165" s="2" customFormat="1">
      <c r="A165" s="42"/>
      <c r="B165" s="43"/>
      <c r="C165" s="44"/>
      <c r="D165" s="229" t="s">
        <v>185</v>
      </c>
      <c r="E165" s="44"/>
      <c r="F165" s="230" t="s">
        <v>5869</v>
      </c>
      <c r="G165" s="44"/>
      <c r="H165" s="44"/>
      <c r="I165" s="226"/>
      <c r="J165" s="44"/>
      <c r="K165" s="44"/>
      <c r="L165" s="48"/>
      <c r="M165" s="227"/>
      <c r="N165" s="228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0" t="s">
        <v>185</v>
      </c>
      <c r="AU165" s="20" t="s">
        <v>82</v>
      </c>
    </row>
    <row r="166" s="2" customFormat="1" ht="16.5" customHeight="1">
      <c r="A166" s="42"/>
      <c r="B166" s="43"/>
      <c r="C166" s="211" t="s">
        <v>462</v>
      </c>
      <c r="D166" s="211" t="s">
        <v>176</v>
      </c>
      <c r="E166" s="212" t="s">
        <v>5870</v>
      </c>
      <c r="F166" s="213" t="s">
        <v>5871</v>
      </c>
      <c r="G166" s="214" t="s">
        <v>2731</v>
      </c>
      <c r="H166" s="215">
        <v>1</v>
      </c>
      <c r="I166" s="216"/>
      <c r="J166" s="217">
        <f>ROUND(I166*H166,2)</f>
        <v>0</v>
      </c>
      <c r="K166" s="213" t="s">
        <v>180</v>
      </c>
      <c r="L166" s="48"/>
      <c r="M166" s="218" t="s">
        <v>30</v>
      </c>
      <c r="N166" s="219" t="s">
        <v>44</v>
      </c>
      <c r="O166" s="88"/>
      <c r="P166" s="220">
        <f>O166*H166</f>
        <v>0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R166" s="222" t="s">
        <v>2732</v>
      </c>
      <c r="AT166" s="222" t="s">
        <v>176</v>
      </c>
      <c r="AU166" s="222" t="s">
        <v>82</v>
      </c>
      <c r="AY166" s="20" t="s">
        <v>175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20" t="s">
        <v>80</v>
      </c>
      <c r="BK166" s="223">
        <f>ROUND(I166*H166,2)</f>
        <v>0</v>
      </c>
      <c r="BL166" s="20" t="s">
        <v>2732</v>
      </c>
      <c r="BM166" s="222" t="s">
        <v>5872</v>
      </c>
    </row>
    <row r="167" s="2" customFormat="1">
      <c r="A167" s="42"/>
      <c r="B167" s="43"/>
      <c r="C167" s="44"/>
      <c r="D167" s="224" t="s">
        <v>183</v>
      </c>
      <c r="E167" s="44"/>
      <c r="F167" s="225" t="s">
        <v>5871</v>
      </c>
      <c r="G167" s="44"/>
      <c r="H167" s="44"/>
      <c r="I167" s="226"/>
      <c r="J167" s="44"/>
      <c r="K167" s="44"/>
      <c r="L167" s="48"/>
      <c r="M167" s="227"/>
      <c r="N167" s="228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0" t="s">
        <v>183</v>
      </c>
      <c r="AU167" s="20" t="s">
        <v>82</v>
      </c>
    </row>
    <row r="168" s="2" customFormat="1">
      <c r="A168" s="42"/>
      <c r="B168" s="43"/>
      <c r="C168" s="44"/>
      <c r="D168" s="229" t="s">
        <v>185</v>
      </c>
      <c r="E168" s="44"/>
      <c r="F168" s="230" t="s">
        <v>5873</v>
      </c>
      <c r="G168" s="44"/>
      <c r="H168" s="44"/>
      <c r="I168" s="226"/>
      <c r="J168" s="44"/>
      <c r="K168" s="44"/>
      <c r="L168" s="48"/>
      <c r="M168" s="227"/>
      <c r="N168" s="228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0" t="s">
        <v>185</v>
      </c>
      <c r="AU168" s="20" t="s">
        <v>82</v>
      </c>
    </row>
    <row r="169" s="2" customFormat="1" ht="16.5" customHeight="1">
      <c r="A169" s="42"/>
      <c r="B169" s="43"/>
      <c r="C169" s="211" t="s">
        <v>470</v>
      </c>
      <c r="D169" s="211" t="s">
        <v>176</v>
      </c>
      <c r="E169" s="212" t="s">
        <v>5874</v>
      </c>
      <c r="F169" s="213" t="s">
        <v>5875</v>
      </c>
      <c r="G169" s="214" t="s">
        <v>2731</v>
      </c>
      <c r="H169" s="215">
        <v>1</v>
      </c>
      <c r="I169" s="216"/>
      <c r="J169" s="217">
        <f>ROUND(I169*H169,2)</f>
        <v>0</v>
      </c>
      <c r="K169" s="213" t="s">
        <v>180</v>
      </c>
      <c r="L169" s="48"/>
      <c r="M169" s="218" t="s">
        <v>30</v>
      </c>
      <c r="N169" s="219" t="s">
        <v>44</v>
      </c>
      <c r="O169" s="88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22" t="s">
        <v>2732</v>
      </c>
      <c r="AT169" s="222" t="s">
        <v>176</v>
      </c>
      <c r="AU169" s="222" t="s">
        <v>82</v>
      </c>
      <c r="AY169" s="20" t="s">
        <v>175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0" t="s">
        <v>80</v>
      </c>
      <c r="BK169" s="223">
        <f>ROUND(I169*H169,2)</f>
        <v>0</v>
      </c>
      <c r="BL169" s="20" t="s">
        <v>2732</v>
      </c>
      <c r="BM169" s="222" t="s">
        <v>5876</v>
      </c>
    </row>
    <row r="170" s="2" customFormat="1">
      <c r="A170" s="42"/>
      <c r="B170" s="43"/>
      <c r="C170" s="44"/>
      <c r="D170" s="224" t="s">
        <v>183</v>
      </c>
      <c r="E170" s="44"/>
      <c r="F170" s="225" t="s">
        <v>5875</v>
      </c>
      <c r="G170" s="44"/>
      <c r="H170" s="44"/>
      <c r="I170" s="226"/>
      <c r="J170" s="44"/>
      <c r="K170" s="44"/>
      <c r="L170" s="48"/>
      <c r="M170" s="227"/>
      <c r="N170" s="228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0" t="s">
        <v>183</v>
      </c>
      <c r="AU170" s="20" t="s">
        <v>82</v>
      </c>
    </row>
    <row r="171" s="2" customFormat="1">
      <c r="A171" s="42"/>
      <c r="B171" s="43"/>
      <c r="C171" s="44"/>
      <c r="D171" s="229" t="s">
        <v>185</v>
      </c>
      <c r="E171" s="44"/>
      <c r="F171" s="230" t="s">
        <v>5877</v>
      </c>
      <c r="G171" s="44"/>
      <c r="H171" s="44"/>
      <c r="I171" s="226"/>
      <c r="J171" s="44"/>
      <c r="K171" s="44"/>
      <c r="L171" s="48"/>
      <c r="M171" s="227"/>
      <c r="N171" s="228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0" t="s">
        <v>185</v>
      </c>
      <c r="AU171" s="20" t="s">
        <v>82</v>
      </c>
    </row>
    <row r="172" s="2" customFormat="1" ht="16.5" customHeight="1">
      <c r="A172" s="42"/>
      <c r="B172" s="43"/>
      <c r="C172" s="211" t="s">
        <v>479</v>
      </c>
      <c r="D172" s="211" t="s">
        <v>176</v>
      </c>
      <c r="E172" s="212" t="s">
        <v>5878</v>
      </c>
      <c r="F172" s="213" t="s">
        <v>5879</v>
      </c>
      <c r="G172" s="214" t="s">
        <v>2731</v>
      </c>
      <c r="H172" s="215">
        <v>1</v>
      </c>
      <c r="I172" s="216"/>
      <c r="J172" s="217">
        <f>ROUND(I172*H172,2)</f>
        <v>0</v>
      </c>
      <c r="K172" s="213" t="s">
        <v>180</v>
      </c>
      <c r="L172" s="48"/>
      <c r="M172" s="218" t="s">
        <v>30</v>
      </c>
      <c r="N172" s="219" t="s">
        <v>44</v>
      </c>
      <c r="O172" s="88"/>
      <c r="P172" s="220">
        <f>O172*H172</f>
        <v>0</v>
      </c>
      <c r="Q172" s="220">
        <v>0</v>
      </c>
      <c r="R172" s="220">
        <f>Q172*H172</f>
        <v>0</v>
      </c>
      <c r="S172" s="220">
        <v>0</v>
      </c>
      <c r="T172" s="221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22" t="s">
        <v>2732</v>
      </c>
      <c r="AT172" s="222" t="s">
        <v>176</v>
      </c>
      <c r="AU172" s="222" t="s">
        <v>82</v>
      </c>
      <c r="AY172" s="20" t="s">
        <v>175</v>
      </c>
      <c r="BE172" s="223">
        <f>IF(N172="základní",J172,0)</f>
        <v>0</v>
      </c>
      <c r="BF172" s="223">
        <f>IF(N172="snížená",J172,0)</f>
        <v>0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20" t="s">
        <v>80</v>
      </c>
      <c r="BK172" s="223">
        <f>ROUND(I172*H172,2)</f>
        <v>0</v>
      </c>
      <c r="BL172" s="20" t="s">
        <v>2732</v>
      </c>
      <c r="BM172" s="222" t="s">
        <v>5880</v>
      </c>
    </row>
    <row r="173" s="2" customFormat="1">
      <c r="A173" s="42"/>
      <c r="B173" s="43"/>
      <c r="C173" s="44"/>
      <c r="D173" s="224" t="s">
        <v>183</v>
      </c>
      <c r="E173" s="44"/>
      <c r="F173" s="225" t="s">
        <v>5879</v>
      </c>
      <c r="G173" s="44"/>
      <c r="H173" s="44"/>
      <c r="I173" s="226"/>
      <c r="J173" s="44"/>
      <c r="K173" s="44"/>
      <c r="L173" s="48"/>
      <c r="M173" s="227"/>
      <c r="N173" s="228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0" t="s">
        <v>183</v>
      </c>
      <c r="AU173" s="20" t="s">
        <v>82</v>
      </c>
    </row>
    <row r="174" s="2" customFormat="1">
      <c r="A174" s="42"/>
      <c r="B174" s="43"/>
      <c r="C174" s="44"/>
      <c r="D174" s="229" t="s">
        <v>185</v>
      </c>
      <c r="E174" s="44"/>
      <c r="F174" s="230" t="s">
        <v>5881</v>
      </c>
      <c r="G174" s="44"/>
      <c r="H174" s="44"/>
      <c r="I174" s="226"/>
      <c r="J174" s="44"/>
      <c r="K174" s="44"/>
      <c r="L174" s="48"/>
      <c r="M174" s="227"/>
      <c r="N174" s="228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0" t="s">
        <v>185</v>
      </c>
      <c r="AU174" s="20" t="s">
        <v>82</v>
      </c>
    </row>
    <row r="175" s="2" customFormat="1">
      <c r="A175" s="42"/>
      <c r="B175" s="43"/>
      <c r="C175" s="44"/>
      <c r="D175" s="224" t="s">
        <v>311</v>
      </c>
      <c r="E175" s="44"/>
      <c r="F175" s="274" t="s">
        <v>5882</v>
      </c>
      <c r="G175" s="44"/>
      <c r="H175" s="44"/>
      <c r="I175" s="226"/>
      <c r="J175" s="44"/>
      <c r="K175" s="44"/>
      <c r="L175" s="48"/>
      <c r="M175" s="227"/>
      <c r="N175" s="228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0" t="s">
        <v>311</v>
      </c>
      <c r="AU175" s="20" t="s">
        <v>82</v>
      </c>
    </row>
    <row r="176" s="2" customFormat="1" ht="16.5" customHeight="1">
      <c r="A176" s="42"/>
      <c r="B176" s="43"/>
      <c r="C176" s="211" t="s">
        <v>486</v>
      </c>
      <c r="D176" s="211" t="s">
        <v>176</v>
      </c>
      <c r="E176" s="212" t="s">
        <v>5883</v>
      </c>
      <c r="F176" s="213" t="s">
        <v>5884</v>
      </c>
      <c r="G176" s="214" t="s">
        <v>2731</v>
      </c>
      <c r="H176" s="215">
        <v>1</v>
      </c>
      <c r="I176" s="216"/>
      <c r="J176" s="217">
        <f>ROUND(I176*H176,2)</f>
        <v>0</v>
      </c>
      <c r="K176" s="213" t="s">
        <v>180</v>
      </c>
      <c r="L176" s="48"/>
      <c r="M176" s="218" t="s">
        <v>30</v>
      </c>
      <c r="N176" s="219" t="s">
        <v>44</v>
      </c>
      <c r="O176" s="88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22" t="s">
        <v>2732</v>
      </c>
      <c r="AT176" s="222" t="s">
        <v>176</v>
      </c>
      <c r="AU176" s="222" t="s">
        <v>82</v>
      </c>
      <c r="AY176" s="20" t="s">
        <v>175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20" t="s">
        <v>80</v>
      </c>
      <c r="BK176" s="223">
        <f>ROUND(I176*H176,2)</f>
        <v>0</v>
      </c>
      <c r="BL176" s="20" t="s">
        <v>2732</v>
      </c>
      <c r="BM176" s="222" t="s">
        <v>5885</v>
      </c>
    </row>
    <row r="177" s="2" customFormat="1">
      <c r="A177" s="42"/>
      <c r="B177" s="43"/>
      <c r="C177" s="44"/>
      <c r="D177" s="224" t="s">
        <v>183</v>
      </c>
      <c r="E177" s="44"/>
      <c r="F177" s="225" t="s">
        <v>5884</v>
      </c>
      <c r="G177" s="44"/>
      <c r="H177" s="44"/>
      <c r="I177" s="226"/>
      <c r="J177" s="44"/>
      <c r="K177" s="44"/>
      <c r="L177" s="48"/>
      <c r="M177" s="227"/>
      <c r="N177" s="228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0" t="s">
        <v>183</v>
      </c>
      <c r="AU177" s="20" t="s">
        <v>82</v>
      </c>
    </row>
    <row r="178" s="2" customFormat="1">
      <c r="A178" s="42"/>
      <c r="B178" s="43"/>
      <c r="C178" s="44"/>
      <c r="D178" s="229" t="s">
        <v>185</v>
      </c>
      <c r="E178" s="44"/>
      <c r="F178" s="230" t="s">
        <v>5886</v>
      </c>
      <c r="G178" s="44"/>
      <c r="H178" s="44"/>
      <c r="I178" s="226"/>
      <c r="J178" s="44"/>
      <c r="K178" s="44"/>
      <c r="L178" s="48"/>
      <c r="M178" s="227"/>
      <c r="N178" s="228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0" t="s">
        <v>185</v>
      </c>
      <c r="AU178" s="20" t="s">
        <v>82</v>
      </c>
    </row>
    <row r="179" s="2" customFormat="1" ht="16.5" customHeight="1">
      <c r="A179" s="42"/>
      <c r="B179" s="43"/>
      <c r="C179" s="211" t="s">
        <v>497</v>
      </c>
      <c r="D179" s="275" t="s">
        <v>176</v>
      </c>
      <c r="E179" s="212" t="s">
        <v>5887</v>
      </c>
      <c r="F179" s="213" t="s">
        <v>30</v>
      </c>
      <c r="G179" s="214" t="s">
        <v>630</v>
      </c>
      <c r="H179" s="215">
        <v>1</v>
      </c>
      <c r="I179" s="216"/>
      <c r="J179" s="217">
        <f>ROUND(I179*H179,2)</f>
        <v>0</v>
      </c>
      <c r="K179" s="213" t="s">
        <v>30</v>
      </c>
      <c r="L179" s="48"/>
      <c r="M179" s="218" t="s">
        <v>30</v>
      </c>
      <c r="N179" s="219" t="s">
        <v>44</v>
      </c>
      <c r="O179" s="88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22" t="s">
        <v>2732</v>
      </c>
      <c r="AT179" s="222" t="s">
        <v>176</v>
      </c>
      <c r="AU179" s="222" t="s">
        <v>82</v>
      </c>
      <c r="AY179" s="20" t="s">
        <v>175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20" t="s">
        <v>80</v>
      </c>
      <c r="BK179" s="223">
        <f>ROUND(I179*H179,2)</f>
        <v>0</v>
      </c>
      <c r="BL179" s="20" t="s">
        <v>2732</v>
      </c>
      <c r="BM179" s="222" t="s">
        <v>5888</v>
      </c>
    </row>
    <row r="180" s="2" customFormat="1">
      <c r="A180" s="42"/>
      <c r="B180" s="43"/>
      <c r="C180" s="44"/>
      <c r="D180" s="224" t="s">
        <v>183</v>
      </c>
      <c r="E180" s="44"/>
      <c r="F180" s="225" t="s">
        <v>5889</v>
      </c>
      <c r="G180" s="44"/>
      <c r="H180" s="44"/>
      <c r="I180" s="226"/>
      <c r="J180" s="44"/>
      <c r="K180" s="44"/>
      <c r="L180" s="48"/>
      <c r="M180" s="227"/>
      <c r="N180" s="228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0" t="s">
        <v>183</v>
      </c>
      <c r="AU180" s="20" t="s">
        <v>82</v>
      </c>
    </row>
    <row r="181" s="2" customFormat="1" ht="16.5" customHeight="1">
      <c r="A181" s="42"/>
      <c r="B181" s="43"/>
      <c r="C181" s="211" t="s">
        <v>505</v>
      </c>
      <c r="D181" s="211" t="s">
        <v>176</v>
      </c>
      <c r="E181" s="212" t="s">
        <v>5890</v>
      </c>
      <c r="F181" s="213" t="s">
        <v>30</v>
      </c>
      <c r="G181" s="214" t="s">
        <v>630</v>
      </c>
      <c r="H181" s="215">
        <v>1</v>
      </c>
      <c r="I181" s="216"/>
      <c r="J181" s="217">
        <f>ROUND(I181*H181,2)</f>
        <v>0</v>
      </c>
      <c r="K181" s="213" t="s">
        <v>30</v>
      </c>
      <c r="L181" s="48"/>
      <c r="M181" s="218" t="s">
        <v>30</v>
      </c>
      <c r="N181" s="219" t="s">
        <v>44</v>
      </c>
      <c r="O181" s="88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22" t="s">
        <v>2732</v>
      </c>
      <c r="AT181" s="222" t="s">
        <v>176</v>
      </c>
      <c r="AU181" s="222" t="s">
        <v>82</v>
      </c>
      <c r="AY181" s="20" t="s">
        <v>175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0" t="s">
        <v>80</v>
      </c>
      <c r="BK181" s="223">
        <f>ROUND(I181*H181,2)</f>
        <v>0</v>
      </c>
      <c r="BL181" s="20" t="s">
        <v>2732</v>
      </c>
      <c r="BM181" s="222" t="s">
        <v>5891</v>
      </c>
    </row>
    <row r="182" s="2" customFormat="1">
      <c r="A182" s="42"/>
      <c r="B182" s="43"/>
      <c r="C182" s="44"/>
      <c r="D182" s="224" t="s">
        <v>183</v>
      </c>
      <c r="E182" s="44"/>
      <c r="F182" s="225" t="s">
        <v>5892</v>
      </c>
      <c r="G182" s="44"/>
      <c r="H182" s="44"/>
      <c r="I182" s="226"/>
      <c r="J182" s="44"/>
      <c r="K182" s="44"/>
      <c r="L182" s="48"/>
      <c r="M182" s="227"/>
      <c r="N182" s="228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0" t="s">
        <v>183</v>
      </c>
      <c r="AU182" s="20" t="s">
        <v>82</v>
      </c>
    </row>
    <row r="183" s="11" customFormat="1" ht="22.8" customHeight="1">
      <c r="A183" s="11"/>
      <c r="B183" s="197"/>
      <c r="C183" s="198"/>
      <c r="D183" s="199" t="s">
        <v>72</v>
      </c>
      <c r="E183" s="285" t="s">
        <v>5893</v>
      </c>
      <c r="F183" s="285" t="s">
        <v>5894</v>
      </c>
      <c r="G183" s="198"/>
      <c r="H183" s="198"/>
      <c r="I183" s="201"/>
      <c r="J183" s="286">
        <f>BK183</f>
        <v>0</v>
      </c>
      <c r="K183" s="198"/>
      <c r="L183" s="203"/>
      <c r="M183" s="204"/>
      <c r="N183" s="205"/>
      <c r="O183" s="205"/>
      <c r="P183" s="206">
        <f>SUM(P184:P186)</f>
        <v>0</v>
      </c>
      <c r="Q183" s="205"/>
      <c r="R183" s="206">
        <f>SUM(R184:R186)</f>
        <v>0</v>
      </c>
      <c r="S183" s="205"/>
      <c r="T183" s="207">
        <f>SUM(T184:T186)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8" t="s">
        <v>214</v>
      </c>
      <c r="AT183" s="209" t="s">
        <v>72</v>
      </c>
      <c r="AU183" s="209" t="s">
        <v>80</v>
      </c>
      <c r="AY183" s="208" t="s">
        <v>175</v>
      </c>
      <c r="BK183" s="210">
        <f>SUM(BK184:BK186)</f>
        <v>0</v>
      </c>
    </row>
    <row r="184" s="2" customFormat="1" ht="16.5" customHeight="1">
      <c r="A184" s="42"/>
      <c r="B184" s="43"/>
      <c r="C184" s="211" t="s">
        <v>512</v>
      </c>
      <c r="D184" s="211" t="s">
        <v>176</v>
      </c>
      <c r="E184" s="212" t="s">
        <v>5895</v>
      </c>
      <c r="F184" s="213" t="s">
        <v>5896</v>
      </c>
      <c r="G184" s="214" t="s">
        <v>2731</v>
      </c>
      <c r="H184" s="215">
        <v>1</v>
      </c>
      <c r="I184" s="216"/>
      <c r="J184" s="217">
        <f>ROUND(I184*H184,2)</f>
        <v>0</v>
      </c>
      <c r="K184" s="213" t="s">
        <v>180</v>
      </c>
      <c r="L184" s="48"/>
      <c r="M184" s="218" t="s">
        <v>30</v>
      </c>
      <c r="N184" s="219" t="s">
        <v>44</v>
      </c>
      <c r="O184" s="88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22" t="s">
        <v>2732</v>
      </c>
      <c r="AT184" s="222" t="s">
        <v>176</v>
      </c>
      <c r="AU184" s="222" t="s">
        <v>82</v>
      </c>
      <c r="AY184" s="20" t="s">
        <v>175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20" t="s">
        <v>80</v>
      </c>
      <c r="BK184" s="223">
        <f>ROUND(I184*H184,2)</f>
        <v>0</v>
      </c>
      <c r="BL184" s="20" t="s">
        <v>2732</v>
      </c>
      <c r="BM184" s="222" t="s">
        <v>5897</v>
      </c>
    </row>
    <row r="185" s="2" customFormat="1">
      <c r="A185" s="42"/>
      <c r="B185" s="43"/>
      <c r="C185" s="44"/>
      <c r="D185" s="224" t="s">
        <v>183</v>
      </c>
      <c r="E185" s="44"/>
      <c r="F185" s="225" t="s">
        <v>5896</v>
      </c>
      <c r="G185" s="44"/>
      <c r="H185" s="44"/>
      <c r="I185" s="226"/>
      <c r="J185" s="44"/>
      <c r="K185" s="44"/>
      <c r="L185" s="48"/>
      <c r="M185" s="227"/>
      <c r="N185" s="228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0" t="s">
        <v>183</v>
      </c>
      <c r="AU185" s="20" t="s">
        <v>82</v>
      </c>
    </row>
    <row r="186" s="2" customFormat="1">
      <c r="A186" s="42"/>
      <c r="B186" s="43"/>
      <c r="C186" s="44"/>
      <c r="D186" s="229" t="s">
        <v>185</v>
      </c>
      <c r="E186" s="44"/>
      <c r="F186" s="230" t="s">
        <v>5898</v>
      </c>
      <c r="G186" s="44"/>
      <c r="H186" s="44"/>
      <c r="I186" s="226"/>
      <c r="J186" s="44"/>
      <c r="K186" s="44"/>
      <c r="L186" s="48"/>
      <c r="M186" s="276"/>
      <c r="N186" s="277"/>
      <c r="O186" s="278"/>
      <c r="P186" s="278"/>
      <c r="Q186" s="278"/>
      <c r="R186" s="278"/>
      <c r="S186" s="278"/>
      <c r="T186" s="27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0" t="s">
        <v>185</v>
      </c>
      <c r="AU186" s="20" t="s">
        <v>82</v>
      </c>
    </row>
    <row r="187" s="2" customFormat="1" ht="6.96" customHeight="1">
      <c r="A187" s="42"/>
      <c r="B187" s="63"/>
      <c r="C187" s="64"/>
      <c r="D187" s="64"/>
      <c r="E187" s="64"/>
      <c r="F187" s="64"/>
      <c r="G187" s="64"/>
      <c r="H187" s="64"/>
      <c r="I187" s="64"/>
      <c r="J187" s="64"/>
      <c r="K187" s="64"/>
      <c r="L187" s="48"/>
      <c r="M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</row>
  </sheetData>
  <sheetProtection sheet="1" autoFilter="0" formatColumns="0" formatRows="0" objects="1" scenarios="1" spinCount="100000" saltValue="m8VA79VgOjtf4lfTnZxBq/6IrlD3qLDqLEpzKsChbH5OeyUM60gNMQUbyIjZW7eA0IGeemzC+DLROXrHO6PHGw==" hashValue="JWSKz0R6M1RQfMZkIvfGsWH3zymR82QsC+i19+B486gtIBDp0+rUiKWQo+q3ZU0HNqeqGp486k76+sz1/8Awjw==" algorithmName="SHA-512" password="CC35"/>
  <autoFilter ref="C88:K1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145" r:id="rId1" display="https://podminky.urs.cz/item/CS_URS_2024_01/031303000"/>
    <hyperlink ref="F151" r:id="rId2" display="https://podminky.urs.cz/item/CS_URS_2024_01/033002000"/>
    <hyperlink ref="F154" r:id="rId3" display="https://podminky.urs.cz/item/CS_URS_2024_01/034103000"/>
    <hyperlink ref="F165" r:id="rId4" display="https://podminky.urs.cz/item/CS_URS_2024_01/034203000"/>
    <hyperlink ref="F168" r:id="rId5" display="https://podminky.urs.cz/item/CS_URS_2024_01/034303000"/>
    <hyperlink ref="F171" r:id="rId6" display="https://podminky.urs.cz/item/CS_URS_2024_01/034403000"/>
    <hyperlink ref="F174" r:id="rId7" display="https://podminky.urs.cz/item/CS_URS_2024_01/034503000"/>
    <hyperlink ref="F178" r:id="rId8" display="https://podminky.urs.cz/item/CS_URS_2024_01/039002000"/>
    <hyperlink ref="F186" r:id="rId9" display="https://podminky.urs.cz/item/CS_URS_2024_01/071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2" customWidth="1"/>
    <col min="2" max="2" width="1.667969" style="302" customWidth="1"/>
    <col min="3" max="4" width="5" style="302" customWidth="1"/>
    <col min="5" max="5" width="11.66016" style="302" customWidth="1"/>
    <col min="6" max="6" width="9.160156" style="302" customWidth="1"/>
    <col min="7" max="7" width="5" style="302" customWidth="1"/>
    <col min="8" max="8" width="77.83203" style="302" customWidth="1"/>
    <col min="9" max="10" width="20" style="302" customWidth="1"/>
    <col min="11" max="11" width="1.667969" style="302" customWidth="1"/>
  </cols>
  <sheetData>
    <row r="1" s="1" customFormat="1" ht="37.5" customHeight="1"/>
    <row r="2" s="1" customFormat="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7" customFormat="1" ht="45" customHeight="1">
      <c r="B3" s="306"/>
      <c r="C3" s="307" t="s">
        <v>5899</v>
      </c>
      <c r="D3" s="307"/>
      <c r="E3" s="307"/>
      <c r="F3" s="307"/>
      <c r="G3" s="307"/>
      <c r="H3" s="307"/>
      <c r="I3" s="307"/>
      <c r="J3" s="307"/>
      <c r="K3" s="308"/>
    </row>
    <row r="4" s="1" customFormat="1" ht="25.5" customHeight="1">
      <c r="B4" s="309"/>
      <c r="C4" s="310" t="s">
        <v>5900</v>
      </c>
      <c r="D4" s="310"/>
      <c r="E4" s="310"/>
      <c r="F4" s="310"/>
      <c r="G4" s="310"/>
      <c r="H4" s="310"/>
      <c r="I4" s="310"/>
      <c r="J4" s="310"/>
      <c r="K4" s="311"/>
    </row>
    <row r="5" s="1" customFormat="1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s="1" customFormat="1" ht="15" customHeight="1">
      <c r="B6" s="309"/>
      <c r="C6" s="313" t="s">
        <v>5901</v>
      </c>
      <c r="D6" s="313"/>
      <c r="E6" s="313"/>
      <c r="F6" s="313"/>
      <c r="G6" s="313"/>
      <c r="H6" s="313"/>
      <c r="I6" s="313"/>
      <c r="J6" s="313"/>
      <c r="K6" s="311"/>
    </row>
    <row r="7" s="1" customFormat="1" ht="15" customHeight="1">
      <c r="B7" s="314"/>
      <c r="C7" s="313" t="s">
        <v>5902</v>
      </c>
      <c r="D7" s="313"/>
      <c r="E7" s="313"/>
      <c r="F7" s="313"/>
      <c r="G7" s="313"/>
      <c r="H7" s="313"/>
      <c r="I7" s="313"/>
      <c r="J7" s="313"/>
      <c r="K7" s="311"/>
    </row>
    <row r="8" s="1" customFormat="1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s="1" customFormat="1" ht="15" customHeight="1">
      <c r="B9" s="314"/>
      <c r="C9" s="313" t="s">
        <v>5903</v>
      </c>
      <c r="D9" s="313"/>
      <c r="E9" s="313"/>
      <c r="F9" s="313"/>
      <c r="G9" s="313"/>
      <c r="H9" s="313"/>
      <c r="I9" s="313"/>
      <c r="J9" s="313"/>
      <c r="K9" s="311"/>
    </row>
    <row r="10" s="1" customFormat="1" ht="15" customHeight="1">
      <c r="B10" s="314"/>
      <c r="C10" s="313"/>
      <c r="D10" s="313" t="s">
        <v>5904</v>
      </c>
      <c r="E10" s="313"/>
      <c r="F10" s="313"/>
      <c r="G10" s="313"/>
      <c r="H10" s="313"/>
      <c r="I10" s="313"/>
      <c r="J10" s="313"/>
      <c r="K10" s="311"/>
    </row>
    <row r="11" s="1" customFormat="1" ht="15" customHeight="1">
      <c r="B11" s="314"/>
      <c r="C11" s="315"/>
      <c r="D11" s="313" t="s">
        <v>5905</v>
      </c>
      <c r="E11" s="313"/>
      <c r="F11" s="313"/>
      <c r="G11" s="313"/>
      <c r="H11" s="313"/>
      <c r="I11" s="313"/>
      <c r="J11" s="313"/>
      <c r="K11" s="311"/>
    </row>
    <row r="12" s="1" customFormat="1" ht="15" customHeight="1">
      <c r="B12" s="314"/>
      <c r="C12" s="315"/>
      <c r="D12" s="313"/>
      <c r="E12" s="313"/>
      <c r="F12" s="313"/>
      <c r="G12" s="313"/>
      <c r="H12" s="313"/>
      <c r="I12" s="313"/>
      <c r="J12" s="313"/>
      <c r="K12" s="311"/>
    </row>
    <row r="13" s="1" customFormat="1" ht="15" customHeight="1">
      <c r="B13" s="314"/>
      <c r="C13" s="315"/>
      <c r="D13" s="316" t="s">
        <v>5906</v>
      </c>
      <c r="E13" s="313"/>
      <c r="F13" s="313"/>
      <c r="G13" s="313"/>
      <c r="H13" s="313"/>
      <c r="I13" s="313"/>
      <c r="J13" s="313"/>
      <c r="K13" s="311"/>
    </row>
    <row r="14" s="1" customFormat="1" ht="12.75" customHeight="1">
      <c r="B14" s="314"/>
      <c r="C14" s="315"/>
      <c r="D14" s="315"/>
      <c r="E14" s="315"/>
      <c r="F14" s="315"/>
      <c r="G14" s="315"/>
      <c r="H14" s="315"/>
      <c r="I14" s="315"/>
      <c r="J14" s="315"/>
      <c r="K14" s="311"/>
    </row>
    <row r="15" s="1" customFormat="1" ht="15" customHeight="1">
      <c r="B15" s="314"/>
      <c r="C15" s="315"/>
      <c r="D15" s="313" t="s">
        <v>5907</v>
      </c>
      <c r="E15" s="313"/>
      <c r="F15" s="313"/>
      <c r="G15" s="313"/>
      <c r="H15" s="313"/>
      <c r="I15" s="313"/>
      <c r="J15" s="313"/>
      <c r="K15" s="311"/>
    </row>
    <row r="16" s="1" customFormat="1" ht="15" customHeight="1">
      <c r="B16" s="314"/>
      <c r="C16" s="315"/>
      <c r="D16" s="313" t="s">
        <v>5908</v>
      </c>
      <c r="E16" s="313"/>
      <c r="F16" s="313"/>
      <c r="G16" s="313"/>
      <c r="H16" s="313"/>
      <c r="I16" s="313"/>
      <c r="J16" s="313"/>
      <c r="K16" s="311"/>
    </row>
    <row r="17" s="1" customFormat="1" ht="15" customHeight="1">
      <c r="B17" s="314"/>
      <c r="C17" s="315"/>
      <c r="D17" s="313" t="s">
        <v>5909</v>
      </c>
      <c r="E17" s="313"/>
      <c r="F17" s="313"/>
      <c r="G17" s="313"/>
      <c r="H17" s="313"/>
      <c r="I17" s="313"/>
      <c r="J17" s="313"/>
      <c r="K17" s="311"/>
    </row>
    <row r="18" s="1" customFormat="1" ht="15" customHeight="1">
      <c r="B18" s="314"/>
      <c r="C18" s="315"/>
      <c r="D18" s="315"/>
      <c r="E18" s="317" t="s">
        <v>79</v>
      </c>
      <c r="F18" s="313" t="s">
        <v>5910</v>
      </c>
      <c r="G18" s="313"/>
      <c r="H18" s="313"/>
      <c r="I18" s="313"/>
      <c r="J18" s="313"/>
      <c r="K18" s="311"/>
    </row>
    <row r="19" s="1" customFormat="1" ht="15" customHeight="1">
      <c r="B19" s="314"/>
      <c r="C19" s="315"/>
      <c r="D19" s="315"/>
      <c r="E19" s="317" t="s">
        <v>5911</v>
      </c>
      <c r="F19" s="313" t="s">
        <v>5912</v>
      </c>
      <c r="G19" s="313"/>
      <c r="H19" s="313"/>
      <c r="I19" s="313"/>
      <c r="J19" s="313"/>
      <c r="K19" s="311"/>
    </row>
    <row r="20" s="1" customFormat="1" ht="15" customHeight="1">
      <c r="B20" s="314"/>
      <c r="C20" s="315"/>
      <c r="D20" s="315"/>
      <c r="E20" s="317" t="s">
        <v>5913</v>
      </c>
      <c r="F20" s="313" t="s">
        <v>5914</v>
      </c>
      <c r="G20" s="313"/>
      <c r="H20" s="313"/>
      <c r="I20" s="313"/>
      <c r="J20" s="313"/>
      <c r="K20" s="311"/>
    </row>
    <row r="21" s="1" customFormat="1" ht="15" customHeight="1">
      <c r="B21" s="314"/>
      <c r="C21" s="315"/>
      <c r="D21" s="315"/>
      <c r="E21" s="317" t="s">
        <v>5915</v>
      </c>
      <c r="F21" s="313" t="s">
        <v>5916</v>
      </c>
      <c r="G21" s="313"/>
      <c r="H21" s="313"/>
      <c r="I21" s="313"/>
      <c r="J21" s="313"/>
      <c r="K21" s="311"/>
    </row>
    <row r="22" s="1" customFormat="1" ht="15" customHeight="1">
      <c r="B22" s="314"/>
      <c r="C22" s="315"/>
      <c r="D22" s="315"/>
      <c r="E22" s="317" t="s">
        <v>625</v>
      </c>
      <c r="F22" s="313" t="s">
        <v>626</v>
      </c>
      <c r="G22" s="313"/>
      <c r="H22" s="313"/>
      <c r="I22" s="313"/>
      <c r="J22" s="313"/>
      <c r="K22" s="311"/>
    </row>
    <row r="23" s="1" customFormat="1" ht="15" customHeight="1">
      <c r="B23" s="314"/>
      <c r="C23" s="315"/>
      <c r="D23" s="315"/>
      <c r="E23" s="317" t="s">
        <v>86</v>
      </c>
      <c r="F23" s="313" t="s">
        <v>5917</v>
      </c>
      <c r="G23" s="313"/>
      <c r="H23" s="313"/>
      <c r="I23" s="313"/>
      <c r="J23" s="313"/>
      <c r="K23" s="311"/>
    </row>
    <row r="24" s="1" customFormat="1" ht="12.75" customHeight="1">
      <c r="B24" s="314"/>
      <c r="C24" s="315"/>
      <c r="D24" s="315"/>
      <c r="E24" s="315"/>
      <c r="F24" s="315"/>
      <c r="G24" s="315"/>
      <c r="H24" s="315"/>
      <c r="I24" s="315"/>
      <c r="J24" s="315"/>
      <c r="K24" s="311"/>
    </row>
    <row r="25" s="1" customFormat="1" ht="15" customHeight="1">
      <c r="B25" s="314"/>
      <c r="C25" s="313" t="s">
        <v>5918</v>
      </c>
      <c r="D25" s="313"/>
      <c r="E25" s="313"/>
      <c r="F25" s="313"/>
      <c r="G25" s="313"/>
      <c r="H25" s="313"/>
      <c r="I25" s="313"/>
      <c r="J25" s="313"/>
      <c r="K25" s="311"/>
    </row>
    <row r="26" s="1" customFormat="1" ht="15" customHeight="1">
      <c r="B26" s="314"/>
      <c r="C26" s="313" t="s">
        <v>5919</v>
      </c>
      <c r="D26" s="313"/>
      <c r="E26" s="313"/>
      <c r="F26" s="313"/>
      <c r="G26" s="313"/>
      <c r="H26" s="313"/>
      <c r="I26" s="313"/>
      <c r="J26" s="313"/>
      <c r="K26" s="311"/>
    </row>
    <row r="27" s="1" customFormat="1" ht="15" customHeight="1">
      <c r="B27" s="314"/>
      <c r="C27" s="313"/>
      <c r="D27" s="313" t="s">
        <v>5920</v>
      </c>
      <c r="E27" s="313"/>
      <c r="F27" s="313"/>
      <c r="G27" s="313"/>
      <c r="H27" s="313"/>
      <c r="I27" s="313"/>
      <c r="J27" s="313"/>
      <c r="K27" s="311"/>
    </row>
    <row r="28" s="1" customFormat="1" ht="15" customHeight="1">
      <c r="B28" s="314"/>
      <c r="C28" s="315"/>
      <c r="D28" s="313" t="s">
        <v>5921</v>
      </c>
      <c r="E28" s="313"/>
      <c r="F28" s="313"/>
      <c r="G28" s="313"/>
      <c r="H28" s="313"/>
      <c r="I28" s="313"/>
      <c r="J28" s="313"/>
      <c r="K28" s="311"/>
    </row>
    <row r="29" s="1" customFormat="1" ht="12.75" customHeight="1">
      <c r="B29" s="314"/>
      <c r="C29" s="315"/>
      <c r="D29" s="315"/>
      <c r="E29" s="315"/>
      <c r="F29" s="315"/>
      <c r="G29" s="315"/>
      <c r="H29" s="315"/>
      <c r="I29" s="315"/>
      <c r="J29" s="315"/>
      <c r="K29" s="311"/>
    </row>
    <row r="30" s="1" customFormat="1" ht="15" customHeight="1">
      <c r="B30" s="314"/>
      <c r="C30" s="315"/>
      <c r="D30" s="313" t="s">
        <v>5922</v>
      </c>
      <c r="E30" s="313"/>
      <c r="F30" s="313"/>
      <c r="G30" s="313"/>
      <c r="H30" s="313"/>
      <c r="I30" s="313"/>
      <c r="J30" s="313"/>
      <c r="K30" s="311"/>
    </row>
    <row r="31" s="1" customFormat="1" ht="15" customHeight="1">
      <c r="B31" s="314"/>
      <c r="C31" s="315"/>
      <c r="D31" s="313" t="s">
        <v>5923</v>
      </c>
      <c r="E31" s="313"/>
      <c r="F31" s="313"/>
      <c r="G31" s="313"/>
      <c r="H31" s="313"/>
      <c r="I31" s="313"/>
      <c r="J31" s="313"/>
      <c r="K31" s="311"/>
    </row>
    <row r="32" s="1" customFormat="1" ht="12.75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1"/>
    </row>
    <row r="33" s="1" customFormat="1" ht="15" customHeight="1">
      <c r="B33" s="314"/>
      <c r="C33" s="315"/>
      <c r="D33" s="313" t="s">
        <v>5924</v>
      </c>
      <c r="E33" s="313"/>
      <c r="F33" s="313"/>
      <c r="G33" s="313"/>
      <c r="H33" s="313"/>
      <c r="I33" s="313"/>
      <c r="J33" s="313"/>
      <c r="K33" s="311"/>
    </row>
    <row r="34" s="1" customFormat="1" ht="15" customHeight="1">
      <c r="B34" s="314"/>
      <c r="C34" s="315"/>
      <c r="D34" s="313" t="s">
        <v>5925</v>
      </c>
      <c r="E34" s="313"/>
      <c r="F34" s="313"/>
      <c r="G34" s="313"/>
      <c r="H34" s="313"/>
      <c r="I34" s="313"/>
      <c r="J34" s="313"/>
      <c r="K34" s="311"/>
    </row>
    <row r="35" s="1" customFormat="1" ht="15" customHeight="1">
      <c r="B35" s="314"/>
      <c r="C35" s="315"/>
      <c r="D35" s="313" t="s">
        <v>5926</v>
      </c>
      <c r="E35" s="313"/>
      <c r="F35" s="313"/>
      <c r="G35" s="313"/>
      <c r="H35" s="313"/>
      <c r="I35" s="313"/>
      <c r="J35" s="313"/>
      <c r="K35" s="311"/>
    </row>
    <row r="36" s="1" customFormat="1" ht="15" customHeight="1">
      <c r="B36" s="314"/>
      <c r="C36" s="315"/>
      <c r="D36" s="313"/>
      <c r="E36" s="316" t="s">
        <v>162</v>
      </c>
      <c r="F36" s="313"/>
      <c r="G36" s="313" t="s">
        <v>5927</v>
      </c>
      <c r="H36" s="313"/>
      <c r="I36" s="313"/>
      <c r="J36" s="313"/>
      <c r="K36" s="311"/>
    </row>
    <row r="37" s="1" customFormat="1" ht="30.75" customHeight="1">
      <c r="B37" s="314"/>
      <c r="C37" s="315"/>
      <c r="D37" s="313"/>
      <c r="E37" s="316" t="s">
        <v>5928</v>
      </c>
      <c r="F37" s="313"/>
      <c r="G37" s="313" t="s">
        <v>5929</v>
      </c>
      <c r="H37" s="313"/>
      <c r="I37" s="313"/>
      <c r="J37" s="313"/>
      <c r="K37" s="311"/>
    </row>
    <row r="38" s="1" customFormat="1" ht="15" customHeight="1">
      <c r="B38" s="314"/>
      <c r="C38" s="315"/>
      <c r="D38" s="313"/>
      <c r="E38" s="316" t="s">
        <v>54</v>
      </c>
      <c r="F38" s="313"/>
      <c r="G38" s="313" t="s">
        <v>5930</v>
      </c>
      <c r="H38" s="313"/>
      <c r="I38" s="313"/>
      <c r="J38" s="313"/>
      <c r="K38" s="311"/>
    </row>
    <row r="39" s="1" customFormat="1" ht="15" customHeight="1">
      <c r="B39" s="314"/>
      <c r="C39" s="315"/>
      <c r="D39" s="313"/>
      <c r="E39" s="316" t="s">
        <v>55</v>
      </c>
      <c r="F39" s="313"/>
      <c r="G39" s="313" t="s">
        <v>5931</v>
      </c>
      <c r="H39" s="313"/>
      <c r="I39" s="313"/>
      <c r="J39" s="313"/>
      <c r="K39" s="311"/>
    </row>
    <row r="40" s="1" customFormat="1" ht="15" customHeight="1">
      <c r="B40" s="314"/>
      <c r="C40" s="315"/>
      <c r="D40" s="313"/>
      <c r="E40" s="316" t="s">
        <v>163</v>
      </c>
      <c r="F40" s="313"/>
      <c r="G40" s="313" t="s">
        <v>5932</v>
      </c>
      <c r="H40" s="313"/>
      <c r="I40" s="313"/>
      <c r="J40" s="313"/>
      <c r="K40" s="311"/>
    </row>
    <row r="41" s="1" customFormat="1" ht="15" customHeight="1">
      <c r="B41" s="314"/>
      <c r="C41" s="315"/>
      <c r="D41" s="313"/>
      <c r="E41" s="316" t="s">
        <v>164</v>
      </c>
      <c r="F41" s="313"/>
      <c r="G41" s="313" t="s">
        <v>5933</v>
      </c>
      <c r="H41" s="313"/>
      <c r="I41" s="313"/>
      <c r="J41" s="313"/>
      <c r="K41" s="311"/>
    </row>
    <row r="42" s="1" customFormat="1" ht="15" customHeight="1">
      <c r="B42" s="314"/>
      <c r="C42" s="315"/>
      <c r="D42" s="313"/>
      <c r="E42" s="316" t="s">
        <v>5934</v>
      </c>
      <c r="F42" s="313"/>
      <c r="G42" s="313" t="s">
        <v>5935</v>
      </c>
      <c r="H42" s="313"/>
      <c r="I42" s="313"/>
      <c r="J42" s="313"/>
      <c r="K42" s="311"/>
    </row>
    <row r="43" s="1" customFormat="1" ht="15" customHeight="1">
      <c r="B43" s="314"/>
      <c r="C43" s="315"/>
      <c r="D43" s="313"/>
      <c r="E43" s="316"/>
      <c r="F43" s="313"/>
      <c r="G43" s="313" t="s">
        <v>5936</v>
      </c>
      <c r="H43" s="313"/>
      <c r="I43" s="313"/>
      <c r="J43" s="313"/>
      <c r="K43" s="311"/>
    </row>
    <row r="44" s="1" customFormat="1" ht="15" customHeight="1">
      <c r="B44" s="314"/>
      <c r="C44" s="315"/>
      <c r="D44" s="313"/>
      <c r="E44" s="316" t="s">
        <v>5937</v>
      </c>
      <c r="F44" s="313"/>
      <c r="G44" s="313" t="s">
        <v>5938</v>
      </c>
      <c r="H44" s="313"/>
      <c r="I44" s="313"/>
      <c r="J44" s="313"/>
      <c r="K44" s="311"/>
    </row>
    <row r="45" s="1" customFormat="1" ht="15" customHeight="1">
      <c r="B45" s="314"/>
      <c r="C45" s="315"/>
      <c r="D45" s="313"/>
      <c r="E45" s="316" t="s">
        <v>166</v>
      </c>
      <c r="F45" s="313"/>
      <c r="G45" s="313" t="s">
        <v>5939</v>
      </c>
      <c r="H45" s="313"/>
      <c r="I45" s="313"/>
      <c r="J45" s="313"/>
      <c r="K45" s="311"/>
    </row>
    <row r="46" s="1" customFormat="1" ht="12.75" customHeight="1">
      <c r="B46" s="314"/>
      <c r="C46" s="315"/>
      <c r="D46" s="313"/>
      <c r="E46" s="313"/>
      <c r="F46" s="313"/>
      <c r="G46" s="313"/>
      <c r="H46" s="313"/>
      <c r="I46" s="313"/>
      <c r="J46" s="313"/>
      <c r="K46" s="311"/>
    </row>
    <row r="47" s="1" customFormat="1" ht="15" customHeight="1">
      <c r="B47" s="314"/>
      <c r="C47" s="315"/>
      <c r="D47" s="313" t="s">
        <v>5940</v>
      </c>
      <c r="E47" s="313"/>
      <c r="F47" s="313"/>
      <c r="G47" s="313"/>
      <c r="H47" s="313"/>
      <c r="I47" s="313"/>
      <c r="J47" s="313"/>
      <c r="K47" s="311"/>
    </row>
    <row r="48" s="1" customFormat="1" ht="15" customHeight="1">
      <c r="B48" s="314"/>
      <c r="C48" s="315"/>
      <c r="D48" s="315"/>
      <c r="E48" s="313" t="s">
        <v>5941</v>
      </c>
      <c r="F48" s="313"/>
      <c r="G48" s="313"/>
      <c r="H48" s="313"/>
      <c r="I48" s="313"/>
      <c r="J48" s="313"/>
      <c r="K48" s="311"/>
    </row>
    <row r="49" s="1" customFormat="1" ht="15" customHeight="1">
      <c r="B49" s="314"/>
      <c r="C49" s="315"/>
      <c r="D49" s="315"/>
      <c r="E49" s="313" t="s">
        <v>5942</v>
      </c>
      <c r="F49" s="313"/>
      <c r="G49" s="313"/>
      <c r="H49" s="313"/>
      <c r="I49" s="313"/>
      <c r="J49" s="313"/>
      <c r="K49" s="311"/>
    </row>
    <row r="50" s="1" customFormat="1" ht="15" customHeight="1">
      <c r="B50" s="314"/>
      <c r="C50" s="315"/>
      <c r="D50" s="315"/>
      <c r="E50" s="313" t="s">
        <v>5943</v>
      </c>
      <c r="F50" s="313"/>
      <c r="G50" s="313"/>
      <c r="H50" s="313"/>
      <c r="I50" s="313"/>
      <c r="J50" s="313"/>
      <c r="K50" s="311"/>
    </row>
    <row r="51" s="1" customFormat="1" ht="15" customHeight="1">
      <c r="B51" s="314"/>
      <c r="C51" s="315"/>
      <c r="D51" s="313" t="s">
        <v>5944</v>
      </c>
      <c r="E51" s="313"/>
      <c r="F51" s="313"/>
      <c r="G51" s="313"/>
      <c r="H51" s="313"/>
      <c r="I51" s="313"/>
      <c r="J51" s="313"/>
      <c r="K51" s="311"/>
    </row>
    <row r="52" s="1" customFormat="1" ht="25.5" customHeight="1">
      <c r="B52" s="309"/>
      <c r="C52" s="310" t="s">
        <v>5945</v>
      </c>
      <c r="D52" s="310"/>
      <c r="E52" s="310"/>
      <c r="F52" s="310"/>
      <c r="G52" s="310"/>
      <c r="H52" s="310"/>
      <c r="I52" s="310"/>
      <c r="J52" s="310"/>
      <c r="K52" s="311"/>
    </row>
    <row r="53" s="1" customFormat="1" ht="5.25" customHeight="1">
      <c r="B53" s="309"/>
      <c r="C53" s="312"/>
      <c r="D53" s="312"/>
      <c r="E53" s="312"/>
      <c r="F53" s="312"/>
      <c r="G53" s="312"/>
      <c r="H53" s="312"/>
      <c r="I53" s="312"/>
      <c r="J53" s="312"/>
      <c r="K53" s="311"/>
    </row>
    <row r="54" s="1" customFormat="1" ht="15" customHeight="1">
      <c r="B54" s="309"/>
      <c r="C54" s="313" t="s">
        <v>5946</v>
      </c>
      <c r="D54" s="313"/>
      <c r="E54" s="313"/>
      <c r="F54" s="313"/>
      <c r="G54" s="313"/>
      <c r="H54" s="313"/>
      <c r="I54" s="313"/>
      <c r="J54" s="313"/>
      <c r="K54" s="311"/>
    </row>
    <row r="55" s="1" customFormat="1" ht="15" customHeight="1">
      <c r="B55" s="309"/>
      <c r="C55" s="313" t="s">
        <v>5947</v>
      </c>
      <c r="D55" s="313"/>
      <c r="E55" s="313"/>
      <c r="F55" s="313"/>
      <c r="G55" s="313"/>
      <c r="H55" s="313"/>
      <c r="I55" s="313"/>
      <c r="J55" s="313"/>
      <c r="K55" s="311"/>
    </row>
    <row r="56" s="1" customFormat="1" ht="12.75" customHeight="1">
      <c r="B56" s="309"/>
      <c r="C56" s="313"/>
      <c r="D56" s="313"/>
      <c r="E56" s="313"/>
      <c r="F56" s="313"/>
      <c r="G56" s="313"/>
      <c r="H56" s="313"/>
      <c r="I56" s="313"/>
      <c r="J56" s="313"/>
      <c r="K56" s="311"/>
    </row>
    <row r="57" s="1" customFormat="1" ht="15" customHeight="1">
      <c r="B57" s="309"/>
      <c r="C57" s="313" t="s">
        <v>5948</v>
      </c>
      <c r="D57" s="313"/>
      <c r="E57" s="313"/>
      <c r="F57" s="313"/>
      <c r="G57" s="313"/>
      <c r="H57" s="313"/>
      <c r="I57" s="313"/>
      <c r="J57" s="313"/>
      <c r="K57" s="311"/>
    </row>
    <row r="58" s="1" customFormat="1" ht="15" customHeight="1">
      <c r="B58" s="309"/>
      <c r="C58" s="315"/>
      <c r="D58" s="313" t="s">
        <v>5949</v>
      </c>
      <c r="E58" s="313"/>
      <c r="F58" s="313"/>
      <c r="G58" s="313"/>
      <c r="H58" s="313"/>
      <c r="I58" s="313"/>
      <c r="J58" s="313"/>
      <c r="K58" s="311"/>
    </row>
    <row r="59" s="1" customFormat="1" ht="15" customHeight="1">
      <c r="B59" s="309"/>
      <c r="C59" s="315"/>
      <c r="D59" s="313" t="s">
        <v>5950</v>
      </c>
      <c r="E59" s="313"/>
      <c r="F59" s="313"/>
      <c r="G59" s="313"/>
      <c r="H59" s="313"/>
      <c r="I59" s="313"/>
      <c r="J59" s="313"/>
      <c r="K59" s="311"/>
    </row>
    <row r="60" s="1" customFormat="1" ht="15" customHeight="1">
      <c r="B60" s="309"/>
      <c r="C60" s="315"/>
      <c r="D60" s="313" t="s">
        <v>5951</v>
      </c>
      <c r="E60" s="313"/>
      <c r="F60" s="313"/>
      <c r="G60" s="313"/>
      <c r="H60" s="313"/>
      <c r="I60" s="313"/>
      <c r="J60" s="313"/>
      <c r="K60" s="311"/>
    </row>
    <row r="61" s="1" customFormat="1" ht="15" customHeight="1">
      <c r="B61" s="309"/>
      <c r="C61" s="315"/>
      <c r="D61" s="313" t="s">
        <v>5952</v>
      </c>
      <c r="E61" s="313"/>
      <c r="F61" s="313"/>
      <c r="G61" s="313"/>
      <c r="H61" s="313"/>
      <c r="I61" s="313"/>
      <c r="J61" s="313"/>
      <c r="K61" s="311"/>
    </row>
    <row r="62" s="1" customFormat="1" ht="15" customHeight="1">
      <c r="B62" s="309"/>
      <c r="C62" s="315"/>
      <c r="D62" s="318" t="s">
        <v>5953</v>
      </c>
      <c r="E62" s="318"/>
      <c r="F62" s="318"/>
      <c r="G62" s="318"/>
      <c r="H62" s="318"/>
      <c r="I62" s="318"/>
      <c r="J62" s="318"/>
      <c r="K62" s="311"/>
    </row>
    <row r="63" s="1" customFormat="1" ht="15" customHeight="1">
      <c r="B63" s="309"/>
      <c r="C63" s="315"/>
      <c r="D63" s="313" t="s">
        <v>5954</v>
      </c>
      <c r="E63" s="313"/>
      <c r="F63" s="313"/>
      <c r="G63" s="313"/>
      <c r="H63" s="313"/>
      <c r="I63" s="313"/>
      <c r="J63" s="313"/>
      <c r="K63" s="311"/>
    </row>
    <row r="64" s="1" customFormat="1" ht="12.75" customHeight="1">
      <c r="B64" s="309"/>
      <c r="C64" s="315"/>
      <c r="D64" s="315"/>
      <c r="E64" s="319"/>
      <c r="F64" s="315"/>
      <c r="G64" s="315"/>
      <c r="H64" s="315"/>
      <c r="I64" s="315"/>
      <c r="J64" s="315"/>
      <c r="K64" s="311"/>
    </row>
    <row r="65" s="1" customFormat="1" ht="15" customHeight="1">
      <c r="B65" s="309"/>
      <c r="C65" s="315"/>
      <c r="D65" s="313" t="s">
        <v>5955</v>
      </c>
      <c r="E65" s="313"/>
      <c r="F65" s="313"/>
      <c r="G65" s="313"/>
      <c r="H65" s="313"/>
      <c r="I65" s="313"/>
      <c r="J65" s="313"/>
      <c r="K65" s="311"/>
    </row>
    <row r="66" s="1" customFormat="1" ht="15" customHeight="1">
      <c r="B66" s="309"/>
      <c r="C66" s="315"/>
      <c r="D66" s="318" t="s">
        <v>5956</v>
      </c>
      <c r="E66" s="318"/>
      <c r="F66" s="318"/>
      <c r="G66" s="318"/>
      <c r="H66" s="318"/>
      <c r="I66" s="318"/>
      <c r="J66" s="318"/>
      <c r="K66" s="311"/>
    </row>
    <row r="67" s="1" customFormat="1" ht="15" customHeight="1">
      <c r="B67" s="309"/>
      <c r="C67" s="315"/>
      <c r="D67" s="313" t="s">
        <v>5957</v>
      </c>
      <c r="E67" s="313"/>
      <c r="F67" s="313"/>
      <c r="G67" s="313"/>
      <c r="H67" s="313"/>
      <c r="I67" s="313"/>
      <c r="J67" s="313"/>
      <c r="K67" s="311"/>
    </row>
    <row r="68" s="1" customFormat="1" ht="15" customHeight="1">
      <c r="B68" s="309"/>
      <c r="C68" s="315"/>
      <c r="D68" s="313" t="s">
        <v>5958</v>
      </c>
      <c r="E68" s="313"/>
      <c r="F68" s="313"/>
      <c r="G68" s="313"/>
      <c r="H68" s="313"/>
      <c r="I68" s="313"/>
      <c r="J68" s="313"/>
      <c r="K68" s="311"/>
    </row>
    <row r="69" s="1" customFormat="1" ht="15" customHeight="1">
      <c r="B69" s="309"/>
      <c r="C69" s="315"/>
      <c r="D69" s="313" t="s">
        <v>5959</v>
      </c>
      <c r="E69" s="313"/>
      <c r="F69" s="313"/>
      <c r="G69" s="313"/>
      <c r="H69" s="313"/>
      <c r="I69" s="313"/>
      <c r="J69" s="313"/>
      <c r="K69" s="311"/>
    </row>
    <row r="70" s="1" customFormat="1" ht="15" customHeight="1">
      <c r="B70" s="309"/>
      <c r="C70" s="315"/>
      <c r="D70" s="313" t="s">
        <v>5960</v>
      </c>
      <c r="E70" s="313"/>
      <c r="F70" s="313"/>
      <c r="G70" s="313"/>
      <c r="H70" s="313"/>
      <c r="I70" s="313"/>
      <c r="J70" s="313"/>
      <c r="K70" s="311"/>
    </row>
    <row r="71" s="1" customFormat="1" ht="12.75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2"/>
    </row>
    <row r="72" s="1" customFormat="1" ht="18.75" customHeight="1">
      <c r="B72" s="323"/>
      <c r="C72" s="323"/>
      <c r="D72" s="323"/>
      <c r="E72" s="323"/>
      <c r="F72" s="323"/>
      <c r="G72" s="323"/>
      <c r="H72" s="323"/>
      <c r="I72" s="323"/>
      <c r="J72" s="323"/>
      <c r="K72" s="324"/>
    </row>
    <row r="73" s="1" customFormat="1" ht="18.75" customHeight="1">
      <c r="B73" s="324"/>
      <c r="C73" s="324"/>
      <c r="D73" s="324"/>
      <c r="E73" s="324"/>
      <c r="F73" s="324"/>
      <c r="G73" s="324"/>
      <c r="H73" s="324"/>
      <c r="I73" s="324"/>
      <c r="J73" s="324"/>
      <c r="K73" s="324"/>
    </row>
    <row r="74" s="1" customFormat="1" ht="7.5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7"/>
    </row>
    <row r="75" s="1" customFormat="1" ht="45" customHeight="1">
      <c r="B75" s="328"/>
      <c r="C75" s="329" t="s">
        <v>5961</v>
      </c>
      <c r="D75" s="329"/>
      <c r="E75" s="329"/>
      <c r="F75" s="329"/>
      <c r="G75" s="329"/>
      <c r="H75" s="329"/>
      <c r="I75" s="329"/>
      <c r="J75" s="329"/>
      <c r="K75" s="330"/>
    </row>
    <row r="76" s="1" customFormat="1" ht="17.25" customHeight="1">
      <c r="B76" s="328"/>
      <c r="C76" s="331" t="s">
        <v>5962</v>
      </c>
      <c r="D76" s="331"/>
      <c r="E76" s="331"/>
      <c r="F76" s="331" t="s">
        <v>5963</v>
      </c>
      <c r="G76" s="332"/>
      <c r="H76" s="331" t="s">
        <v>55</v>
      </c>
      <c r="I76" s="331" t="s">
        <v>58</v>
      </c>
      <c r="J76" s="331" t="s">
        <v>5964</v>
      </c>
      <c r="K76" s="330"/>
    </row>
    <row r="77" s="1" customFormat="1" ht="17.25" customHeight="1">
      <c r="B77" s="328"/>
      <c r="C77" s="333" t="s">
        <v>5965</v>
      </c>
      <c r="D77" s="333"/>
      <c r="E77" s="333"/>
      <c r="F77" s="334" t="s">
        <v>5966</v>
      </c>
      <c r="G77" s="335"/>
      <c r="H77" s="333"/>
      <c r="I77" s="333"/>
      <c r="J77" s="333" t="s">
        <v>5967</v>
      </c>
      <c r="K77" s="330"/>
    </row>
    <row r="78" s="1" customFormat="1" ht="5.25" customHeight="1">
      <c r="B78" s="328"/>
      <c r="C78" s="336"/>
      <c r="D78" s="336"/>
      <c r="E78" s="336"/>
      <c r="F78" s="336"/>
      <c r="G78" s="337"/>
      <c r="H78" s="336"/>
      <c r="I78" s="336"/>
      <c r="J78" s="336"/>
      <c r="K78" s="330"/>
    </row>
    <row r="79" s="1" customFormat="1" ht="15" customHeight="1">
      <c r="B79" s="328"/>
      <c r="C79" s="316" t="s">
        <v>54</v>
      </c>
      <c r="D79" s="338"/>
      <c r="E79" s="338"/>
      <c r="F79" s="339" t="s">
        <v>5968</v>
      </c>
      <c r="G79" s="340"/>
      <c r="H79" s="316" t="s">
        <v>5969</v>
      </c>
      <c r="I79" s="316" t="s">
        <v>5970</v>
      </c>
      <c r="J79" s="316">
        <v>20</v>
      </c>
      <c r="K79" s="330"/>
    </row>
    <row r="80" s="1" customFormat="1" ht="15" customHeight="1">
      <c r="B80" s="328"/>
      <c r="C80" s="316" t="s">
        <v>5971</v>
      </c>
      <c r="D80" s="316"/>
      <c r="E80" s="316"/>
      <c r="F80" s="339" t="s">
        <v>5968</v>
      </c>
      <c r="G80" s="340"/>
      <c r="H80" s="316" t="s">
        <v>5972</v>
      </c>
      <c r="I80" s="316" t="s">
        <v>5970</v>
      </c>
      <c r="J80" s="316">
        <v>120</v>
      </c>
      <c r="K80" s="330"/>
    </row>
    <row r="81" s="1" customFormat="1" ht="15" customHeight="1">
      <c r="B81" s="341"/>
      <c r="C81" s="316" t="s">
        <v>5973</v>
      </c>
      <c r="D81" s="316"/>
      <c r="E81" s="316"/>
      <c r="F81" s="339" t="s">
        <v>5974</v>
      </c>
      <c r="G81" s="340"/>
      <c r="H81" s="316" t="s">
        <v>5975</v>
      </c>
      <c r="I81" s="316" t="s">
        <v>5970</v>
      </c>
      <c r="J81" s="316">
        <v>50</v>
      </c>
      <c r="K81" s="330"/>
    </row>
    <row r="82" s="1" customFormat="1" ht="15" customHeight="1">
      <c r="B82" s="341"/>
      <c r="C82" s="316" t="s">
        <v>5976</v>
      </c>
      <c r="D82" s="316"/>
      <c r="E82" s="316"/>
      <c r="F82" s="339" t="s">
        <v>5968</v>
      </c>
      <c r="G82" s="340"/>
      <c r="H82" s="316" t="s">
        <v>5977</v>
      </c>
      <c r="I82" s="316" t="s">
        <v>5978</v>
      </c>
      <c r="J82" s="316"/>
      <c r="K82" s="330"/>
    </row>
    <row r="83" s="1" customFormat="1" ht="15" customHeight="1">
      <c r="B83" s="341"/>
      <c r="C83" s="342" t="s">
        <v>5979</v>
      </c>
      <c r="D83" s="342"/>
      <c r="E83" s="342"/>
      <c r="F83" s="343" t="s">
        <v>5974</v>
      </c>
      <c r="G83" s="342"/>
      <c r="H83" s="342" t="s">
        <v>5980</v>
      </c>
      <c r="I83" s="342" t="s">
        <v>5970</v>
      </c>
      <c r="J83" s="342">
        <v>15</v>
      </c>
      <c r="K83" s="330"/>
    </row>
    <row r="84" s="1" customFormat="1" ht="15" customHeight="1">
      <c r="B84" s="341"/>
      <c r="C84" s="342" t="s">
        <v>5981</v>
      </c>
      <c r="D84" s="342"/>
      <c r="E84" s="342"/>
      <c r="F84" s="343" t="s">
        <v>5974</v>
      </c>
      <c r="G84" s="342"/>
      <c r="H84" s="342" t="s">
        <v>5982</v>
      </c>
      <c r="I84" s="342" t="s">
        <v>5970</v>
      </c>
      <c r="J84" s="342">
        <v>15</v>
      </c>
      <c r="K84" s="330"/>
    </row>
    <row r="85" s="1" customFormat="1" ht="15" customHeight="1">
      <c r="B85" s="341"/>
      <c r="C85" s="342" t="s">
        <v>5983</v>
      </c>
      <c r="D85" s="342"/>
      <c r="E85" s="342"/>
      <c r="F85" s="343" t="s">
        <v>5974</v>
      </c>
      <c r="G85" s="342"/>
      <c r="H85" s="342" t="s">
        <v>5984</v>
      </c>
      <c r="I85" s="342" t="s">
        <v>5970</v>
      </c>
      <c r="J85" s="342">
        <v>20</v>
      </c>
      <c r="K85" s="330"/>
    </row>
    <row r="86" s="1" customFormat="1" ht="15" customHeight="1">
      <c r="B86" s="341"/>
      <c r="C86" s="342" t="s">
        <v>5985</v>
      </c>
      <c r="D86" s="342"/>
      <c r="E86" s="342"/>
      <c r="F86" s="343" t="s">
        <v>5974</v>
      </c>
      <c r="G86" s="342"/>
      <c r="H86" s="342" t="s">
        <v>5986</v>
      </c>
      <c r="I86" s="342" t="s">
        <v>5970</v>
      </c>
      <c r="J86" s="342">
        <v>20</v>
      </c>
      <c r="K86" s="330"/>
    </row>
    <row r="87" s="1" customFormat="1" ht="15" customHeight="1">
      <c r="B87" s="341"/>
      <c r="C87" s="316" t="s">
        <v>5987</v>
      </c>
      <c r="D87" s="316"/>
      <c r="E87" s="316"/>
      <c r="F87" s="339" t="s">
        <v>5974</v>
      </c>
      <c r="G87" s="340"/>
      <c r="H87" s="316" t="s">
        <v>5988</v>
      </c>
      <c r="I87" s="316" t="s">
        <v>5970</v>
      </c>
      <c r="J87" s="316">
        <v>50</v>
      </c>
      <c r="K87" s="330"/>
    </row>
    <row r="88" s="1" customFormat="1" ht="15" customHeight="1">
      <c r="B88" s="341"/>
      <c r="C88" s="316" t="s">
        <v>5989</v>
      </c>
      <c r="D88" s="316"/>
      <c r="E88" s="316"/>
      <c r="F88" s="339" t="s">
        <v>5974</v>
      </c>
      <c r="G88" s="340"/>
      <c r="H88" s="316" t="s">
        <v>5990</v>
      </c>
      <c r="I88" s="316" t="s">
        <v>5970</v>
      </c>
      <c r="J88" s="316">
        <v>20</v>
      </c>
      <c r="K88" s="330"/>
    </row>
    <row r="89" s="1" customFormat="1" ht="15" customHeight="1">
      <c r="B89" s="341"/>
      <c r="C89" s="316" t="s">
        <v>5991</v>
      </c>
      <c r="D89" s="316"/>
      <c r="E89" s="316"/>
      <c r="F89" s="339" t="s">
        <v>5974</v>
      </c>
      <c r="G89" s="340"/>
      <c r="H89" s="316" t="s">
        <v>5992</v>
      </c>
      <c r="I89" s="316" t="s">
        <v>5970</v>
      </c>
      <c r="J89" s="316">
        <v>20</v>
      </c>
      <c r="K89" s="330"/>
    </row>
    <row r="90" s="1" customFormat="1" ht="15" customHeight="1">
      <c r="B90" s="341"/>
      <c r="C90" s="316" t="s">
        <v>5993</v>
      </c>
      <c r="D90" s="316"/>
      <c r="E90" s="316"/>
      <c r="F90" s="339" t="s">
        <v>5974</v>
      </c>
      <c r="G90" s="340"/>
      <c r="H90" s="316" t="s">
        <v>5994</v>
      </c>
      <c r="I90" s="316" t="s">
        <v>5970</v>
      </c>
      <c r="J90" s="316">
        <v>50</v>
      </c>
      <c r="K90" s="330"/>
    </row>
    <row r="91" s="1" customFormat="1" ht="15" customHeight="1">
      <c r="B91" s="341"/>
      <c r="C91" s="316" t="s">
        <v>5995</v>
      </c>
      <c r="D91" s="316"/>
      <c r="E91" s="316"/>
      <c r="F91" s="339" t="s">
        <v>5974</v>
      </c>
      <c r="G91" s="340"/>
      <c r="H91" s="316" t="s">
        <v>5995</v>
      </c>
      <c r="I91" s="316" t="s">
        <v>5970</v>
      </c>
      <c r="J91" s="316">
        <v>50</v>
      </c>
      <c r="K91" s="330"/>
    </row>
    <row r="92" s="1" customFormat="1" ht="15" customHeight="1">
      <c r="B92" s="341"/>
      <c r="C92" s="316" t="s">
        <v>5996</v>
      </c>
      <c r="D92" s="316"/>
      <c r="E92" s="316"/>
      <c r="F92" s="339" t="s">
        <v>5974</v>
      </c>
      <c r="G92" s="340"/>
      <c r="H92" s="316" t="s">
        <v>5997</v>
      </c>
      <c r="I92" s="316" t="s">
        <v>5970</v>
      </c>
      <c r="J92" s="316">
        <v>255</v>
      </c>
      <c r="K92" s="330"/>
    </row>
    <row r="93" s="1" customFormat="1" ht="15" customHeight="1">
      <c r="B93" s="341"/>
      <c r="C93" s="316" t="s">
        <v>5998</v>
      </c>
      <c r="D93" s="316"/>
      <c r="E93" s="316"/>
      <c r="F93" s="339" t="s">
        <v>5968</v>
      </c>
      <c r="G93" s="340"/>
      <c r="H93" s="316" t="s">
        <v>5999</v>
      </c>
      <c r="I93" s="316" t="s">
        <v>6000</v>
      </c>
      <c r="J93" s="316"/>
      <c r="K93" s="330"/>
    </row>
    <row r="94" s="1" customFormat="1" ht="15" customHeight="1">
      <c r="B94" s="341"/>
      <c r="C94" s="316" t="s">
        <v>6001</v>
      </c>
      <c r="D94" s="316"/>
      <c r="E94" s="316"/>
      <c r="F94" s="339" t="s">
        <v>5968</v>
      </c>
      <c r="G94" s="340"/>
      <c r="H94" s="316" t="s">
        <v>6002</v>
      </c>
      <c r="I94" s="316" t="s">
        <v>6003</v>
      </c>
      <c r="J94" s="316"/>
      <c r="K94" s="330"/>
    </row>
    <row r="95" s="1" customFormat="1" ht="15" customHeight="1">
      <c r="B95" s="341"/>
      <c r="C95" s="316" t="s">
        <v>6004</v>
      </c>
      <c r="D95" s="316"/>
      <c r="E95" s="316"/>
      <c r="F95" s="339" t="s">
        <v>5968</v>
      </c>
      <c r="G95" s="340"/>
      <c r="H95" s="316" t="s">
        <v>6004</v>
      </c>
      <c r="I95" s="316" t="s">
        <v>6003</v>
      </c>
      <c r="J95" s="316"/>
      <c r="K95" s="330"/>
    </row>
    <row r="96" s="1" customFormat="1" ht="15" customHeight="1">
      <c r="B96" s="341"/>
      <c r="C96" s="316" t="s">
        <v>39</v>
      </c>
      <c r="D96" s="316"/>
      <c r="E96" s="316"/>
      <c r="F96" s="339" t="s">
        <v>5968</v>
      </c>
      <c r="G96" s="340"/>
      <c r="H96" s="316" t="s">
        <v>6005</v>
      </c>
      <c r="I96" s="316" t="s">
        <v>6003</v>
      </c>
      <c r="J96" s="316"/>
      <c r="K96" s="330"/>
    </row>
    <row r="97" s="1" customFormat="1" ht="15" customHeight="1">
      <c r="B97" s="341"/>
      <c r="C97" s="316" t="s">
        <v>49</v>
      </c>
      <c r="D97" s="316"/>
      <c r="E97" s="316"/>
      <c r="F97" s="339" t="s">
        <v>5968</v>
      </c>
      <c r="G97" s="340"/>
      <c r="H97" s="316" t="s">
        <v>6006</v>
      </c>
      <c r="I97" s="316" t="s">
        <v>6003</v>
      </c>
      <c r="J97" s="316"/>
      <c r="K97" s="330"/>
    </row>
    <row r="98" s="1" customFormat="1" ht="15" customHeight="1">
      <c r="B98" s="344"/>
      <c r="C98" s="345"/>
      <c r="D98" s="345"/>
      <c r="E98" s="345"/>
      <c r="F98" s="345"/>
      <c r="G98" s="345"/>
      <c r="H98" s="345"/>
      <c r="I98" s="345"/>
      <c r="J98" s="345"/>
      <c r="K98" s="346"/>
    </row>
    <row r="99" s="1" customFormat="1" ht="18.75" customHeight="1">
      <c r="B99" s="347"/>
      <c r="C99" s="348"/>
      <c r="D99" s="348"/>
      <c r="E99" s="348"/>
      <c r="F99" s="348"/>
      <c r="G99" s="348"/>
      <c r="H99" s="348"/>
      <c r="I99" s="348"/>
      <c r="J99" s="348"/>
      <c r="K99" s="347"/>
    </row>
    <row r="100" s="1" customFormat="1" ht="18.75" customHeight="1"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</row>
    <row r="101" s="1" customFormat="1" ht="7.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7"/>
    </row>
    <row r="102" s="1" customFormat="1" ht="45" customHeight="1">
      <c r="B102" s="328"/>
      <c r="C102" s="329" t="s">
        <v>6007</v>
      </c>
      <c r="D102" s="329"/>
      <c r="E102" s="329"/>
      <c r="F102" s="329"/>
      <c r="G102" s="329"/>
      <c r="H102" s="329"/>
      <c r="I102" s="329"/>
      <c r="J102" s="329"/>
      <c r="K102" s="330"/>
    </row>
    <row r="103" s="1" customFormat="1" ht="17.25" customHeight="1">
      <c r="B103" s="328"/>
      <c r="C103" s="331" t="s">
        <v>5962</v>
      </c>
      <c r="D103" s="331"/>
      <c r="E103" s="331"/>
      <c r="F103" s="331" t="s">
        <v>5963</v>
      </c>
      <c r="G103" s="332"/>
      <c r="H103" s="331" t="s">
        <v>55</v>
      </c>
      <c r="I103" s="331" t="s">
        <v>58</v>
      </c>
      <c r="J103" s="331" t="s">
        <v>5964</v>
      </c>
      <c r="K103" s="330"/>
    </row>
    <row r="104" s="1" customFormat="1" ht="17.25" customHeight="1">
      <c r="B104" s="328"/>
      <c r="C104" s="333" t="s">
        <v>5965</v>
      </c>
      <c r="D104" s="333"/>
      <c r="E104" s="333"/>
      <c r="F104" s="334" t="s">
        <v>5966</v>
      </c>
      <c r="G104" s="335"/>
      <c r="H104" s="333"/>
      <c r="I104" s="333"/>
      <c r="J104" s="333" t="s">
        <v>5967</v>
      </c>
      <c r="K104" s="330"/>
    </row>
    <row r="105" s="1" customFormat="1" ht="5.25" customHeight="1">
      <c r="B105" s="328"/>
      <c r="C105" s="331"/>
      <c r="D105" s="331"/>
      <c r="E105" s="331"/>
      <c r="F105" s="331"/>
      <c r="G105" s="349"/>
      <c r="H105" s="331"/>
      <c r="I105" s="331"/>
      <c r="J105" s="331"/>
      <c r="K105" s="330"/>
    </row>
    <row r="106" s="1" customFormat="1" ht="15" customHeight="1">
      <c r="B106" s="328"/>
      <c r="C106" s="316" t="s">
        <v>54</v>
      </c>
      <c r="D106" s="338"/>
      <c r="E106" s="338"/>
      <c r="F106" s="339" t="s">
        <v>5968</v>
      </c>
      <c r="G106" s="316"/>
      <c r="H106" s="316" t="s">
        <v>6008</v>
      </c>
      <c r="I106" s="316" t="s">
        <v>5970</v>
      </c>
      <c r="J106" s="316">
        <v>20</v>
      </c>
      <c r="K106" s="330"/>
    </row>
    <row r="107" s="1" customFormat="1" ht="15" customHeight="1">
      <c r="B107" s="328"/>
      <c r="C107" s="316" t="s">
        <v>5971</v>
      </c>
      <c r="D107" s="316"/>
      <c r="E107" s="316"/>
      <c r="F107" s="339" t="s">
        <v>5968</v>
      </c>
      <c r="G107" s="316"/>
      <c r="H107" s="316" t="s">
        <v>6008</v>
      </c>
      <c r="I107" s="316" t="s">
        <v>5970</v>
      </c>
      <c r="J107" s="316">
        <v>120</v>
      </c>
      <c r="K107" s="330"/>
    </row>
    <row r="108" s="1" customFormat="1" ht="15" customHeight="1">
      <c r="B108" s="341"/>
      <c r="C108" s="316" t="s">
        <v>5973</v>
      </c>
      <c r="D108" s="316"/>
      <c r="E108" s="316"/>
      <c r="F108" s="339" t="s">
        <v>5974</v>
      </c>
      <c r="G108" s="316"/>
      <c r="H108" s="316" t="s">
        <v>6008</v>
      </c>
      <c r="I108" s="316" t="s">
        <v>5970</v>
      </c>
      <c r="J108" s="316">
        <v>50</v>
      </c>
      <c r="K108" s="330"/>
    </row>
    <row r="109" s="1" customFormat="1" ht="15" customHeight="1">
      <c r="B109" s="341"/>
      <c r="C109" s="316" t="s">
        <v>5976</v>
      </c>
      <c r="D109" s="316"/>
      <c r="E109" s="316"/>
      <c r="F109" s="339" t="s">
        <v>5968</v>
      </c>
      <c r="G109" s="316"/>
      <c r="H109" s="316" t="s">
        <v>6008</v>
      </c>
      <c r="I109" s="316" t="s">
        <v>5978</v>
      </c>
      <c r="J109" s="316"/>
      <c r="K109" s="330"/>
    </row>
    <row r="110" s="1" customFormat="1" ht="15" customHeight="1">
      <c r="B110" s="341"/>
      <c r="C110" s="316" t="s">
        <v>5987</v>
      </c>
      <c r="D110" s="316"/>
      <c r="E110" s="316"/>
      <c r="F110" s="339" t="s">
        <v>5974</v>
      </c>
      <c r="G110" s="316"/>
      <c r="H110" s="316" t="s">
        <v>6008</v>
      </c>
      <c r="I110" s="316" t="s">
        <v>5970</v>
      </c>
      <c r="J110" s="316">
        <v>50</v>
      </c>
      <c r="K110" s="330"/>
    </row>
    <row r="111" s="1" customFormat="1" ht="15" customHeight="1">
      <c r="B111" s="341"/>
      <c r="C111" s="316" t="s">
        <v>5995</v>
      </c>
      <c r="D111" s="316"/>
      <c r="E111" s="316"/>
      <c r="F111" s="339" t="s">
        <v>5974</v>
      </c>
      <c r="G111" s="316"/>
      <c r="H111" s="316" t="s">
        <v>6008</v>
      </c>
      <c r="I111" s="316" t="s">
        <v>5970</v>
      </c>
      <c r="J111" s="316">
        <v>50</v>
      </c>
      <c r="K111" s="330"/>
    </row>
    <row r="112" s="1" customFormat="1" ht="15" customHeight="1">
      <c r="B112" s="341"/>
      <c r="C112" s="316" t="s">
        <v>5993</v>
      </c>
      <c r="D112" s="316"/>
      <c r="E112" s="316"/>
      <c r="F112" s="339" t="s">
        <v>5974</v>
      </c>
      <c r="G112" s="316"/>
      <c r="H112" s="316" t="s">
        <v>6008</v>
      </c>
      <c r="I112" s="316" t="s">
        <v>5970</v>
      </c>
      <c r="J112" s="316">
        <v>50</v>
      </c>
      <c r="K112" s="330"/>
    </row>
    <row r="113" s="1" customFormat="1" ht="15" customHeight="1">
      <c r="B113" s="341"/>
      <c r="C113" s="316" t="s">
        <v>54</v>
      </c>
      <c r="D113" s="316"/>
      <c r="E113" s="316"/>
      <c r="F113" s="339" t="s">
        <v>5968</v>
      </c>
      <c r="G113" s="316"/>
      <c r="H113" s="316" t="s">
        <v>6009</v>
      </c>
      <c r="I113" s="316" t="s">
        <v>5970</v>
      </c>
      <c r="J113" s="316">
        <v>20</v>
      </c>
      <c r="K113" s="330"/>
    </row>
    <row r="114" s="1" customFormat="1" ht="15" customHeight="1">
      <c r="B114" s="341"/>
      <c r="C114" s="316" t="s">
        <v>6010</v>
      </c>
      <c r="D114" s="316"/>
      <c r="E114" s="316"/>
      <c r="F114" s="339" t="s">
        <v>5968</v>
      </c>
      <c r="G114" s="316"/>
      <c r="H114" s="316" t="s">
        <v>6011</v>
      </c>
      <c r="I114" s="316" t="s">
        <v>5970</v>
      </c>
      <c r="J114" s="316">
        <v>120</v>
      </c>
      <c r="K114" s="330"/>
    </row>
    <row r="115" s="1" customFormat="1" ht="15" customHeight="1">
      <c r="B115" s="341"/>
      <c r="C115" s="316" t="s">
        <v>39</v>
      </c>
      <c r="D115" s="316"/>
      <c r="E115" s="316"/>
      <c r="F115" s="339" t="s">
        <v>5968</v>
      </c>
      <c r="G115" s="316"/>
      <c r="H115" s="316" t="s">
        <v>6012</v>
      </c>
      <c r="I115" s="316" t="s">
        <v>6003</v>
      </c>
      <c r="J115" s="316"/>
      <c r="K115" s="330"/>
    </row>
    <row r="116" s="1" customFormat="1" ht="15" customHeight="1">
      <c r="B116" s="341"/>
      <c r="C116" s="316" t="s">
        <v>49</v>
      </c>
      <c r="D116" s="316"/>
      <c r="E116" s="316"/>
      <c r="F116" s="339" t="s">
        <v>5968</v>
      </c>
      <c r="G116" s="316"/>
      <c r="H116" s="316" t="s">
        <v>6013</v>
      </c>
      <c r="I116" s="316" t="s">
        <v>6003</v>
      </c>
      <c r="J116" s="316"/>
      <c r="K116" s="330"/>
    </row>
    <row r="117" s="1" customFormat="1" ht="15" customHeight="1">
      <c r="B117" s="341"/>
      <c r="C117" s="316" t="s">
        <v>58</v>
      </c>
      <c r="D117" s="316"/>
      <c r="E117" s="316"/>
      <c r="F117" s="339" t="s">
        <v>5968</v>
      </c>
      <c r="G117" s="316"/>
      <c r="H117" s="316" t="s">
        <v>6014</v>
      </c>
      <c r="I117" s="316" t="s">
        <v>6015</v>
      </c>
      <c r="J117" s="316"/>
      <c r="K117" s="330"/>
    </row>
    <row r="118" s="1" customFormat="1" ht="15" customHeight="1">
      <c r="B118" s="344"/>
      <c r="C118" s="350"/>
      <c r="D118" s="350"/>
      <c r="E118" s="350"/>
      <c r="F118" s="350"/>
      <c r="G118" s="350"/>
      <c r="H118" s="350"/>
      <c r="I118" s="350"/>
      <c r="J118" s="350"/>
      <c r="K118" s="346"/>
    </row>
    <row r="119" s="1" customFormat="1" ht="18.75" customHeight="1">
      <c r="B119" s="351"/>
      <c r="C119" s="352"/>
      <c r="D119" s="352"/>
      <c r="E119" s="352"/>
      <c r="F119" s="353"/>
      <c r="G119" s="352"/>
      <c r="H119" s="352"/>
      <c r="I119" s="352"/>
      <c r="J119" s="352"/>
      <c r="K119" s="351"/>
    </row>
    <row r="120" s="1" customFormat="1" ht="18.75" customHeigh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07" t="s">
        <v>6016</v>
      </c>
      <c r="D122" s="307"/>
      <c r="E122" s="307"/>
      <c r="F122" s="307"/>
      <c r="G122" s="307"/>
      <c r="H122" s="307"/>
      <c r="I122" s="307"/>
      <c r="J122" s="307"/>
      <c r="K122" s="358"/>
    </row>
    <row r="123" s="1" customFormat="1" ht="17.25" customHeight="1">
      <c r="B123" s="359"/>
      <c r="C123" s="331" t="s">
        <v>5962</v>
      </c>
      <c r="D123" s="331"/>
      <c r="E123" s="331"/>
      <c r="F123" s="331" t="s">
        <v>5963</v>
      </c>
      <c r="G123" s="332"/>
      <c r="H123" s="331" t="s">
        <v>55</v>
      </c>
      <c r="I123" s="331" t="s">
        <v>58</v>
      </c>
      <c r="J123" s="331" t="s">
        <v>5964</v>
      </c>
      <c r="K123" s="360"/>
    </row>
    <row r="124" s="1" customFormat="1" ht="17.25" customHeight="1">
      <c r="B124" s="359"/>
      <c r="C124" s="333" t="s">
        <v>5965</v>
      </c>
      <c r="D124" s="333"/>
      <c r="E124" s="333"/>
      <c r="F124" s="334" t="s">
        <v>5966</v>
      </c>
      <c r="G124" s="335"/>
      <c r="H124" s="333"/>
      <c r="I124" s="333"/>
      <c r="J124" s="333" t="s">
        <v>5967</v>
      </c>
      <c r="K124" s="360"/>
    </row>
    <row r="125" s="1" customFormat="1" ht="5.25" customHeight="1">
      <c r="B125" s="361"/>
      <c r="C125" s="336"/>
      <c r="D125" s="336"/>
      <c r="E125" s="336"/>
      <c r="F125" s="336"/>
      <c r="G125" s="362"/>
      <c r="H125" s="336"/>
      <c r="I125" s="336"/>
      <c r="J125" s="336"/>
      <c r="K125" s="363"/>
    </row>
    <row r="126" s="1" customFormat="1" ht="15" customHeight="1">
      <c r="B126" s="361"/>
      <c r="C126" s="316" t="s">
        <v>5971</v>
      </c>
      <c r="D126" s="338"/>
      <c r="E126" s="338"/>
      <c r="F126" s="339" t="s">
        <v>5968</v>
      </c>
      <c r="G126" s="316"/>
      <c r="H126" s="316" t="s">
        <v>6008</v>
      </c>
      <c r="I126" s="316" t="s">
        <v>5970</v>
      </c>
      <c r="J126" s="316">
        <v>120</v>
      </c>
      <c r="K126" s="364"/>
    </row>
    <row r="127" s="1" customFormat="1" ht="15" customHeight="1">
      <c r="B127" s="361"/>
      <c r="C127" s="316" t="s">
        <v>6017</v>
      </c>
      <c r="D127" s="316"/>
      <c r="E127" s="316"/>
      <c r="F127" s="339" t="s">
        <v>5968</v>
      </c>
      <c r="G127" s="316"/>
      <c r="H127" s="316" t="s">
        <v>6018</v>
      </c>
      <c r="I127" s="316" t="s">
        <v>5970</v>
      </c>
      <c r="J127" s="316" t="s">
        <v>6019</v>
      </c>
      <c r="K127" s="364"/>
    </row>
    <row r="128" s="1" customFormat="1" ht="15" customHeight="1">
      <c r="B128" s="361"/>
      <c r="C128" s="316" t="s">
        <v>86</v>
      </c>
      <c r="D128" s="316"/>
      <c r="E128" s="316"/>
      <c r="F128" s="339" t="s">
        <v>5968</v>
      </c>
      <c r="G128" s="316"/>
      <c r="H128" s="316" t="s">
        <v>6020</v>
      </c>
      <c r="I128" s="316" t="s">
        <v>5970</v>
      </c>
      <c r="J128" s="316" t="s">
        <v>6019</v>
      </c>
      <c r="K128" s="364"/>
    </row>
    <row r="129" s="1" customFormat="1" ht="15" customHeight="1">
      <c r="B129" s="361"/>
      <c r="C129" s="316" t="s">
        <v>5979</v>
      </c>
      <c r="D129" s="316"/>
      <c r="E129" s="316"/>
      <c r="F129" s="339" t="s">
        <v>5974</v>
      </c>
      <c r="G129" s="316"/>
      <c r="H129" s="316" t="s">
        <v>5980</v>
      </c>
      <c r="I129" s="316" t="s">
        <v>5970</v>
      </c>
      <c r="J129" s="316">
        <v>15</v>
      </c>
      <c r="K129" s="364"/>
    </row>
    <row r="130" s="1" customFormat="1" ht="15" customHeight="1">
      <c r="B130" s="361"/>
      <c r="C130" s="342" t="s">
        <v>5981</v>
      </c>
      <c r="D130" s="342"/>
      <c r="E130" s="342"/>
      <c r="F130" s="343" t="s">
        <v>5974</v>
      </c>
      <c r="G130" s="342"/>
      <c r="H130" s="342" t="s">
        <v>5982</v>
      </c>
      <c r="I130" s="342" t="s">
        <v>5970</v>
      </c>
      <c r="J130" s="342">
        <v>15</v>
      </c>
      <c r="K130" s="364"/>
    </row>
    <row r="131" s="1" customFormat="1" ht="15" customHeight="1">
      <c r="B131" s="361"/>
      <c r="C131" s="342" t="s">
        <v>5983</v>
      </c>
      <c r="D131" s="342"/>
      <c r="E131" s="342"/>
      <c r="F131" s="343" t="s">
        <v>5974</v>
      </c>
      <c r="G131" s="342"/>
      <c r="H131" s="342" t="s">
        <v>5984</v>
      </c>
      <c r="I131" s="342" t="s">
        <v>5970</v>
      </c>
      <c r="J131" s="342">
        <v>20</v>
      </c>
      <c r="K131" s="364"/>
    </row>
    <row r="132" s="1" customFormat="1" ht="15" customHeight="1">
      <c r="B132" s="361"/>
      <c r="C132" s="342" t="s">
        <v>5985</v>
      </c>
      <c r="D132" s="342"/>
      <c r="E132" s="342"/>
      <c r="F132" s="343" t="s">
        <v>5974</v>
      </c>
      <c r="G132" s="342"/>
      <c r="H132" s="342" t="s">
        <v>5986</v>
      </c>
      <c r="I132" s="342" t="s">
        <v>5970</v>
      </c>
      <c r="J132" s="342">
        <v>20</v>
      </c>
      <c r="K132" s="364"/>
    </row>
    <row r="133" s="1" customFormat="1" ht="15" customHeight="1">
      <c r="B133" s="361"/>
      <c r="C133" s="316" t="s">
        <v>5973</v>
      </c>
      <c r="D133" s="316"/>
      <c r="E133" s="316"/>
      <c r="F133" s="339" t="s">
        <v>5974</v>
      </c>
      <c r="G133" s="316"/>
      <c r="H133" s="316" t="s">
        <v>6008</v>
      </c>
      <c r="I133" s="316" t="s">
        <v>5970</v>
      </c>
      <c r="J133" s="316">
        <v>50</v>
      </c>
      <c r="K133" s="364"/>
    </row>
    <row r="134" s="1" customFormat="1" ht="15" customHeight="1">
      <c r="B134" s="361"/>
      <c r="C134" s="316" t="s">
        <v>5987</v>
      </c>
      <c r="D134" s="316"/>
      <c r="E134" s="316"/>
      <c r="F134" s="339" t="s">
        <v>5974</v>
      </c>
      <c r="G134" s="316"/>
      <c r="H134" s="316" t="s">
        <v>6008</v>
      </c>
      <c r="I134" s="316" t="s">
        <v>5970</v>
      </c>
      <c r="J134" s="316">
        <v>50</v>
      </c>
      <c r="K134" s="364"/>
    </row>
    <row r="135" s="1" customFormat="1" ht="15" customHeight="1">
      <c r="B135" s="361"/>
      <c r="C135" s="316" t="s">
        <v>5993</v>
      </c>
      <c r="D135" s="316"/>
      <c r="E135" s="316"/>
      <c r="F135" s="339" t="s">
        <v>5974</v>
      </c>
      <c r="G135" s="316"/>
      <c r="H135" s="316" t="s">
        <v>6008</v>
      </c>
      <c r="I135" s="316" t="s">
        <v>5970</v>
      </c>
      <c r="J135" s="316">
        <v>50</v>
      </c>
      <c r="K135" s="364"/>
    </row>
    <row r="136" s="1" customFormat="1" ht="15" customHeight="1">
      <c r="B136" s="361"/>
      <c r="C136" s="316" t="s">
        <v>5995</v>
      </c>
      <c r="D136" s="316"/>
      <c r="E136" s="316"/>
      <c r="F136" s="339" t="s">
        <v>5974</v>
      </c>
      <c r="G136" s="316"/>
      <c r="H136" s="316" t="s">
        <v>6008</v>
      </c>
      <c r="I136" s="316" t="s">
        <v>5970</v>
      </c>
      <c r="J136" s="316">
        <v>50</v>
      </c>
      <c r="K136" s="364"/>
    </row>
    <row r="137" s="1" customFormat="1" ht="15" customHeight="1">
      <c r="B137" s="361"/>
      <c r="C137" s="316" t="s">
        <v>5996</v>
      </c>
      <c r="D137" s="316"/>
      <c r="E137" s="316"/>
      <c r="F137" s="339" t="s">
        <v>5974</v>
      </c>
      <c r="G137" s="316"/>
      <c r="H137" s="316" t="s">
        <v>6021</v>
      </c>
      <c r="I137" s="316" t="s">
        <v>5970</v>
      </c>
      <c r="J137" s="316">
        <v>255</v>
      </c>
      <c r="K137" s="364"/>
    </row>
    <row r="138" s="1" customFormat="1" ht="15" customHeight="1">
      <c r="B138" s="361"/>
      <c r="C138" s="316" t="s">
        <v>5998</v>
      </c>
      <c r="D138" s="316"/>
      <c r="E138" s="316"/>
      <c r="F138" s="339" t="s">
        <v>5968</v>
      </c>
      <c r="G138" s="316"/>
      <c r="H138" s="316" t="s">
        <v>6022</v>
      </c>
      <c r="I138" s="316" t="s">
        <v>6000</v>
      </c>
      <c r="J138" s="316"/>
      <c r="K138" s="364"/>
    </row>
    <row r="139" s="1" customFormat="1" ht="15" customHeight="1">
      <c r="B139" s="361"/>
      <c r="C139" s="316" t="s">
        <v>6001</v>
      </c>
      <c r="D139" s="316"/>
      <c r="E139" s="316"/>
      <c r="F139" s="339" t="s">
        <v>5968</v>
      </c>
      <c r="G139" s="316"/>
      <c r="H139" s="316" t="s">
        <v>6023</v>
      </c>
      <c r="I139" s="316" t="s">
        <v>6003</v>
      </c>
      <c r="J139" s="316"/>
      <c r="K139" s="364"/>
    </row>
    <row r="140" s="1" customFormat="1" ht="15" customHeight="1">
      <c r="B140" s="361"/>
      <c r="C140" s="316" t="s">
        <v>6004</v>
      </c>
      <c r="D140" s="316"/>
      <c r="E140" s="316"/>
      <c r="F140" s="339" t="s">
        <v>5968</v>
      </c>
      <c r="G140" s="316"/>
      <c r="H140" s="316" t="s">
        <v>6004</v>
      </c>
      <c r="I140" s="316" t="s">
        <v>6003</v>
      </c>
      <c r="J140" s="316"/>
      <c r="K140" s="364"/>
    </row>
    <row r="141" s="1" customFormat="1" ht="15" customHeight="1">
      <c r="B141" s="361"/>
      <c r="C141" s="316" t="s">
        <v>39</v>
      </c>
      <c r="D141" s="316"/>
      <c r="E141" s="316"/>
      <c r="F141" s="339" t="s">
        <v>5968</v>
      </c>
      <c r="G141" s="316"/>
      <c r="H141" s="316" t="s">
        <v>6024</v>
      </c>
      <c r="I141" s="316" t="s">
        <v>6003</v>
      </c>
      <c r="J141" s="316"/>
      <c r="K141" s="364"/>
    </row>
    <row r="142" s="1" customFormat="1" ht="15" customHeight="1">
      <c r="B142" s="361"/>
      <c r="C142" s="316" t="s">
        <v>6025</v>
      </c>
      <c r="D142" s="316"/>
      <c r="E142" s="316"/>
      <c r="F142" s="339" t="s">
        <v>5968</v>
      </c>
      <c r="G142" s="316"/>
      <c r="H142" s="316" t="s">
        <v>6026</v>
      </c>
      <c r="I142" s="316" t="s">
        <v>6003</v>
      </c>
      <c r="J142" s="316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52"/>
      <c r="C144" s="352"/>
      <c r="D144" s="352"/>
      <c r="E144" s="352"/>
      <c r="F144" s="353"/>
      <c r="G144" s="352"/>
      <c r="H144" s="352"/>
      <c r="I144" s="352"/>
      <c r="J144" s="352"/>
      <c r="K144" s="352"/>
    </row>
    <row r="145" s="1" customFormat="1" ht="18.75" customHeight="1"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</row>
    <row r="146" s="1" customFormat="1" ht="7.5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7"/>
    </row>
    <row r="147" s="1" customFormat="1" ht="45" customHeight="1">
      <c r="B147" s="328"/>
      <c r="C147" s="329" t="s">
        <v>6027</v>
      </c>
      <c r="D147" s="329"/>
      <c r="E147" s="329"/>
      <c r="F147" s="329"/>
      <c r="G147" s="329"/>
      <c r="H147" s="329"/>
      <c r="I147" s="329"/>
      <c r="J147" s="329"/>
      <c r="K147" s="330"/>
    </row>
    <row r="148" s="1" customFormat="1" ht="17.25" customHeight="1">
      <c r="B148" s="328"/>
      <c r="C148" s="331" t="s">
        <v>5962</v>
      </c>
      <c r="D148" s="331"/>
      <c r="E148" s="331"/>
      <c r="F148" s="331" t="s">
        <v>5963</v>
      </c>
      <c r="G148" s="332"/>
      <c r="H148" s="331" t="s">
        <v>55</v>
      </c>
      <c r="I148" s="331" t="s">
        <v>58</v>
      </c>
      <c r="J148" s="331" t="s">
        <v>5964</v>
      </c>
      <c r="K148" s="330"/>
    </row>
    <row r="149" s="1" customFormat="1" ht="17.25" customHeight="1">
      <c r="B149" s="328"/>
      <c r="C149" s="333" t="s">
        <v>5965</v>
      </c>
      <c r="D149" s="333"/>
      <c r="E149" s="333"/>
      <c r="F149" s="334" t="s">
        <v>5966</v>
      </c>
      <c r="G149" s="335"/>
      <c r="H149" s="333"/>
      <c r="I149" s="333"/>
      <c r="J149" s="333" t="s">
        <v>5967</v>
      </c>
      <c r="K149" s="330"/>
    </row>
    <row r="150" s="1" customFormat="1" ht="5.25" customHeight="1">
      <c r="B150" s="341"/>
      <c r="C150" s="336"/>
      <c r="D150" s="336"/>
      <c r="E150" s="336"/>
      <c r="F150" s="336"/>
      <c r="G150" s="337"/>
      <c r="H150" s="336"/>
      <c r="I150" s="336"/>
      <c r="J150" s="336"/>
      <c r="K150" s="364"/>
    </row>
    <row r="151" s="1" customFormat="1" ht="15" customHeight="1">
      <c r="B151" s="341"/>
      <c r="C151" s="368" t="s">
        <v>5971</v>
      </c>
      <c r="D151" s="316"/>
      <c r="E151" s="316"/>
      <c r="F151" s="369" t="s">
        <v>5968</v>
      </c>
      <c r="G151" s="316"/>
      <c r="H151" s="368" t="s">
        <v>6008</v>
      </c>
      <c r="I151" s="368" t="s">
        <v>5970</v>
      </c>
      <c r="J151" s="368">
        <v>120</v>
      </c>
      <c r="K151" s="364"/>
    </row>
    <row r="152" s="1" customFormat="1" ht="15" customHeight="1">
      <c r="B152" s="341"/>
      <c r="C152" s="368" t="s">
        <v>6017</v>
      </c>
      <c r="D152" s="316"/>
      <c r="E152" s="316"/>
      <c r="F152" s="369" t="s">
        <v>5968</v>
      </c>
      <c r="G152" s="316"/>
      <c r="H152" s="368" t="s">
        <v>6028</v>
      </c>
      <c r="I152" s="368" t="s">
        <v>5970</v>
      </c>
      <c r="J152" s="368" t="s">
        <v>6019</v>
      </c>
      <c r="K152" s="364"/>
    </row>
    <row r="153" s="1" customFormat="1" ht="15" customHeight="1">
      <c r="B153" s="341"/>
      <c r="C153" s="368" t="s">
        <v>86</v>
      </c>
      <c r="D153" s="316"/>
      <c r="E153" s="316"/>
      <c r="F153" s="369" t="s">
        <v>5968</v>
      </c>
      <c r="G153" s="316"/>
      <c r="H153" s="368" t="s">
        <v>6029</v>
      </c>
      <c r="I153" s="368" t="s">
        <v>5970</v>
      </c>
      <c r="J153" s="368" t="s">
        <v>6019</v>
      </c>
      <c r="K153" s="364"/>
    </row>
    <row r="154" s="1" customFormat="1" ht="15" customHeight="1">
      <c r="B154" s="341"/>
      <c r="C154" s="368" t="s">
        <v>5973</v>
      </c>
      <c r="D154" s="316"/>
      <c r="E154" s="316"/>
      <c r="F154" s="369" t="s">
        <v>5974</v>
      </c>
      <c r="G154" s="316"/>
      <c r="H154" s="368" t="s">
        <v>6008</v>
      </c>
      <c r="I154" s="368" t="s">
        <v>5970</v>
      </c>
      <c r="J154" s="368">
        <v>50</v>
      </c>
      <c r="K154" s="364"/>
    </row>
    <row r="155" s="1" customFormat="1" ht="15" customHeight="1">
      <c r="B155" s="341"/>
      <c r="C155" s="368" t="s">
        <v>5976</v>
      </c>
      <c r="D155" s="316"/>
      <c r="E155" s="316"/>
      <c r="F155" s="369" t="s">
        <v>5968</v>
      </c>
      <c r="G155" s="316"/>
      <c r="H155" s="368" t="s">
        <v>6008</v>
      </c>
      <c r="I155" s="368" t="s">
        <v>5978</v>
      </c>
      <c r="J155" s="368"/>
      <c r="K155" s="364"/>
    </row>
    <row r="156" s="1" customFormat="1" ht="15" customHeight="1">
      <c r="B156" s="341"/>
      <c r="C156" s="368" t="s">
        <v>5987</v>
      </c>
      <c r="D156" s="316"/>
      <c r="E156" s="316"/>
      <c r="F156" s="369" t="s">
        <v>5974</v>
      </c>
      <c r="G156" s="316"/>
      <c r="H156" s="368" t="s">
        <v>6008</v>
      </c>
      <c r="I156" s="368" t="s">
        <v>5970</v>
      </c>
      <c r="J156" s="368">
        <v>50</v>
      </c>
      <c r="K156" s="364"/>
    </row>
    <row r="157" s="1" customFormat="1" ht="15" customHeight="1">
      <c r="B157" s="341"/>
      <c r="C157" s="368" t="s">
        <v>5995</v>
      </c>
      <c r="D157" s="316"/>
      <c r="E157" s="316"/>
      <c r="F157" s="369" t="s">
        <v>5974</v>
      </c>
      <c r="G157" s="316"/>
      <c r="H157" s="368" t="s">
        <v>6008</v>
      </c>
      <c r="I157" s="368" t="s">
        <v>5970</v>
      </c>
      <c r="J157" s="368">
        <v>50</v>
      </c>
      <c r="K157" s="364"/>
    </row>
    <row r="158" s="1" customFormat="1" ht="15" customHeight="1">
      <c r="B158" s="341"/>
      <c r="C158" s="368" t="s">
        <v>5993</v>
      </c>
      <c r="D158" s="316"/>
      <c r="E158" s="316"/>
      <c r="F158" s="369" t="s">
        <v>5974</v>
      </c>
      <c r="G158" s="316"/>
      <c r="H158" s="368" t="s">
        <v>6008</v>
      </c>
      <c r="I158" s="368" t="s">
        <v>5970</v>
      </c>
      <c r="J158" s="368">
        <v>50</v>
      </c>
      <c r="K158" s="364"/>
    </row>
    <row r="159" s="1" customFormat="1" ht="15" customHeight="1">
      <c r="B159" s="341"/>
      <c r="C159" s="368" t="s">
        <v>147</v>
      </c>
      <c r="D159" s="316"/>
      <c r="E159" s="316"/>
      <c r="F159" s="369" t="s">
        <v>5968</v>
      </c>
      <c r="G159" s="316"/>
      <c r="H159" s="368" t="s">
        <v>6030</v>
      </c>
      <c r="I159" s="368" t="s">
        <v>5970</v>
      </c>
      <c r="J159" s="368" t="s">
        <v>6031</v>
      </c>
      <c r="K159" s="364"/>
    </row>
    <row r="160" s="1" customFormat="1" ht="15" customHeight="1">
      <c r="B160" s="341"/>
      <c r="C160" s="368" t="s">
        <v>6032</v>
      </c>
      <c r="D160" s="316"/>
      <c r="E160" s="316"/>
      <c r="F160" s="369" t="s">
        <v>5968</v>
      </c>
      <c r="G160" s="316"/>
      <c r="H160" s="368" t="s">
        <v>6033</v>
      </c>
      <c r="I160" s="368" t="s">
        <v>6003</v>
      </c>
      <c r="J160" s="368"/>
      <c r="K160" s="364"/>
    </row>
    <row r="161" s="1" customFormat="1" ht="15" customHeight="1">
      <c r="B161" s="370"/>
      <c r="C161" s="350"/>
      <c r="D161" s="350"/>
      <c r="E161" s="350"/>
      <c r="F161" s="350"/>
      <c r="G161" s="350"/>
      <c r="H161" s="350"/>
      <c r="I161" s="350"/>
      <c r="J161" s="350"/>
      <c r="K161" s="371"/>
    </row>
    <row r="162" s="1" customFormat="1" ht="18.75" customHeight="1">
      <c r="B162" s="352"/>
      <c r="C162" s="362"/>
      <c r="D162" s="362"/>
      <c r="E162" s="362"/>
      <c r="F162" s="372"/>
      <c r="G162" s="362"/>
      <c r="H162" s="362"/>
      <c r="I162" s="362"/>
      <c r="J162" s="362"/>
      <c r="K162" s="352"/>
    </row>
    <row r="163" s="1" customFormat="1" ht="18.75" customHeigh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</row>
    <row r="164" s="1" customFormat="1" ht="7.5" customHeight="1">
      <c r="B164" s="303"/>
      <c r="C164" s="304"/>
      <c r="D164" s="304"/>
      <c r="E164" s="304"/>
      <c r="F164" s="304"/>
      <c r="G164" s="304"/>
      <c r="H164" s="304"/>
      <c r="I164" s="304"/>
      <c r="J164" s="304"/>
      <c r="K164" s="305"/>
    </row>
    <row r="165" s="1" customFormat="1" ht="45" customHeight="1">
      <c r="B165" s="306"/>
      <c r="C165" s="307" t="s">
        <v>6034</v>
      </c>
      <c r="D165" s="307"/>
      <c r="E165" s="307"/>
      <c r="F165" s="307"/>
      <c r="G165" s="307"/>
      <c r="H165" s="307"/>
      <c r="I165" s="307"/>
      <c r="J165" s="307"/>
      <c r="K165" s="308"/>
    </row>
    <row r="166" s="1" customFormat="1" ht="17.25" customHeight="1">
      <c r="B166" s="306"/>
      <c r="C166" s="331" t="s">
        <v>5962</v>
      </c>
      <c r="D166" s="331"/>
      <c r="E166" s="331"/>
      <c r="F166" s="331" t="s">
        <v>5963</v>
      </c>
      <c r="G166" s="373"/>
      <c r="H166" s="374" t="s">
        <v>55</v>
      </c>
      <c r="I166" s="374" t="s">
        <v>58</v>
      </c>
      <c r="J166" s="331" t="s">
        <v>5964</v>
      </c>
      <c r="K166" s="308"/>
    </row>
    <row r="167" s="1" customFormat="1" ht="17.25" customHeight="1">
      <c r="B167" s="309"/>
      <c r="C167" s="333" t="s">
        <v>5965</v>
      </c>
      <c r="D167" s="333"/>
      <c r="E167" s="333"/>
      <c r="F167" s="334" t="s">
        <v>5966</v>
      </c>
      <c r="G167" s="375"/>
      <c r="H167" s="376"/>
      <c r="I167" s="376"/>
      <c r="J167" s="333" t="s">
        <v>5967</v>
      </c>
      <c r="K167" s="311"/>
    </row>
    <row r="168" s="1" customFormat="1" ht="5.25" customHeight="1">
      <c r="B168" s="341"/>
      <c r="C168" s="336"/>
      <c r="D168" s="336"/>
      <c r="E168" s="336"/>
      <c r="F168" s="336"/>
      <c r="G168" s="337"/>
      <c r="H168" s="336"/>
      <c r="I168" s="336"/>
      <c r="J168" s="336"/>
      <c r="K168" s="364"/>
    </row>
    <row r="169" s="1" customFormat="1" ht="15" customHeight="1">
      <c r="B169" s="341"/>
      <c r="C169" s="316" t="s">
        <v>5971</v>
      </c>
      <c r="D169" s="316"/>
      <c r="E169" s="316"/>
      <c r="F169" s="339" t="s">
        <v>5968</v>
      </c>
      <c r="G169" s="316"/>
      <c r="H169" s="316" t="s">
        <v>6008</v>
      </c>
      <c r="I169" s="316" t="s">
        <v>5970</v>
      </c>
      <c r="J169" s="316">
        <v>120</v>
      </c>
      <c r="K169" s="364"/>
    </row>
    <row r="170" s="1" customFormat="1" ht="15" customHeight="1">
      <c r="B170" s="341"/>
      <c r="C170" s="316" t="s">
        <v>6017</v>
      </c>
      <c r="D170" s="316"/>
      <c r="E170" s="316"/>
      <c r="F170" s="339" t="s">
        <v>5968</v>
      </c>
      <c r="G170" s="316"/>
      <c r="H170" s="316" t="s">
        <v>6018</v>
      </c>
      <c r="I170" s="316" t="s">
        <v>5970</v>
      </c>
      <c r="J170" s="316" t="s">
        <v>6019</v>
      </c>
      <c r="K170" s="364"/>
    </row>
    <row r="171" s="1" customFormat="1" ht="15" customHeight="1">
      <c r="B171" s="341"/>
      <c r="C171" s="316" t="s">
        <v>86</v>
      </c>
      <c r="D171" s="316"/>
      <c r="E171" s="316"/>
      <c r="F171" s="339" t="s">
        <v>5968</v>
      </c>
      <c r="G171" s="316"/>
      <c r="H171" s="316" t="s">
        <v>6035</v>
      </c>
      <c r="I171" s="316" t="s">
        <v>5970</v>
      </c>
      <c r="J171" s="316" t="s">
        <v>6019</v>
      </c>
      <c r="K171" s="364"/>
    </row>
    <row r="172" s="1" customFormat="1" ht="15" customHeight="1">
      <c r="B172" s="341"/>
      <c r="C172" s="316" t="s">
        <v>5973</v>
      </c>
      <c r="D172" s="316"/>
      <c r="E172" s="316"/>
      <c r="F172" s="339" t="s">
        <v>5974</v>
      </c>
      <c r="G172" s="316"/>
      <c r="H172" s="316" t="s">
        <v>6035</v>
      </c>
      <c r="I172" s="316" t="s">
        <v>5970</v>
      </c>
      <c r="J172" s="316">
        <v>50</v>
      </c>
      <c r="K172" s="364"/>
    </row>
    <row r="173" s="1" customFormat="1" ht="15" customHeight="1">
      <c r="B173" s="341"/>
      <c r="C173" s="316" t="s">
        <v>5976</v>
      </c>
      <c r="D173" s="316"/>
      <c r="E173" s="316"/>
      <c r="F173" s="339" t="s">
        <v>5968</v>
      </c>
      <c r="G173" s="316"/>
      <c r="H173" s="316" t="s">
        <v>6035</v>
      </c>
      <c r="I173" s="316" t="s">
        <v>5978</v>
      </c>
      <c r="J173" s="316"/>
      <c r="K173" s="364"/>
    </row>
    <row r="174" s="1" customFormat="1" ht="15" customHeight="1">
      <c r="B174" s="341"/>
      <c r="C174" s="316" t="s">
        <v>5987</v>
      </c>
      <c r="D174" s="316"/>
      <c r="E174" s="316"/>
      <c r="F174" s="339" t="s">
        <v>5974</v>
      </c>
      <c r="G174" s="316"/>
      <c r="H174" s="316" t="s">
        <v>6035</v>
      </c>
      <c r="I174" s="316" t="s">
        <v>5970</v>
      </c>
      <c r="J174" s="316">
        <v>50</v>
      </c>
      <c r="K174" s="364"/>
    </row>
    <row r="175" s="1" customFormat="1" ht="15" customHeight="1">
      <c r="B175" s="341"/>
      <c r="C175" s="316" t="s">
        <v>5995</v>
      </c>
      <c r="D175" s="316"/>
      <c r="E175" s="316"/>
      <c r="F175" s="339" t="s">
        <v>5974</v>
      </c>
      <c r="G175" s="316"/>
      <c r="H175" s="316" t="s">
        <v>6035</v>
      </c>
      <c r="I175" s="316" t="s">
        <v>5970</v>
      </c>
      <c r="J175" s="316">
        <v>50</v>
      </c>
      <c r="K175" s="364"/>
    </row>
    <row r="176" s="1" customFormat="1" ht="15" customHeight="1">
      <c r="B176" s="341"/>
      <c r="C176" s="316" t="s">
        <v>5993</v>
      </c>
      <c r="D176" s="316"/>
      <c r="E176" s="316"/>
      <c r="F176" s="339" t="s">
        <v>5974</v>
      </c>
      <c r="G176" s="316"/>
      <c r="H176" s="316" t="s">
        <v>6035</v>
      </c>
      <c r="I176" s="316" t="s">
        <v>5970</v>
      </c>
      <c r="J176" s="316">
        <v>50</v>
      </c>
      <c r="K176" s="364"/>
    </row>
    <row r="177" s="1" customFormat="1" ht="15" customHeight="1">
      <c r="B177" s="341"/>
      <c r="C177" s="316" t="s">
        <v>162</v>
      </c>
      <c r="D177" s="316"/>
      <c r="E177" s="316"/>
      <c r="F177" s="339" t="s">
        <v>5968</v>
      </c>
      <c r="G177" s="316"/>
      <c r="H177" s="316" t="s">
        <v>6036</v>
      </c>
      <c r="I177" s="316" t="s">
        <v>6037</v>
      </c>
      <c r="J177" s="316"/>
      <c r="K177" s="364"/>
    </row>
    <row r="178" s="1" customFormat="1" ht="15" customHeight="1">
      <c r="B178" s="341"/>
      <c r="C178" s="316" t="s">
        <v>58</v>
      </c>
      <c r="D178" s="316"/>
      <c r="E178" s="316"/>
      <c r="F178" s="339" t="s">
        <v>5968</v>
      </c>
      <c r="G178" s="316"/>
      <c r="H178" s="316" t="s">
        <v>6038</v>
      </c>
      <c r="I178" s="316" t="s">
        <v>6039</v>
      </c>
      <c r="J178" s="316">
        <v>1</v>
      </c>
      <c r="K178" s="364"/>
    </row>
    <row r="179" s="1" customFormat="1" ht="15" customHeight="1">
      <c r="B179" s="341"/>
      <c r="C179" s="316" t="s">
        <v>54</v>
      </c>
      <c r="D179" s="316"/>
      <c r="E179" s="316"/>
      <c r="F179" s="339" t="s">
        <v>5968</v>
      </c>
      <c r="G179" s="316"/>
      <c r="H179" s="316" t="s">
        <v>6040</v>
      </c>
      <c r="I179" s="316" t="s">
        <v>5970</v>
      </c>
      <c r="J179" s="316">
        <v>20</v>
      </c>
      <c r="K179" s="364"/>
    </row>
    <row r="180" s="1" customFormat="1" ht="15" customHeight="1">
      <c r="B180" s="341"/>
      <c r="C180" s="316" t="s">
        <v>55</v>
      </c>
      <c r="D180" s="316"/>
      <c r="E180" s="316"/>
      <c r="F180" s="339" t="s">
        <v>5968</v>
      </c>
      <c r="G180" s="316"/>
      <c r="H180" s="316" t="s">
        <v>6041</v>
      </c>
      <c r="I180" s="316" t="s">
        <v>5970</v>
      </c>
      <c r="J180" s="316">
        <v>255</v>
      </c>
      <c r="K180" s="364"/>
    </row>
    <row r="181" s="1" customFormat="1" ht="15" customHeight="1">
      <c r="B181" s="341"/>
      <c r="C181" s="316" t="s">
        <v>163</v>
      </c>
      <c r="D181" s="316"/>
      <c r="E181" s="316"/>
      <c r="F181" s="339" t="s">
        <v>5968</v>
      </c>
      <c r="G181" s="316"/>
      <c r="H181" s="316" t="s">
        <v>5932</v>
      </c>
      <c r="I181" s="316" t="s">
        <v>5970</v>
      </c>
      <c r="J181" s="316">
        <v>10</v>
      </c>
      <c r="K181" s="364"/>
    </row>
    <row r="182" s="1" customFormat="1" ht="15" customHeight="1">
      <c r="B182" s="341"/>
      <c r="C182" s="316" t="s">
        <v>164</v>
      </c>
      <c r="D182" s="316"/>
      <c r="E182" s="316"/>
      <c r="F182" s="339" t="s">
        <v>5968</v>
      </c>
      <c r="G182" s="316"/>
      <c r="H182" s="316" t="s">
        <v>6042</v>
      </c>
      <c r="I182" s="316" t="s">
        <v>6003</v>
      </c>
      <c r="J182" s="316"/>
      <c r="K182" s="364"/>
    </row>
    <row r="183" s="1" customFormat="1" ht="15" customHeight="1">
      <c r="B183" s="341"/>
      <c r="C183" s="316" t="s">
        <v>6043</v>
      </c>
      <c r="D183" s="316"/>
      <c r="E183" s="316"/>
      <c r="F183" s="339" t="s">
        <v>5968</v>
      </c>
      <c r="G183" s="316"/>
      <c r="H183" s="316" t="s">
        <v>6044</v>
      </c>
      <c r="I183" s="316" t="s">
        <v>6003</v>
      </c>
      <c r="J183" s="316"/>
      <c r="K183" s="364"/>
    </row>
    <row r="184" s="1" customFormat="1" ht="15" customHeight="1">
      <c r="B184" s="341"/>
      <c r="C184" s="316" t="s">
        <v>6032</v>
      </c>
      <c r="D184" s="316"/>
      <c r="E184" s="316"/>
      <c r="F184" s="339" t="s">
        <v>5968</v>
      </c>
      <c r="G184" s="316"/>
      <c r="H184" s="316" t="s">
        <v>6045</v>
      </c>
      <c r="I184" s="316" t="s">
        <v>6003</v>
      </c>
      <c r="J184" s="316"/>
      <c r="K184" s="364"/>
    </row>
    <row r="185" s="1" customFormat="1" ht="15" customHeight="1">
      <c r="B185" s="341"/>
      <c r="C185" s="316" t="s">
        <v>166</v>
      </c>
      <c r="D185" s="316"/>
      <c r="E185" s="316"/>
      <c r="F185" s="339" t="s">
        <v>5974</v>
      </c>
      <c r="G185" s="316"/>
      <c r="H185" s="316" t="s">
        <v>6046</v>
      </c>
      <c r="I185" s="316" t="s">
        <v>5970</v>
      </c>
      <c r="J185" s="316">
        <v>50</v>
      </c>
      <c r="K185" s="364"/>
    </row>
    <row r="186" s="1" customFormat="1" ht="15" customHeight="1">
      <c r="B186" s="341"/>
      <c r="C186" s="316" t="s">
        <v>6047</v>
      </c>
      <c r="D186" s="316"/>
      <c r="E186" s="316"/>
      <c r="F186" s="339" t="s">
        <v>5974</v>
      </c>
      <c r="G186" s="316"/>
      <c r="H186" s="316" t="s">
        <v>6048</v>
      </c>
      <c r="I186" s="316" t="s">
        <v>6049</v>
      </c>
      <c r="J186" s="316"/>
      <c r="K186" s="364"/>
    </row>
    <row r="187" s="1" customFormat="1" ht="15" customHeight="1">
      <c r="B187" s="341"/>
      <c r="C187" s="316" t="s">
        <v>6050</v>
      </c>
      <c r="D187" s="316"/>
      <c r="E187" s="316"/>
      <c r="F187" s="339" t="s">
        <v>5974</v>
      </c>
      <c r="G187" s="316"/>
      <c r="H187" s="316" t="s">
        <v>6051</v>
      </c>
      <c r="I187" s="316" t="s">
        <v>6049</v>
      </c>
      <c r="J187" s="316"/>
      <c r="K187" s="364"/>
    </row>
    <row r="188" s="1" customFormat="1" ht="15" customHeight="1">
      <c r="B188" s="341"/>
      <c r="C188" s="316" t="s">
        <v>6052</v>
      </c>
      <c r="D188" s="316"/>
      <c r="E188" s="316"/>
      <c r="F188" s="339" t="s">
        <v>5974</v>
      </c>
      <c r="G188" s="316"/>
      <c r="H188" s="316" t="s">
        <v>6053</v>
      </c>
      <c r="I188" s="316" t="s">
        <v>6049</v>
      </c>
      <c r="J188" s="316"/>
      <c r="K188" s="364"/>
    </row>
    <row r="189" s="1" customFormat="1" ht="15" customHeight="1">
      <c r="B189" s="341"/>
      <c r="C189" s="377" t="s">
        <v>6054</v>
      </c>
      <c r="D189" s="316"/>
      <c r="E189" s="316"/>
      <c r="F189" s="339" t="s">
        <v>5974</v>
      </c>
      <c r="G189" s="316"/>
      <c r="H189" s="316" t="s">
        <v>6055</v>
      </c>
      <c r="I189" s="316" t="s">
        <v>6056</v>
      </c>
      <c r="J189" s="378" t="s">
        <v>6057</v>
      </c>
      <c r="K189" s="364"/>
    </row>
    <row r="190" s="18" customFormat="1" ht="15" customHeight="1">
      <c r="B190" s="379"/>
      <c r="C190" s="380" t="s">
        <v>6058</v>
      </c>
      <c r="D190" s="381"/>
      <c r="E190" s="381"/>
      <c r="F190" s="382" t="s">
        <v>5974</v>
      </c>
      <c r="G190" s="381"/>
      <c r="H190" s="381" t="s">
        <v>6059</v>
      </c>
      <c r="I190" s="381" t="s">
        <v>6056</v>
      </c>
      <c r="J190" s="383" t="s">
        <v>6057</v>
      </c>
      <c r="K190" s="384"/>
    </row>
    <row r="191" s="1" customFormat="1" ht="15" customHeight="1">
      <c r="B191" s="341"/>
      <c r="C191" s="377" t="s">
        <v>43</v>
      </c>
      <c r="D191" s="316"/>
      <c r="E191" s="316"/>
      <c r="F191" s="339" t="s">
        <v>5968</v>
      </c>
      <c r="G191" s="316"/>
      <c r="H191" s="313" t="s">
        <v>6060</v>
      </c>
      <c r="I191" s="316" t="s">
        <v>6061</v>
      </c>
      <c r="J191" s="316"/>
      <c r="K191" s="364"/>
    </row>
    <row r="192" s="1" customFormat="1" ht="15" customHeight="1">
      <c r="B192" s="341"/>
      <c r="C192" s="377" t="s">
        <v>6062</v>
      </c>
      <c r="D192" s="316"/>
      <c r="E192" s="316"/>
      <c r="F192" s="339" t="s">
        <v>5968</v>
      </c>
      <c r="G192" s="316"/>
      <c r="H192" s="316" t="s">
        <v>6063</v>
      </c>
      <c r="I192" s="316" t="s">
        <v>6003</v>
      </c>
      <c r="J192" s="316"/>
      <c r="K192" s="364"/>
    </row>
    <row r="193" s="1" customFormat="1" ht="15" customHeight="1">
      <c r="B193" s="341"/>
      <c r="C193" s="377" t="s">
        <v>6064</v>
      </c>
      <c r="D193" s="316"/>
      <c r="E193" s="316"/>
      <c r="F193" s="339" t="s">
        <v>5968</v>
      </c>
      <c r="G193" s="316"/>
      <c r="H193" s="316" t="s">
        <v>6065</v>
      </c>
      <c r="I193" s="316" t="s">
        <v>6003</v>
      </c>
      <c r="J193" s="316"/>
      <c r="K193" s="364"/>
    </row>
    <row r="194" s="1" customFormat="1" ht="15" customHeight="1">
      <c r="B194" s="341"/>
      <c r="C194" s="377" t="s">
        <v>6066</v>
      </c>
      <c r="D194" s="316"/>
      <c r="E194" s="316"/>
      <c r="F194" s="339" t="s">
        <v>5974</v>
      </c>
      <c r="G194" s="316"/>
      <c r="H194" s="316" t="s">
        <v>6067</v>
      </c>
      <c r="I194" s="316" t="s">
        <v>6003</v>
      </c>
      <c r="J194" s="316"/>
      <c r="K194" s="364"/>
    </row>
    <row r="195" s="1" customFormat="1" ht="15" customHeight="1">
      <c r="B195" s="370"/>
      <c r="C195" s="385"/>
      <c r="D195" s="350"/>
      <c r="E195" s="350"/>
      <c r="F195" s="350"/>
      <c r="G195" s="350"/>
      <c r="H195" s="350"/>
      <c r="I195" s="350"/>
      <c r="J195" s="350"/>
      <c r="K195" s="371"/>
    </row>
    <row r="196" s="1" customFormat="1" ht="18.75" customHeight="1">
      <c r="B196" s="352"/>
      <c r="C196" s="362"/>
      <c r="D196" s="362"/>
      <c r="E196" s="362"/>
      <c r="F196" s="372"/>
      <c r="G196" s="362"/>
      <c r="H196" s="362"/>
      <c r="I196" s="362"/>
      <c r="J196" s="362"/>
      <c r="K196" s="352"/>
    </row>
    <row r="197" s="1" customFormat="1" ht="18.75" customHeight="1">
      <c r="B197" s="352"/>
      <c r="C197" s="362"/>
      <c r="D197" s="362"/>
      <c r="E197" s="362"/>
      <c r="F197" s="372"/>
      <c r="G197" s="362"/>
      <c r="H197" s="362"/>
      <c r="I197" s="362"/>
      <c r="J197" s="362"/>
      <c r="K197" s="352"/>
    </row>
    <row r="198" s="1" customFormat="1" ht="18.75" customHeight="1">
      <c r="B198" s="324"/>
      <c r="C198" s="324"/>
      <c r="D198" s="324"/>
      <c r="E198" s="324"/>
      <c r="F198" s="324"/>
      <c r="G198" s="324"/>
      <c r="H198" s="324"/>
      <c r="I198" s="324"/>
      <c r="J198" s="324"/>
      <c r="K198" s="324"/>
    </row>
    <row r="199" s="1" customFormat="1" ht="13.5">
      <c r="B199" s="303"/>
      <c r="C199" s="304"/>
      <c r="D199" s="304"/>
      <c r="E199" s="304"/>
      <c r="F199" s="304"/>
      <c r="G199" s="304"/>
      <c r="H199" s="304"/>
      <c r="I199" s="304"/>
      <c r="J199" s="304"/>
      <c r="K199" s="305"/>
    </row>
    <row r="200" s="1" customFormat="1" ht="21">
      <c r="B200" s="306"/>
      <c r="C200" s="307" t="s">
        <v>6068</v>
      </c>
      <c r="D200" s="307"/>
      <c r="E200" s="307"/>
      <c r="F200" s="307"/>
      <c r="G200" s="307"/>
      <c r="H200" s="307"/>
      <c r="I200" s="307"/>
      <c r="J200" s="307"/>
      <c r="K200" s="308"/>
    </row>
    <row r="201" s="1" customFormat="1" ht="25.5" customHeight="1">
      <c r="B201" s="306"/>
      <c r="C201" s="386" t="s">
        <v>6069</v>
      </c>
      <c r="D201" s="386"/>
      <c r="E201" s="386"/>
      <c r="F201" s="386" t="s">
        <v>6070</v>
      </c>
      <c r="G201" s="387"/>
      <c r="H201" s="386" t="s">
        <v>6071</v>
      </c>
      <c r="I201" s="386"/>
      <c r="J201" s="386"/>
      <c r="K201" s="308"/>
    </row>
    <row r="202" s="1" customFormat="1" ht="5.25" customHeight="1">
      <c r="B202" s="341"/>
      <c r="C202" s="336"/>
      <c r="D202" s="336"/>
      <c r="E202" s="336"/>
      <c r="F202" s="336"/>
      <c r="G202" s="362"/>
      <c r="H202" s="336"/>
      <c r="I202" s="336"/>
      <c r="J202" s="336"/>
      <c r="K202" s="364"/>
    </row>
    <row r="203" s="1" customFormat="1" ht="15" customHeight="1">
      <c r="B203" s="341"/>
      <c r="C203" s="316" t="s">
        <v>6061</v>
      </c>
      <c r="D203" s="316"/>
      <c r="E203" s="316"/>
      <c r="F203" s="339" t="s">
        <v>44</v>
      </c>
      <c r="G203" s="316"/>
      <c r="H203" s="316" t="s">
        <v>6072</v>
      </c>
      <c r="I203" s="316"/>
      <c r="J203" s="316"/>
      <c r="K203" s="364"/>
    </row>
    <row r="204" s="1" customFormat="1" ht="15" customHeight="1">
      <c r="B204" s="341"/>
      <c r="C204" s="316"/>
      <c r="D204" s="316"/>
      <c r="E204" s="316"/>
      <c r="F204" s="339" t="s">
        <v>45</v>
      </c>
      <c r="G204" s="316"/>
      <c r="H204" s="316" t="s">
        <v>6073</v>
      </c>
      <c r="I204" s="316"/>
      <c r="J204" s="316"/>
      <c r="K204" s="364"/>
    </row>
    <row r="205" s="1" customFormat="1" ht="15" customHeight="1">
      <c r="B205" s="341"/>
      <c r="C205" s="316"/>
      <c r="D205" s="316"/>
      <c r="E205" s="316"/>
      <c r="F205" s="339" t="s">
        <v>48</v>
      </c>
      <c r="G205" s="316"/>
      <c r="H205" s="316" t="s">
        <v>6074</v>
      </c>
      <c r="I205" s="316"/>
      <c r="J205" s="316"/>
      <c r="K205" s="364"/>
    </row>
    <row r="206" s="1" customFormat="1" ht="15" customHeight="1">
      <c r="B206" s="341"/>
      <c r="C206" s="316"/>
      <c r="D206" s="316"/>
      <c r="E206" s="316"/>
      <c r="F206" s="339" t="s">
        <v>46</v>
      </c>
      <c r="G206" s="316"/>
      <c r="H206" s="316" t="s">
        <v>6075</v>
      </c>
      <c r="I206" s="316"/>
      <c r="J206" s="316"/>
      <c r="K206" s="364"/>
    </row>
    <row r="207" s="1" customFormat="1" ht="15" customHeight="1">
      <c r="B207" s="341"/>
      <c r="C207" s="316"/>
      <c r="D207" s="316"/>
      <c r="E207" s="316"/>
      <c r="F207" s="339" t="s">
        <v>47</v>
      </c>
      <c r="G207" s="316"/>
      <c r="H207" s="316" t="s">
        <v>6076</v>
      </c>
      <c r="I207" s="316"/>
      <c r="J207" s="316"/>
      <c r="K207" s="364"/>
    </row>
    <row r="208" s="1" customFormat="1" ht="15" customHeight="1">
      <c r="B208" s="341"/>
      <c r="C208" s="316"/>
      <c r="D208" s="316"/>
      <c r="E208" s="316"/>
      <c r="F208" s="339"/>
      <c r="G208" s="316"/>
      <c r="H208" s="316"/>
      <c r="I208" s="316"/>
      <c r="J208" s="316"/>
      <c r="K208" s="364"/>
    </row>
    <row r="209" s="1" customFormat="1" ht="15" customHeight="1">
      <c r="B209" s="341"/>
      <c r="C209" s="316" t="s">
        <v>6015</v>
      </c>
      <c r="D209" s="316"/>
      <c r="E209" s="316"/>
      <c r="F209" s="339" t="s">
        <v>79</v>
      </c>
      <c r="G209" s="316"/>
      <c r="H209" s="316" t="s">
        <v>6077</v>
      </c>
      <c r="I209" s="316"/>
      <c r="J209" s="316"/>
      <c r="K209" s="364"/>
    </row>
    <row r="210" s="1" customFormat="1" ht="15" customHeight="1">
      <c r="B210" s="341"/>
      <c r="C210" s="316"/>
      <c r="D210" s="316"/>
      <c r="E210" s="316"/>
      <c r="F210" s="339" t="s">
        <v>5913</v>
      </c>
      <c r="G210" s="316"/>
      <c r="H210" s="316" t="s">
        <v>5914</v>
      </c>
      <c r="I210" s="316"/>
      <c r="J210" s="316"/>
      <c r="K210" s="364"/>
    </row>
    <row r="211" s="1" customFormat="1" ht="15" customHeight="1">
      <c r="B211" s="341"/>
      <c r="C211" s="316"/>
      <c r="D211" s="316"/>
      <c r="E211" s="316"/>
      <c r="F211" s="339" t="s">
        <v>5911</v>
      </c>
      <c r="G211" s="316"/>
      <c r="H211" s="316" t="s">
        <v>6078</v>
      </c>
      <c r="I211" s="316"/>
      <c r="J211" s="316"/>
      <c r="K211" s="364"/>
    </row>
    <row r="212" s="1" customFormat="1" ht="15" customHeight="1">
      <c r="B212" s="388"/>
      <c r="C212" s="316"/>
      <c r="D212" s="316"/>
      <c r="E212" s="316"/>
      <c r="F212" s="339" t="s">
        <v>5915</v>
      </c>
      <c r="G212" s="377"/>
      <c r="H212" s="368" t="s">
        <v>5916</v>
      </c>
      <c r="I212" s="368"/>
      <c r="J212" s="368"/>
      <c r="K212" s="389"/>
    </row>
    <row r="213" s="1" customFormat="1" ht="15" customHeight="1">
      <c r="B213" s="388"/>
      <c r="C213" s="316"/>
      <c r="D213" s="316"/>
      <c r="E213" s="316"/>
      <c r="F213" s="339" t="s">
        <v>625</v>
      </c>
      <c r="G213" s="377"/>
      <c r="H213" s="368" t="s">
        <v>6079</v>
      </c>
      <c r="I213" s="368"/>
      <c r="J213" s="368"/>
      <c r="K213" s="389"/>
    </row>
    <row r="214" s="1" customFormat="1" ht="15" customHeight="1">
      <c r="B214" s="388"/>
      <c r="C214" s="316"/>
      <c r="D214" s="316"/>
      <c r="E214" s="316"/>
      <c r="F214" s="339"/>
      <c r="G214" s="377"/>
      <c r="H214" s="368"/>
      <c r="I214" s="368"/>
      <c r="J214" s="368"/>
      <c r="K214" s="389"/>
    </row>
    <row r="215" s="1" customFormat="1" ht="15" customHeight="1">
      <c r="B215" s="388"/>
      <c r="C215" s="316" t="s">
        <v>6039</v>
      </c>
      <c r="D215" s="316"/>
      <c r="E215" s="316"/>
      <c r="F215" s="339">
        <v>1</v>
      </c>
      <c r="G215" s="377"/>
      <c r="H215" s="368" t="s">
        <v>6080</v>
      </c>
      <c r="I215" s="368"/>
      <c r="J215" s="368"/>
      <c r="K215" s="389"/>
    </row>
    <row r="216" s="1" customFormat="1" ht="15" customHeight="1">
      <c r="B216" s="388"/>
      <c r="C216" s="316"/>
      <c r="D216" s="316"/>
      <c r="E216" s="316"/>
      <c r="F216" s="339">
        <v>2</v>
      </c>
      <c r="G216" s="377"/>
      <c r="H216" s="368" t="s">
        <v>6081</v>
      </c>
      <c r="I216" s="368"/>
      <c r="J216" s="368"/>
      <c r="K216" s="389"/>
    </row>
    <row r="217" s="1" customFormat="1" ht="15" customHeight="1">
      <c r="B217" s="388"/>
      <c r="C217" s="316"/>
      <c r="D217" s="316"/>
      <c r="E217" s="316"/>
      <c r="F217" s="339">
        <v>3</v>
      </c>
      <c r="G217" s="377"/>
      <c r="H217" s="368" t="s">
        <v>6082</v>
      </c>
      <c r="I217" s="368"/>
      <c r="J217" s="368"/>
      <c r="K217" s="389"/>
    </row>
    <row r="218" s="1" customFormat="1" ht="15" customHeight="1">
      <c r="B218" s="388"/>
      <c r="C218" s="316"/>
      <c r="D218" s="316"/>
      <c r="E218" s="316"/>
      <c r="F218" s="339">
        <v>4</v>
      </c>
      <c r="G218" s="377"/>
      <c r="H218" s="368" t="s">
        <v>6083</v>
      </c>
      <c r="I218" s="368"/>
      <c r="J218" s="368"/>
      <c r="K218" s="389"/>
    </row>
    <row r="219" s="1" customFormat="1" ht="12.75" customHeight="1">
      <c r="B219" s="390"/>
      <c r="C219" s="391"/>
      <c r="D219" s="391"/>
      <c r="E219" s="391"/>
      <c r="F219" s="391"/>
      <c r="G219" s="391"/>
      <c r="H219" s="391"/>
      <c r="I219" s="391"/>
      <c r="J219" s="391"/>
      <c r="K219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Toman</dc:creator>
  <cp:lastModifiedBy>Jan Toman</cp:lastModifiedBy>
  <dcterms:created xsi:type="dcterms:W3CDTF">2024-03-27T22:19:06Z</dcterms:created>
  <dcterms:modified xsi:type="dcterms:W3CDTF">2024-03-27T22:20:44Z</dcterms:modified>
</cp:coreProperties>
</file>