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0" sheetId="2" r:id="rId2"/>
    <sheet name="SO 800" sheetId="3" r:id="rId3"/>
  </sheets>
  <definedNames/>
  <calcPr/>
  <webPublishing/>
</workbook>
</file>

<file path=xl/sharedStrings.xml><?xml version="1.0" encoding="utf-8"?>
<sst xmlns="http://schemas.openxmlformats.org/spreadsheetml/2006/main" count="384" uniqueCount="149">
  <si>
    <t>Firma: Krajská správa a údržba silnic Vysočiny, příspěvková organizace</t>
  </si>
  <si>
    <t>Rekapitulace ceny</t>
  </si>
  <si>
    <t>Stavba: 2023 - II/405 Okříšky ul. Masarykova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</si>
  <si>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</si>
  <si>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</si>
  <si>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</si>
  <si>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</si>
  <si>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</si>
  <si>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</si>
  <si>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</si>
  <si>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</si>
  <si>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</si>
  <si>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</si>
  <si>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</si>
  <si>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</si>
  <si>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</t>
  </si>
  <si>
    <t>II/405 Okříšky ul. Masarykova</t>
  </si>
  <si>
    <t>O</t>
  </si>
  <si>
    <t>Rozpočet:</t>
  </si>
  <si>
    <t>0,00</t>
  </si>
  <si>
    <t>15,00</t>
  </si>
  <si>
    <t>21,00</t>
  </si>
  <si>
    <t>3</t>
  </si>
  <si>
    <t>2</t>
  </si>
  <si>
    <t>SO 100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</si>
  <si>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</si>
  <si>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</si>
  <si>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</si>
  <si>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</si>
  <si>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</si>
  <si>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</si>
  <si>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</si>
  <si>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</si>
  <si>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</si>
  <si>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</si>
  <si>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</si>
  <si>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</si>
  <si>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</si>
  <si>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</si>
  <si>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</si>
  <si>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</si>
  <si>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</si>
  <si>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</si>
  <si>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</si>
  <si>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</si>
  <si>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</si>
  <si>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14</t>
  </si>
  <si>
    <t>014111</t>
  </si>
  <si>
    <t/>
  </si>
  <si>
    <t>POPLATKY ZA SKLÁDKU TYP S-IO (INERTNÍ ODPAD)</t>
  </si>
  <si>
    <t>M3</t>
  </si>
  <si>
    <t>PP</t>
  </si>
  <si>
    <t>zemina z výkopu</t>
  </si>
  <si>
    <t>VV</t>
  </si>
  <si>
    <t>534,48=534,480 [A]</t>
  </si>
  <si>
    <t>TS</t>
  </si>
  <si>
    <t>zahrnuje veškeré poplatky provozovateli skládky související s uložením odpadu na skládce.</t>
  </si>
  <si>
    <t>Zemní práce</t>
  </si>
  <si>
    <t>113722</t>
  </si>
  <si>
    <t>FRÉZOVÁNÍ ZPEVNĚNÝCH PLOCH ASFALTOVÝCH, ODVOZ DO 2KM</t>
  </si>
  <si>
    <t>Frézování ACO vrstvy 4,0 cm, ACL vrstvy 6,0 cm a ACP vrstvy 5,0 cm, materiál bude odvezen na místní skládku KSÚSV p.o.</t>
  </si>
  <si>
    <t>1. úsek: 11,5*3,4*0,04+10,5*2,9*0,06+9,5*2,4*0,05=4,531 [A] 
2. úsek: 108,0*3,0*0,04+107,0*2,5*0,06+106,0*2,0*0,05=39,610 [B] 
3. úsek: 330,0*3,0*0,04+329,0*2,5*0,06+328,0*2,0*0,05=121,750 [C] 
Celkem: A+B+C=165,891 [D]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</si>
  <si>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</si>
  <si>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131738</t>
  </si>
  <si>
    <t>HLOUBENÍ JAM ZAPAŽ I NEPAŽ TŘ. I, ODVOZ DO 20KM</t>
  </si>
  <si>
    <t>Odvoz na skládku</t>
  </si>
  <si>
    <t>9,5*2,4*0,6+106,0*2,0*0,6+328*2,0*0,6=534,480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</si>
  <si>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</si>
  <si>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18110</t>
  </si>
  <si>
    <t>ÚPRAVA PLÁNĚ SE ZHUTNĚNÍM V HORNINĚ TŘ. I</t>
  </si>
  <si>
    <t>M2</t>
  </si>
  <si>
    <t>Úprava podloží ve výkopech pro sanaci</t>
  </si>
  <si>
    <t>9,5*2,4+106,0*2,0+328,0*2,0=890,800 [A]</t>
  </si>
  <si>
    <t>položka zahrnuje úpravu pláně včetně vyrovnání výškových rozdílů. Míru zhutnění určuje projekt.</t>
  </si>
  <si>
    <t>Základy</t>
  </si>
  <si>
    <t>11</t>
  </si>
  <si>
    <t>21461E</t>
  </si>
  <si>
    <t>SEPARAČNÍ GEOTEXTILIE DO 500G/M2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</si>
  <si>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</si>
  <si>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574B34</t>
  </si>
  <si>
    <t>ASFALTOVÝ BETON PRO OBRUSNÉ VRSTVY MODIFIK ACO 11+, 11S TL. 40MM</t>
  </si>
  <si>
    <t>11,5*3,4+108,0*3,0+330,0*3,0=1 353,100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</si>
  <si>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</si>
  <si>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572214</t>
  </si>
  <si>
    <t>SPOJOVACÍ POSTŘIK Z MODIFIK EMULZE DO 0,5KG/M2</t>
  </si>
  <si>
    <t>množství 0,25 kg/m2</t>
  </si>
  <si>
    <t>2473,55=2 473,550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</si>
  <si>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</si>
  <si>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574D56</t>
  </si>
  <si>
    <t>ASFALTOVÝ BETON PRO LOŽNÍ VRSTVY MODIFIK ACL 16+, 16S TL. 60MM</t>
  </si>
  <si>
    <t>10,5*2,9+107,0*2,5+329,0*2,5=1 120,450 [A]</t>
  </si>
  <si>
    <t>572123</t>
  </si>
  <si>
    <t>INFILTRAČNÍ POSTŘIK Z EMULZE DO 1,0KG/M2</t>
  </si>
  <si>
    <t>890,8=890,800 [A]</t>
  </si>
  <si>
    <t>7</t>
  </si>
  <si>
    <t>58910</t>
  </si>
  <si>
    <t>VÝPLŇ SPAR ASFALTEM</t>
  </si>
  <si>
    <t>M</t>
  </si>
  <si>
    <t>11,5+3,4*2,0+108,0+3,0*2,0+330,0+3,0*2,0+200,0=668,300 [A]</t>
  </si>
  <si>
    <t>položka zahrnuje: 
- dodávku předepsaného materiálu 
- vyčištění a výplň spar tímto materiálem</t>
  </si>
  <si>
    <t>12</t>
  </si>
  <si>
    <t>56334</t>
  </si>
  <si>
    <t>VOZOVKOVÉ VRSTVY ZE ŠTĚRKODRTI TL. DO 200MM</t>
  </si>
  <si>
    <t>ŠD 0/63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</si>
  <si>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</si>
  <si>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13</t>
  </si>
  <si>
    <t>56330</t>
  </si>
  <si>
    <t>VOZOVKOVÉ VRSTVY ZE ŠTĚRKODRTI</t>
  </si>
  <si>
    <t>sanace tloušťky 400,0 mm frakce 0/125, hutněno po vrstvách</t>
  </si>
  <si>
    <t>890,8*0,4=356,320 [A]</t>
  </si>
  <si>
    <t>15</t>
  </si>
  <si>
    <t>574E46</t>
  </si>
  <si>
    <t>ASFALTOVÝ BETON PRO PODKLADNÍ VRSTVY ACP 16+, 16S TL. 50MM</t>
  </si>
  <si>
    <t>50/70</t>
  </si>
  <si>
    <t>91</t>
  </si>
  <si>
    <t>Doplňující konstrukce a práce</t>
  </si>
  <si>
    <t>8</t>
  </si>
  <si>
    <t>919111</t>
  </si>
  <si>
    <t>ŘEZÁNÍ ASFALTOVÉHO KRYTU VOZOVEK TL DO 50MM</t>
  </si>
  <si>
    <t>668,3=668,300 [A]</t>
  </si>
  <si>
    <t>položka zahrnuje řezání vozovkové vrstvy v předepsané tloušťce, včetně spotřeby vody</t>
  </si>
  <si>
    <t>SO 800</t>
  </si>
  <si>
    <t>Vedlejší a ostatní náklady</t>
  </si>
  <si>
    <t>02710</t>
  </si>
  <si>
    <t>POMOC PRÁCE ZŘÍZ NEBO ZAJIŠŤ OBJÍŽĎKY A PŘÍSTUP CESTY</t>
  </si>
  <si>
    <t>KPL</t>
  </si>
  <si>
    <t>1,0=1,000 [A]</t>
  </si>
  <si>
    <t>zahrnuje veškeré náklady spojené s objednatelem požadovanými zařízeními</t>
  </si>
  <si>
    <t>02720</t>
  </si>
  <si>
    <t>POMOC PRÁCE ZŘÍZ NEBO ZAJIŠŤ REGULACI A OCHRANU DOPRAVY</t>
  </si>
  <si>
    <t>02610</t>
  </si>
  <si>
    <t>ZKOUŠENÍ KONSTRUKCÍ A PRACÍ ZKUŠEBNOU ZHOTOVITELE</t>
  </si>
  <si>
    <t>zahrnuje veškeré náklady spojené s objednatelem požadovanými zkouškami</t>
  </si>
  <si>
    <t>02911</t>
  </si>
  <si>
    <t>OSTATNÍ POŽADAVKY - GEODETICKÉ ZAMĚŘENÍ</t>
  </si>
  <si>
    <t>HM</t>
  </si>
  <si>
    <t>Vytýčení inženýrských sítí na stavbě</t>
  </si>
  <si>
    <t>(23,020-22,260)*10=7,600 [A]</t>
  </si>
  <si>
    <t>zahrnuje veškeré náklady spojené s objednatelem požadovanými pracemi</t>
  </si>
  <si>
    <t>02944</t>
  </si>
  <si>
    <t>OSTAT POŽADAVKY - DOKUMENTACE SKUTEČ PROVEDENÍ V DIGIT FORMĚ</t>
  </si>
  <si>
    <t>02960</t>
  </si>
  <si>
    <t>OSTATNÍ POŽADAVKY - ODBORNÝ DOZOR</t>
  </si>
  <si>
    <t>Koordinátor BOZP, čerpání se souhlasem TDS</t>
  </si>
  <si>
    <t>zahrnuje veškeré náklady spojené s objednatelem požadovaným dozorem</t>
  </si>
  <si>
    <t>029113</t>
  </si>
  <si>
    <t>OSTATNÍ POŽADAVKY - GEODETICKÉ ZAMĚŘENÍ - CELKY</t>
  </si>
  <si>
    <t>KUS</t>
  </si>
  <si>
    <t>Pro realizaci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</si>
</sst>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100'!I3</f>
      </c>
      <c s="21">
        <f>'SO 100'!O2</f>
      </c>
      <c s="21">
        <f>C10+D10</f>
      </c>
    </row>
    <row r="11" spans="1:5" ht="12.75" customHeight="1">
      <c r="A11" s="20" t="s">
        <v>121</v>
      </c>
      <c s="20" t="s">
        <v>122</v>
      </c>
      <c s="21">
        <f>'SO 800'!I3</f>
      </c>
      <c s="21">
        <f>'SO 800'!O2</f>
      </c>
      <c s="21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0+O8+O13+O26+O31+O64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1">
        <f>0+I8+I13+I26+I31+I64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45</v>
      </c>
      <c s="29" t="s">
        <v>46</v>
      </c>
      <c s="29" t="s">
        <v>47</v>
      </c>
      <c s="25" t="s">
        <v>48</v>
      </c>
      <c s="30" t="s">
        <v>49</v>
      </c>
      <c s="31" t="s">
        <v>50</v>
      </c>
      <c s="32">
        <v>534.48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52</v>
      </c>
    </row>
    <row r="11" spans="1:5" ht="12.75">
      <c r="A11" s="36" t="s">
        <v>53</v>
      </c>
      <c r="E11" s="37" t="s">
        <v>54</v>
      </c>
    </row>
    <row r="12" spans="1:5" ht="25.5">
      <c r="A12" t="s">
        <v>55</v>
      </c>
      <c r="E12" s="35" t="s">
        <v>56</v>
      </c>
    </row>
    <row r="13" spans="1:18" ht="12.75" customHeight="1">
      <c r="A13" s="6" t="s">
        <v>43</v>
      </c>
      <c s="6"/>
      <c s="39" t="s">
        <v>29</v>
      </c>
      <c s="6"/>
      <c s="27" t="s">
        <v>57</v>
      </c>
      <c s="6"/>
      <c s="6"/>
      <c s="6"/>
      <c s="40">
        <f>0+Q13</f>
      </c>
      <c r="O13">
        <f>0+R13</f>
      </c>
      <c r="Q13">
        <f>0+I14+I18+I22</f>
      </c>
      <c>
        <f>0+O14+O18+O22</f>
      </c>
    </row>
    <row r="14" spans="1:16" ht="12.75">
      <c r="A14" s="25" t="s">
        <v>45</v>
      </c>
      <c s="29" t="s">
        <v>29</v>
      </c>
      <c s="29" t="s">
        <v>58</v>
      </c>
      <c s="25" t="s">
        <v>48</v>
      </c>
      <c s="30" t="s">
        <v>59</v>
      </c>
      <c s="31" t="s">
        <v>50</v>
      </c>
      <c s="32">
        <v>165.891</v>
      </c>
      <c s="33">
        <v>0</v>
      </c>
      <c s="33">
        <f>ROUND(ROUND(H14,2)*ROUND(G14,3),2)</f>
      </c>
      <c r="O14">
        <f>(I14*21)/100</f>
      </c>
      <c t="s">
        <v>23</v>
      </c>
    </row>
    <row r="15" spans="1:5" ht="25.5">
      <c r="A15" s="34" t="s">
        <v>51</v>
      </c>
      <c r="E15" s="35" t="s">
        <v>60</v>
      </c>
    </row>
    <row r="16" spans="1:5" ht="51">
      <c r="A16" s="36" t="s">
        <v>53</v>
      </c>
      <c r="E16" s="37" t="s">
        <v>61</v>
      </c>
    </row>
    <row r="17" spans="1:5" ht="63.75">
      <c r="A17" t="s">
        <v>55</v>
      </c>
      <c r="E17" s="35" t="s">
        <v>62</v>
      </c>
    </row>
    <row r="18" spans="1:16" ht="12.75">
      <c r="A18" s="25" t="s">
        <v>45</v>
      </c>
      <c s="29" t="s">
        <v>40</v>
      </c>
      <c s="29" t="s">
        <v>63</v>
      </c>
      <c s="25" t="s">
        <v>48</v>
      </c>
      <c s="30" t="s">
        <v>64</v>
      </c>
      <c s="31" t="s">
        <v>50</v>
      </c>
      <c s="32">
        <v>534.48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51</v>
      </c>
      <c r="E19" s="35" t="s">
        <v>65</v>
      </c>
    </row>
    <row r="20" spans="1:5" ht="12.75">
      <c r="A20" s="36" t="s">
        <v>53</v>
      </c>
      <c r="E20" s="37" t="s">
        <v>66</v>
      </c>
    </row>
    <row r="21" spans="1:5" ht="318.75">
      <c r="A21" t="s">
        <v>55</v>
      </c>
      <c r="E21" s="35" t="s">
        <v>67</v>
      </c>
    </row>
    <row r="22" spans="1:16" ht="12.75">
      <c r="A22" s="25" t="s">
        <v>45</v>
      </c>
      <c s="29" t="s">
        <v>42</v>
      </c>
      <c s="29" t="s">
        <v>68</v>
      </c>
      <c s="25" t="s">
        <v>48</v>
      </c>
      <c s="30" t="s">
        <v>69</v>
      </c>
      <c s="31" t="s">
        <v>70</v>
      </c>
      <c s="32">
        <v>890.8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51</v>
      </c>
      <c r="E23" s="35" t="s">
        <v>71</v>
      </c>
    </row>
    <row r="24" spans="1:5" ht="12.75">
      <c r="A24" s="36" t="s">
        <v>53</v>
      </c>
      <c r="E24" s="37" t="s">
        <v>72</v>
      </c>
    </row>
    <row r="25" spans="1:5" ht="25.5">
      <c r="A25" t="s">
        <v>55</v>
      </c>
      <c r="E25" s="35" t="s">
        <v>73</v>
      </c>
    </row>
    <row r="26" spans="1:18" ht="12.75" customHeight="1">
      <c r="A26" s="6" t="s">
        <v>43</v>
      </c>
      <c s="6"/>
      <c s="39" t="s">
        <v>23</v>
      </c>
      <c s="6"/>
      <c s="27" t="s">
        <v>74</v>
      </c>
      <c s="6"/>
      <c s="6"/>
      <c s="6"/>
      <c s="40">
        <f>0+Q26</f>
      </c>
      <c r="O26">
        <f>0+R26</f>
      </c>
      <c r="Q26">
        <f>0+I27</f>
      </c>
      <c>
        <f>0+O27</f>
      </c>
    </row>
    <row r="27" spans="1:16" ht="12.75">
      <c r="A27" s="25" t="s">
        <v>45</v>
      </c>
      <c s="29" t="s">
        <v>75</v>
      </c>
      <c s="29" t="s">
        <v>76</v>
      </c>
      <c s="25" t="s">
        <v>48</v>
      </c>
      <c s="30" t="s">
        <v>77</v>
      </c>
      <c s="31" t="s">
        <v>70</v>
      </c>
      <c s="32">
        <v>890.8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12.75">
      <c r="A28" s="34" t="s">
        <v>51</v>
      </c>
      <c r="E28" s="35" t="s">
        <v>48</v>
      </c>
    </row>
    <row r="29" spans="1:5" ht="12.75">
      <c r="A29" s="36" t="s">
        <v>53</v>
      </c>
      <c r="E29" s="37" t="s">
        <v>72</v>
      </c>
    </row>
    <row r="30" spans="1:5" ht="102">
      <c r="A30" t="s">
        <v>55</v>
      </c>
      <c r="E30" s="35" t="s">
        <v>78</v>
      </c>
    </row>
    <row r="31" spans="1:18" ht="12.75" customHeight="1">
      <c r="A31" s="6" t="s">
        <v>43</v>
      </c>
      <c s="6"/>
      <c s="39" t="s">
        <v>35</v>
      </c>
      <c s="6"/>
      <c s="27" t="s">
        <v>25</v>
      </c>
      <c s="6"/>
      <c s="6"/>
      <c s="6"/>
      <c s="40">
        <f>0+Q31</f>
      </c>
      <c r="O31">
        <f>0+R31</f>
      </c>
      <c r="Q31">
        <f>0+I32+I36+I40+I44+I48+I52+I56+I60</f>
      </c>
      <c>
        <f>0+O32+O36+O40+O44+O48+O52+O56+O60</f>
      </c>
    </row>
    <row r="32" spans="1:16" ht="12.75">
      <c r="A32" s="25" t="s">
        <v>45</v>
      </c>
      <c s="29" t="s">
        <v>23</v>
      </c>
      <c s="29" t="s">
        <v>79</v>
      </c>
      <c s="25" t="s">
        <v>48</v>
      </c>
      <c s="30" t="s">
        <v>80</v>
      </c>
      <c s="31" t="s">
        <v>70</v>
      </c>
      <c s="32">
        <v>1353.1</v>
      </c>
      <c s="33">
        <v>0</v>
      </c>
      <c s="33">
        <f>ROUND(ROUND(H32,2)*ROUND(G32,3),2)</f>
      </c>
      <c r="O32">
        <f>(I32*21)/100</f>
      </c>
      <c t="s">
        <v>23</v>
      </c>
    </row>
    <row r="33" spans="1:5" ht="12.75">
      <c r="A33" s="34" t="s">
        <v>51</v>
      </c>
      <c r="E33" s="35" t="s">
        <v>48</v>
      </c>
    </row>
    <row r="34" spans="1:5" ht="12.75">
      <c r="A34" s="36" t="s">
        <v>53</v>
      </c>
      <c r="E34" s="37" t="s">
        <v>81</v>
      </c>
    </row>
    <row r="35" spans="1:5" ht="140.25">
      <c r="A35" t="s">
        <v>55</v>
      </c>
      <c r="E35" s="35" t="s">
        <v>82</v>
      </c>
    </row>
    <row r="36" spans="1:16" ht="12.75">
      <c r="A36" s="25" t="s">
        <v>45</v>
      </c>
      <c s="29" t="s">
        <v>22</v>
      </c>
      <c s="29" t="s">
        <v>83</v>
      </c>
      <c s="25" t="s">
        <v>48</v>
      </c>
      <c s="30" t="s">
        <v>84</v>
      </c>
      <c s="31" t="s">
        <v>70</v>
      </c>
      <c s="32">
        <v>2473.55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51</v>
      </c>
      <c r="E37" s="35" t="s">
        <v>85</v>
      </c>
    </row>
    <row r="38" spans="1:5" ht="12.75">
      <c r="A38" s="36" t="s">
        <v>53</v>
      </c>
      <c r="E38" s="37" t="s">
        <v>86</v>
      </c>
    </row>
    <row r="39" spans="1:5" ht="51">
      <c r="A39" t="s">
        <v>55</v>
      </c>
      <c r="E39" s="35" t="s">
        <v>87</v>
      </c>
    </row>
    <row r="40" spans="1:16" ht="12.75">
      <c r="A40" s="25" t="s">
        <v>45</v>
      </c>
      <c s="29" t="s">
        <v>33</v>
      </c>
      <c s="29" t="s">
        <v>88</v>
      </c>
      <c s="25" t="s">
        <v>48</v>
      </c>
      <c s="30" t="s">
        <v>89</v>
      </c>
      <c s="31" t="s">
        <v>70</v>
      </c>
      <c s="32">
        <v>1120.45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51</v>
      </c>
      <c r="E41" s="35" t="s">
        <v>48</v>
      </c>
    </row>
    <row r="42" spans="1:5" ht="12.75">
      <c r="A42" s="36" t="s">
        <v>53</v>
      </c>
      <c r="E42" s="37" t="s">
        <v>90</v>
      </c>
    </row>
    <row r="43" spans="1:5" ht="140.25">
      <c r="A43" t="s">
        <v>55</v>
      </c>
      <c r="E43" s="35" t="s">
        <v>82</v>
      </c>
    </row>
    <row r="44" spans="1:16" ht="12.75">
      <c r="A44" s="25" t="s">
        <v>45</v>
      </c>
      <c s="29" t="s">
        <v>35</v>
      </c>
      <c s="29" t="s">
        <v>91</v>
      </c>
      <c s="25" t="s">
        <v>48</v>
      </c>
      <c s="30" t="s">
        <v>92</v>
      </c>
      <c s="31" t="s">
        <v>70</v>
      </c>
      <c s="32">
        <v>890.8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51</v>
      </c>
      <c r="E45" s="35" t="s">
        <v>48</v>
      </c>
    </row>
    <row r="46" spans="1:5" ht="12.75">
      <c r="A46" s="36" t="s">
        <v>53</v>
      </c>
      <c r="E46" s="37" t="s">
        <v>93</v>
      </c>
    </row>
    <row r="47" spans="1:5" ht="51">
      <c r="A47" t="s">
        <v>55</v>
      </c>
      <c r="E47" s="35" t="s">
        <v>87</v>
      </c>
    </row>
    <row r="48" spans="1:16" ht="12.75">
      <c r="A48" s="25" t="s">
        <v>45</v>
      </c>
      <c s="29" t="s">
        <v>94</v>
      </c>
      <c s="29" t="s">
        <v>95</v>
      </c>
      <c s="25" t="s">
        <v>48</v>
      </c>
      <c s="30" t="s">
        <v>96</v>
      </c>
      <c s="31" t="s">
        <v>97</v>
      </c>
      <c s="32">
        <v>668.3</v>
      </c>
      <c s="33">
        <v>0</v>
      </c>
      <c s="33">
        <f>ROUND(ROUND(H48,2)*ROUND(G48,3),2)</f>
      </c>
      <c r="O48">
        <f>(I48*21)/100</f>
      </c>
      <c t="s">
        <v>23</v>
      </c>
    </row>
    <row r="49" spans="1:5" ht="12.75">
      <c r="A49" s="34" t="s">
        <v>51</v>
      </c>
      <c r="E49" s="35" t="s">
        <v>48</v>
      </c>
    </row>
    <row r="50" spans="1:5" ht="12.75">
      <c r="A50" s="36" t="s">
        <v>53</v>
      </c>
      <c r="E50" s="37" t="s">
        <v>98</v>
      </c>
    </row>
    <row r="51" spans="1:5" ht="38.25">
      <c r="A51" t="s">
        <v>55</v>
      </c>
      <c r="E51" s="35" t="s">
        <v>99</v>
      </c>
    </row>
    <row r="52" spans="1:16" ht="12.75">
      <c r="A52" s="25" t="s">
        <v>45</v>
      </c>
      <c s="29" t="s">
        <v>100</v>
      </c>
      <c s="29" t="s">
        <v>101</v>
      </c>
      <c s="25" t="s">
        <v>48</v>
      </c>
      <c s="30" t="s">
        <v>102</v>
      </c>
      <c s="31" t="s">
        <v>70</v>
      </c>
      <c s="32">
        <v>890.8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51</v>
      </c>
      <c r="E53" s="35" t="s">
        <v>103</v>
      </c>
    </row>
    <row r="54" spans="1:5" ht="12.75">
      <c r="A54" s="36" t="s">
        <v>53</v>
      </c>
      <c r="E54" s="37" t="s">
        <v>93</v>
      </c>
    </row>
    <row r="55" spans="1:5" ht="51">
      <c r="A55" t="s">
        <v>55</v>
      </c>
      <c r="E55" s="35" t="s">
        <v>104</v>
      </c>
    </row>
    <row r="56" spans="1:16" ht="12.75">
      <c r="A56" s="25" t="s">
        <v>45</v>
      </c>
      <c s="29" t="s">
        <v>105</v>
      </c>
      <c s="29" t="s">
        <v>106</v>
      </c>
      <c s="25" t="s">
        <v>48</v>
      </c>
      <c s="30" t="s">
        <v>107</v>
      </c>
      <c s="31" t="s">
        <v>50</v>
      </c>
      <c s="32">
        <v>356.32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51</v>
      </c>
      <c r="E57" s="35" t="s">
        <v>108</v>
      </c>
    </row>
    <row r="58" spans="1:5" ht="12.75">
      <c r="A58" s="36" t="s">
        <v>53</v>
      </c>
      <c r="E58" s="37" t="s">
        <v>109</v>
      </c>
    </row>
    <row r="59" spans="1:5" ht="51">
      <c r="A59" t="s">
        <v>55</v>
      </c>
      <c r="E59" s="35" t="s">
        <v>104</v>
      </c>
    </row>
    <row r="60" spans="1:16" ht="12.75">
      <c r="A60" s="25" t="s">
        <v>45</v>
      </c>
      <c s="29" t="s">
        <v>110</v>
      </c>
      <c s="29" t="s">
        <v>111</v>
      </c>
      <c s="25" t="s">
        <v>48</v>
      </c>
      <c s="30" t="s">
        <v>112</v>
      </c>
      <c s="31" t="s">
        <v>70</v>
      </c>
      <c s="32">
        <v>890.8</v>
      </c>
      <c s="33">
        <v>0</v>
      </c>
      <c s="33">
        <f>ROUND(ROUND(H60,2)*ROUND(G60,3),2)</f>
      </c>
      <c r="O60">
        <f>(I60*21)/100</f>
      </c>
      <c t="s">
        <v>23</v>
      </c>
    </row>
    <row r="61" spans="1:5" ht="12.75">
      <c r="A61" s="34" t="s">
        <v>51</v>
      </c>
      <c r="E61" s="35" t="s">
        <v>113</v>
      </c>
    </row>
    <row r="62" spans="1:5" ht="12.75">
      <c r="A62" s="36" t="s">
        <v>53</v>
      </c>
      <c r="E62" s="37" t="s">
        <v>72</v>
      </c>
    </row>
    <row r="63" spans="1:5" ht="140.25">
      <c r="A63" t="s">
        <v>55</v>
      </c>
      <c r="E63" s="35" t="s">
        <v>82</v>
      </c>
    </row>
    <row r="64" spans="1:18" ht="12.75" customHeight="1">
      <c r="A64" s="6" t="s">
        <v>43</v>
      </c>
      <c s="6"/>
      <c s="39" t="s">
        <v>114</v>
      </c>
      <c s="6"/>
      <c s="27" t="s">
        <v>115</v>
      </c>
      <c s="6"/>
      <c s="6"/>
      <c s="6"/>
      <c s="40">
        <f>0+Q64</f>
      </c>
      <c r="O64">
        <f>0+R64</f>
      </c>
      <c r="Q64">
        <f>0+I65</f>
      </c>
      <c>
        <f>0+O65</f>
      </c>
    </row>
    <row r="65" spans="1:16" ht="12.75">
      <c r="A65" s="25" t="s">
        <v>45</v>
      </c>
      <c s="29" t="s">
        <v>116</v>
      </c>
      <c s="29" t="s">
        <v>117</v>
      </c>
      <c s="25" t="s">
        <v>48</v>
      </c>
      <c s="30" t="s">
        <v>118</v>
      </c>
      <c s="31" t="s">
        <v>97</v>
      </c>
      <c s="32">
        <v>668.3</v>
      </c>
      <c s="33">
        <v>0</v>
      </c>
      <c s="33">
        <f>ROUND(ROUND(H65,2)*ROUND(G65,3),2)</f>
      </c>
      <c r="O65">
        <f>(I65*21)/100</f>
      </c>
      <c t="s">
        <v>23</v>
      </c>
    </row>
    <row r="66" spans="1:5" ht="12.75">
      <c r="A66" s="34" t="s">
        <v>51</v>
      </c>
      <c r="E66" s="35" t="s">
        <v>48</v>
      </c>
    </row>
    <row r="67" spans="1:5" ht="12.75">
      <c r="A67" s="36" t="s">
        <v>53</v>
      </c>
      <c r="E67" s="37" t="s">
        <v>119</v>
      </c>
    </row>
    <row r="68" spans="1:5" ht="25.5">
      <c r="A68" t="s">
        <v>55</v>
      </c>
      <c r="E68" s="35" t="s">
        <v>120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121</v>
      </c>
      <c s="41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121</v>
      </c>
      <c s="6"/>
      <c s="18" t="s">
        <v>122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45</v>
      </c>
      <c s="29" t="s">
        <v>29</v>
      </c>
      <c s="29" t="s">
        <v>123</v>
      </c>
      <c s="25" t="s">
        <v>48</v>
      </c>
      <c s="30" t="s">
        <v>124</v>
      </c>
      <c s="31" t="s">
        <v>125</v>
      </c>
      <c s="32">
        <v>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51</v>
      </c>
      <c r="E10" s="35" t="s">
        <v>48</v>
      </c>
    </row>
    <row r="11" spans="1:5" ht="12.75">
      <c r="A11" s="36" t="s">
        <v>53</v>
      </c>
      <c r="E11" s="37" t="s">
        <v>126</v>
      </c>
    </row>
    <row r="12" spans="1:5" ht="12.75">
      <c r="A12" t="s">
        <v>55</v>
      </c>
      <c r="E12" s="35" t="s">
        <v>127</v>
      </c>
    </row>
    <row r="13" spans="1:16" ht="12.75">
      <c r="A13" s="25" t="s">
        <v>45</v>
      </c>
      <c s="29" t="s">
        <v>23</v>
      </c>
      <c s="29" t="s">
        <v>128</v>
      </c>
      <c s="25" t="s">
        <v>48</v>
      </c>
      <c s="30" t="s">
        <v>129</v>
      </c>
      <c s="31" t="s">
        <v>125</v>
      </c>
      <c s="32">
        <v>1</v>
      </c>
      <c s="33">
        <v>0</v>
      </c>
      <c s="33">
        <f>ROUND(ROUND(H13,2)*ROUND(G13,3),2)</f>
      </c>
      <c r="O13">
        <f>(I13*21)/100</f>
      </c>
      <c t="s">
        <v>23</v>
      </c>
    </row>
    <row r="14" spans="1:5" ht="12.75">
      <c r="A14" s="34" t="s">
        <v>51</v>
      </c>
      <c r="E14" s="35" t="s">
        <v>48</v>
      </c>
    </row>
    <row r="15" spans="1:5" ht="12.75">
      <c r="A15" s="36" t="s">
        <v>53</v>
      </c>
      <c r="E15" s="37" t="s">
        <v>126</v>
      </c>
    </row>
    <row r="16" spans="1:5" ht="12.75">
      <c r="A16" t="s">
        <v>55</v>
      </c>
      <c r="E16" s="35" t="s">
        <v>127</v>
      </c>
    </row>
    <row r="17" spans="1:16" ht="12.75">
      <c r="A17" s="25" t="s">
        <v>45</v>
      </c>
      <c s="29" t="s">
        <v>22</v>
      </c>
      <c s="29" t="s">
        <v>130</v>
      </c>
      <c s="25" t="s">
        <v>48</v>
      </c>
      <c s="30" t="s">
        <v>131</v>
      </c>
      <c s="31" t="s">
        <v>125</v>
      </c>
      <c s="32">
        <v>1</v>
      </c>
      <c s="33">
        <v>0</v>
      </c>
      <c s="33">
        <f>ROUND(ROUND(H17,2)*ROUND(G17,3),2)</f>
      </c>
      <c r="O17">
        <f>(I17*21)/100</f>
      </c>
      <c t="s">
        <v>23</v>
      </c>
    </row>
    <row r="18" spans="1:5" ht="12.75">
      <c r="A18" s="34" t="s">
        <v>51</v>
      </c>
      <c r="E18" s="35" t="s">
        <v>48</v>
      </c>
    </row>
    <row r="19" spans="1:5" ht="12.75">
      <c r="A19" s="36" t="s">
        <v>53</v>
      </c>
      <c r="E19" s="37" t="s">
        <v>126</v>
      </c>
    </row>
    <row r="20" spans="1:5" ht="12.75">
      <c r="A20" t="s">
        <v>55</v>
      </c>
      <c r="E20" s="35" t="s">
        <v>132</v>
      </c>
    </row>
    <row r="21" spans="1:16" ht="12.75">
      <c r="A21" s="25" t="s">
        <v>45</v>
      </c>
      <c s="29" t="s">
        <v>33</v>
      </c>
      <c s="29" t="s">
        <v>133</v>
      </c>
      <c s="25" t="s">
        <v>48</v>
      </c>
      <c s="30" t="s">
        <v>134</v>
      </c>
      <c s="31" t="s">
        <v>135</v>
      </c>
      <c s="32">
        <v>7.6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51</v>
      </c>
      <c r="E22" s="35" t="s">
        <v>136</v>
      </c>
    </row>
    <row r="23" spans="1:5" ht="12.75">
      <c r="A23" s="36" t="s">
        <v>53</v>
      </c>
      <c r="E23" s="37" t="s">
        <v>137</v>
      </c>
    </row>
    <row r="24" spans="1:5" ht="12.75">
      <c r="A24" t="s">
        <v>55</v>
      </c>
      <c r="E24" s="35" t="s">
        <v>138</v>
      </c>
    </row>
    <row r="25" spans="1:16" ht="12.75">
      <c r="A25" s="25" t="s">
        <v>45</v>
      </c>
      <c s="29" t="s">
        <v>35</v>
      </c>
      <c s="29" t="s">
        <v>139</v>
      </c>
      <c s="25" t="s">
        <v>48</v>
      </c>
      <c s="30" t="s">
        <v>140</v>
      </c>
      <c s="31" t="s">
        <v>125</v>
      </c>
      <c s="32">
        <v>1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12.75">
      <c r="A26" s="34" t="s">
        <v>51</v>
      </c>
      <c r="E26" s="35" t="s">
        <v>48</v>
      </c>
    </row>
    <row r="27" spans="1:5" ht="12.75">
      <c r="A27" s="36" t="s">
        <v>53</v>
      </c>
      <c r="E27" s="37" t="s">
        <v>126</v>
      </c>
    </row>
    <row r="28" spans="1:5" ht="12.75">
      <c r="A28" t="s">
        <v>55</v>
      </c>
      <c r="E28" s="35" t="s">
        <v>138</v>
      </c>
    </row>
    <row r="29" spans="1:16" ht="12.75">
      <c r="A29" s="25" t="s">
        <v>45</v>
      </c>
      <c s="29" t="s">
        <v>37</v>
      </c>
      <c s="29" t="s">
        <v>141</v>
      </c>
      <c s="25" t="s">
        <v>48</v>
      </c>
      <c s="30" t="s">
        <v>142</v>
      </c>
      <c s="31" t="s">
        <v>125</v>
      </c>
      <c s="32">
        <v>1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51</v>
      </c>
      <c r="E30" s="35" t="s">
        <v>143</v>
      </c>
    </row>
    <row r="31" spans="1:5" ht="12.75">
      <c r="A31" s="36" t="s">
        <v>53</v>
      </c>
      <c r="E31" s="37" t="s">
        <v>126</v>
      </c>
    </row>
    <row r="32" spans="1:5" ht="12.75">
      <c r="A32" t="s">
        <v>55</v>
      </c>
      <c r="E32" s="35" t="s">
        <v>144</v>
      </c>
    </row>
    <row r="33" spans="1:16" ht="12.75">
      <c r="A33" s="25" t="s">
        <v>45</v>
      </c>
      <c s="29" t="s">
        <v>94</v>
      </c>
      <c s="29" t="s">
        <v>145</v>
      </c>
      <c s="25" t="s">
        <v>48</v>
      </c>
      <c s="30" t="s">
        <v>146</v>
      </c>
      <c s="31" t="s">
        <v>147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51</v>
      </c>
      <c r="E34" s="35" t="s">
        <v>148</v>
      </c>
    </row>
    <row r="35" spans="1:5" ht="12.75">
      <c r="A35" s="36" t="s">
        <v>53</v>
      </c>
      <c r="E35" s="37" t="s">
        <v>126</v>
      </c>
    </row>
    <row r="36" spans="1:5" ht="12.75">
      <c r="A36" t="s">
        <v>55</v>
      </c>
      <c r="E36" s="35" t="s">
        <v>138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