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deltagrouponline.sharepoint.com/sites/2424-003_Nemocnice_Trebic_pavilon_U_Team/Freigegebene Dokumente/General/2424-003_Nemocnice Třebíč_pavilon U/3_Design/04_Tender/01_WIP/"/>
    </mc:Choice>
  </mc:AlternateContent>
  <xr:revisionPtr revIDLastSave="2" documentId="8_{6FFB8FDA-DB15-421D-9D26-171A9AC09835}" xr6:coauthVersionLast="47" xr6:coauthVersionMax="47" xr10:uidLastSave="{80924F8D-1C9B-4725-B040-C61CF8111CA4}"/>
  <bookViews>
    <workbookView xWindow="28830" yWindow="-5235" windowWidth="27435" windowHeight="20985" firstSheet="5" activeTab="10" xr2:uid="{00000000-000D-0000-FFFF-FFFF00000000}"/>
  </bookViews>
  <sheets>
    <sheet name="Pokyny pro vyplnění" sheetId="11" r:id="rId1"/>
    <sheet name="Stavba" sheetId="1" r:id="rId2"/>
    <sheet name="VzorPolozky" sheetId="10" state="hidden" r:id="rId3"/>
    <sheet name="SO 01 100 Pol" sheetId="12" r:id="rId4"/>
    <sheet name="SO 01 101 Pol" sheetId="13" r:id="rId5"/>
    <sheet name="SO 01 102 Pol" sheetId="14" r:id="rId6"/>
    <sheet name="SO 01 103 Pol" sheetId="15" r:id="rId7"/>
    <sheet name="SO 01 104 Pol" sheetId="16" r:id="rId8"/>
    <sheet name="SO 01 105 Pol" sheetId="17" r:id="rId9"/>
    <sheet name="SO 01 106 Pol" sheetId="18" r:id="rId10"/>
    <sheet name="SO 01 99 Pol" sheetId="19" r:id="rId11"/>
  </sheets>
  <externalReferences>
    <externalReference r:id="rId12"/>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01 100 Pol'!$1:$7</definedName>
    <definedName name="_xlnm.Print_Titles" localSheetId="4">'SO 01 101 Pol'!$1:$7</definedName>
    <definedName name="_xlnm.Print_Titles" localSheetId="5">'SO 01 102 Pol'!$1:$7</definedName>
    <definedName name="_xlnm.Print_Titles" localSheetId="6">'SO 01 103 Pol'!$1:$7</definedName>
    <definedName name="_xlnm.Print_Titles" localSheetId="7">'SO 01 104 Pol'!$1:$7</definedName>
    <definedName name="_xlnm.Print_Titles" localSheetId="8">'SO 01 105 Pol'!$1:$7</definedName>
    <definedName name="_xlnm.Print_Titles" localSheetId="9">'SO 01 106 Pol'!$1:$7</definedName>
    <definedName name="_xlnm.Print_Titles" localSheetId="10">'SO 01 99 Pol'!$1:$7</definedName>
    <definedName name="oadresa">Stavba!$D$6</definedName>
    <definedName name="Objednatel" localSheetId="1">Stavba!$D$5</definedName>
    <definedName name="Objekt" localSheetId="1">Stavba!$B$38</definedName>
    <definedName name="_xlnm.Print_Area" localSheetId="3">'SO 01 100 Pol'!$A$1:$Y$172</definedName>
    <definedName name="_xlnm.Print_Area" localSheetId="4">'SO 01 101 Pol'!$A$1:$Y$175</definedName>
    <definedName name="_xlnm.Print_Area" localSheetId="5">'SO 01 102 Pol'!$A$1:$Y$118</definedName>
    <definedName name="_xlnm.Print_Area" localSheetId="6">'SO 01 103 Pol'!$A$1:$Y$89</definedName>
    <definedName name="_xlnm.Print_Area" localSheetId="7">'SO 01 104 Pol'!$A$1:$Y$152</definedName>
    <definedName name="_xlnm.Print_Area" localSheetId="8">'SO 01 105 Pol'!$A$1:$Y$56</definedName>
    <definedName name="_xlnm.Print_Area" localSheetId="9">'SO 01 106 Pol'!$A$1:$Y$128</definedName>
    <definedName name="_xlnm.Print_Area" localSheetId="10">'SO 01 99 Pol'!$A$1:$Y$153</definedName>
    <definedName name="_xlnm.Print_Area" localSheetId="1">Stavba!$A$1:$J$128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9" i="1" l="1"/>
  <c r="I125" i="1"/>
  <c r="I123" i="1"/>
  <c r="I122" i="1"/>
  <c r="I121" i="1"/>
  <c r="I120" i="1"/>
  <c r="I119" i="1"/>
  <c r="I118" i="1"/>
  <c r="I117" i="1"/>
  <c r="I116" i="1"/>
  <c r="I115" i="1"/>
  <c r="I114" i="1"/>
  <c r="I113" i="1"/>
  <c r="I110" i="1"/>
  <c r="I109" i="1"/>
  <c r="I108" i="1"/>
  <c r="I107" i="1"/>
  <c r="I104" i="1"/>
  <c r="I103" i="1"/>
  <c r="I98" i="1"/>
  <c r="I92" i="1"/>
  <c r="I90" i="1"/>
  <c r="I88" i="1"/>
  <c r="I74" i="1"/>
  <c r="G49" i="1"/>
  <c r="F49" i="1"/>
  <c r="F47" i="1"/>
  <c r="G45" i="1"/>
  <c r="F45" i="1"/>
  <c r="G152" i="19"/>
  <c r="BA150" i="19"/>
  <c r="BA148" i="19"/>
  <c r="BA146" i="19"/>
  <c r="BA33" i="19"/>
  <c r="BA29" i="19"/>
  <c r="BA19" i="19"/>
  <c r="BA12" i="19"/>
  <c r="G8" i="19"/>
  <c r="I8" i="19"/>
  <c r="K8" i="19"/>
  <c r="M8" i="19"/>
  <c r="O8" i="19"/>
  <c r="G9" i="19"/>
  <c r="I9" i="19"/>
  <c r="K9" i="19"/>
  <c r="M9" i="19"/>
  <c r="O9" i="19"/>
  <c r="Q9" i="19"/>
  <c r="Q8" i="19" s="1"/>
  <c r="V9" i="19"/>
  <c r="V8" i="19" s="1"/>
  <c r="G11" i="19"/>
  <c r="I11" i="19"/>
  <c r="K11" i="19"/>
  <c r="M11" i="19"/>
  <c r="O11" i="19"/>
  <c r="O10" i="19" s="1"/>
  <c r="Q11" i="19"/>
  <c r="Q10" i="19" s="1"/>
  <c r="V11" i="19"/>
  <c r="V10" i="19" s="1"/>
  <c r="G18" i="19"/>
  <c r="AF152" i="19" s="1"/>
  <c r="I18" i="19"/>
  <c r="K18" i="19"/>
  <c r="O18" i="19"/>
  <c r="Q18" i="19"/>
  <c r="V18" i="19"/>
  <c r="G22" i="19"/>
  <c r="I22" i="19"/>
  <c r="K22" i="19"/>
  <c r="M22" i="19"/>
  <c r="O22" i="19"/>
  <c r="Q22" i="19"/>
  <c r="V22" i="19"/>
  <c r="G24" i="19"/>
  <c r="I24" i="19"/>
  <c r="K24" i="19"/>
  <c r="M24" i="19"/>
  <c r="O24" i="19"/>
  <c r="Q24" i="19"/>
  <c r="V24" i="19"/>
  <c r="G26" i="19"/>
  <c r="I26" i="19"/>
  <c r="K26" i="19"/>
  <c r="M26" i="19"/>
  <c r="O26" i="19"/>
  <c r="Q26" i="19"/>
  <c r="V26" i="19"/>
  <c r="G28" i="19"/>
  <c r="I28" i="19"/>
  <c r="K28" i="19"/>
  <c r="M28" i="19"/>
  <c r="O28" i="19"/>
  <c r="Q28" i="19"/>
  <c r="V28" i="19"/>
  <c r="G32" i="19"/>
  <c r="M32" i="19" s="1"/>
  <c r="I32" i="19"/>
  <c r="I10" i="19" s="1"/>
  <c r="K32" i="19"/>
  <c r="O32" i="19"/>
  <c r="Q32" i="19"/>
  <c r="V32" i="19"/>
  <c r="G35" i="19"/>
  <c r="I35" i="19"/>
  <c r="K35" i="19"/>
  <c r="M35" i="19"/>
  <c r="O35" i="19"/>
  <c r="Q35" i="19"/>
  <c r="V35" i="19"/>
  <c r="G38" i="19"/>
  <c r="I38" i="19"/>
  <c r="K38" i="19"/>
  <c r="M38" i="19"/>
  <c r="O38" i="19"/>
  <c r="Q38" i="19"/>
  <c r="V38" i="19"/>
  <c r="G43" i="19"/>
  <c r="I43" i="19"/>
  <c r="K43" i="19"/>
  <c r="M43" i="19"/>
  <c r="O43" i="19"/>
  <c r="Q43" i="19"/>
  <c r="V43" i="19"/>
  <c r="G46" i="19"/>
  <c r="I46" i="19"/>
  <c r="K46" i="19"/>
  <c r="M46" i="19"/>
  <c r="O46" i="19"/>
  <c r="Q46" i="19"/>
  <c r="V46" i="19"/>
  <c r="G52" i="19"/>
  <c r="M52" i="19" s="1"/>
  <c r="I52" i="19"/>
  <c r="K52" i="19"/>
  <c r="K10" i="19" s="1"/>
  <c r="O52" i="19"/>
  <c r="Q52" i="19"/>
  <c r="V52" i="19"/>
  <c r="G55" i="19"/>
  <c r="I55" i="19"/>
  <c r="K55" i="19"/>
  <c r="M55" i="19"/>
  <c r="O55" i="19"/>
  <c r="Q55" i="19"/>
  <c r="V55" i="19"/>
  <c r="G58" i="19"/>
  <c r="M58" i="19" s="1"/>
  <c r="I58" i="19"/>
  <c r="K58" i="19"/>
  <c r="O58" i="19"/>
  <c r="Q58" i="19"/>
  <c r="V58" i="19"/>
  <c r="G64" i="19"/>
  <c r="I64" i="19"/>
  <c r="K64" i="19"/>
  <c r="M64" i="19"/>
  <c r="O64" i="19"/>
  <c r="Q64" i="19"/>
  <c r="V64" i="19"/>
  <c r="G67" i="19"/>
  <c r="I67" i="19"/>
  <c r="K67" i="19"/>
  <c r="M67" i="19"/>
  <c r="O67" i="19"/>
  <c r="Q67" i="19"/>
  <c r="V67" i="19"/>
  <c r="G71" i="19"/>
  <c r="I71" i="19"/>
  <c r="K71" i="19"/>
  <c r="M71" i="19"/>
  <c r="O71" i="19"/>
  <c r="Q71" i="19"/>
  <c r="V71" i="19"/>
  <c r="G74" i="19"/>
  <c r="I74" i="19"/>
  <c r="K74" i="19"/>
  <c r="M74" i="19"/>
  <c r="O74" i="19"/>
  <c r="Q74" i="19"/>
  <c r="V74" i="19"/>
  <c r="G82" i="19"/>
  <c r="M82" i="19" s="1"/>
  <c r="I82" i="19"/>
  <c r="K82" i="19"/>
  <c r="O82" i="19"/>
  <c r="Q82" i="19"/>
  <c r="V82" i="19"/>
  <c r="G84" i="19"/>
  <c r="I84" i="19"/>
  <c r="K84" i="19"/>
  <c r="M84" i="19"/>
  <c r="O84" i="19"/>
  <c r="Q84" i="19"/>
  <c r="V84" i="19"/>
  <c r="Q87" i="19"/>
  <c r="V87" i="19"/>
  <c r="G88" i="19"/>
  <c r="G87" i="19" s="1"/>
  <c r="I88" i="19"/>
  <c r="I87" i="19" s="1"/>
  <c r="K88" i="19"/>
  <c r="K87" i="19" s="1"/>
  <c r="M88" i="19"/>
  <c r="M87" i="19" s="1"/>
  <c r="O88" i="19"/>
  <c r="O87" i="19" s="1"/>
  <c r="Q88" i="19"/>
  <c r="V88" i="19"/>
  <c r="G91" i="19"/>
  <c r="M91" i="19" s="1"/>
  <c r="M90" i="19" s="1"/>
  <c r="I91" i="19"/>
  <c r="I90" i="19" s="1"/>
  <c r="K91" i="19"/>
  <c r="K90" i="19" s="1"/>
  <c r="O91" i="19"/>
  <c r="Q91" i="19"/>
  <c r="V91" i="19"/>
  <c r="G94" i="19"/>
  <c r="I94" i="19"/>
  <c r="K94" i="19"/>
  <c r="M94" i="19"/>
  <c r="O94" i="19"/>
  <c r="O90" i="19" s="1"/>
  <c r="Q94" i="19"/>
  <c r="Q90" i="19" s="1"/>
  <c r="V94" i="19"/>
  <c r="V90" i="19" s="1"/>
  <c r="G96" i="19"/>
  <c r="G97" i="19"/>
  <c r="I97" i="19"/>
  <c r="I96" i="19" s="1"/>
  <c r="K97" i="19"/>
  <c r="K96" i="19" s="1"/>
  <c r="M97" i="19"/>
  <c r="M96" i="19" s="1"/>
  <c r="O97" i="19"/>
  <c r="O96" i="19" s="1"/>
  <c r="Q97" i="19"/>
  <c r="Q96" i="19" s="1"/>
  <c r="V97" i="19"/>
  <c r="G99" i="19"/>
  <c r="I99" i="19"/>
  <c r="K99" i="19"/>
  <c r="M99" i="19"/>
  <c r="O99" i="19"/>
  <c r="Q99" i="19"/>
  <c r="V99" i="19"/>
  <c r="V96" i="19" s="1"/>
  <c r="G101" i="19"/>
  <c r="I101" i="19"/>
  <c r="K101" i="19"/>
  <c r="M101" i="19"/>
  <c r="G102" i="19"/>
  <c r="I102" i="19"/>
  <c r="K102" i="19"/>
  <c r="M102" i="19"/>
  <c r="O102" i="19"/>
  <c r="O101" i="19" s="1"/>
  <c r="Q102" i="19"/>
  <c r="Q101" i="19" s="1"/>
  <c r="V102" i="19"/>
  <c r="V101" i="19" s="1"/>
  <c r="G104" i="19"/>
  <c r="I104" i="19"/>
  <c r="G105" i="19"/>
  <c r="I105" i="19"/>
  <c r="K105" i="19"/>
  <c r="K104" i="19" s="1"/>
  <c r="M105" i="19"/>
  <c r="M104" i="19" s="1"/>
  <c r="O105" i="19"/>
  <c r="O104" i="19" s="1"/>
  <c r="Q105" i="19"/>
  <c r="Q104" i="19" s="1"/>
  <c r="V105" i="19"/>
  <c r="V104" i="19" s="1"/>
  <c r="G110" i="19"/>
  <c r="G109" i="19" s="1"/>
  <c r="I110" i="19"/>
  <c r="I109" i="19" s="1"/>
  <c r="K110" i="19"/>
  <c r="K109" i="19" s="1"/>
  <c r="M110" i="19"/>
  <c r="O110" i="19"/>
  <c r="O109" i="19" s="1"/>
  <c r="Q110" i="19"/>
  <c r="V110" i="19"/>
  <c r="G112" i="19"/>
  <c r="I112" i="19"/>
  <c r="K112" i="19"/>
  <c r="M112" i="19"/>
  <c r="O112" i="19"/>
  <c r="Q112" i="19"/>
  <c r="Q109" i="19" s="1"/>
  <c r="V112" i="19"/>
  <c r="V109" i="19" s="1"/>
  <c r="G115" i="19"/>
  <c r="M115" i="19" s="1"/>
  <c r="I115" i="19"/>
  <c r="K115" i="19"/>
  <c r="O115" i="19"/>
  <c r="Q115" i="19"/>
  <c r="V115" i="19"/>
  <c r="G123" i="19"/>
  <c r="I123" i="19"/>
  <c r="K123" i="19"/>
  <c r="M123" i="19"/>
  <c r="O123" i="19"/>
  <c r="Q123" i="19"/>
  <c r="V123" i="19"/>
  <c r="G127" i="19"/>
  <c r="M127" i="19" s="1"/>
  <c r="I127" i="19"/>
  <c r="K127" i="19"/>
  <c r="O127" i="19"/>
  <c r="Q127" i="19"/>
  <c r="V127" i="19"/>
  <c r="G130" i="19"/>
  <c r="I130" i="19"/>
  <c r="K130" i="19"/>
  <c r="M130" i="19"/>
  <c r="O130" i="19"/>
  <c r="Q130" i="19"/>
  <c r="V130" i="19"/>
  <c r="G134" i="19"/>
  <c r="I134" i="19"/>
  <c r="K134" i="19"/>
  <c r="M134" i="19"/>
  <c r="O134" i="19"/>
  <c r="Q134" i="19"/>
  <c r="V134" i="19"/>
  <c r="G138" i="19"/>
  <c r="I138" i="19"/>
  <c r="K138" i="19"/>
  <c r="M138" i="19"/>
  <c r="O138" i="19"/>
  <c r="Q138" i="19"/>
  <c r="V138" i="19"/>
  <c r="G141" i="19"/>
  <c r="I141" i="19"/>
  <c r="K141" i="19"/>
  <c r="M141" i="19"/>
  <c r="O141" i="19"/>
  <c r="Q141" i="19"/>
  <c r="V141" i="19"/>
  <c r="G142" i="19"/>
  <c r="M142" i="19" s="1"/>
  <c r="I142" i="19"/>
  <c r="K142" i="19"/>
  <c r="O142" i="19"/>
  <c r="Q142" i="19"/>
  <c r="V142" i="19"/>
  <c r="G144" i="19"/>
  <c r="I144" i="19"/>
  <c r="K144" i="19"/>
  <c r="M144" i="19"/>
  <c r="O144" i="19"/>
  <c r="Q144" i="19"/>
  <c r="V144" i="19"/>
  <c r="G145" i="19"/>
  <c r="I145" i="19"/>
  <c r="K145" i="19"/>
  <c r="M145" i="19"/>
  <c r="O145" i="19"/>
  <c r="Q145" i="19"/>
  <c r="V145" i="19"/>
  <c r="AE152" i="19"/>
  <c r="G9" i="18"/>
  <c r="M9" i="18" s="1"/>
  <c r="M8" i="18" s="1"/>
  <c r="I9" i="18"/>
  <c r="I8" i="18" s="1"/>
  <c r="K9" i="18"/>
  <c r="K8" i="18" s="1"/>
  <c r="O9" i="18"/>
  <c r="O8" i="18" s="1"/>
  <c r="Q9" i="18"/>
  <c r="Q8" i="18" s="1"/>
  <c r="V9" i="18"/>
  <c r="V8" i="18" s="1"/>
  <c r="G11" i="18"/>
  <c r="M11" i="18" s="1"/>
  <c r="I11" i="18"/>
  <c r="K11" i="18"/>
  <c r="O11" i="18"/>
  <c r="Q11" i="18"/>
  <c r="V11" i="18"/>
  <c r="G12" i="18"/>
  <c r="M12" i="18" s="1"/>
  <c r="I12" i="18"/>
  <c r="K12" i="18"/>
  <c r="O12" i="18"/>
  <c r="Q12" i="18"/>
  <c r="V12" i="18"/>
  <c r="G14" i="18"/>
  <c r="M14" i="18" s="1"/>
  <c r="I14" i="18"/>
  <c r="K14" i="18"/>
  <c r="O14" i="18"/>
  <c r="Q14" i="18"/>
  <c r="V14" i="18"/>
  <c r="G15" i="18"/>
  <c r="M15" i="18" s="1"/>
  <c r="I15" i="18"/>
  <c r="K15" i="18"/>
  <c r="O15" i="18"/>
  <c r="Q15" i="18"/>
  <c r="V15" i="18"/>
  <c r="G16" i="18"/>
  <c r="M16" i="18" s="1"/>
  <c r="I16" i="18"/>
  <c r="K16" i="18"/>
  <c r="O16" i="18"/>
  <c r="Q16" i="18"/>
  <c r="V16" i="18"/>
  <c r="G17" i="18"/>
  <c r="M17" i="18" s="1"/>
  <c r="I17" i="18"/>
  <c r="K17" i="18"/>
  <c r="O17" i="18"/>
  <c r="Q17" i="18"/>
  <c r="V17" i="18"/>
  <c r="G19" i="18"/>
  <c r="M19" i="18" s="1"/>
  <c r="I19" i="18"/>
  <c r="K19" i="18"/>
  <c r="O19" i="18"/>
  <c r="Q19" i="18"/>
  <c r="V19" i="18"/>
  <c r="G20" i="18"/>
  <c r="I20" i="18"/>
  <c r="K20" i="18"/>
  <c r="M20" i="18"/>
  <c r="O20" i="18"/>
  <c r="Q20" i="18"/>
  <c r="V20" i="18"/>
  <c r="G21" i="18"/>
  <c r="M21" i="18" s="1"/>
  <c r="I21" i="18"/>
  <c r="K21" i="18"/>
  <c r="O21" i="18"/>
  <c r="Q21" i="18"/>
  <c r="V21" i="18"/>
  <c r="G22" i="18"/>
  <c r="M22" i="18" s="1"/>
  <c r="I22" i="18"/>
  <c r="K22" i="18"/>
  <c r="O22" i="18"/>
  <c r="Q22" i="18"/>
  <c r="V22" i="18"/>
  <c r="G24" i="18"/>
  <c r="M24" i="18" s="1"/>
  <c r="I24" i="18"/>
  <c r="K24" i="18"/>
  <c r="O24" i="18"/>
  <c r="Q24" i="18"/>
  <c r="V24" i="18"/>
  <c r="G25" i="18"/>
  <c r="M25" i="18" s="1"/>
  <c r="I25" i="18"/>
  <c r="K25" i="18"/>
  <c r="O25" i="18"/>
  <c r="Q25" i="18"/>
  <c r="V25" i="18"/>
  <c r="G26" i="18"/>
  <c r="I26" i="18"/>
  <c r="K26" i="18"/>
  <c r="M26" i="18"/>
  <c r="O26" i="18"/>
  <c r="Q26" i="18"/>
  <c r="V26" i="18"/>
  <c r="G27" i="18"/>
  <c r="M27" i="18" s="1"/>
  <c r="I27" i="18"/>
  <c r="K27" i="18"/>
  <c r="O27" i="18"/>
  <c r="Q27" i="18"/>
  <c r="V27" i="18"/>
  <c r="G28" i="18"/>
  <c r="M28" i="18" s="1"/>
  <c r="I28" i="18"/>
  <c r="K28" i="18"/>
  <c r="O28" i="18"/>
  <c r="Q28" i="18"/>
  <c r="V28" i="18"/>
  <c r="G29" i="18"/>
  <c r="M29" i="18" s="1"/>
  <c r="I29" i="18"/>
  <c r="K29" i="18"/>
  <c r="O29" i="18"/>
  <c r="Q29" i="18"/>
  <c r="V29" i="18"/>
  <c r="G31" i="18"/>
  <c r="M31" i="18" s="1"/>
  <c r="I31" i="18"/>
  <c r="K31" i="18"/>
  <c r="O31" i="18"/>
  <c r="Q31" i="18"/>
  <c r="V31" i="18"/>
  <c r="G32" i="18"/>
  <c r="M32" i="18" s="1"/>
  <c r="I32" i="18"/>
  <c r="K32" i="18"/>
  <c r="O32" i="18"/>
  <c r="Q32" i="18"/>
  <c r="V32" i="18"/>
  <c r="G33" i="18"/>
  <c r="M33" i="18" s="1"/>
  <c r="I33" i="18"/>
  <c r="K33" i="18"/>
  <c r="O33" i="18"/>
  <c r="Q33" i="18"/>
  <c r="V33" i="18"/>
  <c r="G34" i="18"/>
  <c r="M34" i="18" s="1"/>
  <c r="I34" i="18"/>
  <c r="K34" i="18"/>
  <c r="O34" i="18"/>
  <c r="Q34" i="18"/>
  <c r="V34" i="18"/>
  <c r="G35" i="18"/>
  <c r="M35" i="18" s="1"/>
  <c r="I35" i="18"/>
  <c r="K35" i="18"/>
  <c r="O35" i="18"/>
  <c r="Q35" i="18"/>
  <c r="V35" i="18"/>
  <c r="G36" i="18"/>
  <c r="M36" i="18" s="1"/>
  <c r="I36" i="18"/>
  <c r="K36" i="18"/>
  <c r="O36" i="18"/>
  <c r="Q36" i="18"/>
  <c r="V36" i="18"/>
  <c r="G37" i="18"/>
  <c r="M37" i="18" s="1"/>
  <c r="I37" i="18"/>
  <c r="K37" i="18"/>
  <c r="O37" i="18"/>
  <c r="Q37" i="18"/>
  <c r="V37" i="18"/>
  <c r="G38" i="18"/>
  <c r="M38" i="18" s="1"/>
  <c r="I38" i="18"/>
  <c r="K38" i="18"/>
  <c r="O38" i="18"/>
  <c r="Q38" i="18"/>
  <c r="V38" i="18"/>
  <c r="G40" i="18"/>
  <c r="I40" i="18"/>
  <c r="K40" i="18"/>
  <c r="M40" i="18"/>
  <c r="O40" i="18"/>
  <c r="Q40" i="18"/>
  <c r="V40" i="18"/>
  <c r="G41" i="18"/>
  <c r="M41" i="18" s="1"/>
  <c r="I41" i="18"/>
  <c r="K41" i="18"/>
  <c r="O41" i="18"/>
  <c r="Q41" i="18"/>
  <c r="V41" i="18"/>
  <c r="G42" i="18"/>
  <c r="M42" i="18" s="1"/>
  <c r="I42" i="18"/>
  <c r="K42" i="18"/>
  <c r="O42" i="18"/>
  <c r="Q42" i="18"/>
  <c r="V42" i="18"/>
  <c r="G43" i="18"/>
  <c r="I43" i="18"/>
  <c r="K43" i="18"/>
  <c r="M43" i="18"/>
  <c r="O43" i="18"/>
  <c r="Q43" i="18"/>
  <c r="V43" i="18"/>
  <c r="G45" i="18"/>
  <c r="I45" i="18"/>
  <c r="K45" i="18"/>
  <c r="M45" i="18"/>
  <c r="O45" i="18"/>
  <c r="Q45" i="18"/>
  <c r="V45" i="18"/>
  <c r="G46" i="18"/>
  <c r="G44" i="18" s="1"/>
  <c r="I73" i="1" s="1"/>
  <c r="I46" i="18"/>
  <c r="K46" i="18"/>
  <c r="O46" i="18"/>
  <c r="Q46" i="18"/>
  <c r="V46" i="18"/>
  <c r="G48" i="18"/>
  <c r="M48" i="18" s="1"/>
  <c r="I48" i="18"/>
  <c r="K48" i="18"/>
  <c r="O48" i="18"/>
  <c r="Q48" i="18"/>
  <c r="V48" i="18"/>
  <c r="G49" i="18"/>
  <c r="M49" i="18" s="1"/>
  <c r="I49" i="18"/>
  <c r="K49" i="18"/>
  <c r="O49" i="18"/>
  <c r="Q49" i="18"/>
  <c r="V49" i="18"/>
  <c r="G50" i="18"/>
  <c r="M50" i="18" s="1"/>
  <c r="I50" i="18"/>
  <c r="K50" i="18"/>
  <c r="O50" i="18"/>
  <c r="Q50" i="18"/>
  <c r="V50" i="18"/>
  <c r="G51" i="18"/>
  <c r="M51" i="18" s="1"/>
  <c r="I51" i="18"/>
  <c r="K51" i="18"/>
  <c r="O51" i="18"/>
  <c r="Q51" i="18"/>
  <c r="V51" i="18"/>
  <c r="G52" i="18"/>
  <c r="M52" i="18" s="1"/>
  <c r="I52" i="18"/>
  <c r="K52" i="18"/>
  <c r="O52" i="18"/>
  <c r="Q52" i="18"/>
  <c r="V52" i="18"/>
  <c r="G53" i="18"/>
  <c r="M53" i="18" s="1"/>
  <c r="I53" i="18"/>
  <c r="K53" i="18"/>
  <c r="O53" i="18"/>
  <c r="Q53" i="18"/>
  <c r="V53" i="18"/>
  <c r="G54" i="18"/>
  <c r="M54" i="18" s="1"/>
  <c r="I54" i="18"/>
  <c r="K54" i="18"/>
  <c r="O54" i="18"/>
  <c r="Q54" i="18"/>
  <c r="V54" i="18"/>
  <c r="G55" i="18"/>
  <c r="M55" i="18" s="1"/>
  <c r="I55" i="18"/>
  <c r="K55" i="18"/>
  <c r="O55" i="18"/>
  <c r="Q55" i="18"/>
  <c r="V55" i="18"/>
  <c r="G56" i="18"/>
  <c r="M56" i="18" s="1"/>
  <c r="I56" i="18"/>
  <c r="K56" i="18"/>
  <c r="O56" i="18"/>
  <c r="Q56" i="18"/>
  <c r="V56" i="18"/>
  <c r="G57" i="18"/>
  <c r="M57" i="18" s="1"/>
  <c r="I57" i="18"/>
  <c r="K57" i="18"/>
  <c r="O57" i="18"/>
  <c r="Q57" i="18"/>
  <c r="V57" i="18"/>
  <c r="G58" i="18"/>
  <c r="M58" i="18" s="1"/>
  <c r="I58" i="18"/>
  <c r="K58" i="18"/>
  <c r="O58" i="18"/>
  <c r="Q58" i="18"/>
  <c r="V58" i="18"/>
  <c r="G59" i="18"/>
  <c r="M59" i="18" s="1"/>
  <c r="I59" i="18"/>
  <c r="K59" i="18"/>
  <c r="O59" i="18"/>
  <c r="Q59" i="18"/>
  <c r="V59" i="18"/>
  <c r="G60" i="18"/>
  <c r="M60" i="18" s="1"/>
  <c r="I60" i="18"/>
  <c r="K60" i="18"/>
  <c r="O60" i="18"/>
  <c r="Q60" i="18"/>
  <c r="V60" i="18"/>
  <c r="G61" i="18"/>
  <c r="M61" i="18" s="1"/>
  <c r="I61" i="18"/>
  <c r="K61" i="18"/>
  <c r="O61" i="18"/>
  <c r="Q61" i="18"/>
  <c r="V61" i="18"/>
  <c r="G62" i="18"/>
  <c r="M62" i="18" s="1"/>
  <c r="I62" i="18"/>
  <c r="K62" i="18"/>
  <c r="O62" i="18"/>
  <c r="Q62" i="18"/>
  <c r="V62" i="18"/>
  <c r="G63" i="18"/>
  <c r="M63" i="18" s="1"/>
  <c r="I63" i="18"/>
  <c r="K63" i="18"/>
  <c r="O63" i="18"/>
  <c r="Q63" i="18"/>
  <c r="V63" i="18"/>
  <c r="G64" i="18"/>
  <c r="M64" i="18" s="1"/>
  <c r="I64" i="18"/>
  <c r="K64" i="18"/>
  <c r="O64" i="18"/>
  <c r="Q64" i="18"/>
  <c r="V64" i="18"/>
  <c r="G65" i="18"/>
  <c r="M65" i="18" s="1"/>
  <c r="I65" i="18"/>
  <c r="K65" i="18"/>
  <c r="O65" i="18"/>
  <c r="Q65" i="18"/>
  <c r="V65" i="18"/>
  <c r="G66" i="18"/>
  <c r="M66" i="18" s="1"/>
  <c r="I66" i="18"/>
  <c r="K66" i="18"/>
  <c r="O66" i="18"/>
  <c r="Q66" i="18"/>
  <c r="V66" i="18"/>
  <c r="G67" i="18"/>
  <c r="M67" i="18" s="1"/>
  <c r="I67" i="18"/>
  <c r="K67" i="18"/>
  <c r="O67" i="18"/>
  <c r="Q67" i="18"/>
  <c r="V67" i="18"/>
  <c r="G68" i="18"/>
  <c r="I68" i="18"/>
  <c r="K68" i="18"/>
  <c r="M68" i="18"/>
  <c r="O68" i="18"/>
  <c r="Q68" i="18"/>
  <c r="V68" i="18"/>
  <c r="G69" i="18"/>
  <c r="M69" i="18" s="1"/>
  <c r="I69" i="18"/>
  <c r="K69" i="18"/>
  <c r="O69" i="18"/>
  <c r="Q69" i="18"/>
  <c r="V69" i="18"/>
  <c r="G70" i="18"/>
  <c r="M70" i="18" s="1"/>
  <c r="I70" i="18"/>
  <c r="K70" i="18"/>
  <c r="O70" i="18"/>
  <c r="Q70" i="18"/>
  <c r="V70" i="18"/>
  <c r="G71" i="18"/>
  <c r="M71" i="18" s="1"/>
  <c r="I71" i="18"/>
  <c r="K71" i="18"/>
  <c r="O71" i="18"/>
  <c r="Q71" i="18"/>
  <c r="V71" i="18"/>
  <c r="G72" i="18"/>
  <c r="M72" i="18" s="1"/>
  <c r="I72" i="18"/>
  <c r="K72" i="18"/>
  <c r="O72" i="18"/>
  <c r="Q72" i="18"/>
  <c r="V72" i="18"/>
  <c r="G73" i="18"/>
  <c r="M73" i="18" s="1"/>
  <c r="I73" i="18"/>
  <c r="K73" i="18"/>
  <c r="O73" i="18"/>
  <c r="Q73" i="18"/>
  <c r="V73" i="18"/>
  <c r="G74" i="18"/>
  <c r="M74" i="18" s="1"/>
  <c r="I74" i="18"/>
  <c r="K74" i="18"/>
  <c r="O74" i="18"/>
  <c r="Q74" i="18"/>
  <c r="V74" i="18"/>
  <c r="G76" i="18"/>
  <c r="M76" i="18" s="1"/>
  <c r="I76" i="18"/>
  <c r="K76" i="18"/>
  <c r="O76" i="18"/>
  <c r="Q76" i="18"/>
  <c r="V76" i="18"/>
  <c r="G77" i="18"/>
  <c r="M77" i="18" s="1"/>
  <c r="I77" i="18"/>
  <c r="K77" i="18"/>
  <c r="O77" i="18"/>
  <c r="Q77" i="18"/>
  <c r="V77" i="18"/>
  <c r="G78" i="18"/>
  <c r="M78" i="18" s="1"/>
  <c r="I78" i="18"/>
  <c r="K78" i="18"/>
  <c r="O78" i="18"/>
  <c r="Q78" i="18"/>
  <c r="V78" i="18"/>
  <c r="G79" i="18"/>
  <c r="M79" i="18" s="1"/>
  <c r="I79" i="18"/>
  <c r="K79" i="18"/>
  <c r="O79" i="18"/>
  <c r="Q79" i="18"/>
  <c r="V79" i="18"/>
  <c r="G80" i="18"/>
  <c r="M80" i="18" s="1"/>
  <c r="I80" i="18"/>
  <c r="K80" i="18"/>
  <c r="O80" i="18"/>
  <c r="Q80" i="18"/>
  <c r="V80" i="18"/>
  <c r="G81" i="18"/>
  <c r="M81" i="18" s="1"/>
  <c r="I81" i="18"/>
  <c r="K81" i="18"/>
  <c r="O81" i="18"/>
  <c r="Q81" i="18"/>
  <c r="V81" i="18"/>
  <c r="G82" i="18"/>
  <c r="M82" i="18" s="1"/>
  <c r="I82" i="18"/>
  <c r="K82" i="18"/>
  <c r="O82" i="18"/>
  <c r="Q82" i="18"/>
  <c r="V82" i="18"/>
  <c r="G83" i="18"/>
  <c r="M83" i="18" s="1"/>
  <c r="I83" i="18"/>
  <c r="K83" i="18"/>
  <c r="O83" i="18"/>
  <c r="Q83" i="18"/>
  <c r="V83" i="18"/>
  <c r="G84" i="18"/>
  <c r="M84" i="18" s="1"/>
  <c r="I84" i="18"/>
  <c r="K84" i="18"/>
  <c r="O84" i="18"/>
  <c r="Q84" i="18"/>
  <c r="V84" i="18"/>
  <c r="G85" i="18"/>
  <c r="M85" i="18" s="1"/>
  <c r="I85" i="18"/>
  <c r="K85" i="18"/>
  <c r="O85" i="18"/>
  <c r="Q85" i="18"/>
  <c r="V85" i="18"/>
  <c r="G86" i="18"/>
  <c r="M86" i="18" s="1"/>
  <c r="I86" i="18"/>
  <c r="K86" i="18"/>
  <c r="O86" i="18"/>
  <c r="Q86" i="18"/>
  <c r="V86" i="18"/>
  <c r="G87" i="18"/>
  <c r="M87" i="18" s="1"/>
  <c r="I87" i="18"/>
  <c r="K87" i="18"/>
  <c r="O87" i="18"/>
  <c r="Q87" i="18"/>
  <c r="V87" i="18"/>
  <c r="G88" i="18"/>
  <c r="M88" i="18" s="1"/>
  <c r="I88" i="18"/>
  <c r="K88" i="18"/>
  <c r="O88" i="18"/>
  <c r="Q88" i="18"/>
  <c r="V88" i="18"/>
  <c r="G89" i="18"/>
  <c r="M89" i="18" s="1"/>
  <c r="I89" i="18"/>
  <c r="K89" i="18"/>
  <c r="O89" i="18"/>
  <c r="Q89" i="18"/>
  <c r="V89" i="18"/>
  <c r="G90" i="18"/>
  <c r="M90" i="18" s="1"/>
  <c r="I90" i="18"/>
  <c r="K90" i="18"/>
  <c r="O90" i="18"/>
  <c r="Q90" i="18"/>
  <c r="V90" i="18"/>
  <c r="G91" i="18"/>
  <c r="M91" i="18" s="1"/>
  <c r="I91" i="18"/>
  <c r="K91" i="18"/>
  <c r="O91" i="18"/>
  <c r="Q91" i="18"/>
  <c r="V91" i="18"/>
  <c r="G92" i="18"/>
  <c r="M92" i="18" s="1"/>
  <c r="I92" i="18"/>
  <c r="K92" i="18"/>
  <c r="O92" i="18"/>
  <c r="Q92" i="18"/>
  <c r="V92" i="18"/>
  <c r="G93" i="18"/>
  <c r="M93" i="18" s="1"/>
  <c r="I93" i="18"/>
  <c r="K93" i="18"/>
  <c r="O93" i="18"/>
  <c r="Q93" i="18"/>
  <c r="V93" i="18"/>
  <c r="G94" i="18"/>
  <c r="M94" i="18" s="1"/>
  <c r="I94" i="18"/>
  <c r="K94" i="18"/>
  <c r="O94" i="18"/>
  <c r="Q94" i="18"/>
  <c r="V94" i="18"/>
  <c r="G95" i="18"/>
  <c r="M95" i="18" s="1"/>
  <c r="I95" i="18"/>
  <c r="K95" i="18"/>
  <c r="O95" i="18"/>
  <c r="Q95" i="18"/>
  <c r="V95" i="18"/>
  <c r="G96" i="18"/>
  <c r="M96" i="18" s="1"/>
  <c r="I96" i="18"/>
  <c r="K96" i="18"/>
  <c r="O96" i="18"/>
  <c r="Q96" i="18"/>
  <c r="V96" i="18"/>
  <c r="G97" i="18"/>
  <c r="M97" i="18" s="1"/>
  <c r="I97" i="18"/>
  <c r="K97" i="18"/>
  <c r="O97" i="18"/>
  <c r="Q97" i="18"/>
  <c r="V97" i="18"/>
  <c r="G98" i="18"/>
  <c r="M98" i="18" s="1"/>
  <c r="I98" i="18"/>
  <c r="K98" i="18"/>
  <c r="O98" i="18"/>
  <c r="Q98" i="18"/>
  <c r="V98" i="18"/>
  <c r="G99" i="18"/>
  <c r="M99" i="18" s="1"/>
  <c r="I99" i="18"/>
  <c r="K99" i="18"/>
  <c r="O99" i="18"/>
  <c r="Q99" i="18"/>
  <c r="V99" i="18"/>
  <c r="G100" i="18"/>
  <c r="M100" i="18" s="1"/>
  <c r="I100" i="18"/>
  <c r="K100" i="18"/>
  <c r="O100" i="18"/>
  <c r="Q100" i="18"/>
  <c r="V100" i="18"/>
  <c r="G101" i="18"/>
  <c r="M101" i="18" s="1"/>
  <c r="I101" i="18"/>
  <c r="K101" i="18"/>
  <c r="O101" i="18"/>
  <c r="Q101" i="18"/>
  <c r="V101" i="18"/>
  <c r="G102" i="18"/>
  <c r="M102" i="18" s="1"/>
  <c r="I102" i="18"/>
  <c r="K102" i="18"/>
  <c r="O102" i="18"/>
  <c r="Q102" i="18"/>
  <c r="V102" i="18"/>
  <c r="G103" i="18"/>
  <c r="M103" i="18" s="1"/>
  <c r="I103" i="18"/>
  <c r="K103" i="18"/>
  <c r="O103" i="18"/>
  <c r="Q103" i="18"/>
  <c r="V103" i="18"/>
  <c r="G104" i="18"/>
  <c r="M104" i="18" s="1"/>
  <c r="I104" i="18"/>
  <c r="K104" i="18"/>
  <c r="O104" i="18"/>
  <c r="Q104" i="18"/>
  <c r="V104" i="18"/>
  <c r="G105" i="18"/>
  <c r="M105" i="18" s="1"/>
  <c r="I105" i="18"/>
  <c r="K105" i="18"/>
  <c r="O105" i="18"/>
  <c r="Q105" i="18"/>
  <c r="V105" i="18"/>
  <c r="G106" i="18"/>
  <c r="M106" i="18" s="1"/>
  <c r="I106" i="18"/>
  <c r="K106" i="18"/>
  <c r="O106" i="18"/>
  <c r="Q106" i="18"/>
  <c r="V106" i="18"/>
  <c r="G107" i="18"/>
  <c r="M107" i="18" s="1"/>
  <c r="I107" i="18"/>
  <c r="K107" i="18"/>
  <c r="O107" i="18"/>
  <c r="Q107" i="18"/>
  <c r="V107" i="18"/>
  <c r="G108" i="18"/>
  <c r="M108" i="18" s="1"/>
  <c r="I108" i="18"/>
  <c r="K108" i="18"/>
  <c r="O108" i="18"/>
  <c r="Q108" i="18"/>
  <c r="V108" i="18"/>
  <c r="G109" i="18"/>
  <c r="M109" i="18" s="1"/>
  <c r="I109" i="18"/>
  <c r="K109" i="18"/>
  <c r="O109" i="18"/>
  <c r="Q109" i="18"/>
  <c r="V109" i="18"/>
  <c r="G110" i="18"/>
  <c r="M110" i="18" s="1"/>
  <c r="I110" i="18"/>
  <c r="K110" i="18"/>
  <c r="O110" i="18"/>
  <c r="Q110" i="18"/>
  <c r="V110" i="18"/>
  <c r="G112" i="18"/>
  <c r="I112" i="18"/>
  <c r="K112" i="18"/>
  <c r="O112" i="18"/>
  <c r="Q112" i="18"/>
  <c r="V112" i="18"/>
  <c r="V111" i="18" s="1"/>
  <c r="G113" i="18"/>
  <c r="M113" i="18" s="1"/>
  <c r="I113" i="18"/>
  <c r="K113" i="18"/>
  <c r="O113" i="18"/>
  <c r="Q113" i="18"/>
  <c r="V113" i="18"/>
  <c r="G115" i="18"/>
  <c r="G114" i="18" s="1"/>
  <c r="I78" i="1" s="1"/>
  <c r="I115" i="18"/>
  <c r="I114" i="18" s="1"/>
  <c r="K115" i="18"/>
  <c r="K114" i="18" s="1"/>
  <c r="M115" i="18"/>
  <c r="M114" i="18" s="1"/>
  <c r="O115" i="18"/>
  <c r="O114" i="18" s="1"/>
  <c r="Q115" i="18"/>
  <c r="Q114" i="18" s="1"/>
  <c r="V115" i="18"/>
  <c r="V114" i="18" s="1"/>
  <c r="G117" i="18"/>
  <c r="M117" i="18" s="1"/>
  <c r="I117" i="18"/>
  <c r="K117" i="18"/>
  <c r="O117" i="18"/>
  <c r="Q117" i="18"/>
  <c r="V117" i="18"/>
  <c r="G118" i="18"/>
  <c r="M118" i="18" s="1"/>
  <c r="I118" i="18"/>
  <c r="K118" i="18"/>
  <c r="O118" i="18"/>
  <c r="Q118" i="18"/>
  <c r="V118" i="18"/>
  <c r="G119" i="18"/>
  <c r="M119" i="18" s="1"/>
  <c r="I119" i="18"/>
  <c r="K119" i="18"/>
  <c r="O119" i="18"/>
  <c r="Q119" i="18"/>
  <c r="V119" i="18"/>
  <c r="G121" i="18"/>
  <c r="M121" i="18" s="1"/>
  <c r="I121" i="18"/>
  <c r="K121" i="18"/>
  <c r="O121" i="18"/>
  <c r="Q121" i="18"/>
  <c r="V121" i="18"/>
  <c r="G122" i="18"/>
  <c r="M122" i="18" s="1"/>
  <c r="I122" i="18"/>
  <c r="K122" i="18"/>
  <c r="O122" i="18"/>
  <c r="Q122" i="18"/>
  <c r="V122" i="18"/>
  <c r="G124" i="18"/>
  <c r="M124" i="18" s="1"/>
  <c r="I124" i="18"/>
  <c r="I123" i="18" s="1"/>
  <c r="K124" i="18"/>
  <c r="O124" i="18"/>
  <c r="Q124" i="18"/>
  <c r="V124" i="18"/>
  <c r="G125" i="18"/>
  <c r="M125" i="18" s="1"/>
  <c r="I125" i="18"/>
  <c r="K125" i="18"/>
  <c r="O125" i="18"/>
  <c r="Q125" i="18"/>
  <c r="V125" i="18"/>
  <c r="AE127" i="18"/>
  <c r="G9" i="17"/>
  <c r="I9" i="17"/>
  <c r="K9" i="17"/>
  <c r="M9" i="17"/>
  <c r="O9" i="17"/>
  <c r="O8" i="17" s="1"/>
  <c r="Q9" i="17"/>
  <c r="V9" i="17"/>
  <c r="G10" i="17"/>
  <c r="M10" i="17" s="1"/>
  <c r="I10" i="17"/>
  <c r="I8" i="17" s="1"/>
  <c r="K10" i="17"/>
  <c r="K8" i="17" s="1"/>
  <c r="O10" i="17"/>
  <c r="Q10" i="17"/>
  <c r="V10" i="17"/>
  <c r="G11" i="17"/>
  <c r="I11" i="17"/>
  <c r="K11" i="17"/>
  <c r="M11" i="17"/>
  <c r="O11" i="17"/>
  <c r="Q11" i="17"/>
  <c r="V11" i="17"/>
  <c r="G12" i="17"/>
  <c r="M12" i="17" s="1"/>
  <c r="I12" i="17"/>
  <c r="K12" i="17"/>
  <c r="O12" i="17"/>
  <c r="Q12" i="17"/>
  <c r="V12" i="17"/>
  <c r="G13" i="17"/>
  <c r="M13" i="17" s="1"/>
  <c r="I13" i="17"/>
  <c r="K13" i="17"/>
  <c r="O13" i="17"/>
  <c r="Q13" i="17"/>
  <c r="V13" i="17"/>
  <c r="G14" i="17"/>
  <c r="I14" i="17"/>
  <c r="K14" i="17"/>
  <c r="M14" i="17"/>
  <c r="O14" i="17"/>
  <c r="Q14" i="17"/>
  <c r="V14" i="17"/>
  <c r="G15" i="17"/>
  <c r="I15" i="17"/>
  <c r="K15" i="17"/>
  <c r="M15" i="17"/>
  <c r="O15" i="17"/>
  <c r="Q15" i="17"/>
  <c r="V15" i="17"/>
  <c r="G16" i="17"/>
  <c r="M16" i="17" s="1"/>
  <c r="I16" i="17"/>
  <c r="K16" i="17"/>
  <c r="O16" i="17"/>
  <c r="Q16" i="17"/>
  <c r="V16" i="17"/>
  <c r="G17" i="17"/>
  <c r="M17" i="17" s="1"/>
  <c r="I17" i="17"/>
  <c r="K17" i="17"/>
  <c r="O17" i="17"/>
  <c r="Q17" i="17"/>
  <c r="V17" i="17"/>
  <c r="G18" i="17"/>
  <c r="I18" i="17"/>
  <c r="K18" i="17"/>
  <c r="M18" i="17"/>
  <c r="O18" i="17"/>
  <c r="Q18" i="17"/>
  <c r="V18" i="17"/>
  <c r="G19" i="17"/>
  <c r="M19" i="17" s="1"/>
  <c r="I19" i="17"/>
  <c r="K19" i="17"/>
  <c r="O19" i="17"/>
  <c r="Q19" i="17"/>
  <c r="V19" i="17"/>
  <c r="G20" i="17"/>
  <c r="I20" i="17"/>
  <c r="K20" i="17"/>
  <c r="M20" i="17"/>
  <c r="O20" i="17"/>
  <c r="Q20" i="17"/>
  <c r="V20" i="17"/>
  <c r="G21" i="17"/>
  <c r="I21" i="17"/>
  <c r="K21" i="17"/>
  <c r="M21" i="17"/>
  <c r="O21" i="17"/>
  <c r="Q21" i="17"/>
  <c r="V21" i="17"/>
  <c r="G22" i="17"/>
  <c r="M22" i="17" s="1"/>
  <c r="I22" i="17"/>
  <c r="K22" i="17"/>
  <c r="O22" i="17"/>
  <c r="Q22" i="17"/>
  <c r="V22" i="17"/>
  <c r="G23" i="17"/>
  <c r="I23" i="17"/>
  <c r="K23" i="17"/>
  <c r="M23" i="17"/>
  <c r="O23" i="17"/>
  <c r="Q23" i="17"/>
  <c r="V23" i="17"/>
  <c r="G24" i="17"/>
  <c r="M24" i="17" s="1"/>
  <c r="I24" i="17"/>
  <c r="K24" i="17"/>
  <c r="O24" i="17"/>
  <c r="Q24" i="17"/>
  <c r="V24" i="17"/>
  <c r="G25" i="17"/>
  <c r="M25" i="17" s="1"/>
  <c r="I25" i="17"/>
  <c r="K25" i="17"/>
  <c r="O25" i="17"/>
  <c r="Q25" i="17"/>
  <c r="V25" i="17"/>
  <c r="G26" i="17"/>
  <c r="I26" i="17"/>
  <c r="K26" i="17"/>
  <c r="M26" i="17"/>
  <c r="O26" i="17"/>
  <c r="Q26" i="17"/>
  <c r="V26" i="17"/>
  <c r="G27" i="17"/>
  <c r="I27" i="17"/>
  <c r="K27" i="17"/>
  <c r="M27" i="17"/>
  <c r="O27" i="17"/>
  <c r="Q27" i="17"/>
  <c r="V27" i="17"/>
  <c r="G28" i="17"/>
  <c r="M28" i="17" s="1"/>
  <c r="I28" i="17"/>
  <c r="K28" i="17"/>
  <c r="O28" i="17"/>
  <c r="Q28" i="17"/>
  <c r="V28" i="17"/>
  <c r="G29" i="17"/>
  <c r="M29" i="17" s="1"/>
  <c r="I29" i="17"/>
  <c r="K29" i="17"/>
  <c r="O29" i="17"/>
  <c r="Q29" i="17"/>
  <c r="V29" i="17"/>
  <c r="G30" i="17"/>
  <c r="I30" i="17"/>
  <c r="K30" i="17"/>
  <c r="M30" i="17"/>
  <c r="O30" i="17"/>
  <c r="Q30" i="17"/>
  <c r="V30" i="17"/>
  <c r="G31" i="17"/>
  <c r="M31" i="17" s="1"/>
  <c r="I31" i="17"/>
  <c r="K31" i="17"/>
  <c r="O31" i="17"/>
  <c r="Q31" i="17"/>
  <c r="V31" i="17"/>
  <c r="G32" i="17"/>
  <c r="I32" i="17"/>
  <c r="K32" i="17"/>
  <c r="M32" i="17"/>
  <c r="O32" i="17"/>
  <c r="Q32" i="17"/>
  <c r="V32" i="17"/>
  <c r="G33" i="17"/>
  <c r="I33" i="17"/>
  <c r="K33" i="17"/>
  <c r="M33" i="17"/>
  <c r="O33" i="17"/>
  <c r="Q33" i="17"/>
  <c r="V33" i="17"/>
  <c r="G34" i="17"/>
  <c r="M34" i="17" s="1"/>
  <c r="I34" i="17"/>
  <c r="K34" i="17"/>
  <c r="O34" i="17"/>
  <c r="Q34" i="17"/>
  <c r="V34" i="17"/>
  <c r="G35" i="17"/>
  <c r="I35" i="17"/>
  <c r="K35" i="17"/>
  <c r="M35" i="17"/>
  <c r="O35" i="17"/>
  <c r="Q35" i="17"/>
  <c r="V35" i="17"/>
  <c r="G36" i="17"/>
  <c r="M36" i="17" s="1"/>
  <c r="I36" i="17"/>
  <c r="K36" i="17"/>
  <c r="O36" i="17"/>
  <c r="Q36" i="17"/>
  <c r="V36" i="17"/>
  <c r="G37" i="17"/>
  <c r="M37" i="17" s="1"/>
  <c r="I37" i="17"/>
  <c r="K37" i="17"/>
  <c r="O37" i="17"/>
  <c r="Q37" i="17"/>
  <c r="V37" i="17"/>
  <c r="G38" i="17"/>
  <c r="I38" i="17"/>
  <c r="K38" i="17"/>
  <c r="M38" i="17"/>
  <c r="O38" i="17"/>
  <c r="Q38" i="17"/>
  <c r="V38" i="17"/>
  <c r="G39" i="17"/>
  <c r="I39" i="17"/>
  <c r="K39" i="17"/>
  <c r="M39" i="17"/>
  <c r="O39" i="17"/>
  <c r="Q39" i="17"/>
  <c r="V39" i="17"/>
  <c r="G40" i="17"/>
  <c r="M40" i="17" s="1"/>
  <c r="I40" i="17"/>
  <c r="K40" i="17"/>
  <c r="O40" i="17"/>
  <c r="Q40" i="17"/>
  <c r="V40" i="17"/>
  <c r="G41" i="17"/>
  <c r="M41" i="17" s="1"/>
  <c r="I41" i="17"/>
  <c r="K41" i="17"/>
  <c r="O41" i="17"/>
  <c r="Q41" i="17"/>
  <c r="V41" i="17"/>
  <c r="G42" i="17"/>
  <c r="I42" i="17"/>
  <c r="K42" i="17"/>
  <c r="M42" i="17"/>
  <c r="O42" i="17"/>
  <c r="Q42" i="17"/>
  <c r="V42" i="17"/>
  <c r="G43" i="17"/>
  <c r="M43" i="17" s="1"/>
  <c r="I43" i="17"/>
  <c r="K43" i="17"/>
  <c r="O43" i="17"/>
  <c r="Q43" i="17"/>
  <c r="V43" i="17"/>
  <c r="G44" i="17"/>
  <c r="I44" i="17"/>
  <c r="K44" i="17"/>
  <c r="M44" i="17"/>
  <c r="O44" i="17"/>
  <c r="Q44" i="17"/>
  <c r="V44" i="17"/>
  <c r="G45" i="17"/>
  <c r="I45" i="17"/>
  <c r="K45" i="17"/>
  <c r="M45" i="17"/>
  <c r="O45" i="17"/>
  <c r="Q45" i="17"/>
  <c r="V45" i="17"/>
  <c r="G46" i="17"/>
  <c r="M46" i="17" s="1"/>
  <c r="I46" i="17"/>
  <c r="K46" i="17"/>
  <c r="O46" i="17"/>
  <c r="Q46" i="17"/>
  <c r="V46" i="17"/>
  <c r="G47" i="17"/>
  <c r="I47" i="17"/>
  <c r="K47" i="17"/>
  <c r="M47" i="17"/>
  <c r="O47" i="17"/>
  <c r="Q47" i="17"/>
  <c r="V47" i="17"/>
  <c r="G48" i="17"/>
  <c r="M48" i="17" s="1"/>
  <c r="I48" i="17"/>
  <c r="K48" i="17"/>
  <c r="O48" i="17"/>
  <c r="Q48" i="17"/>
  <c r="V48" i="17"/>
  <c r="G49" i="17"/>
  <c r="M49" i="17" s="1"/>
  <c r="I49" i="17"/>
  <c r="K49" i="17"/>
  <c r="O49" i="17"/>
  <c r="Q49" i="17"/>
  <c r="V49" i="17"/>
  <c r="G50" i="17"/>
  <c r="I50" i="17"/>
  <c r="K50" i="17"/>
  <c r="M50" i="17"/>
  <c r="O50" i="17"/>
  <c r="Q50" i="17"/>
  <c r="V50" i="17"/>
  <c r="G51" i="17"/>
  <c r="I51" i="17"/>
  <c r="K51" i="17"/>
  <c r="M51" i="17"/>
  <c r="O51" i="17"/>
  <c r="Q51" i="17"/>
  <c r="V51" i="17"/>
  <c r="G52" i="17"/>
  <c r="M52" i="17" s="1"/>
  <c r="I52" i="17"/>
  <c r="K52" i="17"/>
  <c r="O52" i="17"/>
  <c r="Q52" i="17"/>
  <c r="V52" i="17"/>
  <c r="G53" i="17"/>
  <c r="M53" i="17" s="1"/>
  <c r="I53" i="17"/>
  <c r="K53" i="17"/>
  <c r="O53" i="17"/>
  <c r="Q53" i="17"/>
  <c r="V53" i="17"/>
  <c r="AE55" i="17"/>
  <c r="G9" i="16"/>
  <c r="I9" i="16"/>
  <c r="K9" i="16"/>
  <c r="O9" i="16"/>
  <c r="Q9" i="16"/>
  <c r="V9" i="16"/>
  <c r="G10" i="16"/>
  <c r="M10" i="16" s="1"/>
  <c r="I10" i="16"/>
  <c r="K10" i="16"/>
  <c r="O10" i="16"/>
  <c r="Q10" i="16"/>
  <c r="V10" i="16"/>
  <c r="G11" i="16"/>
  <c r="M11" i="16" s="1"/>
  <c r="I11" i="16"/>
  <c r="K11" i="16"/>
  <c r="O11" i="16"/>
  <c r="Q11" i="16"/>
  <c r="V11" i="16"/>
  <c r="G12" i="16"/>
  <c r="M12" i="16" s="1"/>
  <c r="I12" i="16"/>
  <c r="K12" i="16"/>
  <c r="O12" i="16"/>
  <c r="Q12" i="16"/>
  <c r="V12" i="16"/>
  <c r="G13" i="16"/>
  <c r="M13" i="16" s="1"/>
  <c r="I13" i="16"/>
  <c r="K13" i="16"/>
  <c r="O13" i="16"/>
  <c r="Q13" i="16"/>
  <c r="V13" i="16"/>
  <c r="G15" i="16"/>
  <c r="I15" i="16"/>
  <c r="K15" i="16"/>
  <c r="M15" i="16"/>
  <c r="O15" i="16"/>
  <c r="Q15" i="16"/>
  <c r="Q14" i="16" s="1"/>
  <c r="V15" i="16"/>
  <c r="G16" i="16"/>
  <c r="I16" i="16"/>
  <c r="K16" i="16"/>
  <c r="M16" i="16"/>
  <c r="O16" i="16"/>
  <c r="Q16" i="16"/>
  <c r="V16" i="16"/>
  <c r="G17" i="16"/>
  <c r="M17" i="16" s="1"/>
  <c r="I17" i="16"/>
  <c r="K17" i="16"/>
  <c r="O17" i="16"/>
  <c r="Q17" i="16"/>
  <c r="V17" i="16"/>
  <c r="G18" i="16"/>
  <c r="M18" i="16" s="1"/>
  <c r="I18" i="16"/>
  <c r="K18" i="16"/>
  <c r="O18" i="16"/>
  <c r="Q18" i="16"/>
  <c r="V18" i="16"/>
  <c r="G19" i="16"/>
  <c r="M19" i="16" s="1"/>
  <c r="I19" i="16"/>
  <c r="K19" i="16"/>
  <c r="O19" i="16"/>
  <c r="Q19" i="16"/>
  <c r="V19" i="16"/>
  <c r="G21" i="16"/>
  <c r="M21" i="16" s="1"/>
  <c r="I21" i="16"/>
  <c r="K21" i="16"/>
  <c r="O21" i="16"/>
  <c r="Q21" i="16"/>
  <c r="V21" i="16"/>
  <c r="G22" i="16"/>
  <c r="I22" i="16"/>
  <c r="K22" i="16"/>
  <c r="M22" i="16"/>
  <c r="O22" i="16"/>
  <c r="Q22" i="16"/>
  <c r="V22" i="16"/>
  <c r="G23" i="16"/>
  <c r="M23" i="16" s="1"/>
  <c r="I23" i="16"/>
  <c r="K23" i="16"/>
  <c r="O23" i="16"/>
  <c r="Q23" i="16"/>
  <c r="V23" i="16"/>
  <c r="G24" i="16"/>
  <c r="M24" i="16" s="1"/>
  <c r="I24" i="16"/>
  <c r="K24" i="16"/>
  <c r="O24" i="16"/>
  <c r="Q24" i="16"/>
  <c r="V24" i="16"/>
  <c r="G26" i="16"/>
  <c r="M26" i="16" s="1"/>
  <c r="I26" i="16"/>
  <c r="K26" i="16"/>
  <c r="O26" i="16"/>
  <c r="Q26" i="16"/>
  <c r="V26" i="16"/>
  <c r="G27" i="16"/>
  <c r="M27" i="16" s="1"/>
  <c r="I27" i="16"/>
  <c r="K27" i="16"/>
  <c r="O27" i="16"/>
  <c r="Q27" i="16"/>
  <c r="V27" i="16"/>
  <c r="G28" i="16"/>
  <c r="I28" i="16"/>
  <c r="K28" i="16"/>
  <c r="M28" i="16"/>
  <c r="O28" i="16"/>
  <c r="Q28" i="16"/>
  <c r="V28" i="16"/>
  <c r="G29" i="16"/>
  <c r="M29" i="16" s="1"/>
  <c r="I29" i="16"/>
  <c r="K29" i="16"/>
  <c r="O29" i="16"/>
  <c r="Q29" i="16"/>
  <c r="V29" i="16"/>
  <c r="G30" i="16"/>
  <c r="M30" i="16" s="1"/>
  <c r="I30" i="16"/>
  <c r="K30" i="16"/>
  <c r="O30" i="16"/>
  <c r="Q30" i="16"/>
  <c r="V30" i="16"/>
  <c r="G31" i="16"/>
  <c r="I31" i="16"/>
  <c r="K31" i="16"/>
  <c r="M31" i="16"/>
  <c r="O31" i="16"/>
  <c r="Q31" i="16"/>
  <c r="V31" i="16"/>
  <c r="G32" i="16"/>
  <c r="M32" i="16" s="1"/>
  <c r="I32" i="16"/>
  <c r="K32" i="16"/>
  <c r="O32" i="16"/>
  <c r="Q32" i="16"/>
  <c r="V32" i="16"/>
  <c r="G33" i="16"/>
  <c r="M33" i="16" s="1"/>
  <c r="I33" i="16"/>
  <c r="K33" i="16"/>
  <c r="O33" i="16"/>
  <c r="Q33" i="16"/>
  <c r="V33" i="16"/>
  <c r="G34" i="16"/>
  <c r="M34" i="16" s="1"/>
  <c r="I34" i="16"/>
  <c r="K34" i="16"/>
  <c r="O34" i="16"/>
  <c r="Q34" i="16"/>
  <c r="V34" i="16"/>
  <c r="G35" i="16"/>
  <c r="M35" i="16" s="1"/>
  <c r="I35" i="16"/>
  <c r="K35" i="16"/>
  <c r="O35" i="16"/>
  <c r="Q35" i="16"/>
  <c r="V35" i="16"/>
  <c r="G36" i="16"/>
  <c r="I36" i="16"/>
  <c r="K36" i="16"/>
  <c r="M36" i="16"/>
  <c r="O36" i="16"/>
  <c r="Q36" i="16"/>
  <c r="V36" i="16"/>
  <c r="G38" i="16"/>
  <c r="M38" i="16" s="1"/>
  <c r="I38" i="16"/>
  <c r="K38" i="16"/>
  <c r="O38" i="16"/>
  <c r="Q38" i="16"/>
  <c r="V38" i="16"/>
  <c r="G39" i="16"/>
  <c r="M39" i="16" s="1"/>
  <c r="I39" i="16"/>
  <c r="K39" i="16"/>
  <c r="O39" i="16"/>
  <c r="Q39" i="16"/>
  <c r="V39" i="16"/>
  <c r="G40" i="16"/>
  <c r="I40" i="16"/>
  <c r="K40" i="16"/>
  <c r="M40" i="16"/>
  <c r="O40" i="16"/>
  <c r="Q40" i="16"/>
  <c r="V40" i="16"/>
  <c r="G41" i="16"/>
  <c r="I41" i="16"/>
  <c r="K41" i="16"/>
  <c r="M41" i="16"/>
  <c r="O41" i="16"/>
  <c r="Q41" i="16"/>
  <c r="V41" i="16"/>
  <c r="G42" i="16"/>
  <c r="M42" i="16" s="1"/>
  <c r="I42" i="16"/>
  <c r="K42" i="16"/>
  <c r="O42" i="16"/>
  <c r="Q42" i="16"/>
  <c r="V42" i="16"/>
  <c r="G43" i="16"/>
  <c r="I43" i="16"/>
  <c r="K43" i="16"/>
  <c r="M43" i="16"/>
  <c r="O43" i="16"/>
  <c r="Q43" i="16"/>
  <c r="V43" i="16"/>
  <c r="G44" i="16"/>
  <c r="M44" i="16" s="1"/>
  <c r="I44" i="16"/>
  <c r="K44" i="16"/>
  <c r="O44" i="16"/>
  <c r="Q44" i="16"/>
  <c r="V44" i="16"/>
  <c r="G45" i="16"/>
  <c r="M45" i="16" s="1"/>
  <c r="I45" i="16"/>
  <c r="K45" i="16"/>
  <c r="O45" i="16"/>
  <c r="Q45" i="16"/>
  <c r="V45" i="16"/>
  <c r="G46" i="16"/>
  <c r="I46" i="16"/>
  <c r="K46" i="16"/>
  <c r="M46" i="16"/>
  <c r="O46" i="16"/>
  <c r="Q46" i="16"/>
  <c r="V46" i="16"/>
  <c r="G47" i="16"/>
  <c r="M47" i="16" s="1"/>
  <c r="I47" i="16"/>
  <c r="K47" i="16"/>
  <c r="O47" i="16"/>
  <c r="Q47" i="16"/>
  <c r="V47" i="16"/>
  <c r="G48" i="16"/>
  <c r="M48" i="16" s="1"/>
  <c r="I48" i="16"/>
  <c r="K48" i="16"/>
  <c r="O48" i="16"/>
  <c r="Q48" i="16"/>
  <c r="V48" i="16"/>
  <c r="G49" i="16"/>
  <c r="I49" i="16"/>
  <c r="K49" i="16"/>
  <c r="O49" i="16"/>
  <c r="Q49" i="16"/>
  <c r="V49" i="16"/>
  <c r="G50" i="16"/>
  <c r="M50" i="16" s="1"/>
  <c r="I50" i="16"/>
  <c r="K50" i="16"/>
  <c r="O50" i="16"/>
  <c r="Q50" i="16"/>
  <c r="V50" i="16"/>
  <c r="G51" i="16"/>
  <c r="M51" i="16" s="1"/>
  <c r="I51" i="16"/>
  <c r="K51" i="16"/>
  <c r="O51" i="16"/>
  <c r="Q51" i="16"/>
  <c r="V51" i="16"/>
  <c r="G52" i="16"/>
  <c r="M52" i="16" s="1"/>
  <c r="I52" i="16"/>
  <c r="K52" i="16"/>
  <c r="O52" i="16"/>
  <c r="Q52" i="16"/>
  <c r="V52" i="16"/>
  <c r="G53" i="16"/>
  <c r="M53" i="16" s="1"/>
  <c r="I53" i="16"/>
  <c r="K53" i="16"/>
  <c r="O53" i="16"/>
  <c r="Q53" i="16"/>
  <c r="V53" i="16"/>
  <c r="G54" i="16"/>
  <c r="M54" i="16" s="1"/>
  <c r="I54" i="16"/>
  <c r="K54" i="16"/>
  <c r="O54" i="16"/>
  <c r="Q54" i="16"/>
  <c r="V54" i="16"/>
  <c r="G55" i="16"/>
  <c r="M55" i="16" s="1"/>
  <c r="I55" i="16"/>
  <c r="K55" i="16"/>
  <c r="O55" i="16"/>
  <c r="Q55" i="16"/>
  <c r="V55" i="16"/>
  <c r="G56" i="16"/>
  <c r="M56" i="16" s="1"/>
  <c r="I56" i="16"/>
  <c r="K56" i="16"/>
  <c r="O56" i="16"/>
  <c r="Q56" i="16"/>
  <c r="V56" i="16"/>
  <c r="G57" i="16"/>
  <c r="M57" i="16" s="1"/>
  <c r="I57" i="16"/>
  <c r="K57" i="16"/>
  <c r="O57" i="16"/>
  <c r="Q57" i="16"/>
  <c r="V57" i="16"/>
  <c r="G58" i="16"/>
  <c r="M58" i="16" s="1"/>
  <c r="I58" i="16"/>
  <c r="K58" i="16"/>
  <c r="O58" i="16"/>
  <c r="Q58" i="16"/>
  <c r="V58" i="16"/>
  <c r="G59" i="16"/>
  <c r="M59" i="16" s="1"/>
  <c r="I59" i="16"/>
  <c r="K59" i="16"/>
  <c r="O59" i="16"/>
  <c r="Q59" i="16"/>
  <c r="V59" i="16"/>
  <c r="G60" i="16"/>
  <c r="M60" i="16" s="1"/>
  <c r="I60" i="16"/>
  <c r="K60" i="16"/>
  <c r="O60" i="16"/>
  <c r="Q60" i="16"/>
  <c r="V60" i="16"/>
  <c r="G62" i="16"/>
  <c r="G61" i="16" s="1"/>
  <c r="I100" i="1" s="1"/>
  <c r="I62" i="16"/>
  <c r="K62" i="16"/>
  <c r="O62" i="16"/>
  <c r="Q62" i="16"/>
  <c r="V62" i="16"/>
  <c r="G63" i="16"/>
  <c r="I63" i="16"/>
  <c r="K63" i="16"/>
  <c r="M63" i="16"/>
  <c r="O63" i="16"/>
  <c r="Q63" i="16"/>
  <c r="V63" i="16"/>
  <c r="G64" i="16"/>
  <c r="M64" i="16" s="1"/>
  <c r="I64" i="16"/>
  <c r="K64" i="16"/>
  <c r="O64" i="16"/>
  <c r="Q64" i="16"/>
  <c r="V64" i="16"/>
  <c r="G65" i="16"/>
  <c r="M65" i="16" s="1"/>
  <c r="I65" i="16"/>
  <c r="K65" i="16"/>
  <c r="O65" i="16"/>
  <c r="Q65" i="16"/>
  <c r="V65" i="16"/>
  <c r="G66" i="16"/>
  <c r="I66" i="16"/>
  <c r="K66" i="16"/>
  <c r="M66" i="16"/>
  <c r="O66" i="16"/>
  <c r="Q66" i="16"/>
  <c r="V66" i="16"/>
  <c r="G67" i="16"/>
  <c r="M67" i="16" s="1"/>
  <c r="I67" i="16"/>
  <c r="K67" i="16"/>
  <c r="O67" i="16"/>
  <c r="Q67" i="16"/>
  <c r="V67" i="16"/>
  <c r="G68" i="16"/>
  <c r="M68" i="16" s="1"/>
  <c r="I68" i="16"/>
  <c r="K68" i="16"/>
  <c r="O68" i="16"/>
  <c r="Q68" i="16"/>
  <c r="V68" i="16"/>
  <c r="G69" i="16"/>
  <c r="I69" i="16"/>
  <c r="K69" i="16"/>
  <c r="M69" i="16"/>
  <c r="O69" i="16"/>
  <c r="Q69" i="16"/>
  <c r="V69" i="16"/>
  <c r="G70" i="16"/>
  <c r="M70" i="16" s="1"/>
  <c r="I70" i="16"/>
  <c r="K70" i="16"/>
  <c r="O70" i="16"/>
  <c r="Q70" i="16"/>
  <c r="V70" i="16"/>
  <c r="G72" i="16"/>
  <c r="M72" i="16" s="1"/>
  <c r="I72" i="16"/>
  <c r="K72" i="16"/>
  <c r="O72" i="16"/>
  <c r="Q72" i="16"/>
  <c r="V72" i="16"/>
  <c r="G73" i="16"/>
  <c r="I73" i="16"/>
  <c r="K73" i="16"/>
  <c r="M73" i="16"/>
  <c r="O73" i="16"/>
  <c r="Q73" i="16"/>
  <c r="V73" i="16"/>
  <c r="G74" i="16"/>
  <c r="M74" i="16" s="1"/>
  <c r="I74" i="16"/>
  <c r="K74" i="16"/>
  <c r="O74" i="16"/>
  <c r="Q74" i="16"/>
  <c r="V74" i="16"/>
  <c r="G75" i="16"/>
  <c r="M75" i="16" s="1"/>
  <c r="I75" i="16"/>
  <c r="K75" i="16"/>
  <c r="O75" i="16"/>
  <c r="Q75" i="16"/>
  <c r="V75" i="16"/>
  <c r="G76" i="16"/>
  <c r="M76" i="16" s="1"/>
  <c r="I76" i="16"/>
  <c r="K76" i="16"/>
  <c r="O76" i="16"/>
  <c r="Q76" i="16"/>
  <c r="V76" i="16"/>
  <c r="G77" i="16"/>
  <c r="M77" i="16" s="1"/>
  <c r="I77" i="16"/>
  <c r="K77" i="16"/>
  <c r="O77" i="16"/>
  <c r="Q77" i="16"/>
  <c r="V77" i="16"/>
  <c r="G78" i="16"/>
  <c r="M78" i="16" s="1"/>
  <c r="I78" i="16"/>
  <c r="K78" i="16"/>
  <c r="O78" i="16"/>
  <c r="Q78" i="16"/>
  <c r="V78" i="16"/>
  <c r="G79" i="16"/>
  <c r="M79" i="16" s="1"/>
  <c r="I79" i="16"/>
  <c r="K79" i="16"/>
  <c r="O79" i="16"/>
  <c r="Q79" i="16"/>
  <c r="V79" i="16"/>
  <c r="G81" i="16"/>
  <c r="M81" i="16" s="1"/>
  <c r="I81" i="16"/>
  <c r="K81" i="16"/>
  <c r="O81" i="16"/>
  <c r="Q81" i="16"/>
  <c r="V81" i="16"/>
  <c r="G82" i="16"/>
  <c r="M82" i="16" s="1"/>
  <c r="I82" i="16"/>
  <c r="K82" i="16"/>
  <c r="O82" i="16"/>
  <c r="O80" i="16" s="1"/>
  <c r="Q82" i="16"/>
  <c r="V82" i="16"/>
  <c r="G83" i="16"/>
  <c r="M83" i="16" s="1"/>
  <c r="I83" i="16"/>
  <c r="K83" i="16"/>
  <c r="O83" i="16"/>
  <c r="Q83" i="16"/>
  <c r="V83" i="16"/>
  <c r="G84" i="16"/>
  <c r="M84" i="16" s="1"/>
  <c r="I84" i="16"/>
  <c r="K84" i="16"/>
  <c r="O84" i="16"/>
  <c r="Q84" i="16"/>
  <c r="V84" i="16"/>
  <c r="G85" i="16"/>
  <c r="M85" i="16" s="1"/>
  <c r="I85" i="16"/>
  <c r="K85" i="16"/>
  <c r="O85" i="16"/>
  <c r="Q85" i="16"/>
  <c r="V85" i="16"/>
  <c r="G86" i="16"/>
  <c r="M86" i="16" s="1"/>
  <c r="I86" i="16"/>
  <c r="K86" i="16"/>
  <c r="O86" i="16"/>
  <c r="Q86" i="16"/>
  <c r="V86" i="16"/>
  <c r="G88" i="16"/>
  <c r="M88" i="16" s="1"/>
  <c r="I88" i="16"/>
  <c r="K88" i="16"/>
  <c r="O88" i="16"/>
  <c r="Q88" i="16"/>
  <c r="V88" i="16"/>
  <c r="G89" i="16"/>
  <c r="M89" i="16" s="1"/>
  <c r="I89" i="16"/>
  <c r="K89" i="16"/>
  <c r="O89" i="16"/>
  <c r="Q89" i="16"/>
  <c r="V89" i="16"/>
  <c r="G90" i="16"/>
  <c r="M90" i="16" s="1"/>
  <c r="I90" i="16"/>
  <c r="K90" i="16"/>
  <c r="O90" i="16"/>
  <c r="Q90" i="16"/>
  <c r="V90" i="16"/>
  <c r="G91" i="16"/>
  <c r="M91" i="16" s="1"/>
  <c r="I91" i="16"/>
  <c r="K91" i="16"/>
  <c r="O91" i="16"/>
  <c r="Q91" i="16"/>
  <c r="V91" i="16"/>
  <c r="G92" i="16"/>
  <c r="M92" i="16" s="1"/>
  <c r="I92" i="16"/>
  <c r="K92" i="16"/>
  <c r="O92" i="16"/>
  <c r="Q92" i="16"/>
  <c r="V92" i="16"/>
  <c r="G93" i="16"/>
  <c r="M93" i="16" s="1"/>
  <c r="I93" i="16"/>
  <c r="K93" i="16"/>
  <c r="O93" i="16"/>
  <c r="Q93" i="16"/>
  <c r="V93" i="16"/>
  <c r="G94" i="16"/>
  <c r="M94" i="16" s="1"/>
  <c r="I94" i="16"/>
  <c r="K94" i="16"/>
  <c r="O94" i="16"/>
  <c r="Q94" i="16"/>
  <c r="V94" i="16"/>
  <c r="G95" i="16"/>
  <c r="M95" i="16" s="1"/>
  <c r="I95" i="16"/>
  <c r="K95" i="16"/>
  <c r="O95" i="16"/>
  <c r="Q95" i="16"/>
  <c r="V95" i="16"/>
  <c r="G96" i="16"/>
  <c r="M96" i="16" s="1"/>
  <c r="I96" i="16"/>
  <c r="K96" i="16"/>
  <c r="O96" i="16"/>
  <c r="Q96" i="16"/>
  <c r="V96" i="16"/>
  <c r="G97" i="16"/>
  <c r="M97" i="16" s="1"/>
  <c r="I97" i="16"/>
  <c r="K97" i="16"/>
  <c r="O97" i="16"/>
  <c r="Q97" i="16"/>
  <c r="V97" i="16"/>
  <c r="G98" i="16"/>
  <c r="M98" i="16" s="1"/>
  <c r="I98" i="16"/>
  <c r="K98" i="16"/>
  <c r="O98" i="16"/>
  <c r="Q98" i="16"/>
  <c r="V98" i="16"/>
  <c r="G99" i="16"/>
  <c r="I99" i="16"/>
  <c r="K99" i="16"/>
  <c r="M99" i="16"/>
  <c r="O99" i="16"/>
  <c r="Q99" i="16"/>
  <c r="V99" i="16"/>
  <c r="G100" i="16"/>
  <c r="I100" i="16"/>
  <c r="K100" i="16"/>
  <c r="M100" i="16"/>
  <c r="O100" i="16"/>
  <c r="Q100" i="16"/>
  <c r="V100" i="16"/>
  <c r="G101" i="16"/>
  <c r="M101" i="16" s="1"/>
  <c r="I101" i="16"/>
  <c r="K101" i="16"/>
  <c r="O101" i="16"/>
  <c r="Q101" i="16"/>
  <c r="V101" i="16"/>
  <c r="G102" i="16"/>
  <c r="I102" i="16"/>
  <c r="K102" i="16"/>
  <c r="M102" i="16"/>
  <c r="O102" i="16"/>
  <c r="Q102" i="16"/>
  <c r="V102" i="16"/>
  <c r="G103" i="16"/>
  <c r="M103" i="16" s="1"/>
  <c r="I103" i="16"/>
  <c r="K103" i="16"/>
  <c r="O103" i="16"/>
  <c r="Q103" i="16"/>
  <c r="V103" i="16"/>
  <c r="G104" i="16"/>
  <c r="M104" i="16" s="1"/>
  <c r="I104" i="16"/>
  <c r="K104" i="16"/>
  <c r="O104" i="16"/>
  <c r="Q104" i="16"/>
  <c r="V104" i="16"/>
  <c r="G105" i="16"/>
  <c r="I105" i="16"/>
  <c r="K105" i="16"/>
  <c r="M105" i="16"/>
  <c r="O105" i="16"/>
  <c r="Q105" i="16"/>
  <c r="V105" i="16"/>
  <c r="G106" i="16"/>
  <c r="M106" i="16" s="1"/>
  <c r="I106" i="16"/>
  <c r="K106" i="16"/>
  <c r="O106" i="16"/>
  <c r="Q106" i="16"/>
  <c r="V106" i="16"/>
  <c r="G107" i="16"/>
  <c r="M107" i="16" s="1"/>
  <c r="I107" i="16"/>
  <c r="K107" i="16"/>
  <c r="O107" i="16"/>
  <c r="Q107" i="16"/>
  <c r="V107" i="16"/>
  <c r="G108" i="16"/>
  <c r="M108" i="16" s="1"/>
  <c r="I108" i="16"/>
  <c r="K108" i="16"/>
  <c r="O108" i="16"/>
  <c r="Q108" i="16"/>
  <c r="V108" i="16"/>
  <c r="G109" i="16"/>
  <c r="M109" i="16" s="1"/>
  <c r="I109" i="16"/>
  <c r="K109" i="16"/>
  <c r="O109" i="16"/>
  <c r="Q109" i="16"/>
  <c r="V109" i="16"/>
  <c r="G110" i="16"/>
  <c r="M110" i="16" s="1"/>
  <c r="I110" i="16"/>
  <c r="K110" i="16"/>
  <c r="O110" i="16"/>
  <c r="Q110" i="16"/>
  <c r="V110" i="16"/>
  <c r="G111" i="16"/>
  <c r="I111" i="16"/>
  <c r="K111" i="16"/>
  <c r="M111" i="16"/>
  <c r="O111" i="16"/>
  <c r="Q111" i="16"/>
  <c r="V111" i="16"/>
  <c r="G112" i="16"/>
  <c r="M112" i="16" s="1"/>
  <c r="I112" i="16"/>
  <c r="K112" i="16"/>
  <c r="O112" i="16"/>
  <c r="Q112" i="16"/>
  <c r="V112" i="16"/>
  <c r="G113" i="16"/>
  <c r="M113" i="16" s="1"/>
  <c r="I113" i="16"/>
  <c r="K113" i="16"/>
  <c r="O113" i="16"/>
  <c r="Q113" i="16"/>
  <c r="V113" i="16"/>
  <c r="G114" i="16"/>
  <c r="I114" i="16"/>
  <c r="K114" i="16"/>
  <c r="M114" i="16"/>
  <c r="O114" i="16"/>
  <c r="Q114" i="16"/>
  <c r="V114" i="16"/>
  <c r="G115" i="16"/>
  <c r="M115" i="16" s="1"/>
  <c r="I115" i="16"/>
  <c r="K115" i="16"/>
  <c r="O115" i="16"/>
  <c r="Q115" i="16"/>
  <c r="V115" i="16"/>
  <c r="G116" i="16"/>
  <c r="M116" i="16" s="1"/>
  <c r="I116" i="16"/>
  <c r="K116" i="16"/>
  <c r="O116" i="16"/>
  <c r="Q116" i="16"/>
  <c r="V116" i="16"/>
  <c r="G117" i="16"/>
  <c r="I117" i="16"/>
  <c r="K117" i="16"/>
  <c r="M117" i="16"/>
  <c r="O117" i="16"/>
  <c r="Q117" i="16"/>
  <c r="V117" i="16"/>
  <c r="G118" i="16"/>
  <c r="M118" i="16" s="1"/>
  <c r="I118" i="16"/>
  <c r="K118" i="16"/>
  <c r="O118" i="16"/>
  <c r="Q118" i="16"/>
  <c r="V118" i="16"/>
  <c r="G119" i="16"/>
  <c r="M119" i="16" s="1"/>
  <c r="I119" i="16"/>
  <c r="K119" i="16"/>
  <c r="O119" i="16"/>
  <c r="Q119" i="16"/>
  <c r="V119" i="16"/>
  <c r="G121" i="16"/>
  <c r="I121" i="16"/>
  <c r="K121" i="16"/>
  <c r="M121" i="16"/>
  <c r="O121" i="16"/>
  <c r="Q121" i="16"/>
  <c r="V121" i="16"/>
  <c r="G122" i="16"/>
  <c r="I122" i="16"/>
  <c r="K122" i="16"/>
  <c r="M122" i="16"/>
  <c r="O122" i="16"/>
  <c r="Q122" i="16"/>
  <c r="V122" i="16"/>
  <c r="G123" i="16"/>
  <c r="M123" i="16" s="1"/>
  <c r="I123" i="16"/>
  <c r="K123" i="16"/>
  <c r="O123" i="16"/>
  <c r="Q123" i="16"/>
  <c r="V123" i="16"/>
  <c r="G124" i="16"/>
  <c r="I124" i="16"/>
  <c r="K124" i="16"/>
  <c r="M124" i="16"/>
  <c r="O124" i="16"/>
  <c r="Q124" i="16"/>
  <c r="V124" i="16"/>
  <c r="G125" i="16"/>
  <c r="M125" i="16" s="1"/>
  <c r="I125" i="16"/>
  <c r="K125" i="16"/>
  <c r="O125" i="16"/>
  <c r="Q125" i="16"/>
  <c r="V125" i="16"/>
  <c r="G126" i="16"/>
  <c r="M126" i="16" s="1"/>
  <c r="I126" i="16"/>
  <c r="K126" i="16"/>
  <c r="O126" i="16"/>
  <c r="Q126" i="16"/>
  <c r="V126" i="16"/>
  <c r="G127" i="16"/>
  <c r="M127" i="16" s="1"/>
  <c r="I127" i="16"/>
  <c r="K127" i="16"/>
  <c r="O127" i="16"/>
  <c r="Q127" i="16"/>
  <c r="V127" i="16"/>
  <c r="G128" i="16"/>
  <c r="I128" i="16"/>
  <c r="K128" i="16"/>
  <c r="M128" i="16"/>
  <c r="O128" i="16"/>
  <c r="Q128" i="16"/>
  <c r="V128" i="16"/>
  <c r="G129" i="16"/>
  <c r="M129" i="16" s="1"/>
  <c r="I129" i="16"/>
  <c r="K129" i="16"/>
  <c r="O129" i="16"/>
  <c r="Q129" i="16"/>
  <c r="V129" i="16"/>
  <c r="G130" i="16"/>
  <c r="M130" i="16" s="1"/>
  <c r="I130" i="16"/>
  <c r="K130" i="16"/>
  <c r="O130" i="16"/>
  <c r="Q130" i="16"/>
  <c r="V130" i="16"/>
  <c r="G131" i="16"/>
  <c r="I131" i="16"/>
  <c r="K131" i="16"/>
  <c r="M131" i="16"/>
  <c r="O131" i="16"/>
  <c r="Q131" i="16"/>
  <c r="V131" i="16"/>
  <c r="G132" i="16"/>
  <c r="M132" i="16" s="1"/>
  <c r="I132" i="16"/>
  <c r="K132" i="16"/>
  <c r="O132" i="16"/>
  <c r="Q132" i="16"/>
  <c r="V132" i="16"/>
  <c r="G133" i="16"/>
  <c r="M133" i="16" s="1"/>
  <c r="I133" i="16"/>
  <c r="K133" i="16"/>
  <c r="O133" i="16"/>
  <c r="Q133" i="16"/>
  <c r="V133" i="16"/>
  <c r="G134" i="16"/>
  <c r="I134" i="16"/>
  <c r="K134" i="16"/>
  <c r="M134" i="16"/>
  <c r="O134" i="16"/>
  <c r="Q134" i="16"/>
  <c r="V134" i="16"/>
  <c r="G135" i="16"/>
  <c r="M135" i="16" s="1"/>
  <c r="I135" i="16"/>
  <c r="K135" i="16"/>
  <c r="O135" i="16"/>
  <c r="Q135" i="16"/>
  <c r="V135" i="16"/>
  <c r="G136" i="16"/>
  <c r="M136" i="16" s="1"/>
  <c r="I136" i="16"/>
  <c r="K136" i="16"/>
  <c r="O136" i="16"/>
  <c r="Q136" i="16"/>
  <c r="V136" i="16"/>
  <c r="G137" i="16"/>
  <c r="M137" i="16" s="1"/>
  <c r="I137" i="16"/>
  <c r="K137" i="16"/>
  <c r="O137" i="16"/>
  <c r="Q137" i="16"/>
  <c r="V137" i="16"/>
  <c r="G138" i="16"/>
  <c r="M138" i="16" s="1"/>
  <c r="I138" i="16"/>
  <c r="K138" i="16"/>
  <c r="O138" i="16"/>
  <c r="Q138" i="16"/>
  <c r="V138" i="16"/>
  <c r="G139" i="16"/>
  <c r="I139" i="16"/>
  <c r="K139" i="16"/>
  <c r="M139" i="16"/>
  <c r="O139" i="16"/>
  <c r="Q139" i="16"/>
  <c r="V139" i="16"/>
  <c r="G140" i="16"/>
  <c r="M140" i="16" s="1"/>
  <c r="I140" i="16"/>
  <c r="K140" i="16"/>
  <c r="O140" i="16"/>
  <c r="Q140" i="16"/>
  <c r="V140" i="16"/>
  <c r="G141" i="16"/>
  <c r="M141" i="16" s="1"/>
  <c r="I141" i="16"/>
  <c r="K141" i="16"/>
  <c r="O141" i="16"/>
  <c r="Q141" i="16"/>
  <c r="V141" i="16"/>
  <c r="G142" i="16"/>
  <c r="I142" i="16"/>
  <c r="K142" i="16"/>
  <c r="M142" i="16"/>
  <c r="O142" i="16"/>
  <c r="Q142" i="16"/>
  <c r="V142" i="16"/>
  <c r="G143" i="16"/>
  <c r="M143" i="16" s="1"/>
  <c r="I143" i="16"/>
  <c r="K143" i="16"/>
  <c r="O143" i="16"/>
  <c r="Q143" i="16"/>
  <c r="V143" i="16"/>
  <c r="G144" i="16"/>
  <c r="M144" i="16" s="1"/>
  <c r="I144" i="16"/>
  <c r="K144" i="16"/>
  <c r="O144" i="16"/>
  <c r="Q144" i="16"/>
  <c r="V144" i="16"/>
  <c r="G145" i="16"/>
  <c r="I145" i="16"/>
  <c r="K145" i="16"/>
  <c r="M145" i="16"/>
  <c r="O145" i="16"/>
  <c r="Q145" i="16"/>
  <c r="V145" i="16"/>
  <c r="G147" i="16"/>
  <c r="M147" i="16" s="1"/>
  <c r="I147" i="16"/>
  <c r="K147" i="16"/>
  <c r="K146" i="16" s="1"/>
  <c r="O147" i="16"/>
  <c r="Q147" i="16"/>
  <c r="V147" i="16"/>
  <c r="G148" i="16"/>
  <c r="M148" i="16" s="1"/>
  <c r="I148" i="16"/>
  <c r="K148" i="16"/>
  <c r="O148" i="16"/>
  <c r="Q148" i="16"/>
  <c r="V148" i="16"/>
  <c r="G149" i="16"/>
  <c r="I149" i="16"/>
  <c r="K149" i="16"/>
  <c r="M149" i="16"/>
  <c r="O149" i="16"/>
  <c r="Q149" i="16"/>
  <c r="V149" i="16"/>
  <c r="AE151" i="16"/>
  <c r="F46" i="1" s="1"/>
  <c r="G88" i="15"/>
  <c r="G9" i="15"/>
  <c r="G8" i="15" s="1"/>
  <c r="I9" i="15"/>
  <c r="I8" i="15" s="1"/>
  <c r="K9" i="15"/>
  <c r="K8" i="15" s="1"/>
  <c r="M9" i="15"/>
  <c r="M8" i="15" s="1"/>
  <c r="O9" i="15"/>
  <c r="O8" i="15" s="1"/>
  <c r="Q9" i="15"/>
  <c r="V9" i="15"/>
  <c r="G10" i="15"/>
  <c r="I10" i="15"/>
  <c r="K10" i="15"/>
  <c r="M10" i="15"/>
  <c r="O10" i="15"/>
  <c r="Q10" i="15"/>
  <c r="Q8" i="15" s="1"/>
  <c r="V10" i="15"/>
  <c r="V8" i="15" s="1"/>
  <c r="G12" i="15"/>
  <c r="I12" i="15"/>
  <c r="K12" i="15"/>
  <c r="M12" i="15"/>
  <c r="O12" i="15"/>
  <c r="O11" i="15" s="1"/>
  <c r="Q12" i="15"/>
  <c r="Q11" i="15" s="1"/>
  <c r="V12" i="15"/>
  <c r="V11" i="15" s="1"/>
  <c r="G13" i="15"/>
  <c r="M13" i="15" s="1"/>
  <c r="I13" i="15"/>
  <c r="K13" i="15"/>
  <c r="O13" i="15"/>
  <c r="Q13" i="15"/>
  <c r="V13" i="15"/>
  <c r="G14" i="15"/>
  <c r="I14" i="15"/>
  <c r="K14" i="15"/>
  <c r="M14" i="15"/>
  <c r="O14" i="15"/>
  <c r="Q14" i="15"/>
  <c r="V14" i="15"/>
  <c r="G15" i="15"/>
  <c r="I15" i="15"/>
  <c r="K15" i="15"/>
  <c r="M15" i="15"/>
  <c r="O15" i="15"/>
  <c r="Q15" i="15"/>
  <c r="V15" i="15"/>
  <c r="G16" i="15"/>
  <c r="I16" i="15"/>
  <c r="K16" i="15"/>
  <c r="M16" i="15"/>
  <c r="O16" i="15"/>
  <c r="Q16" i="15"/>
  <c r="V16" i="15"/>
  <c r="G17" i="15"/>
  <c r="I17" i="15"/>
  <c r="K17" i="15"/>
  <c r="M17" i="15"/>
  <c r="O17" i="15"/>
  <c r="Q17" i="15"/>
  <c r="V17" i="15"/>
  <c r="G18" i="15"/>
  <c r="M18" i="15" s="1"/>
  <c r="I18" i="15"/>
  <c r="I11" i="15" s="1"/>
  <c r="K18" i="15"/>
  <c r="O18" i="15"/>
  <c r="Q18" i="15"/>
  <c r="V18" i="15"/>
  <c r="G19" i="15"/>
  <c r="I19" i="15"/>
  <c r="K19" i="15"/>
  <c r="M19" i="15"/>
  <c r="O19" i="15"/>
  <c r="Q19" i="15"/>
  <c r="V19" i="15"/>
  <c r="G20" i="15"/>
  <c r="M20" i="15" s="1"/>
  <c r="I20" i="15"/>
  <c r="K20" i="15"/>
  <c r="O20" i="15"/>
  <c r="Q20" i="15"/>
  <c r="V20" i="15"/>
  <c r="G21" i="15"/>
  <c r="I21" i="15"/>
  <c r="K21" i="15"/>
  <c r="M21" i="15"/>
  <c r="O21" i="15"/>
  <c r="Q21" i="15"/>
  <c r="V21" i="15"/>
  <c r="G22" i="15"/>
  <c r="I22" i="15"/>
  <c r="K22" i="15"/>
  <c r="M22" i="15"/>
  <c r="O22" i="15"/>
  <c r="Q22" i="15"/>
  <c r="V22" i="15"/>
  <c r="G23" i="15"/>
  <c r="M23" i="15" s="1"/>
  <c r="I23" i="15"/>
  <c r="K23" i="15"/>
  <c r="K11" i="15" s="1"/>
  <c r="O23" i="15"/>
  <c r="Q23" i="15"/>
  <c r="V23" i="15"/>
  <c r="G25" i="15"/>
  <c r="M25" i="15" s="1"/>
  <c r="M24" i="15" s="1"/>
  <c r="I25" i="15"/>
  <c r="K25" i="15"/>
  <c r="O25" i="15"/>
  <c r="Q25" i="15"/>
  <c r="V25" i="15"/>
  <c r="G26" i="15"/>
  <c r="I26" i="15"/>
  <c r="I24" i="15" s="1"/>
  <c r="K26" i="15"/>
  <c r="K24" i="15" s="1"/>
  <c r="M26" i="15"/>
  <c r="O26" i="15"/>
  <c r="O24" i="15" s="1"/>
  <c r="Q26" i="15"/>
  <c r="Q24" i="15" s="1"/>
  <c r="V26" i="15"/>
  <c r="G27" i="15"/>
  <c r="I27" i="15"/>
  <c r="K27" i="15"/>
  <c r="M27" i="15"/>
  <c r="O27" i="15"/>
  <c r="Q27" i="15"/>
  <c r="V27" i="15"/>
  <c r="G28" i="15"/>
  <c r="I28" i="15"/>
  <c r="K28" i="15"/>
  <c r="M28" i="15"/>
  <c r="O28" i="15"/>
  <c r="Q28" i="15"/>
  <c r="V28" i="15"/>
  <c r="G29" i="15"/>
  <c r="I29" i="15"/>
  <c r="K29" i="15"/>
  <c r="M29" i="15"/>
  <c r="O29" i="15"/>
  <c r="Q29" i="15"/>
  <c r="V29" i="15"/>
  <c r="G30" i="15"/>
  <c r="M30" i="15" s="1"/>
  <c r="I30" i="15"/>
  <c r="K30" i="15"/>
  <c r="O30" i="15"/>
  <c r="Q30" i="15"/>
  <c r="V30" i="15"/>
  <c r="G31" i="15"/>
  <c r="I31" i="15"/>
  <c r="K31" i="15"/>
  <c r="M31" i="15"/>
  <c r="O31" i="15"/>
  <c r="Q31" i="15"/>
  <c r="V31" i="15"/>
  <c r="V24" i="15" s="1"/>
  <c r="G32" i="15"/>
  <c r="M32" i="15" s="1"/>
  <c r="I32" i="15"/>
  <c r="K32" i="15"/>
  <c r="O32" i="15"/>
  <c r="Q32" i="15"/>
  <c r="V32" i="15"/>
  <c r="G33" i="15"/>
  <c r="I33" i="15"/>
  <c r="K33" i="15"/>
  <c r="M33" i="15"/>
  <c r="O33" i="15"/>
  <c r="Q33" i="15"/>
  <c r="V33" i="15"/>
  <c r="G34" i="15"/>
  <c r="I34" i="15"/>
  <c r="K34" i="15"/>
  <c r="M34" i="15"/>
  <c r="O34" i="15"/>
  <c r="Q34" i="15"/>
  <c r="V34" i="15"/>
  <c r="G35" i="15"/>
  <c r="M35" i="15" s="1"/>
  <c r="I35" i="15"/>
  <c r="K35" i="15"/>
  <c r="O35" i="15"/>
  <c r="Q35" i="15"/>
  <c r="V35" i="15"/>
  <c r="G36" i="15"/>
  <c r="I36" i="15"/>
  <c r="K36" i="15"/>
  <c r="M36" i="15"/>
  <c r="O36" i="15"/>
  <c r="Q36" i="15"/>
  <c r="V36" i="15"/>
  <c r="G37" i="15"/>
  <c r="M37" i="15" s="1"/>
  <c r="I37" i="15"/>
  <c r="K37" i="15"/>
  <c r="O37" i="15"/>
  <c r="Q37" i="15"/>
  <c r="V37" i="15"/>
  <c r="G39" i="15"/>
  <c r="I39" i="15"/>
  <c r="K39" i="15"/>
  <c r="M39" i="15"/>
  <c r="O39" i="15"/>
  <c r="Q39" i="15"/>
  <c r="V39" i="15"/>
  <c r="V38" i="15" s="1"/>
  <c r="G40" i="15"/>
  <c r="G38" i="15" s="1"/>
  <c r="I40" i="15"/>
  <c r="I38" i="15" s="1"/>
  <c r="K40" i="15"/>
  <c r="K38" i="15" s="1"/>
  <c r="M40" i="15"/>
  <c r="O40" i="15"/>
  <c r="Q40" i="15"/>
  <c r="V40" i="15"/>
  <c r="G41" i="15"/>
  <c r="I41" i="15"/>
  <c r="K41" i="15"/>
  <c r="M41" i="15"/>
  <c r="O41" i="15"/>
  <c r="Q41" i="15"/>
  <c r="V41" i="15"/>
  <c r="G42" i="15"/>
  <c r="M42" i="15" s="1"/>
  <c r="I42" i="15"/>
  <c r="K42" i="15"/>
  <c r="O42" i="15"/>
  <c r="Q42" i="15"/>
  <c r="V42" i="15"/>
  <c r="G43" i="15"/>
  <c r="I43" i="15"/>
  <c r="K43" i="15"/>
  <c r="M43" i="15"/>
  <c r="O43" i="15"/>
  <c r="Q43" i="15"/>
  <c r="V43" i="15"/>
  <c r="G44" i="15"/>
  <c r="M44" i="15" s="1"/>
  <c r="I44" i="15"/>
  <c r="K44" i="15"/>
  <c r="O44" i="15"/>
  <c r="Q44" i="15"/>
  <c r="V44" i="15"/>
  <c r="G45" i="15"/>
  <c r="I45" i="15"/>
  <c r="K45" i="15"/>
  <c r="M45" i="15"/>
  <c r="O45" i="15"/>
  <c r="O38" i="15" s="1"/>
  <c r="Q45" i="15"/>
  <c r="V45" i="15"/>
  <c r="G46" i="15"/>
  <c r="I46" i="15"/>
  <c r="K46" i="15"/>
  <c r="M46" i="15"/>
  <c r="O46" i="15"/>
  <c r="Q46" i="15"/>
  <c r="V46" i="15"/>
  <c r="G47" i="15"/>
  <c r="M47" i="15" s="1"/>
  <c r="I47" i="15"/>
  <c r="K47" i="15"/>
  <c r="O47" i="15"/>
  <c r="Q47" i="15"/>
  <c r="V47" i="15"/>
  <c r="G48" i="15"/>
  <c r="I48" i="15"/>
  <c r="K48" i="15"/>
  <c r="M48" i="15"/>
  <c r="O48" i="15"/>
  <c r="Q48" i="15"/>
  <c r="V48" i="15"/>
  <c r="G49" i="15"/>
  <c r="M49" i="15" s="1"/>
  <c r="I49" i="15"/>
  <c r="K49" i="15"/>
  <c r="O49" i="15"/>
  <c r="Q49" i="15"/>
  <c r="V49" i="15"/>
  <c r="G50" i="15"/>
  <c r="I50" i="15"/>
  <c r="K50" i="15"/>
  <c r="M50" i="15"/>
  <c r="O50" i="15"/>
  <c r="Q50" i="15"/>
  <c r="Q38" i="15" s="1"/>
  <c r="V50" i="15"/>
  <c r="G51" i="15"/>
  <c r="I51" i="15"/>
  <c r="K51" i="15"/>
  <c r="M51" i="15"/>
  <c r="O51" i="15"/>
  <c r="Q51" i="15"/>
  <c r="V51" i="15"/>
  <c r="G52" i="15"/>
  <c r="I52" i="15"/>
  <c r="K52" i="15"/>
  <c r="M52" i="15"/>
  <c r="O52" i="15"/>
  <c r="Q52" i="15"/>
  <c r="V52" i="15"/>
  <c r="G53" i="15"/>
  <c r="I53" i="15"/>
  <c r="K53" i="15"/>
  <c r="M53" i="15"/>
  <c r="O53" i="15"/>
  <c r="Q53" i="15"/>
  <c r="V53" i="15"/>
  <c r="G54" i="15"/>
  <c r="M54" i="15" s="1"/>
  <c r="I54" i="15"/>
  <c r="K54" i="15"/>
  <c r="O54" i="15"/>
  <c r="Q54" i="15"/>
  <c r="V54" i="15"/>
  <c r="G55" i="15"/>
  <c r="I55" i="15"/>
  <c r="K55" i="15"/>
  <c r="M55" i="15"/>
  <c r="O55" i="15"/>
  <c r="Q55" i="15"/>
  <c r="V55" i="15"/>
  <c r="G57" i="15"/>
  <c r="G56" i="15" s="1"/>
  <c r="I57" i="15"/>
  <c r="I56" i="15" s="1"/>
  <c r="K57" i="15"/>
  <c r="K56" i="15" s="1"/>
  <c r="M57" i="15"/>
  <c r="M56" i="15" s="1"/>
  <c r="O57" i="15"/>
  <c r="O56" i="15" s="1"/>
  <c r="Q57" i="15"/>
  <c r="V57" i="15"/>
  <c r="G58" i="15"/>
  <c r="I58" i="15"/>
  <c r="K58" i="15"/>
  <c r="M58" i="15"/>
  <c r="O58" i="15"/>
  <c r="Q58" i="15"/>
  <c r="Q56" i="15" s="1"/>
  <c r="V58" i="15"/>
  <c r="V56" i="15" s="1"/>
  <c r="G60" i="15"/>
  <c r="I60" i="15"/>
  <c r="K60" i="15"/>
  <c r="M60" i="15"/>
  <c r="O60" i="15"/>
  <c r="O59" i="15" s="1"/>
  <c r="Q60" i="15"/>
  <c r="Q59" i="15" s="1"/>
  <c r="V60" i="15"/>
  <c r="V59" i="15" s="1"/>
  <c r="G61" i="15"/>
  <c r="G59" i="15" s="1"/>
  <c r="I61" i="15"/>
  <c r="K61" i="15"/>
  <c r="O61" i="15"/>
  <c r="Q61" i="15"/>
  <c r="V61" i="15"/>
  <c r="G62" i="15"/>
  <c r="I62" i="15"/>
  <c r="K62" i="15"/>
  <c r="M62" i="15"/>
  <c r="O62" i="15"/>
  <c r="Q62" i="15"/>
  <c r="V62" i="15"/>
  <c r="G63" i="15"/>
  <c r="I63" i="15"/>
  <c r="K63" i="15"/>
  <c r="M63" i="15"/>
  <c r="O63" i="15"/>
  <c r="Q63" i="15"/>
  <c r="V63" i="15"/>
  <c r="G64" i="15"/>
  <c r="I64" i="15"/>
  <c r="K64" i="15"/>
  <c r="M64" i="15"/>
  <c r="O64" i="15"/>
  <c r="Q64" i="15"/>
  <c r="V64" i="15"/>
  <c r="G65" i="15"/>
  <c r="I65" i="15"/>
  <c r="K65" i="15"/>
  <c r="M65" i="15"/>
  <c r="O65" i="15"/>
  <c r="Q65" i="15"/>
  <c r="V65" i="15"/>
  <c r="G66" i="15"/>
  <c r="M66" i="15" s="1"/>
  <c r="I66" i="15"/>
  <c r="I59" i="15" s="1"/>
  <c r="K66" i="15"/>
  <c r="O66" i="15"/>
  <c r="Q66" i="15"/>
  <c r="V66" i="15"/>
  <c r="G67" i="15"/>
  <c r="I67" i="15"/>
  <c r="K67" i="15"/>
  <c r="M67" i="15"/>
  <c r="O67" i="15"/>
  <c r="Q67" i="15"/>
  <c r="V67" i="15"/>
  <c r="G68" i="15"/>
  <c r="M68" i="15" s="1"/>
  <c r="I68" i="15"/>
  <c r="K68" i="15"/>
  <c r="O68" i="15"/>
  <c r="Q68" i="15"/>
  <c r="V68" i="15"/>
  <c r="G69" i="15"/>
  <c r="I69" i="15"/>
  <c r="K69" i="15"/>
  <c r="M69" i="15"/>
  <c r="O69" i="15"/>
  <c r="Q69" i="15"/>
  <c r="V69" i="15"/>
  <c r="G70" i="15"/>
  <c r="I70" i="15"/>
  <c r="K70" i="15"/>
  <c r="M70" i="15"/>
  <c r="O70" i="15"/>
  <c r="Q70" i="15"/>
  <c r="V70" i="15"/>
  <c r="G71" i="15"/>
  <c r="M71" i="15" s="1"/>
  <c r="I71" i="15"/>
  <c r="K71" i="15"/>
  <c r="K59" i="15" s="1"/>
  <c r="O71" i="15"/>
  <c r="Q71" i="15"/>
  <c r="V71" i="15"/>
  <c r="G72" i="15"/>
  <c r="I72" i="15"/>
  <c r="K72" i="15"/>
  <c r="M72" i="15"/>
  <c r="O72" i="15"/>
  <c r="Q72" i="15"/>
  <c r="V72" i="15"/>
  <c r="G73" i="15"/>
  <c r="M73" i="15" s="1"/>
  <c r="I73" i="15"/>
  <c r="K73" i="15"/>
  <c r="O73" i="15"/>
  <c r="Q73" i="15"/>
  <c r="V73" i="15"/>
  <c r="G74" i="15"/>
  <c r="I74" i="15"/>
  <c r="K74" i="15"/>
  <c r="M74" i="15"/>
  <c r="O74" i="15"/>
  <c r="Q74" i="15"/>
  <c r="V74" i="15"/>
  <c r="G75" i="15"/>
  <c r="I75" i="15"/>
  <c r="K75" i="15"/>
  <c r="M75" i="15"/>
  <c r="O75" i="15"/>
  <c r="Q75" i="15"/>
  <c r="V75" i="15"/>
  <c r="G76" i="15"/>
  <c r="I76" i="15"/>
  <c r="K76" i="15"/>
  <c r="M76" i="15"/>
  <c r="O76" i="15"/>
  <c r="Q76" i="15"/>
  <c r="V76" i="15"/>
  <c r="G78" i="15"/>
  <c r="I78" i="15"/>
  <c r="K78" i="15"/>
  <c r="M78" i="15"/>
  <c r="O78" i="15"/>
  <c r="Q78" i="15"/>
  <c r="V78" i="15"/>
  <c r="I79" i="15"/>
  <c r="G80" i="15"/>
  <c r="I80" i="15"/>
  <c r="K80" i="15"/>
  <c r="K79" i="15" s="1"/>
  <c r="M80" i="15"/>
  <c r="O80" i="15"/>
  <c r="O79" i="15" s="1"/>
  <c r="Q80" i="15"/>
  <c r="Q79" i="15" s="1"/>
  <c r="V80" i="15"/>
  <c r="V79" i="15" s="1"/>
  <c r="G81" i="15"/>
  <c r="M81" i="15" s="1"/>
  <c r="I81" i="15"/>
  <c r="K81" i="15"/>
  <c r="O81" i="15"/>
  <c r="Q81" i="15"/>
  <c r="V81" i="15"/>
  <c r="G82" i="15"/>
  <c r="I82" i="15"/>
  <c r="K82" i="15"/>
  <c r="M82" i="15"/>
  <c r="O82" i="15"/>
  <c r="Q82" i="15"/>
  <c r="V82" i="15"/>
  <c r="G83" i="15"/>
  <c r="I83" i="15"/>
  <c r="K83" i="15"/>
  <c r="M83" i="15"/>
  <c r="O83" i="15"/>
  <c r="Q83" i="15"/>
  <c r="V83" i="15"/>
  <c r="G84" i="15"/>
  <c r="M84" i="15" s="1"/>
  <c r="I84" i="15"/>
  <c r="K84" i="15"/>
  <c r="O84" i="15"/>
  <c r="Q84" i="15"/>
  <c r="V84" i="15"/>
  <c r="G85" i="15"/>
  <c r="I85" i="15"/>
  <c r="K85" i="15"/>
  <c r="M85" i="15"/>
  <c r="O85" i="15"/>
  <c r="Q85" i="15"/>
  <c r="V85" i="15"/>
  <c r="G86" i="15"/>
  <c r="M86" i="15" s="1"/>
  <c r="I86" i="15"/>
  <c r="K86" i="15"/>
  <c r="O86" i="15"/>
  <c r="Q86" i="15"/>
  <c r="V86" i="15"/>
  <c r="AE88" i="15"/>
  <c r="BA98" i="14"/>
  <c r="BA95" i="14"/>
  <c r="G9" i="14"/>
  <c r="M9" i="14" s="1"/>
  <c r="I9" i="14"/>
  <c r="K9" i="14"/>
  <c r="O9" i="14"/>
  <c r="Q9" i="14"/>
  <c r="V9" i="14"/>
  <c r="G10" i="14"/>
  <c r="M10" i="14" s="1"/>
  <c r="I10" i="14"/>
  <c r="K10" i="14"/>
  <c r="O10" i="14"/>
  <c r="Q10" i="14"/>
  <c r="V10" i="14"/>
  <c r="G11" i="14"/>
  <c r="M11" i="14" s="1"/>
  <c r="I11" i="14"/>
  <c r="K11" i="14"/>
  <c r="O11" i="14"/>
  <c r="Q11" i="14"/>
  <c r="V11" i="14"/>
  <c r="G13" i="14"/>
  <c r="I13" i="14"/>
  <c r="K13" i="14"/>
  <c r="M13" i="14"/>
  <c r="O13" i="14"/>
  <c r="Q13" i="14"/>
  <c r="V13" i="14"/>
  <c r="G15" i="14"/>
  <c r="M15" i="14" s="1"/>
  <c r="I15" i="14"/>
  <c r="K15" i="14"/>
  <c r="O15" i="14"/>
  <c r="Q15" i="14"/>
  <c r="V15" i="14"/>
  <c r="G17" i="14"/>
  <c r="I17" i="14"/>
  <c r="K17" i="14"/>
  <c r="M17" i="14"/>
  <c r="O17" i="14"/>
  <c r="Q17" i="14"/>
  <c r="V17" i="14"/>
  <c r="G19" i="14"/>
  <c r="I19" i="14"/>
  <c r="K19" i="14"/>
  <c r="M19" i="14"/>
  <c r="O19" i="14"/>
  <c r="Q19" i="14"/>
  <c r="V19" i="14"/>
  <c r="G20" i="14"/>
  <c r="M20" i="14" s="1"/>
  <c r="I20" i="14"/>
  <c r="K20" i="14"/>
  <c r="O20" i="14"/>
  <c r="Q20" i="14"/>
  <c r="V20" i="14"/>
  <c r="G21" i="14"/>
  <c r="I21" i="14"/>
  <c r="K21" i="14"/>
  <c r="M21" i="14"/>
  <c r="O21" i="14"/>
  <c r="Q21" i="14"/>
  <c r="V21" i="14"/>
  <c r="G22" i="14"/>
  <c r="I22" i="14"/>
  <c r="K22" i="14"/>
  <c r="M22" i="14"/>
  <c r="O22" i="14"/>
  <c r="Q22" i="14"/>
  <c r="V22" i="14"/>
  <c r="G23" i="14"/>
  <c r="M23" i="14" s="1"/>
  <c r="I23" i="14"/>
  <c r="K23" i="14"/>
  <c r="O23" i="14"/>
  <c r="Q23" i="14"/>
  <c r="V23" i="14"/>
  <c r="G25" i="14"/>
  <c r="I25" i="14"/>
  <c r="K25" i="14"/>
  <c r="M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I29" i="14"/>
  <c r="K29" i="14"/>
  <c r="M29" i="14"/>
  <c r="O29" i="14"/>
  <c r="Q29" i="14"/>
  <c r="V29" i="14"/>
  <c r="G30" i="14"/>
  <c r="M30" i="14" s="1"/>
  <c r="I30" i="14"/>
  <c r="K30" i="14"/>
  <c r="O30" i="14"/>
  <c r="Q30" i="14"/>
  <c r="V30" i="14"/>
  <c r="G31" i="14"/>
  <c r="I31" i="14"/>
  <c r="K31" i="14"/>
  <c r="M31" i="14"/>
  <c r="O31" i="14"/>
  <c r="Q31" i="14"/>
  <c r="V31" i="14"/>
  <c r="G32" i="14"/>
  <c r="I32" i="14"/>
  <c r="K32" i="14"/>
  <c r="M32" i="14"/>
  <c r="O32" i="14"/>
  <c r="Q32" i="14"/>
  <c r="V32" i="14"/>
  <c r="G33" i="14"/>
  <c r="M33" i="14" s="1"/>
  <c r="I33" i="14"/>
  <c r="K33" i="14"/>
  <c r="O33" i="14"/>
  <c r="Q33" i="14"/>
  <c r="V33" i="14"/>
  <c r="G34" i="14"/>
  <c r="I34" i="14"/>
  <c r="K34" i="14"/>
  <c r="M34" i="14"/>
  <c r="O34" i="14"/>
  <c r="Q34" i="14"/>
  <c r="V34" i="14"/>
  <c r="G35" i="14"/>
  <c r="I35" i="14"/>
  <c r="K35" i="14"/>
  <c r="M35" i="14"/>
  <c r="O35" i="14"/>
  <c r="Q35" i="14"/>
  <c r="V35" i="14"/>
  <c r="G37" i="14"/>
  <c r="I37" i="14"/>
  <c r="K37" i="14"/>
  <c r="M37" i="14"/>
  <c r="O37" i="14"/>
  <c r="Q37" i="14"/>
  <c r="V37" i="14"/>
  <c r="G38" i="14"/>
  <c r="M38" i="14" s="1"/>
  <c r="I38" i="14"/>
  <c r="K38" i="14"/>
  <c r="O38" i="14"/>
  <c r="Q38" i="14"/>
  <c r="V38" i="14"/>
  <c r="G39" i="14"/>
  <c r="M39" i="14" s="1"/>
  <c r="I39" i="14"/>
  <c r="K39" i="14"/>
  <c r="O39" i="14"/>
  <c r="Q39" i="14"/>
  <c r="V39" i="14"/>
  <c r="G40" i="14"/>
  <c r="I40" i="14"/>
  <c r="K40" i="14"/>
  <c r="M40" i="14"/>
  <c r="O40" i="14"/>
  <c r="Q40" i="14"/>
  <c r="V40" i="14"/>
  <c r="G41" i="14"/>
  <c r="M41" i="14" s="1"/>
  <c r="I41" i="14"/>
  <c r="K41" i="14"/>
  <c r="O41" i="14"/>
  <c r="Q41" i="14"/>
  <c r="V41" i="14"/>
  <c r="G42" i="14"/>
  <c r="I42" i="14"/>
  <c r="K42" i="14"/>
  <c r="M42" i="14"/>
  <c r="O42" i="14"/>
  <c r="Q42" i="14"/>
  <c r="V42" i="14"/>
  <c r="G43" i="14"/>
  <c r="I43" i="14"/>
  <c r="K43" i="14"/>
  <c r="M43" i="14"/>
  <c r="O43" i="14"/>
  <c r="Q43" i="14"/>
  <c r="V43" i="14"/>
  <c r="G45" i="14"/>
  <c r="M45" i="14" s="1"/>
  <c r="I45" i="14"/>
  <c r="K45" i="14"/>
  <c r="O45" i="14"/>
  <c r="Q45" i="14"/>
  <c r="V45" i="14"/>
  <c r="G46" i="14"/>
  <c r="M46" i="14" s="1"/>
  <c r="I46" i="14"/>
  <c r="K46" i="14"/>
  <c r="O46" i="14"/>
  <c r="Q46" i="14"/>
  <c r="V46" i="14"/>
  <c r="G47" i="14"/>
  <c r="I47" i="14"/>
  <c r="K47" i="14"/>
  <c r="M47" i="14"/>
  <c r="O47" i="14"/>
  <c r="Q47" i="14"/>
  <c r="V47" i="14"/>
  <c r="G48" i="14"/>
  <c r="M48" i="14" s="1"/>
  <c r="I48" i="14"/>
  <c r="K48" i="14"/>
  <c r="O48" i="14"/>
  <c r="Q48" i="14"/>
  <c r="V48" i="14"/>
  <c r="G49" i="14"/>
  <c r="I49" i="14"/>
  <c r="K49" i="14"/>
  <c r="M49" i="14"/>
  <c r="O49" i="14"/>
  <c r="Q49" i="14"/>
  <c r="V49" i="14"/>
  <c r="G50" i="14"/>
  <c r="I50" i="14"/>
  <c r="K50" i="14"/>
  <c r="M50" i="14"/>
  <c r="O50" i="14"/>
  <c r="Q50" i="14"/>
  <c r="V50" i="14"/>
  <c r="G51" i="14"/>
  <c r="M51" i="14" s="1"/>
  <c r="I51" i="14"/>
  <c r="K51" i="14"/>
  <c r="O51" i="14"/>
  <c r="Q51" i="14"/>
  <c r="V51" i="14"/>
  <c r="G53" i="14"/>
  <c r="I53" i="14"/>
  <c r="K53" i="14"/>
  <c r="M53" i="14"/>
  <c r="O53" i="14"/>
  <c r="Q53" i="14"/>
  <c r="V53" i="14"/>
  <c r="G55" i="14"/>
  <c r="M55" i="14" s="1"/>
  <c r="I55" i="14"/>
  <c r="K55" i="14"/>
  <c r="O55" i="14"/>
  <c r="Q55" i="14"/>
  <c r="V55" i="14"/>
  <c r="G57" i="14"/>
  <c r="M57" i="14" s="1"/>
  <c r="I57" i="14"/>
  <c r="K57" i="14"/>
  <c r="O57" i="14"/>
  <c r="Q57" i="14"/>
  <c r="V57" i="14"/>
  <c r="G58" i="14"/>
  <c r="I58" i="14"/>
  <c r="K58" i="14"/>
  <c r="M58" i="14"/>
  <c r="O58" i="14"/>
  <c r="Q58" i="14"/>
  <c r="V58" i="14"/>
  <c r="G59" i="14"/>
  <c r="I59" i="14"/>
  <c r="K59" i="14"/>
  <c r="M59" i="14"/>
  <c r="O59" i="14"/>
  <c r="Q59" i="14"/>
  <c r="V59" i="14"/>
  <c r="G60" i="14"/>
  <c r="M60" i="14" s="1"/>
  <c r="I60" i="14"/>
  <c r="K60" i="14"/>
  <c r="O60" i="14"/>
  <c r="Q60" i="14"/>
  <c r="V60" i="14"/>
  <c r="G61" i="14"/>
  <c r="M61" i="14" s="1"/>
  <c r="I61" i="14"/>
  <c r="K61" i="14"/>
  <c r="O61" i="14"/>
  <c r="Q61" i="14"/>
  <c r="V61" i="14"/>
  <c r="G62" i="14"/>
  <c r="I62" i="14"/>
  <c r="K62" i="14"/>
  <c r="M62" i="14"/>
  <c r="O62" i="14"/>
  <c r="Q62" i="14"/>
  <c r="V62" i="14"/>
  <c r="G63" i="14"/>
  <c r="M63" i="14" s="1"/>
  <c r="I63" i="14"/>
  <c r="K63" i="14"/>
  <c r="O63" i="14"/>
  <c r="Q63" i="14"/>
  <c r="V63" i="14"/>
  <c r="G64" i="14"/>
  <c r="I64" i="14"/>
  <c r="K64" i="14"/>
  <c r="M64" i="14"/>
  <c r="O64" i="14"/>
  <c r="Q64" i="14"/>
  <c r="V64" i="14"/>
  <c r="G65" i="14"/>
  <c r="I65" i="14"/>
  <c r="K65" i="14"/>
  <c r="M65" i="14"/>
  <c r="O65" i="14"/>
  <c r="Q65" i="14"/>
  <c r="V65" i="14"/>
  <c r="G66" i="14"/>
  <c r="M66" i="14" s="1"/>
  <c r="I66" i="14"/>
  <c r="K66" i="14"/>
  <c r="O66" i="14"/>
  <c r="Q66" i="14"/>
  <c r="V66" i="14"/>
  <c r="G67" i="14"/>
  <c r="I67" i="14"/>
  <c r="K67" i="14"/>
  <c r="M67" i="14"/>
  <c r="O67" i="14"/>
  <c r="Q67" i="14"/>
  <c r="V67" i="14"/>
  <c r="G69" i="14"/>
  <c r="M69" i="14" s="1"/>
  <c r="I69" i="14"/>
  <c r="K69" i="14"/>
  <c r="O69" i="14"/>
  <c r="Q69" i="14"/>
  <c r="V69" i="14"/>
  <c r="G70" i="14"/>
  <c r="M70" i="14" s="1"/>
  <c r="I70" i="14"/>
  <c r="K70" i="14"/>
  <c r="O70" i="14"/>
  <c r="Q70" i="14"/>
  <c r="V70" i="14"/>
  <c r="G71" i="14"/>
  <c r="I71" i="14"/>
  <c r="K71" i="14"/>
  <c r="M71" i="14"/>
  <c r="O71" i="14"/>
  <c r="Q71" i="14"/>
  <c r="V71" i="14"/>
  <c r="G72" i="14"/>
  <c r="I72" i="14"/>
  <c r="K72" i="14"/>
  <c r="M72" i="14"/>
  <c r="O72" i="14"/>
  <c r="Q72" i="14"/>
  <c r="V72" i="14"/>
  <c r="G73" i="14"/>
  <c r="M73" i="14" s="1"/>
  <c r="I73" i="14"/>
  <c r="K73" i="14"/>
  <c r="O73" i="14"/>
  <c r="Q73" i="14"/>
  <c r="V73" i="14"/>
  <c r="G74" i="14"/>
  <c r="M74" i="14" s="1"/>
  <c r="I74" i="14"/>
  <c r="K74" i="14"/>
  <c r="O74" i="14"/>
  <c r="Q74" i="14"/>
  <c r="V74" i="14"/>
  <c r="G76" i="14"/>
  <c r="I76" i="14"/>
  <c r="K76" i="14"/>
  <c r="M76" i="14"/>
  <c r="O76" i="14"/>
  <c r="Q76" i="14"/>
  <c r="V76" i="14"/>
  <c r="G77" i="14"/>
  <c r="M77" i="14" s="1"/>
  <c r="I77" i="14"/>
  <c r="K77" i="14"/>
  <c r="O77" i="14"/>
  <c r="Q77" i="14"/>
  <c r="V77" i="14"/>
  <c r="G78" i="14"/>
  <c r="M78" i="14" s="1"/>
  <c r="I78" i="14"/>
  <c r="K78" i="14"/>
  <c r="O78" i="14"/>
  <c r="Q78" i="14"/>
  <c r="V78" i="14"/>
  <c r="G79" i="14"/>
  <c r="I79" i="14"/>
  <c r="K79" i="14"/>
  <c r="M79" i="14"/>
  <c r="O79" i="14"/>
  <c r="Q79" i="14"/>
  <c r="V79" i="14"/>
  <c r="G81" i="14"/>
  <c r="M81" i="14" s="1"/>
  <c r="I81" i="14"/>
  <c r="K81" i="14"/>
  <c r="O81" i="14"/>
  <c r="Q81" i="14"/>
  <c r="V81" i="14"/>
  <c r="G83" i="14"/>
  <c r="M83" i="14" s="1"/>
  <c r="I83" i="14"/>
  <c r="K83" i="14"/>
  <c r="O83" i="14"/>
  <c r="Q83" i="14"/>
  <c r="V83" i="14"/>
  <c r="G85" i="14"/>
  <c r="M85" i="14" s="1"/>
  <c r="I85" i="14"/>
  <c r="K85" i="14"/>
  <c r="O85" i="14"/>
  <c r="Q85" i="14"/>
  <c r="V85" i="14"/>
  <c r="G87" i="14"/>
  <c r="M87" i="14" s="1"/>
  <c r="I87" i="14"/>
  <c r="K87" i="14"/>
  <c r="O87" i="14"/>
  <c r="Q87" i="14"/>
  <c r="V87" i="14"/>
  <c r="G88" i="14"/>
  <c r="M88" i="14" s="1"/>
  <c r="I88" i="14"/>
  <c r="K88" i="14"/>
  <c r="O88" i="14"/>
  <c r="Q88" i="14"/>
  <c r="V88" i="14"/>
  <c r="G91" i="14"/>
  <c r="I91" i="14"/>
  <c r="K91" i="14"/>
  <c r="M91" i="14"/>
  <c r="O91" i="14"/>
  <c r="Q91" i="14"/>
  <c r="V91" i="14"/>
  <c r="G93" i="14"/>
  <c r="M93" i="14" s="1"/>
  <c r="I93" i="14"/>
  <c r="K93" i="14"/>
  <c r="O93" i="14"/>
  <c r="Q93" i="14"/>
  <c r="V93" i="14"/>
  <c r="G99" i="14"/>
  <c r="M99" i="14" s="1"/>
  <c r="I99" i="14"/>
  <c r="K99" i="14"/>
  <c r="K92" i="14" s="1"/>
  <c r="O99" i="14"/>
  <c r="Q99" i="14"/>
  <c r="V99" i="14"/>
  <c r="G100" i="14"/>
  <c r="I100" i="14"/>
  <c r="K100" i="14"/>
  <c r="M100" i="14"/>
  <c r="O100" i="14"/>
  <c r="Q100" i="14"/>
  <c r="V100" i="14"/>
  <c r="G101" i="14"/>
  <c r="M101" i="14" s="1"/>
  <c r="I101" i="14"/>
  <c r="K101" i="14"/>
  <c r="O101" i="14"/>
  <c r="Q101" i="14"/>
  <c r="V101" i="14"/>
  <c r="G102" i="14"/>
  <c r="M102" i="14" s="1"/>
  <c r="I102" i="14"/>
  <c r="K102" i="14"/>
  <c r="O102" i="14"/>
  <c r="Q102" i="14"/>
  <c r="V102" i="14"/>
  <c r="G104" i="14"/>
  <c r="M104" i="14" s="1"/>
  <c r="I104" i="14"/>
  <c r="K104" i="14"/>
  <c r="O104" i="14"/>
  <c r="Q104" i="14"/>
  <c r="V104" i="14"/>
  <c r="G106" i="14"/>
  <c r="M106" i="14" s="1"/>
  <c r="I106" i="14"/>
  <c r="K106" i="14"/>
  <c r="O106" i="14"/>
  <c r="Q106" i="14"/>
  <c r="V106" i="14"/>
  <c r="G107" i="14"/>
  <c r="M107" i="14" s="1"/>
  <c r="I107" i="14"/>
  <c r="K107" i="14"/>
  <c r="O107" i="14"/>
  <c r="Q107" i="14"/>
  <c r="V107" i="14"/>
  <c r="G108" i="14"/>
  <c r="I108" i="14"/>
  <c r="K108" i="14"/>
  <c r="M108" i="14"/>
  <c r="O108" i="14"/>
  <c r="Q108" i="14"/>
  <c r="V108" i="14"/>
  <c r="G109" i="14"/>
  <c r="M109" i="14" s="1"/>
  <c r="I109" i="14"/>
  <c r="K109" i="14"/>
  <c r="O109" i="14"/>
  <c r="Q109" i="14"/>
  <c r="V109" i="14"/>
  <c r="G110" i="14"/>
  <c r="M110" i="14" s="1"/>
  <c r="I110" i="14"/>
  <c r="K110" i="14"/>
  <c r="O110" i="14"/>
  <c r="Q110" i="14"/>
  <c r="V110" i="14"/>
  <c r="G111" i="14"/>
  <c r="I111" i="14"/>
  <c r="K111" i="14"/>
  <c r="M111" i="14"/>
  <c r="O111" i="14"/>
  <c r="Q111" i="14"/>
  <c r="V111" i="14"/>
  <c r="G112" i="14"/>
  <c r="M112" i="14" s="1"/>
  <c r="I112" i="14"/>
  <c r="K112" i="14"/>
  <c r="O112" i="14"/>
  <c r="Q112" i="14"/>
  <c r="V112" i="14"/>
  <c r="G113" i="14"/>
  <c r="M113" i="14" s="1"/>
  <c r="I113" i="14"/>
  <c r="K113" i="14"/>
  <c r="O113" i="14"/>
  <c r="Q113" i="14"/>
  <c r="V113" i="14"/>
  <c r="G114" i="14"/>
  <c r="I114" i="14"/>
  <c r="K114" i="14"/>
  <c r="M114" i="14"/>
  <c r="O114" i="14"/>
  <c r="Q114" i="14"/>
  <c r="V114" i="14"/>
  <c r="G115" i="14"/>
  <c r="I115" i="14"/>
  <c r="K115" i="14"/>
  <c r="M115" i="14"/>
  <c r="O115" i="14"/>
  <c r="Q115" i="14"/>
  <c r="V115" i="14"/>
  <c r="AE117" i="14"/>
  <c r="F44" i="1" s="1"/>
  <c r="BA165" i="13"/>
  <c r="BA162" i="13"/>
  <c r="BA138" i="13"/>
  <c r="BA115" i="13"/>
  <c r="BA109" i="13"/>
  <c r="BA106" i="13"/>
  <c r="BA102" i="13"/>
  <c r="BA64" i="13"/>
  <c r="BA61" i="13"/>
  <c r="BA20" i="13"/>
  <c r="BA19" i="13"/>
  <c r="BA15" i="13"/>
  <c r="BA13" i="13"/>
  <c r="BA10" i="13"/>
  <c r="G9" i="13"/>
  <c r="M9" i="13" s="1"/>
  <c r="I9" i="13"/>
  <c r="K9" i="13"/>
  <c r="O9" i="13"/>
  <c r="Q9" i="13"/>
  <c r="V9" i="13"/>
  <c r="G18" i="13"/>
  <c r="I18" i="13"/>
  <c r="K18" i="13"/>
  <c r="M18" i="13"/>
  <c r="O18" i="13"/>
  <c r="O8" i="13" s="1"/>
  <c r="Q18" i="13"/>
  <c r="V18" i="13"/>
  <c r="G22" i="13"/>
  <c r="M22" i="13" s="1"/>
  <c r="I22" i="13"/>
  <c r="K22" i="13"/>
  <c r="O22" i="13"/>
  <c r="Q22" i="13"/>
  <c r="V22" i="13"/>
  <c r="G25" i="13"/>
  <c r="I25" i="13"/>
  <c r="K25" i="13"/>
  <c r="M25" i="13"/>
  <c r="O25" i="13"/>
  <c r="Q25" i="13"/>
  <c r="V25" i="13"/>
  <c r="G28" i="13"/>
  <c r="I28" i="13"/>
  <c r="K28" i="13"/>
  <c r="M28" i="13"/>
  <c r="O28" i="13"/>
  <c r="Q28" i="13"/>
  <c r="V28" i="13"/>
  <c r="G30" i="13"/>
  <c r="M30" i="13" s="1"/>
  <c r="I30" i="13"/>
  <c r="K30" i="13"/>
  <c r="O30" i="13"/>
  <c r="Q30" i="13"/>
  <c r="V30" i="13"/>
  <c r="G31" i="13"/>
  <c r="M31" i="13" s="1"/>
  <c r="I31" i="13"/>
  <c r="K31" i="13"/>
  <c r="O31" i="13"/>
  <c r="Q31" i="13"/>
  <c r="V31" i="13"/>
  <c r="G32" i="13"/>
  <c r="M32" i="13" s="1"/>
  <c r="I32" i="13"/>
  <c r="K32" i="13"/>
  <c r="O32" i="13"/>
  <c r="Q32" i="13"/>
  <c r="V32" i="13"/>
  <c r="G33" i="13"/>
  <c r="M33" i="13" s="1"/>
  <c r="I33" i="13"/>
  <c r="K33" i="13"/>
  <c r="O33" i="13"/>
  <c r="Q33" i="13"/>
  <c r="V33" i="13"/>
  <c r="G34" i="13"/>
  <c r="M34" i="13" s="1"/>
  <c r="I34" i="13"/>
  <c r="K34" i="13"/>
  <c r="O34" i="13"/>
  <c r="Q34" i="13"/>
  <c r="V34" i="13"/>
  <c r="G35" i="13"/>
  <c r="I35" i="13"/>
  <c r="K35" i="13"/>
  <c r="M35" i="13"/>
  <c r="O35" i="13"/>
  <c r="Q35" i="13"/>
  <c r="V35" i="13"/>
  <c r="G36" i="13"/>
  <c r="M36" i="13" s="1"/>
  <c r="I36" i="13"/>
  <c r="K36" i="13"/>
  <c r="O36" i="13"/>
  <c r="Q36" i="13"/>
  <c r="V36" i="13"/>
  <c r="G37" i="13"/>
  <c r="M37" i="13" s="1"/>
  <c r="I37" i="13"/>
  <c r="K37" i="13"/>
  <c r="O37" i="13"/>
  <c r="Q37" i="13"/>
  <c r="V37" i="13"/>
  <c r="G41" i="13"/>
  <c r="I41" i="13"/>
  <c r="K41" i="13"/>
  <c r="M41" i="13"/>
  <c r="O41" i="13"/>
  <c r="Q41" i="13"/>
  <c r="V41" i="13"/>
  <c r="G45" i="13"/>
  <c r="M45" i="13" s="1"/>
  <c r="I45" i="13"/>
  <c r="K45" i="13"/>
  <c r="O45" i="13"/>
  <c r="Q45" i="13"/>
  <c r="V45" i="13"/>
  <c r="G46" i="13"/>
  <c r="I46" i="13"/>
  <c r="K46" i="13"/>
  <c r="M46" i="13"/>
  <c r="O46" i="13"/>
  <c r="Q46" i="13"/>
  <c r="V46" i="13"/>
  <c r="G47" i="13"/>
  <c r="I47" i="13"/>
  <c r="K47" i="13"/>
  <c r="M47" i="13"/>
  <c r="O47" i="13"/>
  <c r="Q47" i="13"/>
  <c r="V47" i="13"/>
  <c r="G48" i="13"/>
  <c r="M48" i="13" s="1"/>
  <c r="I48" i="13"/>
  <c r="K48" i="13"/>
  <c r="O48" i="13"/>
  <c r="Q48" i="13"/>
  <c r="V48" i="13"/>
  <c r="G49" i="13"/>
  <c r="M49" i="13" s="1"/>
  <c r="I49" i="13"/>
  <c r="K49" i="13"/>
  <c r="O49" i="13"/>
  <c r="Q49" i="13"/>
  <c r="V49" i="13"/>
  <c r="G50" i="13"/>
  <c r="M50" i="13" s="1"/>
  <c r="I50" i="13"/>
  <c r="K50" i="13"/>
  <c r="O50" i="13"/>
  <c r="Q50" i="13"/>
  <c r="V50" i="13"/>
  <c r="G51" i="13"/>
  <c r="M51" i="13" s="1"/>
  <c r="I51" i="13"/>
  <c r="K51" i="13"/>
  <c r="O51" i="13"/>
  <c r="Q51" i="13"/>
  <c r="V51" i="13"/>
  <c r="G52" i="13"/>
  <c r="M52" i="13" s="1"/>
  <c r="I52" i="13"/>
  <c r="K52" i="13"/>
  <c r="O52" i="13"/>
  <c r="Q52" i="13"/>
  <c r="V52" i="13"/>
  <c r="G53" i="13"/>
  <c r="I53" i="13"/>
  <c r="K53" i="13"/>
  <c r="M53" i="13"/>
  <c r="O53" i="13"/>
  <c r="Q53" i="13"/>
  <c r="V53" i="13"/>
  <c r="G54" i="13"/>
  <c r="M54" i="13" s="1"/>
  <c r="I54" i="13"/>
  <c r="K54" i="13"/>
  <c r="O54" i="13"/>
  <c r="Q54" i="13"/>
  <c r="V54" i="13"/>
  <c r="G55" i="13"/>
  <c r="M55" i="13" s="1"/>
  <c r="I55" i="13"/>
  <c r="K55" i="13"/>
  <c r="O55" i="13"/>
  <c r="Q55" i="13"/>
  <c r="V55" i="13"/>
  <c r="G56" i="13"/>
  <c r="I56" i="13"/>
  <c r="K56" i="13"/>
  <c r="M56" i="13"/>
  <c r="O56" i="13"/>
  <c r="Q56" i="13"/>
  <c r="V56" i="13"/>
  <c r="G57" i="13"/>
  <c r="M57" i="13" s="1"/>
  <c r="I57" i="13"/>
  <c r="K57" i="13"/>
  <c r="O57" i="13"/>
  <c r="Q57" i="13"/>
  <c r="V57" i="13"/>
  <c r="G58" i="13"/>
  <c r="I58" i="13"/>
  <c r="K58" i="13"/>
  <c r="M58" i="13"/>
  <c r="O58" i="13"/>
  <c r="Q58" i="13"/>
  <c r="V58" i="13"/>
  <c r="G60" i="13"/>
  <c r="I60" i="13"/>
  <c r="K60" i="13"/>
  <c r="M60" i="13"/>
  <c r="O60" i="13"/>
  <c r="Q60" i="13"/>
  <c r="V60" i="13"/>
  <c r="G63" i="13"/>
  <c r="M63" i="13" s="1"/>
  <c r="I63" i="13"/>
  <c r="K63" i="13"/>
  <c r="O63" i="13"/>
  <c r="Q63" i="13"/>
  <c r="V63" i="13"/>
  <c r="G66" i="13"/>
  <c r="M66" i="13" s="1"/>
  <c r="I66" i="13"/>
  <c r="K66" i="13"/>
  <c r="O66" i="13"/>
  <c r="Q66" i="13"/>
  <c r="V66" i="13"/>
  <c r="G67" i="13"/>
  <c r="I67" i="13"/>
  <c r="K67" i="13"/>
  <c r="M67" i="13"/>
  <c r="O67" i="13"/>
  <c r="Q67" i="13"/>
  <c r="V67" i="13"/>
  <c r="G68" i="13"/>
  <c r="M68" i="13" s="1"/>
  <c r="I68" i="13"/>
  <c r="K68" i="13"/>
  <c r="O68" i="13"/>
  <c r="Q68" i="13"/>
  <c r="V68" i="13"/>
  <c r="G69" i="13"/>
  <c r="I69" i="13"/>
  <c r="K69" i="13"/>
  <c r="M69" i="13"/>
  <c r="O69" i="13"/>
  <c r="Q69" i="13"/>
  <c r="V69" i="13"/>
  <c r="G70" i="13"/>
  <c r="I70" i="13"/>
  <c r="K70" i="13"/>
  <c r="M70" i="13"/>
  <c r="O70" i="13"/>
  <c r="Q70" i="13"/>
  <c r="V70" i="13"/>
  <c r="G71" i="13"/>
  <c r="M71" i="13" s="1"/>
  <c r="I71" i="13"/>
  <c r="K71" i="13"/>
  <c r="O71" i="13"/>
  <c r="Q71" i="13"/>
  <c r="V71" i="13"/>
  <c r="G72" i="13"/>
  <c r="I72" i="13"/>
  <c r="K72" i="13"/>
  <c r="M72" i="13"/>
  <c r="O72" i="13"/>
  <c r="Q72" i="13"/>
  <c r="V72" i="13"/>
  <c r="G73" i="13"/>
  <c r="M73" i="13" s="1"/>
  <c r="I73" i="13"/>
  <c r="K73" i="13"/>
  <c r="O73" i="13"/>
  <c r="Q73" i="13"/>
  <c r="V73" i="13"/>
  <c r="G74" i="13"/>
  <c r="M74" i="13" s="1"/>
  <c r="I74" i="13"/>
  <c r="K74" i="13"/>
  <c r="O74" i="13"/>
  <c r="Q74" i="13"/>
  <c r="V74" i="13"/>
  <c r="G75" i="13"/>
  <c r="M75" i="13" s="1"/>
  <c r="I75" i="13"/>
  <c r="K75" i="13"/>
  <c r="O75" i="13"/>
  <c r="Q75" i="13"/>
  <c r="V75" i="13"/>
  <c r="G76" i="13"/>
  <c r="I76" i="13"/>
  <c r="K76" i="13"/>
  <c r="M76" i="13"/>
  <c r="O76" i="13"/>
  <c r="Q76" i="13"/>
  <c r="V76" i="13"/>
  <c r="G78" i="13"/>
  <c r="M78" i="13" s="1"/>
  <c r="I78" i="13"/>
  <c r="K78" i="13"/>
  <c r="O78" i="13"/>
  <c r="Q78" i="13"/>
  <c r="V78" i="13"/>
  <c r="G82" i="13"/>
  <c r="I82" i="13"/>
  <c r="K82" i="13"/>
  <c r="M82" i="13"/>
  <c r="O82" i="13"/>
  <c r="Q82" i="13"/>
  <c r="V82" i="13"/>
  <c r="G83" i="13"/>
  <c r="M83" i="13" s="1"/>
  <c r="I83" i="13"/>
  <c r="K83" i="13"/>
  <c r="O83" i="13"/>
  <c r="Q83" i="13"/>
  <c r="V83" i="13"/>
  <c r="G84" i="13"/>
  <c r="M84" i="13" s="1"/>
  <c r="I84" i="13"/>
  <c r="K84" i="13"/>
  <c r="O84" i="13"/>
  <c r="Q84" i="13"/>
  <c r="V84" i="13"/>
  <c r="G85" i="13"/>
  <c r="I85" i="13"/>
  <c r="K85" i="13"/>
  <c r="M85" i="13"/>
  <c r="O85" i="13"/>
  <c r="Q85" i="13"/>
  <c r="V85" i="13"/>
  <c r="G86" i="13"/>
  <c r="M86" i="13" s="1"/>
  <c r="I86" i="13"/>
  <c r="K86" i="13"/>
  <c r="O86" i="13"/>
  <c r="Q86" i="13"/>
  <c r="V86" i="13"/>
  <c r="G87" i="13"/>
  <c r="M87" i="13" s="1"/>
  <c r="I87" i="13"/>
  <c r="K87" i="13"/>
  <c r="O87" i="13"/>
  <c r="Q87" i="13"/>
  <c r="V87" i="13"/>
  <c r="G88" i="13"/>
  <c r="M88" i="13" s="1"/>
  <c r="I88" i="13"/>
  <c r="K88" i="13"/>
  <c r="O88" i="13"/>
  <c r="Q88" i="13"/>
  <c r="V88" i="13"/>
  <c r="G89" i="13"/>
  <c r="I89" i="13"/>
  <c r="K89" i="13"/>
  <c r="M89" i="13"/>
  <c r="O89" i="13"/>
  <c r="Q89" i="13"/>
  <c r="V89" i="13"/>
  <c r="G90" i="13"/>
  <c r="M90" i="13" s="1"/>
  <c r="I90" i="13"/>
  <c r="K90" i="13"/>
  <c r="O90" i="13"/>
  <c r="Q90" i="13"/>
  <c r="V90" i="13"/>
  <c r="G91" i="13"/>
  <c r="I91" i="13"/>
  <c r="K91" i="13"/>
  <c r="M91" i="13"/>
  <c r="O91" i="13"/>
  <c r="Q91" i="13"/>
  <c r="V91" i="13"/>
  <c r="G92" i="13"/>
  <c r="I92" i="13"/>
  <c r="K92" i="13"/>
  <c r="M92" i="13"/>
  <c r="O92" i="13"/>
  <c r="Q92" i="13"/>
  <c r="V92" i="13"/>
  <c r="G93" i="13"/>
  <c r="M93" i="13" s="1"/>
  <c r="I93" i="13"/>
  <c r="K93" i="13"/>
  <c r="O93" i="13"/>
  <c r="Q93" i="13"/>
  <c r="V93" i="13"/>
  <c r="G94" i="13"/>
  <c r="I94" i="13"/>
  <c r="K94" i="13"/>
  <c r="M94" i="13"/>
  <c r="O94" i="13"/>
  <c r="Q94" i="13"/>
  <c r="V94" i="13"/>
  <c r="G96" i="13"/>
  <c r="I96" i="13"/>
  <c r="K96" i="13"/>
  <c r="M96" i="13"/>
  <c r="O96" i="13"/>
  <c r="O95" i="13" s="1"/>
  <c r="Q96" i="13"/>
  <c r="V96" i="13"/>
  <c r="G97" i="13"/>
  <c r="M97" i="13" s="1"/>
  <c r="I97" i="13"/>
  <c r="K97" i="13"/>
  <c r="O97" i="13"/>
  <c r="Q97" i="13"/>
  <c r="V97" i="13"/>
  <c r="G98" i="13"/>
  <c r="M98" i="13" s="1"/>
  <c r="I98" i="13"/>
  <c r="K98" i="13"/>
  <c r="O98" i="13"/>
  <c r="Q98" i="13"/>
  <c r="V98" i="13"/>
  <c r="G99" i="13"/>
  <c r="I99" i="13"/>
  <c r="K99" i="13"/>
  <c r="M99" i="13"/>
  <c r="O99" i="13"/>
  <c r="Q99" i="13"/>
  <c r="V99" i="13"/>
  <c r="G101" i="13"/>
  <c r="G100" i="13" s="1"/>
  <c r="I81" i="1" s="1"/>
  <c r="I101" i="13"/>
  <c r="I100" i="13" s="1"/>
  <c r="K101" i="13"/>
  <c r="O101" i="13"/>
  <c r="Q101" i="13"/>
  <c r="V101" i="13"/>
  <c r="G105" i="13"/>
  <c r="M105" i="13" s="1"/>
  <c r="I105" i="13"/>
  <c r="K105" i="13"/>
  <c r="O105" i="13"/>
  <c r="Q105" i="13"/>
  <c r="V105" i="13"/>
  <c r="G108" i="13"/>
  <c r="I108" i="13"/>
  <c r="K108" i="13"/>
  <c r="M108" i="13"/>
  <c r="O108" i="13"/>
  <c r="Q108" i="13"/>
  <c r="V108" i="13"/>
  <c r="G112" i="13"/>
  <c r="M112" i="13" s="1"/>
  <c r="I112" i="13"/>
  <c r="K112" i="13"/>
  <c r="O112" i="13"/>
  <c r="Q112" i="13"/>
  <c r="V112" i="13"/>
  <c r="G113" i="13"/>
  <c r="I113" i="13"/>
  <c r="K113" i="13"/>
  <c r="M113" i="13"/>
  <c r="O113" i="13"/>
  <c r="Q113" i="13"/>
  <c r="V113" i="13"/>
  <c r="G114" i="13"/>
  <c r="M114" i="13" s="1"/>
  <c r="I114" i="13"/>
  <c r="K114" i="13"/>
  <c r="O114" i="13"/>
  <c r="Q114" i="13"/>
  <c r="V114" i="13"/>
  <c r="G116" i="13"/>
  <c r="M116" i="13" s="1"/>
  <c r="I116" i="13"/>
  <c r="K116" i="13"/>
  <c r="O116" i="13"/>
  <c r="Q116" i="13"/>
  <c r="V116" i="13"/>
  <c r="G117" i="13"/>
  <c r="I117" i="13"/>
  <c r="K117" i="13"/>
  <c r="M117" i="13"/>
  <c r="O117" i="13"/>
  <c r="Q117" i="13"/>
  <c r="V117" i="13"/>
  <c r="G119" i="13"/>
  <c r="M119" i="13" s="1"/>
  <c r="I119" i="13"/>
  <c r="K119" i="13"/>
  <c r="O119" i="13"/>
  <c r="Q119" i="13"/>
  <c r="V119" i="13"/>
  <c r="G121" i="13"/>
  <c r="M121" i="13" s="1"/>
  <c r="I121" i="13"/>
  <c r="K121" i="13"/>
  <c r="O121" i="13"/>
  <c r="Q121" i="13"/>
  <c r="V121" i="13"/>
  <c r="G122" i="13"/>
  <c r="M122" i="13" s="1"/>
  <c r="I122" i="13"/>
  <c r="K122" i="13"/>
  <c r="O122" i="13"/>
  <c r="Q122" i="13"/>
  <c r="V122" i="13"/>
  <c r="G124" i="13"/>
  <c r="I124" i="13"/>
  <c r="K124" i="13"/>
  <c r="M124" i="13"/>
  <c r="O124" i="13"/>
  <c r="Q124" i="13"/>
  <c r="V124" i="13"/>
  <c r="G125" i="13"/>
  <c r="M125" i="13" s="1"/>
  <c r="I125" i="13"/>
  <c r="K125" i="13"/>
  <c r="O125" i="13"/>
  <c r="Q125" i="13"/>
  <c r="V125" i="13"/>
  <c r="G127" i="13"/>
  <c r="I127" i="13"/>
  <c r="K127" i="13"/>
  <c r="M127" i="13"/>
  <c r="O127" i="13"/>
  <c r="Q127" i="13"/>
  <c r="V127" i="13"/>
  <c r="G128" i="13"/>
  <c r="I128" i="13"/>
  <c r="K128" i="13"/>
  <c r="M128" i="13"/>
  <c r="O128" i="13"/>
  <c r="Q128" i="13"/>
  <c r="V128" i="13"/>
  <c r="G130" i="13"/>
  <c r="M130" i="13" s="1"/>
  <c r="I130" i="13"/>
  <c r="K130" i="13"/>
  <c r="O130" i="13"/>
  <c r="Q130" i="13"/>
  <c r="V130" i="13"/>
  <c r="G132" i="13"/>
  <c r="M132" i="13" s="1"/>
  <c r="I132" i="13"/>
  <c r="K132" i="13"/>
  <c r="O132" i="13"/>
  <c r="Q132" i="13"/>
  <c r="Q131" i="13" s="1"/>
  <c r="V132" i="13"/>
  <c r="G133" i="13"/>
  <c r="G131" i="13" s="1"/>
  <c r="I127" i="1" s="1"/>
  <c r="I133" i="13"/>
  <c r="K133" i="13"/>
  <c r="M133" i="13"/>
  <c r="O133" i="13"/>
  <c r="Q133" i="13"/>
  <c r="V133" i="13"/>
  <c r="G134" i="13"/>
  <c r="I134" i="13"/>
  <c r="K134" i="13"/>
  <c r="M134" i="13"/>
  <c r="O134" i="13"/>
  <c r="Q134" i="13"/>
  <c r="V134" i="13"/>
  <c r="G135" i="13"/>
  <c r="M135" i="13" s="1"/>
  <c r="I135" i="13"/>
  <c r="K135" i="13"/>
  <c r="O135" i="13"/>
  <c r="Q135" i="13"/>
  <c r="V135" i="13"/>
  <c r="G136" i="13"/>
  <c r="M136" i="13" s="1"/>
  <c r="I136" i="13"/>
  <c r="K136" i="13"/>
  <c r="O136" i="13"/>
  <c r="Q136" i="13"/>
  <c r="V136" i="13"/>
  <c r="G137" i="13"/>
  <c r="M137" i="13" s="1"/>
  <c r="I137" i="13"/>
  <c r="K137" i="13"/>
  <c r="O137" i="13"/>
  <c r="Q137" i="13"/>
  <c r="V137" i="13"/>
  <c r="G139" i="13"/>
  <c r="M139" i="13" s="1"/>
  <c r="I139" i="13"/>
  <c r="K139" i="13"/>
  <c r="O139" i="13"/>
  <c r="Q139" i="13"/>
  <c r="V139" i="13"/>
  <c r="G141" i="13"/>
  <c r="M141" i="13" s="1"/>
  <c r="I141" i="13"/>
  <c r="K141" i="13"/>
  <c r="O141" i="13"/>
  <c r="Q141" i="13"/>
  <c r="V141" i="13"/>
  <c r="G142" i="13"/>
  <c r="I142" i="13"/>
  <c r="K142" i="13"/>
  <c r="M142" i="13"/>
  <c r="O142" i="13"/>
  <c r="Q142" i="13"/>
  <c r="V142" i="13"/>
  <c r="G144" i="13"/>
  <c r="M144" i="13" s="1"/>
  <c r="I144" i="13"/>
  <c r="K144" i="13"/>
  <c r="O144" i="13"/>
  <c r="Q144" i="13"/>
  <c r="V144" i="13"/>
  <c r="G145" i="13"/>
  <c r="M145" i="13" s="1"/>
  <c r="I145" i="13"/>
  <c r="K145" i="13"/>
  <c r="O145" i="13"/>
  <c r="Q145" i="13"/>
  <c r="V145" i="13"/>
  <c r="G146" i="13"/>
  <c r="M146" i="13" s="1"/>
  <c r="I146" i="13"/>
  <c r="K146" i="13"/>
  <c r="O146" i="13"/>
  <c r="Q146" i="13"/>
  <c r="V146" i="13"/>
  <c r="G147" i="13"/>
  <c r="M147" i="13" s="1"/>
  <c r="I147" i="13"/>
  <c r="K147" i="13"/>
  <c r="O147" i="13"/>
  <c r="Q147" i="13"/>
  <c r="V147" i="13"/>
  <c r="G149" i="13"/>
  <c r="M149" i="13" s="1"/>
  <c r="I149" i="13"/>
  <c r="K149" i="13"/>
  <c r="O149" i="13"/>
  <c r="Q149" i="13"/>
  <c r="V149" i="13"/>
  <c r="G150" i="13"/>
  <c r="M150" i="13" s="1"/>
  <c r="I150" i="13"/>
  <c r="K150" i="13"/>
  <c r="O150" i="13"/>
  <c r="Q150" i="13"/>
  <c r="V150" i="13"/>
  <c r="G151" i="13"/>
  <c r="M151" i="13" s="1"/>
  <c r="I151" i="13"/>
  <c r="K151" i="13"/>
  <c r="O151" i="13"/>
  <c r="Q151" i="13"/>
  <c r="V151" i="13"/>
  <c r="G152" i="13"/>
  <c r="M152" i="13" s="1"/>
  <c r="I152" i="13"/>
  <c r="K152" i="13"/>
  <c r="O152" i="13"/>
  <c r="Q152" i="13"/>
  <c r="V152" i="13"/>
  <c r="G153" i="13"/>
  <c r="I153" i="13"/>
  <c r="K153" i="13"/>
  <c r="M153" i="13"/>
  <c r="O153" i="13"/>
  <c r="Q153" i="13"/>
  <c r="V153" i="13"/>
  <c r="G154" i="13"/>
  <c r="M154" i="13" s="1"/>
  <c r="I154" i="13"/>
  <c r="K154" i="13"/>
  <c r="O154" i="13"/>
  <c r="Q154" i="13"/>
  <c r="V154" i="13"/>
  <c r="G155" i="13"/>
  <c r="M155" i="13" s="1"/>
  <c r="I155" i="13"/>
  <c r="K155" i="13"/>
  <c r="O155" i="13"/>
  <c r="Q155" i="13"/>
  <c r="V155" i="13"/>
  <c r="G160" i="13"/>
  <c r="I160" i="13"/>
  <c r="K160" i="13"/>
  <c r="M160" i="13"/>
  <c r="O160" i="13"/>
  <c r="Q160" i="13"/>
  <c r="V160" i="13"/>
  <c r="G166" i="13"/>
  <c r="M166" i="13" s="1"/>
  <c r="I166" i="13"/>
  <c r="K166" i="13"/>
  <c r="O166" i="13"/>
  <c r="Q166" i="13"/>
  <c r="V166" i="13"/>
  <c r="G167" i="13"/>
  <c r="M167" i="13" s="1"/>
  <c r="I167" i="13"/>
  <c r="K167" i="13"/>
  <c r="O167" i="13"/>
  <c r="Q167" i="13"/>
  <c r="V167" i="13"/>
  <c r="G168" i="13"/>
  <c r="M168" i="13" s="1"/>
  <c r="I168" i="13"/>
  <c r="K168" i="13"/>
  <c r="O168" i="13"/>
  <c r="Q168" i="13"/>
  <c r="V168" i="13"/>
  <c r="G169" i="13"/>
  <c r="M169" i="13" s="1"/>
  <c r="I169" i="13"/>
  <c r="K169" i="13"/>
  <c r="O169" i="13"/>
  <c r="Q169" i="13"/>
  <c r="V169" i="13"/>
  <c r="G171" i="13"/>
  <c r="M171" i="13" s="1"/>
  <c r="I171" i="13"/>
  <c r="K171" i="13"/>
  <c r="O171" i="13"/>
  <c r="Q171" i="13"/>
  <c r="V171" i="13"/>
  <c r="G172" i="13"/>
  <c r="M172" i="13" s="1"/>
  <c r="I172" i="13"/>
  <c r="K172" i="13"/>
  <c r="O172" i="13"/>
  <c r="Q172" i="13"/>
  <c r="V172" i="13"/>
  <c r="AE174" i="13"/>
  <c r="F43" i="1" s="1"/>
  <c r="BA168" i="12"/>
  <c r="BA166" i="12"/>
  <c r="BA164" i="12"/>
  <c r="BA160" i="12"/>
  <c r="BA158" i="12"/>
  <c r="BA104" i="12"/>
  <c r="BA70" i="12"/>
  <c r="BA62" i="12"/>
  <c r="BA59" i="12"/>
  <c r="BA53" i="12"/>
  <c r="BA47" i="12"/>
  <c r="BA43" i="12"/>
  <c r="BA40" i="12"/>
  <c r="BA37" i="12"/>
  <c r="BA34" i="12"/>
  <c r="BA31" i="12"/>
  <c r="BA28" i="12"/>
  <c r="BA16" i="12"/>
  <c r="BA13" i="12"/>
  <c r="O8" i="12"/>
  <c r="G9" i="12"/>
  <c r="I9" i="12"/>
  <c r="K9" i="12"/>
  <c r="M9" i="12"/>
  <c r="O9" i="12"/>
  <c r="Q9" i="12"/>
  <c r="Q8" i="12" s="1"/>
  <c r="V9" i="12"/>
  <c r="V8" i="12" s="1"/>
  <c r="G12" i="12"/>
  <c r="M12" i="12" s="1"/>
  <c r="I12" i="12"/>
  <c r="I8" i="12" s="1"/>
  <c r="K12" i="12"/>
  <c r="K8" i="12" s="1"/>
  <c r="O12" i="12"/>
  <c r="Q12" i="12"/>
  <c r="V12" i="12"/>
  <c r="G15" i="12"/>
  <c r="I15" i="12"/>
  <c r="K15" i="12"/>
  <c r="M15" i="12"/>
  <c r="O15" i="12"/>
  <c r="Q15" i="12"/>
  <c r="V15" i="12"/>
  <c r="G19" i="12"/>
  <c r="M19" i="12" s="1"/>
  <c r="I19" i="12"/>
  <c r="K19" i="12"/>
  <c r="O19" i="12"/>
  <c r="Q19" i="12"/>
  <c r="V19" i="12"/>
  <c r="G22" i="12"/>
  <c r="I22" i="12"/>
  <c r="K22" i="12"/>
  <c r="O22" i="12"/>
  <c r="Q22" i="12"/>
  <c r="G23" i="12"/>
  <c r="M23" i="12" s="1"/>
  <c r="M22" i="12" s="1"/>
  <c r="I23" i="12"/>
  <c r="K23" i="12"/>
  <c r="O23" i="12"/>
  <c r="Q23" i="12"/>
  <c r="V23" i="12"/>
  <c r="V22" i="12" s="1"/>
  <c r="G27" i="12"/>
  <c r="I27" i="12"/>
  <c r="K27" i="12"/>
  <c r="M27" i="12"/>
  <c r="O27" i="12"/>
  <c r="O26" i="12" s="1"/>
  <c r="Q27" i="12"/>
  <c r="Q26" i="12" s="1"/>
  <c r="V27" i="12"/>
  <c r="G30" i="12"/>
  <c r="M30" i="12" s="1"/>
  <c r="I30" i="12"/>
  <c r="I26" i="12" s="1"/>
  <c r="K30" i="12"/>
  <c r="O30" i="12"/>
  <c r="Q30" i="12"/>
  <c r="V30" i="12"/>
  <c r="G33" i="12"/>
  <c r="I33" i="12"/>
  <c r="K33" i="12"/>
  <c r="M33" i="12"/>
  <c r="O33" i="12"/>
  <c r="Q33" i="12"/>
  <c r="V33" i="12"/>
  <c r="G36" i="12"/>
  <c r="M36" i="12" s="1"/>
  <c r="I36" i="12"/>
  <c r="K36" i="12"/>
  <c r="O36" i="12"/>
  <c r="Q36" i="12"/>
  <c r="V36" i="12"/>
  <c r="G39" i="12"/>
  <c r="I39" i="12"/>
  <c r="K39" i="12"/>
  <c r="M39" i="12"/>
  <c r="O39" i="12"/>
  <c r="Q39" i="12"/>
  <c r="V39" i="12"/>
  <c r="G42" i="12"/>
  <c r="I42" i="12"/>
  <c r="K42" i="12"/>
  <c r="M42" i="12"/>
  <c r="O42" i="12"/>
  <c r="Q42" i="12"/>
  <c r="V42" i="12"/>
  <c r="G46" i="12"/>
  <c r="M46" i="12" s="1"/>
  <c r="I46" i="12"/>
  <c r="K46" i="12"/>
  <c r="K26" i="12" s="1"/>
  <c r="O46" i="12"/>
  <c r="Q46" i="12"/>
  <c r="V46" i="12"/>
  <c r="G49" i="12"/>
  <c r="I49" i="12"/>
  <c r="K49" i="12"/>
  <c r="M49" i="12"/>
  <c r="O49" i="12"/>
  <c r="Q49" i="12"/>
  <c r="V49" i="12"/>
  <c r="G55" i="12"/>
  <c r="M55" i="12" s="1"/>
  <c r="I55" i="12"/>
  <c r="K55" i="12"/>
  <c r="O55" i="12"/>
  <c r="Q55" i="12"/>
  <c r="V55" i="12"/>
  <c r="G61" i="12"/>
  <c r="M61" i="12" s="1"/>
  <c r="I61" i="12"/>
  <c r="K61" i="12"/>
  <c r="O61" i="12"/>
  <c r="Q61" i="12"/>
  <c r="V61" i="12"/>
  <c r="G65" i="12"/>
  <c r="G64" i="12" s="1"/>
  <c r="I65" i="12"/>
  <c r="I64" i="12" s="1"/>
  <c r="K65" i="12"/>
  <c r="K64" i="12" s="1"/>
  <c r="M65" i="12"/>
  <c r="M64" i="12" s="1"/>
  <c r="O65" i="12"/>
  <c r="Q65" i="12"/>
  <c r="Q64" i="12" s="1"/>
  <c r="V65" i="12"/>
  <c r="G69" i="12"/>
  <c r="I69" i="12"/>
  <c r="K69" i="12"/>
  <c r="M69" i="12"/>
  <c r="O69" i="12"/>
  <c r="O64" i="12" s="1"/>
  <c r="Q69" i="12"/>
  <c r="V69" i="12"/>
  <c r="V64" i="12" s="1"/>
  <c r="G73" i="12"/>
  <c r="I73" i="12"/>
  <c r="K73" i="12"/>
  <c r="K72" i="12" s="1"/>
  <c r="M73" i="12"/>
  <c r="O73" i="12"/>
  <c r="O72" i="12" s="1"/>
  <c r="Q73" i="12"/>
  <c r="Q72" i="12" s="1"/>
  <c r="V73" i="12"/>
  <c r="V72" i="12" s="1"/>
  <c r="G78" i="12"/>
  <c r="M78" i="12" s="1"/>
  <c r="I78" i="12"/>
  <c r="K78" i="12"/>
  <c r="O78" i="12"/>
  <c r="Q78" i="12"/>
  <c r="V78" i="12"/>
  <c r="G80" i="12"/>
  <c r="I80" i="12"/>
  <c r="K80" i="12"/>
  <c r="M80" i="12"/>
  <c r="O80" i="12"/>
  <c r="Q80" i="12"/>
  <c r="V80" i="12"/>
  <c r="G84" i="12"/>
  <c r="I84" i="12"/>
  <c r="K84" i="12"/>
  <c r="M84" i="12"/>
  <c r="O84" i="12"/>
  <c r="Q84" i="12"/>
  <c r="V84" i="12"/>
  <c r="G88" i="12"/>
  <c r="M88" i="12" s="1"/>
  <c r="I88" i="12"/>
  <c r="K88" i="12"/>
  <c r="O88" i="12"/>
  <c r="Q88" i="12"/>
  <c r="V88" i="12"/>
  <c r="G89" i="12"/>
  <c r="I89" i="12"/>
  <c r="K89" i="12"/>
  <c r="M89" i="12"/>
  <c r="O89" i="12"/>
  <c r="Q89" i="12"/>
  <c r="V89" i="12"/>
  <c r="G90" i="12"/>
  <c r="G72" i="12" s="1"/>
  <c r="I90" i="12"/>
  <c r="K90" i="12"/>
  <c r="O90" i="12"/>
  <c r="Q90" i="12"/>
  <c r="V90" i="12"/>
  <c r="G91" i="12"/>
  <c r="I91" i="12"/>
  <c r="K91" i="12"/>
  <c r="M91" i="12"/>
  <c r="O91" i="12"/>
  <c r="Q91" i="12"/>
  <c r="V91" i="12"/>
  <c r="G92" i="12"/>
  <c r="M92" i="12" s="1"/>
  <c r="I92" i="12"/>
  <c r="K92" i="12"/>
  <c r="O92" i="12"/>
  <c r="Q92" i="12"/>
  <c r="V92" i="12"/>
  <c r="G93" i="12"/>
  <c r="I93" i="12"/>
  <c r="K93" i="12"/>
  <c r="M93" i="12"/>
  <c r="O93" i="12"/>
  <c r="Q93" i="12"/>
  <c r="V93" i="12"/>
  <c r="G94" i="12"/>
  <c r="I94" i="12"/>
  <c r="K94" i="12"/>
  <c r="M94" i="12"/>
  <c r="O94" i="12"/>
  <c r="Q94" i="12"/>
  <c r="V94" i="12"/>
  <c r="G95" i="12"/>
  <c r="M95" i="12" s="1"/>
  <c r="I95" i="12"/>
  <c r="I72" i="12" s="1"/>
  <c r="K95" i="12"/>
  <c r="O95" i="12"/>
  <c r="Q95" i="12"/>
  <c r="V95" i="12"/>
  <c r="G96" i="12"/>
  <c r="I96" i="12"/>
  <c r="K96" i="12"/>
  <c r="M96" i="12"/>
  <c r="O96" i="12"/>
  <c r="Q96" i="12"/>
  <c r="V96" i="12"/>
  <c r="Q97" i="12"/>
  <c r="G98" i="12"/>
  <c r="G97" i="12" s="1"/>
  <c r="I98" i="12"/>
  <c r="I97" i="12" s="1"/>
  <c r="K98" i="12"/>
  <c r="K97" i="12" s="1"/>
  <c r="M98" i="12"/>
  <c r="M97" i="12" s="1"/>
  <c r="O98" i="12"/>
  <c r="O97" i="12" s="1"/>
  <c r="Q98" i="12"/>
  <c r="V98" i="12"/>
  <c r="V97" i="12" s="1"/>
  <c r="Q102" i="12"/>
  <c r="V102" i="12"/>
  <c r="G103" i="12"/>
  <c r="M103" i="12" s="1"/>
  <c r="M102" i="12" s="1"/>
  <c r="I103" i="12"/>
  <c r="I102" i="12" s="1"/>
  <c r="K103" i="12"/>
  <c r="K102" i="12" s="1"/>
  <c r="O103" i="12"/>
  <c r="O102" i="12" s="1"/>
  <c r="Q103" i="12"/>
  <c r="V103" i="12"/>
  <c r="V105" i="12"/>
  <c r="G106" i="12"/>
  <c r="M106" i="12" s="1"/>
  <c r="M105" i="12" s="1"/>
  <c r="I106" i="12"/>
  <c r="K106" i="12"/>
  <c r="K105" i="12" s="1"/>
  <c r="O106" i="12"/>
  <c r="Q106" i="12"/>
  <c r="V106" i="12"/>
  <c r="G108" i="12"/>
  <c r="I108" i="12"/>
  <c r="I105" i="12" s="1"/>
  <c r="K108" i="12"/>
  <c r="M108" i="12"/>
  <c r="O108" i="12"/>
  <c r="O105" i="12" s="1"/>
  <c r="Q108" i="12"/>
  <c r="Q105" i="12" s="1"/>
  <c r="V108" i="12"/>
  <c r="G110" i="12"/>
  <c r="M110" i="12" s="1"/>
  <c r="I110" i="12"/>
  <c r="K110" i="12"/>
  <c r="O110" i="12"/>
  <c r="Q110" i="12"/>
  <c r="V110" i="12"/>
  <c r="G112" i="12"/>
  <c r="I112" i="12"/>
  <c r="K112" i="12"/>
  <c r="M112" i="12"/>
  <c r="O112" i="12"/>
  <c r="Q112" i="12"/>
  <c r="V112" i="12"/>
  <c r="G115" i="12"/>
  <c r="M115" i="12" s="1"/>
  <c r="I115" i="12"/>
  <c r="I114" i="12" s="1"/>
  <c r="K115" i="12"/>
  <c r="O115" i="12"/>
  <c r="Q115" i="12"/>
  <c r="V115" i="12"/>
  <c r="G118" i="12"/>
  <c r="I118" i="12"/>
  <c r="K118" i="12"/>
  <c r="K114" i="12" s="1"/>
  <c r="M118" i="12"/>
  <c r="O118" i="12"/>
  <c r="O114" i="12" s="1"/>
  <c r="Q118" i="12"/>
  <c r="Q114" i="12" s="1"/>
  <c r="V118" i="12"/>
  <c r="V114" i="12" s="1"/>
  <c r="G121" i="12"/>
  <c r="M121" i="12" s="1"/>
  <c r="I121" i="12"/>
  <c r="K121" i="12"/>
  <c r="O121" i="12"/>
  <c r="Q121" i="12"/>
  <c r="V121" i="12"/>
  <c r="O123" i="12"/>
  <c r="G124" i="12"/>
  <c r="I124" i="12"/>
  <c r="K124" i="12"/>
  <c r="M124" i="12"/>
  <c r="O124" i="12"/>
  <c r="Q124" i="12"/>
  <c r="Q123" i="12" s="1"/>
  <c r="V124" i="12"/>
  <c r="V123" i="12" s="1"/>
  <c r="G126" i="12"/>
  <c r="M126" i="12" s="1"/>
  <c r="M123" i="12" s="1"/>
  <c r="I126" i="12"/>
  <c r="I123" i="12" s="1"/>
  <c r="K126" i="12"/>
  <c r="K123" i="12" s="1"/>
  <c r="O126" i="12"/>
  <c r="Q126" i="12"/>
  <c r="V126" i="12"/>
  <c r="G128" i="12"/>
  <c r="I128" i="12"/>
  <c r="K128" i="12"/>
  <c r="M128" i="12"/>
  <c r="O128" i="12"/>
  <c r="Q128" i="12"/>
  <c r="V128" i="12"/>
  <c r="G130" i="12"/>
  <c r="M130" i="12" s="1"/>
  <c r="I130" i="12"/>
  <c r="K130" i="12"/>
  <c r="O130" i="12"/>
  <c r="Q130" i="12"/>
  <c r="V130" i="12"/>
  <c r="G132" i="12"/>
  <c r="I132" i="12"/>
  <c r="K132" i="12"/>
  <c r="M132" i="12"/>
  <c r="O132" i="12"/>
  <c r="Q132" i="12"/>
  <c r="V132" i="12"/>
  <c r="G135" i="12"/>
  <c r="G134" i="12" s="1"/>
  <c r="I135" i="12"/>
  <c r="I134" i="12" s="1"/>
  <c r="K135" i="12"/>
  <c r="K134" i="12" s="1"/>
  <c r="M135" i="12"/>
  <c r="M134" i="12" s="1"/>
  <c r="O135" i="12"/>
  <c r="Q135" i="12"/>
  <c r="Q134" i="12" s="1"/>
  <c r="V135" i="12"/>
  <c r="G138" i="12"/>
  <c r="I138" i="12"/>
  <c r="K138" i="12"/>
  <c r="M138" i="12"/>
  <c r="O138" i="12"/>
  <c r="O134" i="12" s="1"/>
  <c r="Q138" i="12"/>
  <c r="V138" i="12"/>
  <c r="V134" i="12" s="1"/>
  <c r="G140" i="12"/>
  <c r="I140" i="12"/>
  <c r="G141" i="12"/>
  <c r="I141" i="12"/>
  <c r="K141" i="12"/>
  <c r="K140" i="12" s="1"/>
  <c r="M141" i="12"/>
  <c r="O141" i="12"/>
  <c r="O140" i="12" s="1"/>
  <c r="Q141" i="12"/>
  <c r="Q140" i="12" s="1"/>
  <c r="V141" i="12"/>
  <c r="V140" i="12" s="1"/>
  <c r="G144" i="12"/>
  <c r="M144" i="12" s="1"/>
  <c r="I144" i="12"/>
  <c r="K144" i="12"/>
  <c r="O144" i="12"/>
  <c r="Q144" i="12"/>
  <c r="V144" i="12"/>
  <c r="G146" i="12"/>
  <c r="I146" i="12"/>
  <c r="K146" i="12"/>
  <c r="M146" i="12"/>
  <c r="O146" i="12"/>
  <c r="Q146" i="12"/>
  <c r="V146" i="12"/>
  <c r="G148" i="12"/>
  <c r="I148" i="12"/>
  <c r="K148" i="12"/>
  <c r="M148" i="12"/>
  <c r="O148" i="12"/>
  <c r="Q148" i="12"/>
  <c r="V148" i="12"/>
  <c r="I149" i="12"/>
  <c r="K149" i="12"/>
  <c r="G150" i="12"/>
  <c r="I150" i="12"/>
  <c r="K150" i="12"/>
  <c r="M150" i="12"/>
  <c r="O150" i="12"/>
  <c r="O149" i="12" s="1"/>
  <c r="Q150" i="12"/>
  <c r="Q149" i="12" s="1"/>
  <c r="V150" i="12"/>
  <c r="V149" i="12" s="1"/>
  <c r="G152" i="12"/>
  <c r="G149" i="12" s="1"/>
  <c r="I152" i="12"/>
  <c r="K152" i="12"/>
  <c r="O152" i="12"/>
  <c r="Q152" i="12"/>
  <c r="V152" i="12"/>
  <c r="Q154" i="12"/>
  <c r="G155" i="12"/>
  <c r="M155" i="12" s="1"/>
  <c r="I155" i="12"/>
  <c r="K155" i="12"/>
  <c r="O155" i="12"/>
  <c r="Q155" i="12"/>
  <c r="V155" i="12"/>
  <c r="V154" i="12" s="1"/>
  <c r="G156" i="12"/>
  <c r="G154" i="12" s="1"/>
  <c r="I156" i="12"/>
  <c r="I154" i="12" s="1"/>
  <c r="K156" i="12"/>
  <c r="K154" i="12" s="1"/>
  <c r="M156" i="12"/>
  <c r="O156" i="12"/>
  <c r="Q156" i="12"/>
  <c r="V156" i="12"/>
  <c r="G157" i="12"/>
  <c r="I157" i="12"/>
  <c r="K157" i="12"/>
  <c r="M157" i="12"/>
  <c r="O157" i="12"/>
  <c r="Q157" i="12"/>
  <c r="V157" i="12"/>
  <c r="G163" i="12"/>
  <c r="M163" i="12" s="1"/>
  <c r="I163" i="12"/>
  <c r="K163" i="12"/>
  <c r="O163" i="12"/>
  <c r="Q163" i="12"/>
  <c r="V163" i="12"/>
  <c r="G165" i="12"/>
  <c r="I165" i="12"/>
  <c r="K165" i="12"/>
  <c r="M165" i="12"/>
  <c r="O165" i="12"/>
  <c r="Q165" i="12"/>
  <c r="V165" i="12"/>
  <c r="G167" i="12"/>
  <c r="M167" i="12" s="1"/>
  <c r="I167" i="12"/>
  <c r="K167" i="12"/>
  <c r="O167" i="12"/>
  <c r="Q167" i="12"/>
  <c r="V167" i="12"/>
  <c r="G169" i="12"/>
  <c r="I169" i="12"/>
  <c r="K169" i="12"/>
  <c r="M169" i="12"/>
  <c r="O169" i="12"/>
  <c r="O154" i="12" s="1"/>
  <c r="Q169" i="12"/>
  <c r="V169" i="12"/>
  <c r="AE171" i="12"/>
  <c r="F42" i="1" s="1"/>
  <c r="I19" i="1"/>
  <c r="I18" i="1"/>
  <c r="I17" i="1"/>
  <c r="H50" i="1"/>
  <c r="I49" i="1"/>
  <c r="I45" i="1"/>
  <c r="J28" i="1"/>
  <c r="J26" i="1"/>
  <c r="G38" i="1"/>
  <c r="F38" i="1"/>
  <c r="J23" i="1"/>
  <c r="J24" i="1"/>
  <c r="J25" i="1"/>
  <c r="J27" i="1"/>
  <c r="E24" i="1"/>
  <c r="G24" i="1"/>
  <c r="E26" i="1"/>
  <c r="G26" i="1"/>
  <c r="G120" i="16" l="1"/>
  <c r="I124" i="1" s="1"/>
  <c r="O14" i="16"/>
  <c r="G37" i="16"/>
  <c r="I99" i="1" s="1"/>
  <c r="K61" i="16"/>
  <c r="G25" i="16"/>
  <c r="I97" i="1" s="1"/>
  <c r="V80" i="16"/>
  <c r="Q80" i="16"/>
  <c r="G8" i="16"/>
  <c r="I69" i="1" s="1"/>
  <c r="I14" i="16"/>
  <c r="K95" i="13"/>
  <c r="K131" i="13"/>
  <c r="I95" i="13"/>
  <c r="O131" i="13"/>
  <c r="M95" i="13"/>
  <c r="I59" i="13"/>
  <c r="I131" i="13"/>
  <c r="V111" i="13"/>
  <c r="V100" i="13"/>
  <c r="G95" i="13"/>
  <c r="I106" i="1" s="1"/>
  <c r="V77" i="13"/>
  <c r="Q111" i="13"/>
  <c r="Q77" i="13"/>
  <c r="K8" i="13"/>
  <c r="O77" i="13"/>
  <c r="I8" i="13"/>
  <c r="K77" i="13"/>
  <c r="V59" i="13"/>
  <c r="Q8" i="13"/>
  <c r="O111" i="13"/>
  <c r="Q59" i="13"/>
  <c r="K111" i="13"/>
  <c r="Q100" i="13"/>
  <c r="V95" i="13"/>
  <c r="O59" i="13"/>
  <c r="O100" i="13"/>
  <c r="Q95" i="13"/>
  <c r="M101" i="13"/>
  <c r="K100" i="13"/>
  <c r="I111" i="13"/>
  <c r="I77" i="13"/>
  <c r="V8" i="13"/>
  <c r="V131" i="13"/>
  <c r="K59" i="13"/>
  <c r="G59" i="13"/>
  <c r="I95" i="1" s="1"/>
  <c r="I116" i="18"/>
  <c r="K120" i="18"/>
  <c r="G111" i="18"/>
  <c r="I77" i="1" s="1"/>
  <c r="Q44" i="18"/>
  <c r="I18" i="18"/>
  <c r="I10" i="18"/>
  <c r="I111" i="18"/>
  <c r="K23" i="18"/>
  <c r="I23" i="18"/>
  <c r="O44" i="18"/>
  <c r="V123" i="18"/>
  <c r="G18" i="18"/>
  <c r="I89" i="1" s="1"/>
  <c r="K13" i="18"/>
  <c r="M123" i="18"/>
  <c r="G13" i="18"/>
  <c r="I87" i="1" s="1"/>
  <c r="V10" i="18"/>
  <c r="K116" i="18"/>
  <c r="V23" i="18"/>
  <c r="Q23" i="18"/>
  <c r="V30" i="18"/>
  <c r="K18" i="18"/>
  <c r="I120" i="18"/>
  <c r="V44" i="18"/>
  <c r="I30" i="18"/>
  <c r="K44" i="18"/>
  <c r="V39" i="18"/>
  <c r="V18" i="18"/>
  <c r="Q30" i="18"/>
  <c r="O23" i="18"/>
  <c r="Q116" i="18"/>
  <c r="Q10" i="18"/>
  <c r="K123" i="18"/>
  <c r="O120" i="18"/>
  <c r="O116" i="18"/>
  <c r="K39" i="18"/>
  <c r="O10" i="18"/>
  <c r="O39" i="18"/>
  <c r="O18" i="18"/>
  <c r="Q120" i="18"/>
  <c r="I39" i="18"/>
  <c r="K10" i="18"/>
  <c r="O30" i="18"/>
  <c r="G8" i="18"/>
  <c r="G39" i="18"/>
  <c r="I72" i="1" s="1"/>
  <c r="I13" i="18"/>
  <c r="G123" i="18"/>
  <c r="I85" i="1" s="1"/>
  <c r="Q39" i="18"/>
  <c r="V120" i="18"/>
  <c r="Q111" i="18"/>
  <c r="V116" i="18"/>
  <c r="Q123" i="18"/>
  <c r="G120" i="18"/>
  <c r="I84" i="1" s="1"/>
  <c r="O111" i="18"/>
  <c r="V13" i="18"/>
  <c r="O123" i="18"/>
  <c r="M112" i="18"/>
  <c r="M111" i="18" s="1"/>
  <c r="K30" i="18"/>
  <c r="Q13" i="18"/>
  <c r="Q18" i="18"/>
  <c r="K111" i="18"/>
  <c r="O13" i="18"/>
  <c r="I44" i="18"/>
  <c r="G8" i="17"/>
  <c r="Q8" i="17"/>
  <c r="V8" i="17"/>
  <c r="O120" i="16"/>
  <c r="K120" i="16"/>
  <c r="Q120" i="16"/>
  <c r="I25" i="16"/>
  <c r="O71" i="16"/>
  <c r="V146" i="16"/>
  <c r="I120" i="16"/>
  <c r="Q37" i="16"/>
  <c r="M146" i="16"/>
  <c r="Q146" i="16"/>
  <c r="K71" i="16"/>
  <c r="O37" i="16"/>
  <c r="Q71" i="16"/>
  <c r="O146" i="16"/>
  <c r="I71" i="16"/>
  <c r="V71" i="16"/>
  <c r="K37" i="16"/>
  <c r="O20" i="16"/>
  <c r="V8" i="16"/>
  <c r="K25" i="16"/>
  <c r="I37" i="16"/>
  <c r="Q8" i="16"/>
  <c r="V61" i="16"/>
  <c r="Q61" i="16"/>
  <c r="K20" i="16"/>
  <c r="I146" i="16"/>
  <c r="K80" i="16"/>
  <c r="O61" i="16"/>
  <c r="V25" i="16"/>
  <c r="I20" i="16"/>
  <c r="I87" i="16"/>
  <c r="I80" i="16"/>
  <c r="M62" i="16"/>
  <c r="M61" i="16" s="1"/>
  <c r="G20" i="16"/>
  <c r="I93" i="1" s="1"/>
  <c r="V120" i="16"/>
  <c r="V87" i="16"/>
  <c r="M71" i="16"/>
  <c r="I61" i="16"/>
  <c r="Q87" i="16"/>
  <c r="M14" i="16"/>
  <c r="K87" i="16"/>
  <c r="M9" i="16"/>
  <c r="Q25" i="16"/>
  <c r="V20" i="16"/>
  <c r="G14" i="16"/>
  <c r="I82" i="1" s="1"/>
  <c r="K8" i="16"/>
  <c r="O87" i="16"/>
  <c r="V37" i="16"/>
  <c r="K14" i="16"/>
  <c r="O8" i="16"/>
  <c r="O25" i="16"/>
  <c r="Q20" i="16"/>
  <c r="V14" i="16"/>
  <c r="I8" i="16"/>
  <c r="V92" i="14"/>
  <c r="Q8" i="14"/>
  <c r="Q92" i="14"/>
  <c r="O8" i="14"/>
  <c r="O92" i="14"/>
  <c r="V8" i="14"/>
  <c r="K8" i="14"/>
  <c r="I8" i="14"/>
  <c r="I92" i="14"/>
  <c r="M92" i="14"/>
  <c r="V26" i="12"/>
  <c r="F39" i="1"/>
  <c r="F50" i="1" s="1"/>
  <c r="G23" i="1" s="1"/>
  <c r="V75" i="18"/>
  <c r="Q75" i="18"/>
  <c r="O75" i="18"/>
  <c r="K75" i="18"/>
  <c r="I75" i="18"/>
  <c r="F48" i="1"/>
  <c r="G75" i="18"/>
  <c r="I76" i="1" s="1"/>
  <c r="V47" i="18"/>
  <c r="F41" i="1"/>
  <c r="K47" i="18"/>
  <c r="Q47" i="18"/>
  <c r="O47" i="18"/>
  <c r="I47" i="18"/>
  <c r="M109" i="19"/>
  <c r="G90" i="19"/>
  <c r="M18" i="19"/>
  <c r="M10" i="19" s="1"/>
  <c r="G10" i="19"/>
  <c r="M116" i="18"/>
  <c r="M10" i="18"/>
  <c r="M120" i="18"/>
  <c r="M23" i="18"/>
  <c r="M47" i="18"/>
  <c r="M39" i="18"/>
  <c r="M18" i="18"/>
  <c r="M75" i="18"/>
  <c r="M30" i="18"/>
  <c r="M13" i="18"/>
  <c r="G116" i="18"/>
  <c r="I83" i="1" s="1"/>
  <c r="G30" i="18"/>
  <c r="I71" i="1" s="1"/>
  <c r="G23" i="18"/>
  <c r="M46" i="18"/>
  <c r="M44" i="18" s="1"/>
  <c r="G47" i="18"/>
  <c r="AF127" i="18"/>
  <c r="G10" i="18"/>
  <c r="I86" i="1" s="1"/>
  <c r="M8" i="17"/>
  <c r="AF55" i="17"/>
  <c r="G47" i="1" s="1"/>
  <c r="I47" i="1" s="1"/>
  <c r="M25" i="16"/>
  <c r="M8" i="16"/>
  <c r="M120" i="16"/>
  <c r="M87" i="16"/>
  <c r="M80" i="16"/>
  <c r="M20" i="16"/>
  <c r="G146" i="16"/>
  <c r="I112" i="1" s="1"/>
  <c r="G87" i="16"/>
  <c r="I105" i="1" s="1"/>
  <c r="G71" i="16"/>
  <c r="I101" i="1" s="1"/>
  <c r="M49" i="16"/>
  <c r="M37" i="16" s="1"/>
  <c r="AF151" i="16"/>
  <c r="G46" i="1" s="1"/>
  <c r="I46" i="1" s="1"/>
  <c r="G80" i="16"/>
  <c r="I102" i="1" s="1"/>
  <c r="M38" i="15"/>
  <c r="M11" i="15"/>
  <c r="M79" i="15"/>
  <c r="G24" i="15"/>
  <c r="G79" i="15"/>
  <c r="G11" i="15"/>
  <c r="AF88" i="15"/>
  <c r="M61" i="15"/>
  <c r="M59" i="15" s="1"/>
  <c r="M8" i="14"/>
  <c r="AF117" i="14"/>
  <c r="G44" i="1" s="1"/>
  <c r="I44" i="1" s="1"/>
  <c r="G8" i="14"/>
  <c r="G92" i="14"/>
  <c r="I126" i="1" s="1"/>
  <c r="I20" i="1" s="1"/>
  <c r="M59" i="13"/>
  <c r="M77" i="13"/>
  <c r="M131" i="13"/>
  <c r="M111" i="13"/>
  <c r="M8" i="13"/>
  <c r="M100" i="13"/>
  <c r="G111" i="13"/>
  <c r="I111" i="1" s="1"/>
  <c r="G77" i="13"/>
  <c r="I96" i="1" s="1"/>
  <c r="AF174" i="13"/>
  <c r="G43" i="1" s="1"/>
  <c r="I43" i="1" s="1"/>
  <c r="G8" i="13"/>
  <c r="M154" i="12"/>
  <c r="M26" i="12"/>
  <c r="M72" i="12"/>
  <c r="M8" i="12"/>
  <c r="M140" i="12"/>
  <c r="M114" i="12"/>
  <c r="G26" i="12"/>
  <c r="I91" i="1" s="1"/>
  <c r="G123" i="12"/>
  <c r="G8" i="12"/>
  <c r="G105" i="12"/>
  <c r="AF171" i="12"/>
  <c r="G42" i="1" s="1"/>
  <c r="I42" i="1" s="1"/>
  <c r="G114" i="12"/>
  <c r="M152" i="12"/>
  <c r="M149" i="12" s="1"/>
  <c r="G102" i="12"/>
  <c r="M90" i="12"/>
  <c r="I94" i="1" l="1"/>
  <c r="G174" i="13"/>
  <c r="I70" i="1"/>
  <c r="I67" i="1"/>
  <c r="G55" i="17"/>
  <c r="G151" i="16"/>
  <c r="G117" i="14"/>
  <c r="I68" i="1"/>
  <c r="I80" i="1"/>
  <c r="G171" i="12"/>
  <c r="I75" i="1"/>
  <c r="G127" i="18"/>
  <c r="G48" i="1"/>
  <c r="I48" i="1" s="1"/>
  <c r="G41" i="1"/>
  <c r="I41" i="1" s="1"/>
  <c r="G39" i="1"/>
  <c r="G50" i="1" l="1"/>
  <c r="G25" i="1" s="1"/>
  <c r="A27" i="1" s="1"/>
  <c r="I39" i="1"/>
  <c r="I50" i="1" s="1"/>
  <c r="I16" i="1"/>
  <c r="I21" i="1" s="1"/>
  <c r="I128" i="1"/>
  <c r="J127" i="1" l="1"/>
  <c r="J72" i="1"/>
  <c r="J124" i="1"/>
  <c r="J77" i="1"/>
  <c r="J110" i="1"/>
  <c r="J118" i="1"/>
  <c r="J123" i="1"/>
  <c r="J105" i="1"/>
  <c r="J121" i="1"/>
  <c r="J92" i="1"/>
  <c r="J99" i="1"/>
  <c r="J104" i="1"/>
  <c r="J84" i="1"/>
  <c r="J112" i="1"/>
  <c r="J115" i="1"/>
  <c r="J89" i="1"/>
  <c r="J126" i="1"/>
  <c r="J87" i="1"/>
  <c r="J86" i="1"/>
  <c r="J106" i="1"/>
  <c r="J125" i="1"/>
  <c r="J116" i="1"/>
  <c r="J74" i="1"/>
  <c r="J120" i="1"/>
  <c r="J94" i="1"/>
  <c r="J85" i="1"/>
  <c r="J71" i="1"/>
  <c r="J81" i="1"/>
  <c r="J108" i="1"/>
  <c r="J97" i="1"/>
  <c r="J80" i="1"/>
  <c r="J103" i="1"/>
  <c r="J91" i="1"/>
  <c r="J70" i="1"/>
  <c r="J114" i="1"/>
  <c r="J107" i="1"/>
  <c r="J95" i="1"/>
  <c r="J75" i="1"/>
  <c r="J82" i="1"/>
  <c r="J93" i="1"/>
  <c r="J83" i="1"/>
  <c r="J113" i="1"/>
  <c r="J96" i="1"/>
  <c r="J102" i="1"/>
  <c r="J119" i="1"/>
  <c r="J122" i="1"/>
  <c r="J76" i="1"/>
  <c r="J78" i="1"/>
  <c r="J73" i="1"/>
  <c r="J79" i="1"/>
  <c r="J109" i="1"/>
  <c r="J88" i="1"/>
  <c r="J101" i="1"/>
  <c r="J100" i="1"/>
  <c r="J98" i="1"/>
  <c r="J68" i="1"/>
  <c r="J69" i="1"/>
  <c r="J67" i="1"/>
  <c r="J117" i="1"/>
  <c r="J111" i="1"/>
  <c r="J90" i="1"/>
  <c r="J49" i="1"/>
  <c r="J44" i="1"/>
  <c r="J43" i="1"/>
  <c r="J48" i="1"/>
  <c r="J42" i="1"/>
  <c r="J41" i="1"/>
  <c r="J46" i="1"/>
  <c r="J47" i="1"/>
  <c r="J39" i="1"/>
  <c r="J50" i="1" s="1"/>
  <c r="J45" i="1"/>
  <c r="G28" i="1"/>
  <c r="G27" i="1" s="1"/>
  <c r="G29" i="1" s="1"/>
  <c r="A28" i="1"/>
  <c r="J1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CD6D86A4-42D3-4D81-95C8-F047B309F4D3}">
      <text>
        <r>
          <rPr>
            <sz val="9"/>
            <color indexed="81"/>
            <rFont val="Tahoma"/>
            <family val="2"/>
            <charset val="238"/>
          </rPr>
          <t>Jedná se o informaci, zda se jedná o položku, která je do rozpočtu zadána z cenové soustavy RTS, nebo vlastní.</t>
        </r>
      </text>
    </comment>
    <comment ref="T6" authorId="0" shapeId="0" xr:uid="{93901F0E-BBF0-4789-9080-C5EF2873FCCC}">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8E2432CE-42BC-4378-9578-2B7E3B274FE8}">
      <text>
        <r>
          <rPr>
            <sz val="9"/>
            <color indexed="81"/>
            <rFont val="Tahoma"/>
            <family val="2"/>
            <charset val="238"/>
          </rPr>
          <t>Jedná se o informaci, zda se jedná o položku, která je do rozpočtu zadána z cenové soustavy RTS, nebo vlastní.</t>
        </r>
      </text>
    </comment>
    <comment ref="T6" authorId="0" shapeId="0" xr:uid="{31807A2A-D920-4567-B6B2-984DFA114318}">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E7CE8BDA-6286-4C20-9058-3FEA4304462F}">
      <text>
        <r>
          <rPr>
            <sz val="9"/>
            <color indexed="81"/>
            <rFont val="Tahoma"/>
            <family val="2"/>
            <charset val="238"/>
          </rPr>
          <t>Jedná se o informaci, zda se jedná o položku, která je do rozpočtu zadána z cenové soustavy RTS, nebo vlastní.</t>
        </r>
      </text>
    </comment>
    <comment ref="T6" authorId="0" shapeId="0" xr:uid="{D9AEA933-8AC0-4326-8181-1094963EE39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8ED4902C-32CC-46AE-9669-4E920FD772D0}">
      <text>
        <r>
          <rPr>
            <sz val="9"/>
            <color indexed="81"/>
            <rFont val="Tahoma"/>
            <family val="2"/>
            <charset val="238"/>
          </rPr>
          <t>Jedná se o informaci, zda se jedná o položku, která je do rozpočtu zadána z cenové soustavy RTS, nebo vlastní.</t>
        </r>
      </text>
    </comment>
    <comment ref="T6" authorId="0" shapeId="0" xr:uid="{534E2CD7-8EAB-4136-A1A7-16300E0AFA26}">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6C0EB323-0302-47E8-AD40-AC467383422D}">
      <text>
        <r>
          <rPr>
            <sz val="9"/>
            <color indexed="81"/>
            <rFont val="Tahoma"/>
            <family val="2"/>
            <charset val="238"/>
          </rPr>
          <t>Jedná se o informaci, zda se jedná o položku, která je do rozpočtu zadána z cenové soustavy RTS, nebo vlastní.</t>
        </r>
      </text>
    </comment>
    <comment ref="T6" authorId="0" shapeId="0" xr:uid="{901D1B02-BD49-4F5C-9F00-96E0A7B82EA9}">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B98D617F-3F72-4C7F-927A-8E8DF8CD7DBD}">
      <text>
        <r>
          <rPr>
            <sz val="9"/>
            <color indexed="81"/>
            <rFont val="Tahoma"/>
            <family val="2"/>
            <charset val="238"/>
          </rPr>
          <t>Jedná se o informaci, zda se jedná o položku, která je do rozpočtu zadána z cenové soustavy RTS, nebo vlastní.</t>
        </r>
      </text>
    </comment>
    <comment ref="T6" authorId="0" shapeId="0" xr:uid="{21C9AAFA-3BDA-418C-A6F6-2BB64AA538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B6FCD1A9-BB88-4E93-BD78-FF6750F1EA2F}">
      <text>
        <r>
          <rPr>
            <sz val="9"/>
            <color indexed="81"/>
            <rFont val="Tahoma"/>
            <family val="2"/>
            <charset val="238"/>
          </rPr>
          <t>Jedná se o informaci, zda se jedná o položku, která je do rozpočtu zadána z cenové soustavy RTS, nebo vlastní.</t>
        </r>
      </text>
    </comment>
    <comment ref="T6" authorId="0" shapeId="0" xr:uid="{3AC7795C-36E6-4742-92B2-B601178E5E9D}">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Stanislav Novacek</author>
  </authors>
  <commentList>
    <comment ref="S6" authorId="0" shapeId="0" xr:uid="{EC119045-121F-45C9-99B0-96816484877B}">
      <text>
        <r>
          <rPr>
            <sz val="9"/>
            <color indexed="81"/>
            <rFont val="Tahoma"/>
            <family val="2"/>
            <charset val="238"/>
          </rPr>
          <t>Jedná se o informaci, zda se jedná o položku, která je do rozpočtu zadána z cenové soustavy RTS, nebo vlastní.</t>
        </r>
      </text>
    </comment>
    <comment ref="T6" authorId="0" shapeId="0" xr:uid="{BB941056-D1A3-44C5-A70B-82B88567B12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<sst xmlns="http://schemas.openxmlformats.org/spreadsheetml/2006/main" count="6572" uniqueCount="1444">
  <si>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</si>
  <si>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</si>
  <si>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</si>
  <si>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</si>
  <si>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</si>
  <si>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</si>
  <si>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</si>
  <si>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</si>
  <si>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</si>
  <si>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</si>
  <si>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</si>
  <si>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</si>
  <si>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</si>
  <si>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</si>
  <si>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</si>
  <si>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</si>
  <si>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</si>
  <si>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</si>
  <si>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</si>
  <si>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</si>
  <si>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</si>
  <si>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</si>
  <si>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</si>
  <si>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</si>
  <si>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</si>
  <si>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</si>
  <si>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</si>
  <si>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</si>
  <si>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</si>
  <si>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</si>
  <si>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</si>
  <si>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</si>
  <si>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</si>
  <si>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</si>
  <si>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</si>
  <si>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</si>
  <si>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</si>
  <si>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</si>
  <si>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</si>
  <si>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</si>
  <si>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</si>
  <si>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</si>
  <si>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</si>
  <si>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2424-003</t>
  </si>
  <si>
    <t>Nemocnice Třebíč, pavilon U</t>
  </si>
  <si>
    <t>Kraj Vysočina</t>
  </si>
  <si>
    <t>Žižkova 1882/57</t>
  </si>
  <si>
    <t>Jihlava</t>
  </si>
  <si>
    <t>58601</t>
  </si>
  <si>
    <t>70890749</t>
  </si>
  <si>
    <t>CZ70890749</t>
  </si>
  <si>
    <t>Delta Projektconsult s. r. o.</t>
  </si>
  <si>
    <t>Komenského nám. 1342/7</t>
  </si>
  <si>
    <t>Třebíč</t>
  </si>
  <si>
    <t>67401</t>
  </si>
  <si>
    <t>25543717</t>
  </si>
  <si>
    <t>Stavba</t>
  </si>
  <si>
    <t>Stavební objekt</t>
  </si>
  <si>
    <t>SO 01</t>
  </si>
  <si>
    <t>Rekonstrukce pavilonu U</t>
  </si>
  <si>
    <t>100</t>
  </si>
  <si>
    <t>Stavební práce</t>
  </si>
  <si>
    <t>101</t>
  </si>
  <si>
    <t>Vzduchotechnika</t>
  </si>
  <si>
    <t>102</t>
  </si>
  <si>
    <t>ZTI</t>
  </si>
  <si>
    <t>103</t>
  </si>
  <si>
    <t>Vytápění</t>
  </si>
  <si>
    <t>104</t>
  </si>
  <si>
    <t>Slaboproud</t>
  </si>
  <si>
    <t>105</t>
  </si>
  <si>
    <t>Silnoproud - NN</t>
  </si>
  <si>
    <t>106</t>
  </si>
  <si>
    <t>MaR</t>
  </si>
  <si>
    <t>99</t>
  </si>
  <si>
    <t>Bourací práce</t>
  </si>
  <si>
    <t>Celkem za stavbu</t>
  </si>
  <si>
    <t>CZK</t>
  </si>
  <si>
    <t>#POPS</t>
  </si>
  <si>
    <t>Popis stavby: 2424-003 - Nemocnice Třebíč, pavilon U</t>
  </si>
  <si>
    <t>#POPO</t>
  </si>
  <si>
    <t>Popis objektu: SO 01 - Rekonstrukce pavilonu U</t>
  </si>
  <si>
    <t>#POPR</t>
  </si>
  <si>
    <t>Popis rozpočtu: 100 - Stavební práce</t>
  </si>
  <si>
    <t>Popis rozpočtu: 101 - Vzduchotechnika</t>
  </si>
  <si>
    <t>Popis rozpočtu: 102 - ZTI</t>
  </si>
  <si>
    <t>Popis rozpočtu: 103 - Vytápění</t>
  </si>
  <si>
    <t>Popis rozpočtu: 104 - Slaboproud</t>
  </si>
  <si>
    <t>Popis rozpočtu: 105 - Silnoproud - NN</t>
  </si>
  <si>
    <t>Popis rozpočtu: 106 - MaR</t>
  </si>
  <si>
    <t>Popis rozpočtu: 99 - Bourací práce</t>
  </si>
  <si>
    <t>Rekapitulace dílů</t>
  </si>
  <si>
    <t>Typ dílu</t>
  </si>
  <si>
    <t>10</t>
  </si>
  <si>
    <t>Silnoproud</t>
  </si>
  <si>
    <t>ZDRAVOTNĚ TECHNICKÉ INSTALACE</t>
  </si>
  <si>
    <t>Zásuvky a krabice</t>
  </si>
  <si>
    <t>110</t>
  </si>
  <si>
    <t>Systém technologie</t>
  </si>
  <si>
    <t>120</t>
  </si>
  <si>
    <t>Periferie vstupní</t>
  </si>
  <si>
    <t>130</t>
  </si>
  <si>
    <t>Periferie výstupní</t>
  </si>
  <si>
    <t>140</t>
  </si>
  <si>
    <t>Rozvaděč</t>
  </si>
  <si>
    <t>15</t>
  </si>
  <si>
    <t>Vytápění - zdroj tepla</t>
  </si>
  <si>
    <t>150</t>
  </si>
  <si>
    <t>Montážní materiál</t>
  </si>
  <si>
    <t>160</t>
  </si>
  <si>
    <t>Elektromontážní práce</t>
  </si>
  <si>
    <t>170</t>
  </si>
  <si>
    <t>Uvedení do provozu</t>
  </si>
  <si>
    <t>180</t>
  </si>
  <si>
    <t>Software DDC - práce</t>
  </si>
  <si>
    <t>190</t>
  </si>
  <si>
    <t>Revize, zkoušky, odborné prohlídky</t>
  </si>
  <si>
    <t>2</t>
  </si>
  <si>
    <t>Základy a zvláštní zakládání</t>
  </si>
  <si>
    <t>20</t>
  </si>
  <si>
    <t>OCHLAZOVÁNÍ VYŠETŘOVEN A SESTEREN</t>
  </si>
  <si>
    <t>200</t>
  </si>
  <si>
    <t>Datové rozvody</t>
  </si>
  <si>
    <t>Ostatní služby</t>
  </si>
  <si>
    <t>210</t>
  </si>
  <si>
    <t>Inženýring</t>
  </si>
  <si>
    <t>220</t>
  </si>
  <si>
    <t>Projekční práce</t>
  </si>
  <si>
    <t>230</t>
  </si>
  <si>
    <t>Monitorovací systém BMS - Revize, zkoušky, odborné prohlídky</t>
  </si>
  <si>
    <t>240</t>
  </si>
  <si>
    <t>Monitorovací systém BMS - Vizualizace</t>
  </si>
  <si>
    <t>25</t>
  </si>
  <si>
    <t>Vytápění - směšovací okruhy VZT - ohřev D+M</t>
  </si>
  <si>
    <t>250</t>
  </si>
  <si>
    <t>Monitorovací systém BMS - Software dispečinku - práce</t>
  </si>
  <si>
    <t>3</t>
  </si>
  <si>
    <t>Svislé a kompletní konstrukce</t>
  </si>
  <si>
    <t>342</t>
  </si>
  <si>
    <t>Stěny a příčky montované lehké</t>
  </si>
  <si>
    <t>35</t>
  </si>
  <si>
    <t>Vytápění - směšovací okruhy VZT - chlazení - D+M</t>
  </si>
  <si>
    <t>350</t>
  </si>
  <si>
    <t>Kamerový systém</t>
  </si>
  <si>
    <t>3a</t>
  </si>
  <si>
    <t>VĚTRÁNÍ VYŠETŘOVEN</t>
  </si>
  <si>
    <t>3b</t>
  </si>
  <si>
    <t>VĚTRÁNÍ HYGIENICKÉHO ZÁZEMÍ, SKLADU ROZTOKŮ CAPD</t>
  </si>
  <si>
    <t>4</t>
  </si>
  <si>
    <t>VĚTRÁNÍ CHODEB A POMOCNÝCH PROSTOR</t>
  </si>
  <si>
    <t>400</t>
  </si>
  <si>
    <t>Elektrická požární signalizace</t>
  </si>
  <si>
    <t>45</t>
  </si>
  <si>
    <t>Vytápění - okruh ÚT D+M</t>
  </si>
  <si>
    <t>450</t>
  </si>
  <si>
    <t>Evakuační rozhlas</t>
  </si>
  <si>
    <t>500</t>
  </si>
  <si>
    <t>Přístupový systém</t>
  </si>
  <si>
    <t>550</t>
  </si>
  <si>
    <t>Vyvolávací systém</t>
  </si>
  <si>
    <t>600</t>
  </si>
  <si>
    <t>Nouzové volání</t>
  </si>
  <si>
    <t>63</t>
  </si>
  <si>
    <t>Podlahy a podlahové konstrukce</t>
  </si>
  <si>
    <t>64</t>
  </si>
  <si>
    <t>Výplně otvorů</t>
  </si>
  <si>
    <t>650</t>
  </si>
  <si>
    <t>Kabeláže a ostatní materiál</t>
  </si>
  <si>
    <t>8</t>
  </si>
  <si>
    <t>ODVĚTRÁNÍ HYGIENICKÉHO ZÁZEMÍ</t>
  </si>
  <si>
    <t>95</t>
  </si>
  <si>
    <t>Dokončovací konstrukce na pozemních stavbách</t>
  </si>
  <si>
    <t>96</t>
  </si>
  <si>
    <t>Bourání konstrukcí</t>
  </si>
  <si>
    <t>98</t>
  </si>
  <si>
    <t>Zkoušky</t>
  </si>
  <si>
    <t>Bourací práce vč. odvozu a likvidace</t>
  </si>
  <si>
    <t>Demontáž včetně odvozu a likvidace</t>
  </si>
  <si>
    <t>Demontáže</t>
  </si>
  <si>
    <t>Staveništní přesun hmot</t>
  </si>
  <si>
    <t>713</t>
  </si>
  <si>
    <t>Izolace tepelné</t>
  </si>
  <si>
    <t>762</t>
  </si>
  <si>
    <t>Konstrukce tesařské</t>
  </si>
  <si>
    <t>763</t>
  </si>
  <si>
    <t>Dřevostavby</t>
  </si>
  <si>
    <t>767</t>
  </si>
  <si>
    <t>Konstrukce zámečnické</t>
  </si>
  <si>
    <t>771</t>
  </si>
  <si>
    <t>Podlahy z dlaždic a obklady</t>
  </si>
  <si>
    <t>776</t>
  </si>
  <si>
    <t>Podlahy povlakové</t>
  </si>
  <si>
    <t>781</t>
  </si>
  <si>
    <t>Obklady keramické</t>
  </si>
  <si>
    <t>784</t>
  </si>
  <si>
    <t>Malby</t>
  </si>
  <si>
    <t>D96</t>
  </si>
  <si>
    <t>Přesuny suti a vybouraných hmot</t>
  </si>
  <si>
    <t>PSU</t>
  </si>
  <si>
    <t>VN</t>
  </si>
  <si>
    <t>ON</t>
  </si>
  <si>
    <t>Ostatní montáže a instalační práce</t>
  </si>
  <si>
    <t>VŠEOBECNÉ KONSTRUKCE A PRÁCE</t>
  </si>
  <si>
    <t>Všeobecné konstrukce a práce D+M</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</si>
  <si>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</si>
  <si>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</si>
  <si>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</si>
  <si>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</si>
  <si>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</si>
  <si>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</si>
  <si>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</si>
  <si>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</si>
  <si>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</si>
  <si>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</si>
  <si>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</si>
  <si>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</si>
  <si>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</si>
  <si>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</si>
  <si>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</si>
  <si>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</si>
  <si>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</si>
  <si>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</si>
  <si>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</si>
  <si>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</si>
  <si>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</si>
  <si>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</si>
  <si>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</si>
  <si>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</si>
  <si>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</si>
  <si>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</si>
  <si>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</si>
  <si>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</si>
  <si>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</si>
  <si>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273322611R00</t>
  </si>
  <si>
    <t>Beton základových desek železový odolný proti chemicky agresivnímu prostředí třídy C 30/37 XA3</t>
  </si>
  <si>
    <t>m3</t>
  </si>
  <si>
    <t>801-1</t>
  </si>
  <si>
    <t>RTS 24/ I</t>
  </si>
  <si>
    <t>Práce</t>
  </si>
  <si>
    <t>Běžná</t>
  </si>
  <si>
    <t>POL1_</t>
  </si>
  <si>
    <t>bez dodávky a uložení výztuže</t>
  </si>
  <si>
    <t>SPI</t>
  </si>
  <si>
    <t>ZK1 : 1,55*0,3</t>
  </si>
  <si>
    <t>VV</t>
  </si>
  <si>
    <t>273351215R00</t>
  </si>
  <si>
    <t>Bednění stěn základových desek zřízení</t>
  </si>
  <si>
    <t>m2</t>
  </si>
  <si>
    <t>svislé nebo šikmé (odkloněné) , půdorysně přímé nebo zalomené, stěn základových desek ve volných nebo zapažených jámách, rýhách, šachtách, včetně případných vzpěr,</t>
  </si>
  <si>
    <t>ZK1 : (1,5+1,5+1,03+1,03)*0,3</t>
  </si>
  <si>
    <t>273351216R00</t>
  </si>
  <si>
    <t>Bednění stěn základových desek odstranění</t>
  </si>
  <si>
    <t>Včetně očištění, vytřídění a uložení bednicího materiálu.</t>
  </si>
  <si>
    <t>POP</t>
  </si>
  <si>
    <t>273361921RT4</t>
  </si>
  <si>
    <t>Uložení výztuže základových desek ze svařovaných sítí průměr drátu 6 mm, velikost oka 100/100 mm</t>
  </si>
  <si>
    <t>t</t>
  </si>
  <si>
    <t>včetně distančních prvků</t>
  </si>
  <si>
    <t>ZK1 : 1,55*0,00444</t>
  </si>
  <si>
    <t>346244371RT2</t>
  </si>
  <si>
    <t>Zazdívka rýh, potrubí, nik (výklenků) nebo kapes tloušťka 140 mm</t>
  </si>
  <si>
    <t>z jakéhokoliv druhu pálených cihel, s pomocným lešením výšky do 1,9 m a pro zatížení do 1,5 kPa.</t>
  </si>
  <si>
    <t>S14 : 1,02</t>
  </si>
  <si>
    <t>342013121R00</t>
  </si>
  <si>
    <t>Příčky z desek sádrokartonových dvojité opláštění, jednoduchá konstrukce CW 50  tloušťka příčky 100 mm, desky standard, tloušťky 12,5 mm, tloušťka izolace 50 mm, požární odolnost EI 60</t>
  </si>
  <si>
    <t>zřízení nosné konstrukce příčky, vložení tepelné izolace tl. do 5 cm, montáž desek, tmelení spár Q2 a úprava rohů. Včetně dodávek materiálu.</t>
  </si>
  <si>
    <t>S9 : 390,21</t>
  </si>
  <si>
    <t>342013123R00</t>
  </si>
  <si>
    <t>Příčky z desek sádrokartonových dvojité opláštění, jednoduchá konstrukce CW 50  tloušťka příčky 100 mm, desky impregnované, tloušťky 12,5 mm, tloušťka izolace 50 mm, požární odolnost EI 60</t>
  </si>
  <si>
    <t>S8 : 303,28</t>
  </si>
  <si>
    <t>342013223RT2</t>
  </si>
  <si>
    <t>Příčky z desek sádrokartonových dvojité opláštění, jednoduchá konstrukce CW 75 tloušťka příčky 125 mm, desky impregnované, tloušťky12,5 mm, tloušťka izolace 60 mm, požární odolnost EI 60</t>
  </si>
  <si>
    <t>S4 : 75,91</t>
  </si>
  <si>
    <t>342013322RT1</t>
  </si>
  <si>
    <t>Příčky z desek sádrokartonových dvojité opláštění, jednoduchá konstrukce CW 100 tloušťka příčky 150 mm, desky protipožární, tloušťky 12,5 mm, tloušťka izolace 40 mm, požární odolnost EI 90</t>
  </si>
  <si>
    <t>S7 : 33,35</t>
  </si>
  <si>
    <t>342013324RT1</t>
  </si>
  <si>
    <t>Příčky z desek sádrokartonových dvojité opláštění, jednoduchá konstrukce CW 100 tloušťka příčky 150 mm, desky protipožární impregnované, tloušťky 12,5 mm, tloušťka izolace 40 mm, požární odolnost EI 90</t>
  </si>
  <si>
    <t>S13 : 19,02</t>
  </si>
  <si>
    <t>342017223R00</t>
  </si>
  <si>
    <t>Příčky z desek sádrokartonových instalační příčky, dvojitá ocelová konstrukce CW 75, 2x opláštění tloušťka příčky od 205 mm, desky impregnované, tloušťky 12,5 mm, tloušťka izolace 80+80 mm, požární odolnost EI 60</t>
  </si>
  <si>
    <t>S11 : 36,69</t>
  </si>
  <si>
    <t>S10 : 3,75</t>
  </si>
  <si>
    <t>342032342R00</t>
  </si>
  <si>
    <t>Příčky opláštěné sádrovláknitými deskami  dvojité opláštění,dvojitá ocelová konstrukce CW, kotvení do prvního opláštění tl. příčky 205 mm, CW 75, tl. sádrovláknitých desek 12,5 mm, tl. izolace 60 mm, požární odolnost EI 90</t>
  </si>
  <si>
    <t>S12 : 3,35</t>
  </si>
  <si>
    <t>347016211R00</t>
  </si>
  <si>
    <t>Předstěny opláštěné sádrokartonovými deskami volně stojící, bez izolace 1x nosná ocelová konstrukce CW 50, dvojité opláštění, desky standard, tloušťky 12,5 mm, tloušťka stěny 75 mm, požární odolnost EI 45</t>
  </si>
  <si>
    <t>- nezbytné úpravy desek na příslušný rozměr</t>
  </si>
  <si>
    <t>- úpravy rohů, koutů a hran konstrukcí ze sádrokartonu</t>
  </si>
  <si>
    <t>- standardního tmelení Q2, to je: základní tmelení Q1+ dodatečné tmelení (tmelení najemno) a případné přebroušení.</t>
  </si>
  <si>
    <t>S6 : 8,75</t>
  </si>
  <si>
    <t>347016213R00</t>
  </si>
  <si>
    <t>Předstěny opláštěné sádrokartonovými deskami volně stojící, bez izolace 1x nosná ocelová konstrukce CW 50, dvojité opláštění, desky impregnované, tloušťky 12,5 mm, tloušťka stěny 75 mm, požární odolnost EI 45</t>
  </si>
  <si>
    <t>S5 : 87,52</t>
  </si>
  <si>
    <t>WC1</t>
  </si>
  <si>
    <t>WC příčky z HPL desek tl. 25 mm vč.dveří - kompletní dodávka a montáž</t>
  </si>
  <si>
    <t xml:space="preserve">m2    </t>
  </si>
  <si>
    <t>Vlastní</t>
  </si>
  <si>
    <t>Indiv</t>
  </si>
  <si>
    <t>Položka je uvažována jako kompletní dodávka a montáž vč. dveří 700/2000 mm Levé 7 kusů, Pravé 4kusy, lešení, přesunů hmot atd.</t>
  </si>
  <si>
    <t>WC1 : 15,40</t>
  </si>
  <si>
    <t>632418110RT1</t>
  </si>
  <si>
    <t>Potěr ze suchých směsí samonivelační stěrka na bázi síranu vápenatého, tloušťky 10 mm, včetně penetrace</t>
  </si>
  <si>
    <t>s rozprostřením a uhlazením</t>
  </si>
  <si>
    <t>S2 : 526,41</t>
  </si>
  <si>
    <t>S3 : 106,32</t>
  </si>
  <si>
    <t>632441047RT1</t>
  </si>
  <si>
    <t>Potěr litý anhydritový anhydritový, pevnost v tlaku 20 MPa, pokládaná plocha do 500 m2, tloušťka 60 mm</t>
  </si>
  <si>
    <t>dovoz směsi, doprava pomocí šnekového čerpadla, lití hadicí na plochu, dvojí (křížem vedené) rozvlnění hrazdami</t>
  </si>
  <si>
    <t>64_H1_2</t>
  </si>
  <si>
    <t>D+M vnitřní prosklenné příčky se skrytými Al profily vč. dveří dle specifikace uvedených v PD</t>
  </si>
  <si>
    <t>H1A : 3,6*3</t>
  </si>
  <si>
    <t>H1B : 3,6*3</t>
  </si>
  <si>
    <t>H2A : 4,09*3*3</t>
  </si>
  <si>
    <t>H2B : 4,09*3*3</t>
  </si>
  <si>
    <t>64_H3</t>
  </si>
  <si>
    <t>D+M vnitřní prosklenné příčky se skrytými Al profily vč. dveří, požární odolnost EI 45 DP1, dle specifikace uvedených v PD</t>
  </si>
  <si>
    <t>H3 : 5,38*3,65</t>
  </si>
  <si>
    <t>64_H4_5</t>
  </si>
  <si>
    <t>D+M vnitřní prosklenné stěny z Al profilů vč. dveří dle specifikace uvedených v PD</t>
  </si>
  <si>
    <t>H4A : 1,2*2,7</t>
  </si>
  <si>
    <t>H4B : 1,2*2,7*6</t>
  </si>
  <si>
    <t>H5A : 1,2*3</t>
  </si>
  <si>
    <t>64_H6_7</t>
  </si>
  <si>
    <t>H6A : 1,2*3</t>
  </si>
  <si>
    <t>H6B : 1,2*3</t>
  </si>
  <si>
    <t>H7A : 1,2*2,7*5</t>
  </si>
  <si>
    <t>64_T1A</t>
  </si>
  <si>
    <t>D+M vnitř. dřevěných dveří plných s CPL úpravou RAL 7016 rozměr 900/2020 mm, vč. ocel. zárubně HSE a kování dle specifikace</t>
  </si>
  <si>
    <t>kus</t>
  </si>
  <si>
    <t>64_T1B</t>
  </si>
  <si>
    <t>D+M vnitř. dřevěných dveří plných s CPL úpravou RAL 7016 rozměr 900/2020 mm, mřížka 500x80mm, vč. ocel. zárubně HSE a kování dle specifikace</t>
  </si>
  <si>
    <t>64_T2A</t>
  </si>
  <si>
    <t>D+M vnitř. dřevěných dveří plných s CPL úpravou RAL 7016 rozměr 800/2020 mm, vč. ocel. zárubně HSE a kování dle specifikace</t>
  </si>
  <si>
    <t>64_T2B</t>
  </si>
  <si>
    <t>D+M vnitř. dřevěných dveří plných s CPL úpravou RAL 7016 rozměr 800/2020 mm, mřížka 500x80mm, vč. ocel. zárubně HSE a kování dle specifikace</t>
  </si>
  <si>
    <t>64_T3</t>
  </si>
  <si>
    <t>D+M vnitř. dřevěných dveří plných s CPL úpravou RAL 7016 rozměr 700/2020 mm, mřížka 500x80mm, vč. ocel. zárubně HSE a kování dle specifikace dle PD</t>
  </si>
  <si>
    <t>64_T4</t>
  </si>
  <si>
    <t>D+M vnitř. dřevěných zásuvných plných dveří  s CPL úpravou RAL 7016 rozměr 800/2020 mm, vč. ocel. zárubně HSE a kování dle specifikace dle PD</t>
  </si>
  <si>
    <t>64_T5</t>
  </si>
  <si>
    <t>D+M vnitř. ocelových dveří plných 800/2020 mm, s požární odolností EW 30DP1, RAL 7016, vč. ocel. zárubně HSE a kování dle specifikace</t>
  </si>
  <si>
    <t>64_T6</t>
  </si>
  <si>
    <t>D+M vnitř. dřevěných dveří plných s CPL úpravou 900/2020 mm, s požární odolností EW 30DP3+C, RAL 7016 vč. ocel. zárubně HSE a kování dle specifikace</t>
  </si>
  <si>
    <t>64_T7</t>
  </si>
  <si>
    <t>D+M vnitř. dřevěných dveří plných s CPL úpravou 700/2020 mm, s požární odolností EW 30DP3+C, RAL 7016 vč. ocel. zárubně HSE a kování dle specifikace</t>
  </si>
  <si>
    <t>965048515R00</t>
  </si>
  <si>
    <t>Broušení betonového povrchu do tloušťky 5 mm</t>
  </si>
  <si>
    <t>801-3</t>
  </si>
  <si>
    <t>S1 : 54,76</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</si>
  <si>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</si>
  <si>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</si>
  <si>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</si>
  <si>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</si>
  <si>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</si>
  <si>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713121111RT1</t>
  </si>
  <si>
    <t>Montáž tepelné izolace podlah  jednovrstvá, bez dodávky materiálu</t>
  </si>
  <si>
    <t>800-713</t>
  </si>
  <si>
    <t>713191100RT9</t>
  </si>
  <si>
    <t>Izolace tepelné běžných konstrukcí - doplňky položení separační fólie, včetně dodávky PE fólie</t>
  </si>
  <si>
    <t>28375705R</t>
  </si>
  <si>
    <t>Výrobek izolační pro budovy z pěnového polystyrenu (EPS) tvar: deska; OH = 25 kg/m3; lambda = 0,035 W/(m.K); pevnost v tlaku CS 150 kPa</t>
  </si>
  <si>
    <t>SPCM</t>
  </si>
  <si>
    <t>Specifikace</t>
  </si>
  <si>
    <t>POL3_</t>
  </si>
  <si>
    <t>S3 : 106,32*0,06</t>
  </si>
  <si>
    <t>998713101R00</t>
  </si>
  <si>
    <t>Přesun hmot pro izolace tepelné v objektech výšky do 6 m</t>
  </si>
  <si>
    <t>50 m vodorovně</t>
  </si>
  <si>
    <t>767586101RT1</t>
  </si>
  <si>
    <t xml:space="preserve">Montáž podhledů lamelových a kazetových Podhledy nosný rošt pro podhledy  rošt pro rovnou, částečně zapuštěnou a poloskrytou hranu desek, v modulu 600 x 600 mm,  </t>
  </si>
  <si>
    <t>800-767</t>
  </si>
  <si>
    <t>Dodávka a montáž hlavního profilu, příčných profilů, obvodového profilu a zavěšovacího prvku.</t>
  </si>
  <si>
    <t>PD1 : 952,73</t>
  </si>
  <si>
    <t>767586206RT1</t>
  </si>
  <si>
    <t>Montáž podhledů lamelových a kazetových Podhledy podhled minerální, se skrytou hranou</t>
  </si>
  <si>
    <t>Dodávka a montáž kazet.</t>
  </si>
  <si>
    <t>998767102R00</t>
  </si>
  <si>
    <t>Přesun hmot pro kovové stavební doplňk. konstrukce v objektech výšky do 12 m</t>
  </si>
  <si>
    <t>771101101R00</t>
  </si>
  <si>
    <t xml:space="preserve">Příprava podkladu pod dlažby vysávání podkladů pod keramickou dlažbu průmyslovým vysavačem </t>
  </si>
  <si>
    <t>800-771</t>
  </si>
  <si>
    <t>771101210RT1</t>
  </si>
  <si>
    <t>Příprava podkladu pod dlažby penetrace podkladu pod dlažby</t>
  </si>
  <si>
    <t>771575109RT5</t>
  </si>
  <si>
    <t>Montáž podlah z dlaždic keramických 300 x 300 mm, režných nebo glazovaných, hladkých, kladených do flexibilního tmele</t>
  </si>
  <si>
    <t>59764231R</t>
  </si>
  <si>
    <t>Dlažba keramická bez glazury (UGL); tl. = 9,0 mm; a = 298 mm; b = 298 mm; nasákavost = 0,5 %; protiskluznost: R11; povrch: reliéfní, matný; barva: šedá</t>
  </si>
  <si>
    <t>998771102R00</t>
  </si>
  <si>
    <t>Přesun hmot pro podlahy z dlaždic v objektech výšky do 12 m</t>
  </si>
  <si>
    <t>776521100RU2</t>
  </si>
  <si>
    <t>Lepení povlakových podlah z plastů  Lepení povlakových podlah z plastů - pásy z PVC, montáž včetně dodávky podlahoviny, tl. 2,0 mm</t>
  </si>
  <si>
    <t>800-775</t>
  </si>
  <si>
    <t>998776102R00</t>
  </si>
  <si>
    <t>Přesun hmot pro podlahy povlakové v objektech výšky do 12 m</t>
  </si>
  <si>
    <t>vodorovně do 50 m</t>
  </si>
  <si>
    <t>781101210RT1</t>
  </si>
  <si>
    <t>Příprava podkladu pod obklady penetrace podkladu pod obklady</t>
  </si>
  <si>
    <t>včetně dodávky materiálu.</t>
  </si>
  <si>
    <t>PÚ2 : 238,15</t>
  </si>
  <si>
    <t>781475114RT1</t>
  </si>
  <si>
    <t>Montáž obkladů vnitřních z dlaždic keramických 200 x 200 mm,  , kladených do flexibilního tmele</t>
  </si>
  <si>
    <t>597813620R</t>
  </si>
  <si>
    <t>Obklad keramický typ: běžný; s glazurou (GL); tl. = 6,5 mm; a = 198 mm; b = 198 mm; povrch: hladký, matný; barva: šedá</t>
  </si>
  <si>
    <t>998781102R00</t>
  </si>
  <si>
    <t>Přesun hmot pro obklady keramické v objektech výšky do 12 m</t>
  </si>
  <si>
    <t>784161401R00</t>
  </si>
  <si>
    <t>Příprava povrchu Penetrace (napouštění) podkladu disperzní, jednonásobná</t>
  </si>
  <si>
    <t>800-784</t>
  </si>
  <si>
    <t>PÚ1 : 1351,75</t>
  </si>
  <si>
    <t>784165512R00</t>
  </si>
  <si>
    <t>Malby z malířských směsí otěruvzdorných,  , bělost 93 %, dvojnásobné</t>
  </si>
  <si>
    <t>VRN1</t>
  </si>
  <si>
    <t>Přenosné hasící přístroje - provední kontroly stávajích hasících přístrojů dle PBŘ, přemístění a nebo případná výměna.</t>
  </si>
  <si>
    <t>kompl</t>
  </si>
  <si>
    <t>VRN2</t>
  </si>
  <si>
    <t>Revize</t>
  </si>
  <si>
    <t>005121010R</t>
  </si>
  <si>
    <t>Vybudování zařízení staveniště</t>
  </si>
  <si>
    <t>Soubor</t>
  </si>
  <si>
    <t>VRN</t>
  </si>
  <si>
    <t>POL99_8</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</si>
  <si>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</si>
  <si>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
  </si>
  <si>
    <t>Dle požadavků investora.</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</si>
  <si>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</si>
  <si>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</si>
  <si>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</si>
  <si>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</si>
  <si>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</si>
  <si>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</si>
  <si>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005241010R</t>
  </si>
  <si>
    <t xml:space="preserve">Dokumentace skutečného provedení </t>
  </si>
  <si>
    <t>Náklady na vyhotovení dokumentace skutečného provedení stavby a její předání objednateli v požadované formě a požadovaném počtu.</t>
  </si>
  <si>
    <t>VRN3</t>
  </si>
  <si>
    <t>Dopravně inženýrská opatření</t>
  </si>
  <si>
    <t>ks</t>
  </si>
  <si>
    <t>SUM</t>
  </si>
  <si>
    <t>Včetně:</t>
  </si>
  <si>
    <t>Součástí zařízení staveniště jsou i buňky pro TDI, BOZP a Zasedací místnost vč. standartního vybavení - stoly, židle, tiskárna, wifi, klimatizace atd.</t>
  </si>
  <si>
    <t>END</t>
  </si>
  <si>
    <t>3a.01</t>
  </si>
  <si>
    <t>D+M Vnitřní vzduchotechnická jednotka včetně příslušenství, vodní deskový ohřívač a chladič s, přislušenstvím, deskový rekuperační protiproudý výměník, antivibrační podložky, pozinkovaný rám pod</t>
  </si>
  <si>
    <t>POL1_1</t>
  </si>
  <si>
    <t>jednotku pro osazení jednotky stavební základ (betonový základ pod jednotkou v dodávce ASŘ), odvod kondenzátu, pružné manžety na hrdlech, klapky na přívodu a odvodu vzduchu ovládané servopohony, otvory pro měření, odkapová nerezová vana, obtoková klapka rekuperace, otevíravé dveře s pantem a otočnými pákami (s bezpečnostním zámkem), vypínání při požáru v dodávce EPS</t>
  </si>
  <si>
    <t>Rozměry: 6,6m délka, 1,055 šířka, 1.805 výška, hmotnost: 952 kg</t>
  </si>
  <si>
    <t>Parametry: přívod + odvod 3400 m3/h vzduchu, externí tlak 700 Pa, rekuperace 82 %, vodní deskový ohřívač - o výkonu 14,93 kW (teplotní spád po směšování 60/40°C, tlaková ztráta na straně vody 8,6 kPa, lamely hliníkové, sběrná trubka měděná), vodní deskový chladič o výkonu 16,82 kW (teplotní spádá 6/12°C, tlaková ztráta na straně vody 19,9 kPa, lamely hliníkové, sběrná trubka měděná) , volná komora pro umístění externího vyvíječe páry, filtrace na přívodním vzduchu dvoustupňová M5, F9 - kapsové filtry, na odvodním vzduchu M5 - kapsový filtr, 2x ventilátor EC typu o výkonu: 2,68kW (přívod), 1,8kW (odvod), ErP 2018, krytí IP20</t>
  </si>
  <si>
    <t>Hygienické provedení jednotky</t>
  </si>
  <si>
    <t>Jednotka je dodána bez regulace, bez aktivních prvků (servopohony, čidla atd.) a bez propojení aktivních prvků (toto je součástí dodávky profese MaR</t>
  </si>
  <si>
    <t>Dodávaka po částech: dodáváno v 6ti kusech o největším rozměru 1,055m x 1,015m x 2,620m</t>
  </si>
  <si>
    <t>viz referenční standard</t>
  </si>
  <si>
    <t>3a.02</t>
  </si>
  <si>
    <t>D+M Parní elektrický zvlhčovač, zvhlčovač ovládán signálem z nadřazeného systému MaR včetně zapojení, bezpečnostního okruhu pro blokování zvlhčovače (dodávka MaR), stykač Motoru dodávkou MaR),</t>
  </si>
  <si>
    <t>zvlhčovač vhodný pro neupravenou i upravenou (demineralizovanou) vodou, zvlhčovací výkon: 40kg/hod, napájení 400V, max příkon 30kW, max proud 43,3A, min. jištění 63A, El. propojení a ovládání v dodávce MaR</t>
  </si>
  <si>
    <t>Dodávka vzt včetně propojení s Vzt jednotkou pomocí parní a kondenzační hadice (cca 5m od jednotky), Dodávka včetně distributoru páry z ušlechtilé oceli montované do volné komory vzt jednotky, dodávka včetně ocelové nosné konstrukce kotvené do podlahy pro osazení do výšky cca 1,5 m nad podlahu. Odvod kondenzátu, vychlazovací jímka kondenzátu je v dodávce ZTI</t>
  </si>
  <si>
    <t>3a.03</t>
  </si>
  <si>
    <t>D+M Tlumič hluku do čtyřhranného (kulisový) potrubí 630x400mm, délky 2000mm, v hygienickém provedení, , snadno čistitelný, hladina akustického výkonu za tlumičem max 42 dB, tlaková ztráta tlumiče max</t>
  </si>
  <si>
    <t>42 Pa, objemový průtok tlumičem 3400m3/hod</t>
  </si>
  <si>
    <t>3a.04</t>
  </si>
  <si>
    <t>D+M Tlumič hluku do čtyřhranného (kulisový) potrubí 500X400 mm, délky 1000mm, v hygienickém, provedení, snadno čistitelný, objemový průtok tlumičem 1600-1800 m3/hod, tlaková ztráta tlumiče max</t>
  </si>
  <si>
    <t>20 Pa</t>
  </si>
  <si>
    <t>3a.05</t>
  </si>
  <si>
    <t>D+M Nové tlumící kulisy do přívodního potrubí z exteriéru v rozměru dle stávajích kulis po demontáži, potrubí. Dle archivní PD kulisa KU 200x620 - 100 mm, L=1m - 16ks, přesný rozměr a počet nutno</t>
  </si>
  <si>
    <t>upřesnit po demontáži potrubí), nové kulisy tlumící v hygienickém provedení se snadou čistitelností</t>
  </si>
  <si>
    <t>3a.06</t>
  </si>
  <si>
    <t>D+M Regulační klapka, ruční, uzavírací, těsná, rozměr 500 x 315 mm, umístěná ve strojovně</t>
  </si>
  <si>
    <t>3a.07</t>
  </si>
  <si>
    <t>D+M Regulační klapka, ruční, uzavírací, těsná, rozměr 500 x 400 mm, umístěná ve strojovně</t>
  </si>
  <si>
    <t>3a.08</t>
  </si>
  <si>
    <t>D+M Regulační klapka, ruční, uzavírací, těsná, O 100 mm</t>
  </si>
  <si>
    <t>3a.09</t>
  </si>
  <si>
    <t>D+M Regulační klapka, ruční, uzavírací, těsná, O 160 mm</t>
  </si>
  <si>
    <t>3a.10</t>
  </si>
  <si>
    <t>D+M Regulační klapka, ruční, uzavírací, těsná, O 200 mm</t>
  </si>
  <si>
    <t>3a.11</t>
  </si>
  <si>
    <t>D+M Regulační klapka, ruční, uzavírací, těsná, O 225 mm</t>
  </si>
  <si>
    <t>3a.12</t>
  </si>
  <si>
    <t>D+M Regulační klapka, ruční, uzavírací, těsná, O 250 mm</t>
  </si>
  <si>
    <t>3a.13</t>
  </si>
  <si>
    <t>D+M Vířivý anemostat přívodní určený do kazetového podhledu 600x600mm, se stavitelnými lamely pro, úpravu obrazu proudění, čvtercový, 24 lamel, s plenum bosem s boční napojením DN160 včetně regulační</t>
  </si>
  <si>
    <t>klapky (regulace ovládaná zevnitř přes připojovací  box), čelní panel čtyřhranný 600x600 mm</t>
  </si>
  <si>
    <t>Povrchová úprava: bílá</t>
  </si>
  <si>
    <t>3a.14</t>
  </si>
  <si>
    <t>D+M Vířivý anemostat odvodní určený do kazetového podhledu 600x600mm, se stavitelnými lamely pro, úpravu obrazu proudění, čvtercový, 24 lamel, s plenum bosem s boční napojením DN160 včetně regulační</t>
  </si>
  <si>
    <t>3a.15</t>
  </si>
  <si>
    <t>D+M Odvodní talířový ventil plastový, bílý včetně příslušenství (manžety, spojky…)Rozměry: O 100,, -30 m3/h, 15 Pa, Povrchová úprava: bílá</t>
  </si>
  <si>
    <t>3a.61</t>
  </si>
  <si>
    <t>D+M Potrubí čtyřhranné pozinkované, těsné, sk. I rovné, t = 0,9 mm, uvažováno s prořezem 20 %</t>
  </si>
  <si>
    <t>3a.62</t>
  </si>
  <si>
    <t>D+M Potrubí čtyřhranné pozinkované, těsné, sk. I tvarovky t = 0,9 mm, uvažováno s prořezem 20 %</t>
  </si>
  <si>
    <t>3a.71</t>
  </si>
  <si>
    <t>D+M Kruhové potrubí z pozinkovaného plechu D100 sk. I - SPIRO, ON 120311 - těsné. Včetně tvarovek, (40 %), uvažováno s prořezem 15 %</t>
  </si>
  <si>
    <t>mb</t>
  </si>
  <si>
    <t>3a.72</t>
  </si>
  <si>
    <t>D+M Kruhové potrubí z pozinkovaného plechu D160 sk. I - SPIRO, ON 120311 - těsné. Včetně tvarovek, (30 %), uvažováno s prořezem 15 %</t>
  </si>
  <si>
    <t>3a.73</t>
  </si>
  <si>
    <t>D+M Kruhové potrubí z pozinkovaného plechu D200 sk. I - SPIRO, ON 120311 - těsné. Včetně tvarovek, (30 %), uvažováno s prořezem 15 %</t>
  </si>
  <si>
    <t>3a.74</t>
  </si>
  <si>
    <t>D+M Kruhové potrubí z pozinkovaného plechu D225 sk. I - SPIRO, ON 120311 - těsné. Včetně tvarovek, (30 %), uvažováno s prořezem 15 %</t>
  </si>
  <si>
    <t>3a.75</t>
  </si>
  <si>
    <t>D+M Kruhové potrubí z pozinkovaného plechu D250 sk. I - SPIRO, ON 120311 - těsné. Včetně tvarovek, (30 %), uvažováno s prořezem 15 %</t>
  </si>
  <si>
    <t>3a.76</t>
  </si>
  <si>
    <t>D+M Kruhové potrubí z pozinkovaného plechu D280 sk. I - SPIRO, ON 120311 - těsné. Včetně tvarovek, (30 %), uvažováno s prořezem 15 %</t>
  </si>
  <si>
    <t>3a.77</t>
  </si>
  <si>
    <t>D+M Kruhové potrubí z pozinkovaného plechu D315 sk. I - SPIRO, ON 120311 - těsné. Včetně tvarovek, (30 %), uvažováno s prořezem 15 %</t>
  </si>
  <si>
    <t>3a.78</t>
  </si>
  <si>
    <t>D+M Kruhové potrubí z pozinkovaného plechu D400 sk. I - SPIRO, ON 120311 - těsné. Včetně tvarovek, (30 %), uvažováno s prořezem 15 %</t>
  </si>
  <si>
    <t>3a.81</t>
  </si>
  <si>
    <t>D+M Tepelně a hlukově izolovaná ohebná hliníková hadice  tl. izolace 25 mm, D100, uvažováno s, prožezem 15 %</t>
  </si>
  <si>
    <t>3a.82</t>
  </si>
  <si>
    <t>D+M Tepelně a hlukově izolovaná ohebná hliníková hadice, tl. Izolace 25 mm, D160, uvažováno s, prožezem 15 %</t>
  </si>
  <si>
    <t>3a.92</t>
  </si>
  <si>
    <t>D+M Tepelná a hluková izolace, parotěsná proti kondenzaci (Deska z min. plsti, hustota 80 kg/m3, tl., 40 mm) vnitřní, s Al polepem, uvažováno s prořezem 25 %</t>
  </si>
  <si>
    <t>3b.01</t>
  </si>
  <si>
    <t>D+M Diagonální plastový odvodní ventilátor v tichém provedení do kruhového potrubí potrubí,, vzduchový výkon 100 m3/h, 160 Pa, pružné vložky, přechody, doběh, spouštěno přes manuální vypínač a</t>
  </si>
  <si>
    <t>spínací hodiny s týdením režimem v dodávce vzt, propojovací kabeláž do 15 m v dodávce vzt, dodávka s regulátorem otáček (detailní popis viz. TZ)</t>
  </si>
  <si>
    <t>pro větrání skladu roztoků capd (umístěn v podhledu místnosti 1.040)</t>
  </si>
  <si>
    <t>3b.02</t>
  </si>
  <si>
    <t>D+M Diagonální plastový odvodní ventilátor v tichém provedení do kruhového potrubí potrubí,, vzduchový výkon 240 m3/h, 160 Pa, pružné vložky, přechody, doběh, spouštěno spolu s osvětlením v</t>
  </si>
  <si>
    <t>každé větrané místnosti, propojovací kabeláž do 15 m v dodávce vzt, dodávka s regulátorem otáček (detailní popis viz. TZ)</t>
  </si>
  <si>
    <t>pro větrání hyg. zázemí (umístěn v podhledu místnosti 1.040)</t>
  </si>
  <si>
    <t>3b.03</t>
  </si>
  <si>
    <t>D+M Tlumič hluku do kruhového potrubí, O 100 mm, délka 500 mm</t>
  </si>
  <si>
    <t>3b.04</t>
  </si>
  <si>
    <t>D+M Tlumič hluku do kruhového potrubí, O 125 mm, délka 500 mm</t>
  </si>
  <si>
    <t>3b.05</t>
  </si>
  <si>
    <t>D+M Samočinná zpětná klapka, těsná, s magnetem, do kruhového potrubí O 160 mm</t>
  </si>
  <si>
    <t>3b.06</t>
  </si>
  <si>
    <t>D+M Odvodní talířový ventil plastový, bílý včetně příslušenství (manžety, spojky…)Rozměry: O 100,, -80 m 3/h, 25 Pa, Povrchová úprava: bílá</t>
  </si>
  <si>
    <t>3b.07</t>
  </si>
  <si>
    <t>D+M Odvodní talířový ventil plastový, bílý včetně příslušenství (manžety, spojky…)Rozměry: O 125,, -100 m 3/h, 40 Pa, Povrchová úprava: bílá</t>
  </si>
  <si>
    <t>3b.62</t>
  </si>
  <si>
    <t>3b.71</t>
  </si>
  <si>
    <t>3b.72</t>
  </si>
  <si>
    <t>D+M Kruhové potrubí z pozinkovaného plechu D125 sk. I - SPIRO, ON 120311 - těsné. Včetně tvarovek, (40 %), uvažováno s prořezem 15 %</t>
  </si>
  <si>
    <t>3b.73</t>
  </si>
  <si>
    <t>D+M Kruhové potrubí z pozinkovaného plechu D160 sk. I - SPIRO, ON 120311 - těsné. Včetně tvarovek, (50 %), uvažováno s prořezem 15 %</t>
  </si>
  <si>
    <t>3b.81</t>
  </si>
  <si>
    <t>D+M Ohebná hliníková hadice , D100, uvažováno s prořezem 15 %</t>
  </si>
  <si>
    <t>3b.92</t>
  </si>
  <si>
    <t>4.01</t>
  </si>
  <si>
    <t>D+M Vířivý anemostat přívodní  určený do kazetového podhledu 600x600mm, se stavitelnými lamely pro, úpravu obrazu proudění, čvtercový, 24 lamel, s plenum bosem s boční napojením DN160 včetně regulační</t>
  </si>
  <si>
    <t>4.02</t>
  </si>
  <si>
    <t>D+M Odvodní talířový ventil plastový, bílý včetně příslušenství (manžety, spojky…), vč přechodu na, potrubí O100Rozměry: O 125, -60 m3/h, 25 Pa, Povrchová úprava: bílá</t>
  </si>
  <si>
    <t>4.03</t>
  </si>
  <si>
    <t>D+M Odvodní talířový ventil plastový, bílý včetně příslušenství (manžety, spojky…), vč přechodu na, potrubí O100Rozměry: O 160, -100 m3/h, 25 Pa, Povrchová úprava: bílá</t>
  </si>
  <si>
    <t>4.04</t>
  </si>
  <si>
    <t>D+M Přívodní talířový ventil plastový, bílý včetně příslušenství (manžety, spojky…), vč přechodu na, potrubí O100Rozměry: O 125, -50 m3/h, 25 Pa, Povrchová úprava: bílá</t>
  </si>
  <si>
    <t>4.05</t>
  </si>
  <si>
    <t>D+M Přívodní talířový ventil plastový, bílý včetně příslušenství (manžety, spojky…), vč přechodu na, potrubí O100Rozměry: O 160, -100 m3/h, 25 Pa, Povrchová úprava: bílá</t>
  </si>
  <si>
    <t>4.06</t>
  </si>
  <si>
    <t>D+M Regulační klapka, ruční, uzavírací, těsná, rozměr 315 x 200 mm</t>
  </si>
  <si>
    <t>4.07</t>
  </si>
  <si>
    <t>4.61</t>
  </si>
  <si>
    <t>4.62</t>
  </si>
  <si>
    <t>4.71</t>
  </si>
  <si>
    <t>4.72</t>
  </si>
  <si>
    <t>D+M Kruhové potrubí z pozinkovaného plechu D160 sk. I - SPIRO, ON 120311 - těsné. Včetně tvarovek, (40 %), uvažováno s prořezem 15 %</t>
  </si>
  <si>
    <t>4.73</t>
  </si>
  <si>
    <t>D+M Kruhové potrubí z pozinkovaného plechu D200 sk. I - SPIRO, ON 120311 - těsné. Včetně tvarovek, (40 %), uvažováno s prořezem 15 %</t>
  </si>
  <si>
    <t>4.81</t>
  </si>
  <si>
    <t>D+M Tepelně a hlukově izolovaná ohebná hliníková hadice tl. izolace 25 mm, D100, uvažováno s, prořezem 15 %</t>
  </si>
  <si>
    <t>4.82</t>
  </si>
  <si>
    <t>D+M Tepelně a hlukově izolovaná ohebná hliníková hadice tl. izolace25 mm, D100, uvažováno s prořezem, 15 %</t>
  </si>
  <si>
    <t>8.01</t>
  </si>
  <si>
    <t>D+M Odvodní talířový ventil plastový, bílý včetně příslušenství (manžety, spojky…)Rozměry: O 100,, -30-50 m3/h, 25 Pa, Povrchová úprava: bílá</t>
  </si>
  <si>
    <t>8.71</t>
  </si>
  <si>
    <t>8.72</t>
  </si>
  <si>
    <t>8.81</t>
  </si>
  <si>
    <t>20.01</t>
  </si>
  <si>
    <t>D+M Vnější společná VRV chladící jednotka inverter o chladícím výkonu 40 kW , Cu propojovací potrubí, , izolace potrubí, propojovací kabely včetně montáže (propojovací potrubí - od 6,4mm do 28,6mm,</t>
  </si>
  <si>
    <t>Napájení: 50Hz, 400V, 10.7kW</t>
  </si>
  <si>
    <t>20.02</t>
  </si>
  <si>
    <t>D+M Vnitřní VRV plochá  kazetová jednotka o chladícím výkonu 2,8 kW, bilý krycí panel pro kazetový, podhled 600x600mm, ovládaná přes infra ovladač, okenní adaptér (v dodávce vzt) pro napojení okeního</t>
  </si>
  <si>
    <t>spínače (blokace při otevření okna) - okení spínač a propojovací kabeláž v dodávce mar, blokace termoregulační elektronické hlavice na otopném tělese v místnosti při supštění chlazení (dodávka MaR),čerpadlo kondenzátu, napojení na odvod kondenzátu, příslušenství.</t>
  </si>
  <si>
    <t>20.03</t>
  </si>
  <si>
    <t>D+M Vnitřní VRV plochá  kazetová jednotka o chladícím výkonu 5,6 kW, bilý krycí panel pro kazetový, podhled 600x600mm, ovládaná přes infra ovladač, okenní adaptér (v dodávce vzt) pro napojení okeního</t>
  </si>
  <si>
    <t>1</t>
  </si>
  <si>
    <t>Demontáž stávající VZT jednotky VZT03 včetně příslušenství - odhad hmotnosti: 850 kg v 1.PP ve, strojovně, pzn.: u všech položek demontáží včetně likvidace</t>
  </si>
  <si>
    <t>Demontáž stávajích tlumičů hluku ve strojovně vzduchotechniky - předpoklad rozměru 630/400 L=1m,, pzn.: u všech položek demontáží včetně likvidace</t>
  </si>
  <si>
    <t>Demontáž stávajícíh tlumích kulis  a nahrazení za nové (D+M nových kulisy v položce 3a.05)., Stávající tlumící kulisi dle archivní dokumentace: kulisy KU 200x630-100mm, L=1m, celkem 16ks,</t>
  </si>
  <si>
    <t>včetně demontáže a zpětné montáže potrubí před tlumičem odhad 2m, pzn.: u všech položek demontáží včetně likvidace</t>
  </si>
  <si>
    <t>Demontáž stávajících tlumičů hluku (předpoklad 2ks tlumičů 400x630mm L=1m + přechody). Umístění: na, chodbě vedle strojovny, pzn.: u všech položek demontáží včetně likvidace</t>
  </si>
  <si>
    <t>5</t>
  </si>
  <si>
    <t>Demontáž a zpětná montáž kazetového podhledu. Demontáž a zpětná montáž včetně hliníkových profilů., Předpokládná plocha: 5m2, předpokladá se znovu použití SDK kazet 600x600mm z 50%, nové kazety 50%.</t>
  </si>
  <si>
    <t>Umístění: na chodbě vedle strojovny, pzn.: u všech položek demontáží včetně likvidace</t>
  </si>
  <si>
    <t>6</t>
  </si>
  <si>
    <t>Demontáž stávajícího kruhového potrubí, O 100 - O 315 mm, včetně regulačních prvků, kotvení atd.,, demonáž potrubí pod stropem po odstranění podhledů (odhad výměry), pzn.: u všech položek demontáží</t>
  </si>
  <si>
    <t>včetně likvidace</t>
  </si>
  <si>
    <t>7</t>
  </si>
  <si>
    <t>Demontáž stávajícího flexi ptorubí, O 100 - O 250 mm, demonáž potrubí pod stropem po odstranění, podhledů (odhad výměry), pzn.: u všech položek demontáží včetně likvidace</t>
  </si>
  <si>
    <t>Demontáž stávajícího čtyřhranného potrubí (rovné + tvarovky), včetně regulačních prvků, kotvení atd., , demonáž potrubí pod stropem po odstranění podhledů (odhad výměry), pzn.: u všech položek</t>
  </si>
  <si>
    <t>demontáží včetně likvidace</t>
  </si>
  <si>
    <t>9</t>
  </si>
  <si>
    <t>Demontáž stávajících koncových prvků (vyústek) včetně zaselepní potrubí, které nebude demontováno., Mřížky o předpokládané velikosti 500/200mm, pzn.: u všech položek demontáží včetně likvidace</t>
  </si>
  <si>
    <t>Demontáž stávajících koncových prvků (vyústek), počet je předpoklad.pzn.: u všech položek demontáží, včetně likvidaceAnemostaty vel 400-600, čtyřhranné vyustky 200x100 - 560x280, talířové ventily -</t>
  </si>
  <si>
    <t>počet je předpokládaný dle archivní pd</t>
  </si>
  <si>
    <t>11</t>
  </si>
  <si>
    <t>Demnotáž stávajících odboček (t-kusů) v instalačních šachtách (zařízení 8), pzn.: u všech položek, demontáží včetně likvidace</t>
  </si>
  <si>
    <t>POL3_0</t>
  </si>
  <si>
    <t>12</t>
  </si>
  <si>
    <t>Zapravení otvorů v instalčních šachtách, které nebudou využity pro nové potrubí. pzn.: u všech, položek demontáží včetně likvidacePožární odolnost stavební konstrukce: EI 45/DP1, průměr</t>
  </si>
  <si>
    <t>demontovaného (prostupujícího) potrubí se předpokládá 125-160mm, kruhové (zařízení 8)</t>
  </si>
  <si>
    <t>13</t>
  </si>
  <si>
    <t>Demontáž větrací jednotky v prostoru RTG - odhad hmotnosti cca 125kg, odhad rozměru 2m x 0,8m x 0,4m, , pzn.: u všech položek demontáží včetně likvidace</t>
  </si>
  <si>
    <t>14</t>
  </si>
  <si>
    <t>Napojení na stávající kruhové vzt potrubí O 100 - 250 mm - vsazení nové odbočky v instalačních, šachtách (zařízení 8)</t>
  </si>
  <si>
    <t>Provizorní zaslepení potrubí v instalačních šachtách (zažízení 8) 100 - 250 mm</t>
  </si>
  <si>
    <t>POL1_9</t>
  </si>
  <si>
    <t>16</t>
  </si>
  <si>
    <t>Napojení na stávající čtyřhranné potrubí (výřez, vsazení odbočky) do průměru 200mm</t>
  </si>
  <si>
    <t>17</t>
  </si>
  <si>
    <t>Napojení na stávající, čtyřhranné potrubí/požární klapky od velikosti 315/200mm - 630/400mm</t>
  </si>
  <si>
    <t>18</t>
  </si>
  <si>
    <t>Provizorní zaslepení čtyřhranného potrubí/požárních klapek o velikosti 315/200mm - 630/400mm</t>
  </si>
  <si>
    <t>19</t>
  </si>
  <si>
    <t>Doprava veškerého materiálu/zařízení do strojovny při montáži i demontáži pomocí anglického dvorku, (výška anglického dvorku cca 5m), předpoklad lehké mechanizace.Nejvěší část nové jednotky: 1,1 x 1,</t>
  </si>
  <si>
    <t>1 x 2,8m (250kg), U demontovaná jednotky podobný předpoklad, Odhad celkové dopravované hmotnosti 3000kg</t>
  </si>
  <si>
    <t>21</t>
  </si>
  <si>
    <t>Opravy stávající tepelné izolace v místech napojování nového potrubí na stávající, při výměně, stávajích tlumích kulis v přívodním potrubí z exteriéru do nové vzt jednotky (odhad 15 m2   tl. 40mm</t>
  </si>
  <si>
    <t>, tepelné izolace)</t>
  </si>
  <si>
    <t>22</t>
  </si>
  <si>
    <t>Ověření přesných rozměrů a poloh stávajího potrubí, které nebude demontováno (nápojná místa nového, potrubí)</t>
  </si>
  <si>
    <t>23</t>
  </si>
  <si>
    <t>Robotické čištění a desinfekce vnitřního povrchu stávajícího čtyřhranného potrubí, které nebude, demontováno (potrubí, které bude využito zažízením VZT 3a), vodorovné potrubí + svislé potrubí v</t>
  </si>
  <si>
    <t>instalační šachtě, bez nutnosti přístupu ke vnějšímu povrchu potrubí (potrubí v podhledu)</t>
  </si>
  <si>
    <t>24</t>
  </si>
  <si>
    <t>Zajištění přístupu na střechu a do instalační šachty ve vyšších podlaží při montáži chladivového, potrubí a kabeláže k venkovní VRV jednotce na střeše.</t>
  </si>
  <si>
    <t>Prostup atikou šachty pro chladivové potrubí a kabeláž k VRV jednotce na střeše včetně utěsnění a, zapravení</t>
  </si>
  <si>
    <t>26</t>
  </si>
  <si>
    <t>Doprava VRV jednotky na střechu - rozměr: 1,7x1,3x0,8m, hmotnost 275kgpředpoklad dopravy vnitřním, výtahem + po schodech v posledním podlaží.</t>
  </si>
  <si>
    <t>27</t>
  </si>
  <si>
    <t>Součinnost se správcem a ztížení prací spojených s nepřerušeným provozem budovy- možné nařízení, prací po etapách / ve specifické časy tak, aby nedošlo, popřípadě pouze částečnému, omezení provozu</t>
  </si>
  <si>
    <t>soubor</t>
  </si>
  <si>
    <t>zbývající části budovy</t>
  </si>
  <si>
    <t>28</t>
  </si>
  <si>
    <t>Dokumentace skutečného provedení požárních ucpávek, vč. knihy požárních ucpávek a vytvoření, protokolu</t>
  </si>
  <si>
    <t>OPN</t>
  </si>
  <si>
    <t>POL13_0</t>
  </si>
  <si>
    <t>29</t>
  </si>
  <si>
    <t>Výkresová dokumentace - skutečné provedení</t>
  </si>
  <si>
    <t>h</t>
  </si>
  <si>
    <t>30</t>
  </si>
  <si>
    <t>Vedení stavebního deníku</t>
  </si>
  <si>
    <t>31</t>
  </si>
  <si>
    <t>Inženýrská čínnost - koordinace s ostatními profesemi</t>
  </si>
  <si>
    <t>32</t>
  </si>
  <si>
    <t>Inženýrská čínnost - vedení stavby a koordinace s investorem</t>
  </si>
  <si>
    <t>33</t>
  </si>
  <si>
    <t>Zaučení obsluhy</t>
  </si>
  <si>
    <t>34</t>
  </si>
  <si>
    <t>Vyhotovení dokladu dle stanoviska KHS"Před uvedením stavby do trvalého provozu bude předložen, doklad, že hluk z maximálníhoprovozu VZT zařízení ve strojovně VZT v 1.PP nepřekročí v chráněných</t>
  </si>
  <si>
    <t>vnitřních</t>
  </si>
  <si>
    <t>prostorech staveb (pokojích v 1. PP a v ambulancích v 1 NP) hygienické limity hluku</t>
  </si>
  <si>
    <t>v denní a noční době stanovené nařízením vlády č. 272/2011. Měřící místa v chráněných</t>
  </si>
  <si>
    <t>vnitřních prostorech staveb budou stanovena ve spolupráci s KHS kraje Vysočina, ÚP, Třebíč. "</t>
  </si>
  <si>
    <t>D+M   Stavební výpomoci a úpravy.Např. drážky, průrazy, prostupy, zazdívky, zapravení, přeložení,, atd. ...Včetně veškerého příslušenství, doplňků, kotevních a spojovacích prvků, povrchové úpravy,</t>
  </si>
  <si>
    <t>HZS</t>
  </si>
  <si>
    <t>atd.</t>
  </si>
  <si>
    <t>Včetně poplatku.</t>
  </si>
  <si>
    <t>Poznámka k položce:</t>
  </si>
  <si>
    <t>Počet hodin je předpoklad. Pokud shledá uchazeč tento předpoklad za nedostatečný, musí ho zohlednit v jednotkové ceně.</t>
  </si>
  <si>
    <t>36</t>
  </si>
  <si>
    <t>D+M Požární ucpávky akusticky neprůzvučné - pro kovové potrubí přes DN 50. Včetně označení štítkem a, revizní přístup k ucpávce.</t>
  </si>
  <si>
    <t>37</t>
  </si>
  <si>
    <t>D+M Provedení prostupů v sdk stěnách včetně zapravení (nad podhledy mezi jednotlivými místnostmi)</t>
  </si>
  <si>
    <t>38</t>
  </si>
  <si>
    <t>D+M Montážní, těsnící a spojovací materiálPoznámka k položce:Hmotnost materiálu je předpoklad., Pokud shledá uchazeč tento předpoklad za nedostatečný, musí ho zohlednit v jednotkové ceně.</t>
  </si>
  <si>
    <t>kg</t>
  </si>
  <si>
    <t>39</t>
  </si>
  <si>
    <t>Uvedení do provozu, vyzkoušení, seřízení, vyregulováníPoznámka k položce:Počet hodin je, předpoklad. Pokud shledá uchazeč tento předpoklad za nedostatečný, musí ho zohlednit v jednotkové</t>
  </si>
  <si>
    <t>ceně.</t>
  </si>
  <si>
    <t>40</t>
  </si>
  <si>
    <t>Mechanizace, plošiny, stavební lešení</t>
  </si>
  <si>
    <t>41</t>
  </si>
  <si>
    <t>Přesun hmotHmotnost je předpoklad. Pokud shledá uchazeč tento předpoklad za nedostatečný, musí ho, zohlednit v jednotkové ceně.</t>
  </si>
  <si>
    <t>Dodávka včetně, výsupů pro vytápění a chlazení, vnitřní osvětlení jednotky.</t>
  </si>
  <si>
    <t>Rozměry: připojovací rozměr plenum boxu O 160, průtok 150-200 m3/h,</t>
  </si>
  <si>
    <t>Rozměry: připojovací rozměr plenum boxu O 160, průtok 130-200 m3/h,</t>
  </si>
  <si>
    <t>trasa kabeláže a trasa dvojice potrubí cca 110m - tzn cca 220m potrubí), propojení s vnitřními jednotka včetně požárních u ucpávek, ocelový rám, uchycení na střechu, modulární systém podpory pro zařízení na ploché střechy. Včetně rozbočovačů refnet, naplnění chladivem. S výstupem pro napojení na centrální MaR.</t>
  </si>
  <si>
    <t>Včetně naložení vybouraných hmot na dopravní prostředek, vodorovné přepravy (počet km dle nabídky zhotovitele stavby), složení a předání vybouraných hmot osobě oprávněné s nakládání s odpady.</t>
  </si>
  <si>
    <t>D+M KS1.1 - Potrubí kanalizační z polypropylenu, odolávající vysokým teplotám, vyráběné podle ČSN EN, 1451-1, jednovrstvé s přídavkem minerálního plniva DN 32,vč. Tvarovek - SPLAŠKOVÁ KANALIZACE</t>
  </si>
  <si>
    <t>m</t>
  </si>
  <si>
    <t>D+M KS1.1 - Potrubí kanalizační z polypropylenu, odolávající vysokým teplotám, vyráběné podle ČSN EN, 1451-1, jednovrstvé s přídavkem minerálního plniva DN 40,vč. Tvarovek - SPLAŠKOVÁ KANALIZACE</t>
  </si>
  <si>
    <t>D+M KS1.1 - Odhlučněné kanalizační potrubí z polypropylenu, odolávající vysokým teplotám, vyráběné, podle ČSN EN 1451-1, jednovrstvé s přídavkem minerálního plniva DN 50,vč. Tvarovek - SPLAŠKOVÁ</t>
  </si>
  <si>
    <t>KANALIZACE</t>
  </si>
  <si>
    <t>D+M KS1.1 - Odhlučněné kanalizační potrubí z polypropylenu, odolávající vysokým teplotám, vyráběné, podle ČSN EN 1451-1, jednovrstvé s přídavkem minerálního plniva DN 75,vč. Tvarovek - SPLAŠKOVÁ</t>
  </si>
  <si>
    <t>D+M KS1.1 - Odhlučněné kanalizační potrubí z polypropylenu, odolávající vysokým teplotám, vyráběné, podle ČSN EN 1451-1, jednovrstvé s přídavkem minerálního plniva DN 110,vč. Tvarovek - SPLAŠKOVÁ</t>
  </si>
  <si>
    <t>D+M KS1.1 - Odhlučněné kanalizační potrubí z polypropylenu, odolávající vysokým teplotám, vyráběné, podle ČSN EN 1451-1, jednovrstvé s přídavkem minerálního plniva DN 125,vč. Tvarovek - SPLAŠKOVÁ</t>
  </si>
  <si>
    <t>D+M Tepelná izolace ze syntetického kaučuku tl. 13 mm proti kondenzaci pro potrubí 32 mm - SPLAŠKOVÁ, KANALIZACE (odvod kondenzátu)</t>
  </si>
  <si>
    <t>D+M Provedení prostupů do 200 mm vrtáním v betonových a zděných konstrukcích, včetně zapravení</t>
  </si>
  <si>
    <t>D+M Přivzdušňovací hlavice plastová DN 75</t>
  </si>
  <si>
    <t>D+M Přivzdušňovací hlavice plastová DN 110</t>
  </si>
  <si>
    <t>Demolice stávajícího kanalizačního potrubí DN50-125Včetně likvidace vybouraného a demontovaného, materiálu. délka je předpokládaná, stávající potrubí převzato z PD z roku 1996, skutečný stav nebylo</t>
  </si>
  <si>
    <t>možné z důvodu provozu budovy zaměřit</t>
  </si>
  <si>
    <t>Vyříznutí stávajícího PE stoupacího odpadního potrubí Včetně likvidace vybouraného a demontovaného, materiálu.</t>
  </si>
  <si>
    <t>Demontáž stávajícího umyvadla Včetně likvidace vybouraného a demontovaného materiálu.počet je, předpoklad, počty zařizovacích předmětů převzaty z PD z roku 1996</t>
  </si>
  <si>
    <t>Demontáž stávajícího WC včetně nádržkyVčetně likvidace vybouraného a demontovaného materiálu.počet, je předpoklad, počty zařizovacích předmětů převzaty z PD z roku 1996</t>
  </si>
  <si>
    <t>Demontáž stávající sprchy Včetně likvidace vybouraného a demontovaného materiálu.počet je, předpoklad, počty zařizovacích předmětů převzaty z PD z roku 1996</t>
  </si>
  <si>
    <t>Demontáž stávajícího pisoáru Včetně likvidace vybouraného a demontovaného materiálu. počet je, předpoklad, počty zařizovacích předmětů převzaty z PD z roku 1996</t>
  </si>
  <si>
    <t>Demontáž stávající výlevky včetně nádržkyVčetně likvidace vybouraného a demontovaného materiálu., počet je předpoklad, počty zařizovacích předmětů převzaty z PD z roku 1996</t>
  </si>
  <si>
    <t>Demontáž stávajícího dřezu Včetně likvidace vybouraného a demontovaného materiálu. počet je, předpoklad, počty zařizovacích předmětů převzaty z PD z roku 1996</t>
  </si>
  <si>
    <t>Demontáž stávající vpusti včetně zapravení podlahyVčetně likvidace vybouraného a demontovaného, materiálu. počet je předpoklad, počty zařizovacích předmětů převzaty z PD z roku 1996</t>
  </si>
  <si>
    <t>Dočasné zaslepení kanalizace po demolici potrubí - předpoklad. potrubí zaslepeno za odbočkou do doby, než bude odbočka nahrazena novou z PP</t>
  </si>
  <si>
    <t>D+M odkanalizování VZT jednotky pomocí potrubí HT DN 32 do liniového podlahového žlabu</t>
  </si>
  <si>
    <t>Napojení kanalizačního PP potrubí DN50-110 na stávající stoupací odpadní potrubí z PE pomocí vložení, nové tvarovky v 1.NP a 1.PP, rovného kusu a dvouhrlové spojky - dle detailu ve výkresové části PD</t>
  </si>
  <si>
    <t>- výkres D.1.4.1-3</t>
  </si>
  <si>
    <t>Napojení kanalizačního PP potrubí na stávající stoupací odpadní potrubí z PE pomocí vložení nové, tvarovky a dvouhrlové spojky - napojení na stávající stoupací potrubí S10, S31, S32</t>
  </si>
  <si>
    <t>Napojení chladících jednotek (odvod kondenzátu) přes "obrácenou zápachovou uzávěrku" - vyskládána z, HT kolen</t>
  </si>
  <si>
    <t>D+M Pachotěsné uzavření odpadního potrubí DN 75  1 m nad podlahou - ukončení stoupacího potrubí 45,, 46</t>
  </si>
  <si>
    <t>D+M Pachotěsné uzavření stávajícího odpadního potrubí PE 110 . počet je předpoklad, stávající, potrubí převzato z PD z roku 1996</t>
  </si>
  <si>
    <t>Provizorní zaslepení stávajícího potrubí po rušeném potrubí počet je předpoklad, stávající potrubí, převzato z PD z roku 1996</t>
  </si>
  <si>
    <t>Napojení na provizorně zaslepené potrubí . počet je předpoklad, stávající potrubí převzato z PD z, roku 1996</t>
  </si>
  <si>
    <t>Zapravení prostupu v instalační šachtě po demontáži stávajícího potrubí. Zapravení se provede tak, aby konstrukce splňovala požární odolnost dle PBŘ (EI 45DP1) Počet je předpoklad vycházejí z</t>
  </si>
  <si>
    <t>původní PD z roku 1996</t>
  </si>
  <si>
    <t>Příplatek za provádění kanalizace pod stropem v technické místnosti VZT v 1.PP</t>
  </si>
  <si>
    <t>Zkouška těsnosti potrubí kanalizace vodou do DN 125 včetně</t>
  </si>
  <si>
    <t>Ověření stávajícího stavu rozvodů požární vody a hydrantů</t>
  </si>
  <si>
    <t>D+M Vodovod pro studenou vodu z PP-RCT trubek 20x2,3 (PN22)  vč. tvarovek, izolace potrubí dle, vyhlášky č. 193/2007, zkoušky těsnosti, proplach a dezinfekce, KOTVENÍ - viz referenční standard</t>
  </si>
  <si>
    <t>D+M Vodovod pro studenou vodu z PP-RCT trubek 25x2,8 (PN22)  vč. tvarovek, izolace potrubí dle, vyhlášky č. 193/2007, zkoušky těsnosti, proplach a dezinfekce, KOTVENÍ - viz referenční standard</t>
  </si>
  <si>
    <t>D+M Vodovod pro studenou vodu z PP-RCT trubek 32x3,6 (PN22)  vč. tvarovek, izolace potrubí dle, vyhlášky č. 193/2007, zkoušky těsnosti, proplach a dezinfekce, KOTVENÍ - viz referenční standard</t>
  </si>
  <si>
    <t>D+M Vodovod pro teplou vodu z PP-RCT trubek 20x2,3 (PN22)  vč. tvarovek, izolace potrubí dle, vyhlášky č. 193/2007 a dle montážního pokynu daného vyrobce  zkoušky, těsnosti, proplach a</t>
  </si>
  <si>
    <t>dezinfekce, KOTVENÍ - viz referenční standard</t>
  </si>
  <si>
    <t>D+M Vodovod pro teplou vodu z PP-RCT trubek 25x2,8 (PN22)  vč. tvarovek, izolace potrubí dle, vyhlášky č. 193/2007 a dle montážního pokynu daného vyrobce  zkoušky, těsnosti, proplach a</t>
  </si>
  <si>
    <t>D+M Vodovod pro teplou vodu z PP-RCT trubek 32x3,6 (PN22)  vč. tvarovek, izolace potrubí dle, vyhlášky č. 193/2007 a dle montážního pokynu daného vyrobce  zkoušky, těsnosti, proplach a</t>
  </si>
  <si>
    <t>D+M Vodovod pro cirkulaci z PP-RCT trubek 20x2,3 (PN22)  vč. tvarovek, izolace potrubí dle vyhlášky, č. 193/2007, zkoušky těsnosti, proplach a dezinfekce, KOTVENÍ - viz referenční standard</t>
  </si>
  <si>
    <t>D+M Proplach a dezinfekce vodovodního potrubí do DN 50</t>
  </si>
  <si>
    <t>42</t>
  </si>
  <si>
    <t>D+M Kulový uzávěr DN 15</t>
  </si>
  <si>
    <t>43</t>
  </si>
  <si>
    <t>D+M Kulový uzávěr DN 20</t>
  </si>
  <si>
    <t>44</t>
  </si>
  <si>
    <t>D+M Kulový uzávěr DN 20 s vypouštěním</t>
  </si>
  <si>
    <t>D+M Automatický vyvažovací ventil pro vyvážení cirkulace teplé vody s měřicími vsuvkami pro měření, tlaku, dif. tlaku a teploty DN 15</t>
  </si>
  <si>
    <t>46</t>
  </si>
  <si>
    <t>D+M Zaregulování systému distribuce TV</t>
  </si>
  <si>
    <t>47</t>
  </si>
  <si>
    <t>D+M Zpětný ventil DN 20</t>
  </si>
  <si>
    <t>48</t>
  </si>
  <si>
    <t>D+M Filtr DN 20</t>
  </si>
  <si>
    <t>49</t>
  </si>
  <si>
    <t>50</t>
  </si>
  <si>
    <t>Demolice stávajícího vodovodního potrubí potrubí DN15-DN25 vedeného mimo stěny Včetně likvidace, vybouraného a demontovaného materiálu.délka je příbližná, stávající potrubí převzato z PD z roku</t>
  </si>
  <si>
    <t>1996, skutečný stav nebylo možné z důvodu provozu budovy zaměřit</t>
  </si>
  <si>
    <t>51</t>
  </si>
  <si>
    <t>Navaření nové odbočky na stoupacím potrubí cirkulační vody včetně vyřiznutí stoupacího potrubí, (délka vyříznutí, tak aby šla osadit nová odbočka)</t>
  </si>
  <si>
    <t>52</t>
  </si>
  <si>
    <t>D+M Přechodka měď/ppr - napojení na stávající vodovodní potrubí - za stávajícím kulovým kohoutem</t>
  </si>
  <si>
    <t>53</t>
  </si>
  <si>
    <t>Napojení na stávající úpravnu vody v 1.PP (CAREL ROL4605U0B)</t>
  </si>
  <si>
    <t>54</t>
  </si>
  <si>
    <t>Napojení na parní zvlhčovač</t>
  </si>
  <si>
    <t>55</t>
  </si>
  <si>
    <t>Doplnění tepelné izolace tl. 20 mm  v místě vyříznutí cirkulačního potrubí</t>
  </si>
  <si>
    <t>56</t>
  </si>
  <si>
    <t>Zapravení prostupu v instalační šachtě po demontáži stávajícího potrubí.Zapravení se provede tak, aby konstrukce splňovala požární odolnost dle PBŘ (EI 45DP1)Počet je předpoklad vycházejí z původní</t>
  </si>
  <si>
    <t>PD z roku 1996</t>
  </si>
  <si>
    <t>57</t>
  </si>
  <si>
    <t>zaslepení stávajícího rozvodu pitné vody</t>
  </si>
  <si>
    <t>58</t>
  </si>
  <si>
    <t>U1  Umyvadlo keramické 600x490 mm (umyvadlo v pracovnách), umyvadlový sifón, kryt na sifon, baterie, umyvadlová stojánková směšovací, výpusť, perlátor, 2 x rohový ventil 1/2“ - viz referenční standart</t>
  </si>
  <si>
    <t>59</t>
  </si>
  <si>
    <t>U2  Umyvadlo keramické 500x410 mm, umyvadlový sifón, kryt na sifon, baterie umyvadlová stojánková, směšovací, výpusť, perlátor, 2 x rohový ventil 1/2“  viz referenční standart</t>
  </si>
  <si>
    <t>60</t>
  </si>
  <si>
    <t>Ui  Umyvadlo keramické invalidní, umyvadlový spec. Sifón pro podjezd, stojánková páková umyvadlová, baterie s prodlouženým ovládáním, perlátor 2 x rohový ventil 1/2“, madla – provedení dle vyhlášky</t>
  </si>
  <si>
    <t>398/2009 Sb, D+M - viz referenční standard</t>
  </si>
  <si>
    <t>61</t>
  </si>
  <si>
    <t>WC  Závěsný klozet keramický, nádržka propředstěnovou montáž, souprava pro tlumení hluku, ovládání, zepředu, včetně příslušenství; ovládací tlačítko sdvoj. splachováním, sedátko s automatickým</t>
  </si>
  <si>
    <t>pozvolným sklápěním, D+M - viz referenční standart</t>
  </si>
  <si>
    <t>62</t>
  </si>
  <si>
    <t>WCi  Závěsný klozet keramický imobilní, nádržka propředstěnovou montáž, souprava pro tlumení hluku,, sedátko, příslušenství pro imobilní, oddálené pneumatické; ovládání, osazení klozetu 500 mm nad</t>
  </si>
  <si>
    <t>podlahou; madla – provedení dle vyhlášky 398/2009 Sb., D+M - viz referenční standard</t>
  </si>
  <si>
    <t>D Nerezový dřez, dřezový sifón, baterie termostatická dřezová stojánková (integrovaný omezovač teplé, vody s ochranou proti opaření), výpusť, perlátor, 2 x rohový ventil 1/2“, D+M - viz referenční</t>
  </si>
  <si>
    <t>standard</t>
  </si>
  <si>
    <t>K1  Vodní zápachová uzávěrka DN40 pro odvod kondenzátu s přídavnou mechanickou zápachovou uzávěrkou, (kulička), hadice na připojení, D+M (upřesnění vývodů viz. Vzduchotechnika)</t>
  </si>
  <si>
    <t>65</t>
  </si>
  <si>
    <t>Vychlazovací plastová jímka 500x300x400 (dxšxv) odolávající teplotě kondenzátu 100 °C včetně poklopu, a norné stěny (výška norné stěny 300 mm) Přívod kondenzátu DN 40 do poklopuOdvod vychlazeného</t>
  </si>
  <si>
    <t>Detail jímky - výkresová část PD - D.1.4.1-2_PŮDORYS 1.PP-KANALIZACE</t>
  </si>
  <si>
    <t>66</t>
  </si>
  <si>
    <t>Napojení prvků interiéruPoznámka k položce:Počet hodin je předpoklad. Pokud shledá uchazeč tento, předpoklad za nedostatečný, musí ho zohlednit v jednotkové ceně.</t>
  </si>
  <si>
    <t>67</t>
  </si>
  <si>
    <t>68</t>
  </si>
  <si>
    <t>D+M Požární ucpávky akusticky neprůzvučné - pro vodovodní potrubí do DN 50 (VODOVOD). Včetně, označení štítkem a revizní přístup k ucpávce.</t>
  </si>
  <si>
    <t>69</t>
  </si>
  <si>
    <t>D+M Požární ucpávky akusticky neprůzvučné - pro plastové kanalizační potrubí přes DN 50 (KANLIZACE)., Včetně označení štítkem a revizní přístup k ucpávce.</t>
  </si>
  <si>
    <t>70</t>
  </si>
  <si>
    <t>Montážní, těsnící a spojovací materiálPoznámka k položce:Hmotnost materiálu je předpoklad. Pokud, shledá uchazeč tento předpoklad za nedostatečný, musí ho zohlednit v jednotkové ceně.</t>
  </si>
  <si>
    <t>71</t>
  </si>
  <si>
    <t>72</t>
  </si>
  <si>
    <t>73</t>
  </si>
  <si>
    <t>Ochrana místa demolice a montáže před poškozením včetně následného úklidu pracovního místa</t>
  </si>
  <si>
    <t>74</t>
  </si>
  <si>
    <t>75</t>
  </si>
  <si>
    <t>76</t>
  </si>
  <si>
    <t>Zaučení obsluhy včetně dodání návodů na obsluhuPoznámka k položce:Počet hodin je předpoklad. Pokud, shledá uchazeč tento předpoklad za nedostatečný, musí ho zohlednit v jednotkové ceně.</t>
  </si>
  <si>
    <t>77</t>
  </si>
  <si>
    <t>zajištění kráceného laboratorní rozboru znové části vodovodoního rozvodu a dokladů prokazující, zdravotní nezávadnost materiálů a výrobků přicházející do styku spitnou vodou</t>
  </si>
  <si>
    <t>78</t>
  </si>
  <si>
    <t>79</t>
  </si>
  <si>
    <t>Dokumentace skutečného provedení systému</t>
  </si>
  <si>
    <t>80</t>
  </si>
  <si>
    <t>81</t>
  </si>
  <si>
    <t>nženýrská čínnost - vedení stavby a koordinace s investorem</t>
  </si>
  <si>
    <t>82</t>
  </si>
  <si>
    <t>Doprava osob</t>
  </si>
  <si>
    <t>kondenzátu DN 40 ve stěně (horní hrana odtoku ve výšce 300 mm)</t>
  </si>
  <si>
    <t>odstavení soustavy, vypuštění</t>
  </si>
  <si>
    <t>znovu-uvedení soustavy do provozu - proplach, napuštění, odvzdušnění, vyčištění filtrů, kontrola, tlakových poměrů a funkce zabezpečovacího zařízení</t>
  </si>
  <si>
    <t>MIX2 2-cestný vstřikovací ventilDN20, Kvs 2,5 m3/hod- viz referenční standard</t>
  </si>
  <si>
    <t>KK Kulový kohout DN25</t>
  </si>
  <si>
    <t>ZK Zpětná klapka DN25</t>
  </si>
  <si>
    <t>Č1a,b oběhové čerpadlo - viz referenční standard</t>
  </si>
  <si>
    <t>Manometr</t>
  </si>
  <si>
    <t>Teploměr</t>
  </si>
  <si>
    <t>F1 Mosazný filtr se sítkem DN25</t>
  </si>
  <si>
    <t>RVV Ruční vyvažovací ventil DN20- viz referenční standard- včetně izolace</t>
  </si>
  <si>
    <t>AOV Automatický odvzdušňovací ventil DN20</t>
  </si>
  <si>
    <t>VK Vypouštěcí kohout DN15</t>
  </si>
  <si>
    <t>Potrub ocel  28x1,5 mm, včetně tvarovek, zkoušky těsnosti, proplach a dezinfekce, kotvenÍ</t>
  </si>
  <si>
    <t>Izolace minerální vata 28x20</t>
  </si>
  <si>
    <t>MIX1 trojcestný směšovací ventil- DN a Kvs dle skutečného stavu</t>
  </si>
  <si>
    <t>KK Kulový kohout DN32</t>
  </si>
  <si>
    <t>ZK Zpětná klapka DN32</t>
  </si>
  <si>
    <t>RVV Ruční vyvažovací ventil- DN a Kvs dle skutečného stavu</t>
  </si>
  <si>
    <t>F1 Mosazný filtr se sítkem DN32</t>
  </si>
  <si>
    <t>Potrub ocel  35x1,5 mm, včetně tvarovek, zkoušky těsnosti, proplach a dezinfekce, kotvení</t>
  </si>
  <si>
    <t>Izolace syntetický kaučuk 35x20</t>
  </si>
  <si>
    <t>odstavení soustavy chladu z provozu</t>
  </si>
  <si>
    <t>KK Kulový kohout DN20pouze odhad</t>
  </si>
  <si>
    <t>VK Vypouštěcí kohout DN15pouze odhad</t>
  </si>
  <si>
    <t>AOV Automatický odvzdušňovací ventil DN20pouze odhad</t>
  </si>
  <si>
    <t>Potrubí ocel  15x1,2 mm, včetně tvarovek, izolace potrubí na bázi PE dle vyhlášky č. 193/2007,, zkoušky těsnosti, proplach a dezinfekce, kotvení</t>
  </si>
  <si>
    <t>Potrubí ocel  18x1,5 mm, včetně tvarovek, izolace potrubí na bázi PE dle vyhlášky č. 193/2007,, zkoušky těsnosti, proplach a dezinfekce, kotvení</t>
  </si>
  <si>
    <t>Potrubí ocel  22x1,5 mm, včetně tvarovek, izolace potrubí na bázi PE dle vyhlášky č. 193/2007,, zkoušky těsnosti, proplach a dezinfekce, kotvení</t>
  </si>
  <si>
    <t>OT1 20/700/1100 (Bílá RAL 9016) včetně vybavení</t>
  </si>
  <si>
    <t>OT1 20/700/1200 (Bílá RAL 9016) včetně vybavení</t>
  </si>
  <si>
    <t>OT1 20/700/1400 (Bílá RAL 9016) včetně vybavení</t>
  </si>
  <si>
    <t>OT1 20/700/1600 (Bílá RAL 9016) včetně vybavení</t>
  </si>
  <si>
    <t>OT1 30/700/1600 (Bílá RAL 9016) včetně vybavení</t>
  </si>
  <si>
    <t>OT2 33/400/1100 (Bílá RAL 9016) včetně vybavení</t>
  </si>
  <si>
    <t>OT2 22/300/1200 (Bílá RAL 9016) včetně vybavení</t>
  </si>
  <si>
    <t>PŠ1 přímé připojovací šroubení pro otopná tělesa s bočním připojením- viz referenční standard- s, vypouštěním</t>
  </si>
  <si>
    <t>TRH Radiátorová termostatická hlavice- viz referenční standard- se dvěma zarážkami</t>
  </si>
  <si>
    <t>TRV1  termostatický ventil s nízkou tlakovou ztrátou- viz referenční standard- přímý</t>
  </si>
  <si>
    <t>Stojánková montážní konzola</t>
  </si>
  <si>
    <t>Topná zkouška dle normy (72 hod)</t>
  </si>
  <si>
    <t>Tlaková zkouška soustavy (24h)</t>
  </si>
  <si>
    <t>Všeobecné konstrukce a práce</t>
  </si>
  <si>
    <t>Požární ucpávky akusticky neprůzvučné pro kovové potrubí do DN 65, včetně označení štítkem a revizní, přístup k ucpávce</t>
  </si>
  <si>
    <t>Provedení prostupů do 200 mm vrtáním ve železobetonové konstrukci, zapravení</t>
  </si>
  <si>
    <t>Provedení prostupů v SDK příčce, zapravení</t>
  </si>
  <si>
    <t>Zapravení původních prostupů</t>
  </si>
  <si>
    <t>Popis potrubí, ventilů a zařízení</t>
  </si>
  <si>
    <t>Montážní, těsnící a spojovací materiálsoubor</t>
  </si>
  <si>
    <t>Mechanizace, plošiny, stavební lešenísoubor</t>
  </si>
  <si>
    <t>Sekání a řezání ve zdivu/podlaze vč. zapravení</t>
  </si>
  <si>
    <t>km</t>
  </si>
  <si>
    <t>Likvidace odpadu, recyklační poplatky</t>
  </si>
  <si>
    <t>Demontáž stávajícího směšovacího uzlu VZT - ohřev</t>
  </si>
  <si>
    <t>Demontáž stávajícího směšovacího uzlu VZT - chlazení</t>
  </si>
  <si>
    <t>Demontáž stávajících litinových těles</t>
  </si>
  <si>
    <t>Demontáž stávajících trubkových těles</t>
  </si>
  <si>
    <t>Demontáž potrubí v 1.NP - stupačky, rozměr do DN32</t>
  </si>
  <si>
    <t>Demontáž připojovacích potrubí stávajících těles, rozměr do DN20</t>
  </si>
  <si>
    <t>1.1</t>
  </si>
  <si>
    <t>Zásuvka  CAT6A STP 2 x RJ45 pod omítku - Kryt zásuvky- Rámeček jednonásobný- Samořezný keystone, 6A</t>
  </si>
  <si>
    <t>1.2</t>
  </si>
  <si>
    <t>Zásuvka  CAT6A STP 2 x RJ45 do podlahové krabice - Kryt zásuvky- Rámeček jednonásobný- Samořezný, keystone 6A</t>
  </si>
  <si>
    <t>1.3</t>
  </si>
  <si>
    <t>Zásuvka  CAT6A STP 1 x RJ45 povrchová- základnová krabice- Kryt zásuvky- Rámeček jednonásobný-, Samořezný keystone 6A</t>
  </si>
  <si>
    <t>1.4</t>
  </si>
  <si>
    <t>KRABICE KUL 68-45/LD NA 73X45MM DUTÉ STĚNY</t>
  </si>
  <si>
    <t>1.5</t>
  </si>
  <si>
    <t>Krabice rozbočovací s víkem, 93x93x55mm</t>
  </si>
  <si>
    <t>1.6</t>
  </si>
  <si>
    <t>19" modulární neosazený patch panel Solarix 24 portů 1U</t>
  </si>
  <si>
    <t>1.7</t>
  </si>
  <si>
    <t>keystone Solarix CAT6A STP</t>
  </si>
  <si>
    <t>1.8</t>
  </si>
  <si>
    <t>19" patch panel Solarix 24 x RJ45 CAT6 FTP černý</t>
  </si>
  <si>
    <t>1.9</t>
  </si>
  <si>
    <t>Vyvazovací panel 19" 1U BK ocelový</t>
  </si>
  <si>
    <t>1.10</t>
  </si>
  <si>
    <t>Konektor RJ45 CAT6 FTP 8p8c stíněný skládaný na drát</t>
  </si>
  <si>
    <t>1.11</t>
  </si>
  <si>
    <t>IP dome kamera 4Mpx, dle technické zpávy</t>
  </si>
  <si>
    <t>1.12</t>
  </si>
  <si>
    <t>Licence 1ks IP kamery do VMS zařízení</t>
  </si>
  <si>
    <t>1.13</t>
  </si>
  <si>
    <t>Montážní krabice do podhledu</t>
  </si>
  <si>
    <t>1.14</t>
  </si>
  <si>
    <t>Nastavení a oživení IP kamery, přidání do VMS zařízení</t>
  </si>
  <si>
    <t>1.15</t>
  </si>
  <si>
    <t>Mikromodul sběrnice hlásičů EPS</t>
  </si>
  <si>
    <t>1.16</t>
  </si>
  <si>
    <t>Skříň s požární odolností pro požární signalizaci</t>
  </si>
  <si>
    <t>1.17</t>
  </si>
  <si>
    <t>Demontáž a opětovná zpětná montáž do nové skříně s požární odolností</t>
  </si>
  <si>
    <t>hod</t>
  </si>
  <si>
    <t>1.18</t>
  </si>
  <si>
    <t>Opticko-kouřový hlásič</t>
  </si>
  <si>
    <t>1.19</t>
  </si>
  <si>
    <t>Patice pro hlásiče</t>
  </si>
  <si>
    <t>1.20</t>
  </si>
  <si>
    <t>tlačítkový hlásič malý,červený, sklo</t>
  </si>
  <si>
    <t>1.21</t>
  </si>
  <si>
    <t>Montážní krabice pro malé tlač. Červená</t>
  </si>
  <si>
    <t>1.22</t>
  </si>
  <si>
    <t>Sklíčko pro malé provedení</t>
  </si>
  <si>
    <t>1.23</t>
  </si>
  <si>
    <t>Paralelní signalizace, pro hlásiče nad podhledem</t>
  </si>
  <si>
    <t>1.24</t>
  </si>
  <si>
    <t>Popisný štítek na hlásič</t>
  </si>
  <si>
    <t>1.25</t>
  </si>
  <si>
    <t>Držák popisných štítků, bal.10 ks</t>
  </si>
  <si>
    <t>1.26</t>
  </si>
  <si>
    <t>Rozvaděč 42U, 600x800 ČERNÝ, skleněné dveře, skládací</t>
  </si>
  <si>
    <t>1.27</t>
  </si>
  <si>
    <t>Skříň s požární odolností pro evakuační rozhlas</t>
  </si>
  <si>
    <t>1.28</t>
  </si>
  <si>
    <t>Pouzdro pro dokumentaci do datového rozvaděče</t>
  </si>
  <si>
    <t>1.29</t>
  </si>
  <si>
    <t>Digitální vystupni modul , 4-24 EN 54-16</t>
  </si>
  <si>
    <t>1.30</t>
  </si>
  <si>
    <t>Digitální stanice hlasatele  EN54-16, 12 tlačítek,</t>
  </si>
  <si>
    <t>1.31</t>
  </si>
  <si>
    <t>Audio zdrojova jednotka "All-in-one"</t>
  </si>
  <si>
    <t>1.32</t>
  </si>
  <si>
    <t>SEI sériové essernet rozhraní obousměr.</t>
  </si>
  <si>
    <t>1.33</t>
  </si>
  <si>
    <t>M4-RS232-iso Interface module</t>
  </si>
  <si>
    <t>1.34</t>
  </si>
  <si>
    <t>Adapter TWI-RS232 EN 54-16</t>
  </si>
  <si>
    <t>1.35</t>
  </si>
  <si>
    <t>Skříň pro SEI</t>
  </si>
  <si>
    <t>1.36</t>
  </si>
  <si>
    <t>Mikromodul essernet 62,5 kB</t>
  </si>
  <si>
    <t>1.37</t>
  </si>
  <si>
    <t>Vykon. zesil. 4XD300W, 100V, EN54</t>
  </si>
  <si>
    <t>1.38</t>
  </si>
  <si>
    <t>Contact Interface Module</t>
  </si>
  <si>
    <t>1.39</t>
  </si>
  <si>
    <t>Universal interface module</t>
  </si>
  <si>
    <t>1.40</t>
  </si>
  <si>
    <t>Nouzový napájeci zdroj PSU 24V-4 net</t>
  </si>
  <si>
    <t>1.41</t>
  </si>
  <si>
    <t>Akumulator 12V / 105 Ah pro PSU</t>
  </si>
  <si>
    <t>1.42</t>
  </si>
  <si>
    <t>Provozní kniha systému evakuačního rozhlasu,určena pro záznamy o poruchách, opravách a pravidelných, kontrolách,vhodná pro správce systému nebo pro velké objekty s ostrahou</t>
  </si>
  <si>
    <t>1.43</t>
  </si>
  <si>
    <t>Koncový člen reproduktorové linky EOL, do 250W, dohled nad linkami evakuačního systému , ČSN EN 50, 849, ČSN EN 54-16</t>
  </si>
  <si>
    <t>1.44</t>
  </si>
  <si>
    <t>Skříňkový kovový reproduktor 3W, 6W, EVAC, bílý, Certifikováno podle normy EN 54-24</t>
  </si>
  <si>
    <t>1.45</t>
  </si>
  <si>
    <t>Stropní reproduktor 1,5W, 3W, 6W, EVAC, Certifikováno podle normy EN 54-24</t>
  </si>
  <si>
    <t>1.46</t>
  </si>
  <si>
    <t>Protipožární kryt pro stropní reproduktor EN 54-24</t>
  </si>
  <si>
    <t>1.47</t>
  </si>
  <si>
    <t>Identifikace stávajících neevakuačních linek domácího rozhlasu a dočasné přepojení na evakuační, rozhlas</t>
  </si>
  <si>
    <t>1.48</t>
  </si>
  <si>
    <t>Měření a vyhodnocení parametrů srozumitelnosti</t>
  </si>
  <si>
    <t>1.49</t>
  </si>
  <si>
    <t>Řídící jednotka pro 1 dveře s TCP/IP ethernetovým rozhraním a RS485</t>
  </si>
  <si>
    <t>1.50</t>
  </si>
  <si>
    <t>Krabice instalační 240x190x90 IP55 s průchodkami</t>
  </si>
  <si>
    <t>1.51</t>
  </si>
  <si>
    <t>Bezkontaktní čtečka karet</t>
  </si>
  <si>
    <t>1.52</t>
  </si>
  <si>
    <t>Bezkontaktní karta</t>
  </si>
  <si>
    <t>1.54</t>
  </si>
  <si>
    <t>Ožívení a nastavení zařízení a přiřazení uživatelů ke kartám</t>
  </si>
  <si>
    <t>1.55</t>
  </si>
  <si>
    <t>Ověření a testovací provoz</t>
  </si>
  <si>
    <t>1.56</t>
  </si>
  <si>
    <t>Zaškolení obsluhy</t>
  </si>
  <si>
    <t>1.57</t>
  </si>
  <si>
    <t>Spínaný zdroj v kovovém krytu 13,8 Vss / 5A s reléovými výstupy a odpojovačem</t>
  </si>
  <si>
    <t>1.58</t>
  </si>
  <si>
    <t>Akumulátor 12V/26Ah se šroubovými svorkami M5 a životností až 10 let, VdS</t>
  </si>
  <si>
    <t>1.59</t>
  </si>
  <si>
    <t>Tiskárna - specifikace dle technické zprávy</t>
  </si>
  <si>
    <t>1.60</t>
  </si>
  <si>
    <t>Vyvolávací displej třířádkový</t>
  </si>
  <si>
    <t>1.61</t>
  </si>
  <si>
    <t>Řídící aplikace</t>
  </si>
  <si>
    <t>1.62</t>
  </si>
  <si>
    <t>Ožívení a nastavení zařízení</t>
  </si>
  <si>
    <t>1.63</t>
  </si>
  <si>
    <t>1.64</t>
  </si>
  <si>
    <t>1.65</t>
  </si>
  <si>
    <t>Poe patch panel</t>
  </si>
  <si>
    <t>1.66</t>
  </si>
  <si>
    <t>Napájecí zdroj pro PoE Patch panel</t>
  </si>
  <si>
    <t>1.67</t>
  </si>
  <si>
    <t>SW - licence provozu účastníka</t>
  </si>
  <si>
    <t>1.68</t>
  </si>
  <si>
    <t>Táhlo a tlačítko nouzového volání</t>
  </si>
  <si>
    <t>1.69</t>
  </si>
  <si>
    <t>Svítidlo signalizační LED</t>
  </si>
  <si>
    <t>1.70</t>
  </si>
  <si>
    <t>Volací a potvrzovací tlačítko</t>
  </si>
  <si>
    <t>1.71</t>
  </si>
  <si>
    <t>1.72</t>
  </si>
  <si>
    <t>1.73</t>
  </si>
  <si>
    <t>Kabel PRAFLASAFE X-O 2 X 1,5</t>
  </si>
  <si>
    <t>1.74</t>
  </si>
  <si>
    <t>Kabel PRAFLADUR-J 3 X 1,5 P60- R</t>
  </si>
  <si>
    <t>1.75</t>
  </si>
  <si>
    <t>Vodič CYA H07V-K 6 ŽLUTO/ZELENÁ</t>
  </si>
  <si>
    <t>1.76</t>
  </si>
  <si>
    <t>KABEL DATOVÝ FTP CAT6 LSOH LSOHFR B2ca-s1,d1,a1</t>
  </si>
  <si>
    <t>1.77</t>
  </si>
  <si>
    <t>KABEL DATOVÝ STP CAT6A LSOH LSOHFR B2ca-s1,d1,a1</t>
  </si>
  <si>
    <t>1.78</t>
  </si>
  <si>
    <t>KABEL kruhového vedení EPS bez požární funkčností 1x2x0,8 bezhalogenový (např. J-H(ST)H 1x2x0,8)</t>
  </si>
  <si>
    <t>1.79</t>
  </si>
  <si>
    <t>KABEL pro ovládání a napájení, s požární funkčností a 60min. 4x2x0.8 B2caS1D0, dle ZP-27/2008</t>
  </si>
  <si>
    <t>1.80</t>
  </si>
  <si>
    <t>KABEL pro ovládání a napájení, s požární funkčností a 60min. 2x2x0.8 B2caS1D0, dle ZP-27/2008</t>
  </si>
  <si>
    <t>1.81</t>
  </si>
  <si>
    <t>KABEL pro ovládání a napájení, s požární funkčností a 60min. 1x2x0.8 B2caS1D0, dle ZP-27/2008</t>
  </si>
  <si>
    <t>1.82</t>
  </si>
  <si>
    <t>CAT5E UTP s požární funkčností a 60min. 1x2x0.8 B2caS1D0, dle ZP-27/2008 - stanice hlasatele</t>
  </si>
  <si>
    <t>1.83</t>
  </si>
  <si>
    <t>TRUBKA OHEBNÁ 1425 K50 MONOFLEX 320N 25/18,3MM</t>
  </si>
  <si>
    <t>1.84</t>
  </si>
  <si>
    <t>TRUBKA OHEBNÁ 1432 K50 MONOFLEX 320N 32/24,3MM</t>
  </si>
  <si>
    <t>1.85</t>
  </si>
  <si>
    <t>Hmoždinka 8mm (např. HM 8)</t>
  </si>
  <si>
    <t>1.86</t>
  </si>
  <si>
    <t>Univerzální vrut 4.5/60</t>
  </si>
  <si>
    <t>1.87</t>
  </si>
  <si>
    <t>Plynová náplň k pistolipro nastřelovací hřeby</t>
  </si>
  <si>
    <t>1.88</t>
  </si>
  <si>
    <t>Kabelová příchytka certifikovaná podle předpisu ZP-27/2008 jako součást normové trasy (Např, PŘÍCHYTKA HL P1_08 N)</t>
  </si>
  <si>
    <t>1.89</t>
  </si>
  <si>
    <t>Kabelová příchytka certifikovaná podle předpisu ZP-27/2008 jako součást normové trasy (Např, PŘÍCHYTKA HL P1_10 N )</t>
  </si>
  <si>
    <t>1.90</t>
  </si>
  <si>
    <t>Kabelová příchytka certifikovaná podle předpisu ZP-27/2008 jako součást normové trasy (Např, PŘÍCHYTKA HL P1_11 N )</t>
  </si>
  <si>
    <t>1.91</t>
  </si>
  <si>
    <t>Nastřelovací hřeb do betonu s certifikátem na P90-R, PAVUS ZP 27/2008</t>
  </si>
  <si>
    <t>1.92</t>
  </si>
  <si>
    <t>Samofixační šroub příchytek-Turbošroub, Certifikováno dle ZP-27/2008 7,5×102</t>
  </si>
  <si>
    <t>1.93</t>
  </si>
  <si>
    <t>ÚCHYTKA KABELŮ 52X38X81MM SONAP</t>
  </si>
  <si>
    <t>1.94</t>
  </si>
  <si>
    <t>Rozbočná krabice s požární odolností, Certifikace ČSN 73 0895, 4xkeramická svorkovnice</t>
  </si>
  <si>
    <t>1.95</t>
  </si>
  <si>
    <t>PÁSEK VÁZACÍ 200X4.6 NEREZ</t>
  </si>
  <si>
    <t>1.96</t>
  </si>
  <si>
    <t>TYČ ZÁVITOVÁ ZT 8 ZNCR 2M</t>
  </si>
  <si>
    <t>1.97</t>
  </si>
  <si>
    <t>KOTVA POŽÁRNĚ ODOLNÁ  8 PO</t>
  </si>
  <si>
    <t>1.98</t>
  </si>
  <si>
    <t>Drobný elektroinstalační materiál</t>
  </si>
  <si>
    <t>1.99</t>
  </si>
  <si>
    <t>Trubka pevná pr. 20mm,LSOH  šedá, vč. příchytek</t>
  </si>
  <si>
    <t>1.100</t>
  </si>
  <si>
    <t>Drátěnný žlab 200x100, gal. zinkováno</t>
  </si>
  <si>
    <t>1.101</t>
  </si>
  <si>
    <t>Drátěnný žlab 300x100, gal. zinkováno</t>
  </si>
  <si>
    <t>1.102</t>
  </si>
  <si>
    <t>Nosník pro drátěnný žlab š. 200</t>
  </si>
  <si>
    <t>1.103</t>
  </si>
  <si>
    <t>Nosník pro drátěnný žlab š. 300</t>
  </si>
  <si>
    <t>1.104</t>
  </si>
  <si>
    <t>Spojka uzemňovací SUM 1</t>
  </si>
  <si>
    <t>1.105</t>
  </si>
  <si>
    <t>Programování systému EPS - oživení</t>
  </si>
  <si>
    <t>1.106</t>
  </si>
  <si>
    <t>Programování systému EVAC - oživení</t>
  </si>
  <si>
    <t>1.107</t>
  </si>
  <si>
    <t>Popis vodičů a kabelů</t>
  </si>
  <si>
    <t>1.108</t>
  </si>
  <si>
    <t>Označení požární trasy dle ČSN 73 0895</t>
  </si>
  <si>
    <t>1.109</t>
  </si>
  <si>
    <t>Prostup zdivem (vrtání do pr.25) z tvrdě pál.cih.,stř.tvrd.kamene,tl. max 45cm</t>
  </si>
  <si>
    <t>1.110</t>
  </si>
  <si>
    <t>Protipožární ucpávka vč. materiálu pro kabelový prostup 70x kabel pr. max.10mm</t>
  </si>
  <si>
    <t>1.111</t>
  </si>
  <si>
    <t>Protipožární ucpávka vč. materiálu pro kabelový prostup 9x kabel pr. max.15mm</t>
  </si>
  <si>
    <t>1.112</t>
  </si>
  <si>
    <t>Identifikační tabulka protipožární ucpávky</t>
  </si>
  <si>
    <t>1.113</t>
  </si>
  <si>
    <t>Dokumentace požárních ucpávek vč. protokolů a seznamu ucpávek</t>
  </si>
  <si>
    <t>1.114</t>
  </si>
  <si>
    <t>Projektová dokumentace - realizační dokumentace (vč. vzorkování použitých komponent)</t>
  </si>
  <si>
    <t>1.115</t>
  </si>
  <si>
    <t>Projektová dokumentace - skutečné provedení</t>
  </si>
  <si>
    <t>1.116</t>
  </si>
  <si>
    <t>Provádění denního úklidu staveniště, průběžné odstraňování znečištění</t>
  </si>
  <si>
    <t>1.117</t>
  </si>
  <si>
    <t>Organizace nutná před započetím prací (se zřizovatelem a vedoucími budovy)</t>
  </si>
  <si>
    <t>1.118</t>
  </si>
  <si>
    <t>Organizace nutná se spojením a nastavením EPS&lt;-&gt;EVAC</t>
  </si>
  <si>
    <t>1.119</t>
  </si>
  <si>
    <t>Aktualizace grafických podkladů obsluhy</t>
  </si>
  <si>
    <t>1.120</t>
  </si>
  <si>
    <t>Likvidace odpadu</t>
  </si>
  <si>
    <t>1.121</t>
  </si>
  <si>
    <t>Cestovné (doprava na montáž ze sídla montážní firmy)</t>
  </si>
  <si>
    <t>1.123</t>
  </si>
  <si>
    <t>Koordninační funkční zkouška</t>
  </si>
  <si>
    <t>1.124</t>
  </si>
  <si>
    <t>1.125</t>
  </si>
  <si>
    <t>1.126</t>
  </si>
  <si>
    <t>Inženýrská čínnost - vedení stavby a koordinace s fy. Obsluhujícími návazné zařízení</t>
  </si>
  <si>
    <t>1.127</t>
  </si>
  <si>
    <t>1.128</t>
  </si>
  <si>
    <t>Autorský dozor projektanta</t>
  </si>
  <si>
    <t>1.129</t>
  </si>
  <si>
    <t>Požární kniha -provozní kniha EPS</t>
  </si>
  <si>
    <t>1.130</t>
  </si>
  <si>
    <t>Zapojení ovládaného návazného zařízení PBZ</t>
  </si>
  <si>
    <t>1.131</t>
  </si>
  <si>
    <t>Stávající kabeláž (odpojení a demontáž)</t>
  </si>
  <si>
    <t>1.132</t>
  </si>
  <si>
    <t>Domácí rozhlas</t>
  </si>
  <si>
    <t>1.133</t>
  </si>
  <si>
    <t>Koncové prvky ( reproduktory, datové zásuvky )</t>
  </si>
  <si>
    <t>Dokumentace skut. stavu</t>
  </si>
  <si>
    <t>Spolupráce s rev. technikem</t>
  </si>
  <si>
    <t>Rozvaděč R1NA1</t>
  </si>
  <si>
    <t>Rozvaděč R1NA2</t>
  </si>
  <si>
    <t>Ekvipotenciální sběrna (HOP)</t>
  </si>
  <si>
    <t>Svítidlo LED označ.1 (viz. příloha č.6 kniha svítidel)</t>
  </si>
  <si>
    <t>Svítidlo LED označ. 2 (viz. příloha č.6 kniha svítidel)</t>
  </si>
  <si>
    <t>Svítidlo LED označ. NA1 (viz. příloha č.6 kniha svítidel)</t>
  </si>
  <si>
    <t>Svítidlo LED označ. NA2 (viz. příloha č.6 kniha svítidel)</t>
  </si>
  <si>
    <t>Svítidlo LED označ. N1 (viz. příloha č.6 kniha svítidel)</t>
  </si>
  <si>
    <t>Trubka ohebná samozhášivá pod omítku, typ 23.. 29 mm včetně dodávky trubky 25mm (přechod podlaha, stěna viz ČSN 33 2000-5-52ed.2)</t>
  </si>
  <si>
    <t>Kabel 1-CXKH-R 3x1,5 mm2 uložený volně včetně dodávky kabelu 3J,Ox1,5</t>
  </si>
  <si>
    <t>Kabel 1-CXKH-R 3x2,5 mm2 uložený volně včetně dodávky kabelu 3Jx2,5</t>
  </si>
  <si>
    <t>Kabel 1-CXKH-R 5x1,5 mm2 uložený volně včetně dodávky kabelu 5Jx1,5</t>
  </si>
  <si>
    <t>Kabel 1-CXKH-R 4x6 mm2 uložený volně včetně dodávky kabelu J 4Bx6</t>
  </si>
  <si>
    <t>Kabel 1-CXKH-R 5x16 mm2 uložený volně včetně dodávky kabelu 5Jx16</t>
  </si>
  <si>
    <t>CXKH-V 3Jx1,5 B2cas1d0 P60-V</t>
  </si>
  <si>
    <t>CY 4 ZŽ H07V-U 1x4 mm (doplňující ochranné pospojení)</t>
  </si>
  <si>
    <t>CY 10 ZŽ H07V-U 1x10mm (hlavní ochranné pospojení)</t>
  </si>
  <si>
    <t>Vypínač řaz.1 IP20 p.o. vč. rámečku</t>
  </si>
  <si>
    <t>Vypínač řaz.5 IP20 p.o. vč. rámečku</t>
  </si>
  <si>
    <t>Zásuvka 230V/16A IP21 p.o. vč. rámečku</t>
  </si>
  <si>
    <t>Pohybový senzor s vyhodnocením intenzity osvětlení pro nepřímé spínání (relé v rozvaděči)</t>
  </si>
  <si>
    <t>Vypínač řaz.1/0 p.o. vč. rámečku a orientační doutnavky</t>
  </si>
  <si>
    <t>krabice přístrojová podomítková / do SDK</t>
  </si>
  <si>
    <t>podlahová krabice 12 modulů</t>
  </si>
  <si>
    <t>Krabice odbočná IP44, se zapojením-čtvercová včetně dodávky krabice 100x100mm</t>
  </si>
  <si>
    <t>Svorka na potrubí Bernard, včetně Cu pásku včetně dodávky svorky + Cu pásku</t>
  </si>
  <si>
    <t>požární prostup (ucpávka)</t>
  </si>
  <si>
    <t>drobný a pomocný elektroinstalační materiál</t>
  </si>
  <si>
    <t>sádra šedá stavební 30kg</t>
  </si>
  <si>
    <t>Žlab kabelový drátěný 100/50mm vč. montážního a spojovacího materiálu a příslušenství</t>
  </si>
  <si>
    <t>Žlab kabelový drátěný 300/100mm vč. montážního a spojovacího materiálu a příslušenství</t>
  </si>
  <si>
    <t>trasa se zachováním funkční integrity - příchytky a příslušenství</t>
  </si>
  <si>
    <t>Sekání a řezání ve zdivu/podlaze</t>
  </si>
  <si>
    <t>Stávající osvětlení (odpojení, demontáža likvidace)</t>
  </si>
  <si>
    <t>Řídící systém,FC bus,SA bus, UI7,AO2,BI2,BO3, CO4, Modbus RTU</t>
  </si>
  <si>
    <t>230_1</t>
  </si>
  <si>
    <t>230_2</t>
  </si>
  <si>
    <t>Komplexní odzkoušení systému</t>
  </si>
  <si>
    <t>240_1</t>
  </si>
  <si>
    <t>Lincense upgrage</t>
  </si>
  <si>
    <t>R-položka</t>
  </si>
  <si>
    <t>POL12_0</t>
  </si>
  <si>
    <t>240_2</t>
  </si>
  <si>
    <t>Dispečink - vykreslení obrazovek</t>
  </si>
  <si>
    <t>240_3</t>
  </si>
  <si>
    <t>Dispečink - parametrizace datových bodů</t>
  </si>
  <si>
    <t>d.b.</t>
  </si>
  <si>
    <t>240_4</t>
  </si>
  <si>
    <t>Propagace alarmů do obrazovek BMS</t>
  </si>
  <si>
    <t>250_1</t>
  </si>
  <si>
    <t>Koordinace sítí BMS</t>
  </si>
  <si>
    <t>250_2</t>
  </si>
  <si>
    <t>Úprava alarmů</t>
  </si>
  <si>
    <t>kpl</t>
  </si>
  <si>
    <t>250_3</t>
  </si>
  <si>
    <t>Úprava seznamu trenlogů</t>
  </si>
  <si>
    <t>250_4</t>
  </si>
  <si>
    <t>Oživení systému MaR</t>
  </si>
  <si>
    <t>License k řídícímu systému</t>
  </si>
  <si>
    <t>Rozšiřující IO modul, 7 UI, AO2, BI2, CO4, 24 VAC,  FC Bus a SA Bus</t>
  </si>
  <si>
    <t>Rozšiřující IO modul 18BI, SA Bus</t>
  </si>
  <si>
    <t>IRC modul UI3,BI1,BO2,CO4</t>
  </si>
  <si>
    <t>Zdroj spínaný 60W 24VDC 2,5A</t>
  </si>
  <si>
    <t>Adaptér USB - RS485</t>
  </si>
  <si>
    <t>Teplotní snímač, nikl, 20 cm sonda, vzduchotech.potrubí, -46/82°C, Ni 1000</t>
  </si>
  <si>
    <t>Snímač teploty s PTC prvkem, Příložný, Mosaz, polykarbonátový kryt, -40/95 °C</t>
  </si>
  <si>
    <t>Snímač kvality vzduchu VZT potrůbí</t>
  </si>
  <si>
    <t>Snímač teploty a vlhkosti VZT potrubí</t>
  </si>
  <si>
    <t>Humidistat do potrubí</t>
  </si>
  <si>
    <t>Diferenční tlakový spínač, 50 až 400 Pa  vč. montážní konzole a 2m PVC trubičky 4/7mm</t>
  </si>
  <si>
    <t>Snímač prostorové teploty, SA Bus</t>
  </si>
  <si>
    <t>Mrazová ochrana</t>
  </si>
  <si>
    <t>Rotační pohon s vratnou pružinou, 8Nm, 2/3-polohový, IP54, 24Vac/dc, 150s doba přeběhu</t>
  </si>
  <si>
    <t>Rotační pohon, 4Nm, 0..10Vdc, IP42, 24Vac, připojovací kabel 1,2m</t>
  </si>
  <si>
    <t>Elektrický lineární pohon, 500Nm, 0..10Vdc nebo 0(4)..20mA, 24Vac, IP54, pro ventily řady VG7000 a, VG9000</t>
  </si>
  <si>
    <t>Termický pohon, regulace ON/OFF nebo DAT, 230V, připojení M30x1,5, NC</t>
  </si>
  <si>
    <t>Oceloplechový rozvaděč 2000x600x400, 1 pole, IP54/20, komplet vč. vnitřního vybavení</t>
  </si>
  <si>
    <t>Plastová krabice pro IRC, 300x200x130, komplet vč. vnitřního vybavení</t>
  </si>
  <si>
    <t>JYTY-O  2X1</t>
  </si>
  <si>
    <t>JYTY-O  4X1</t>
  </si>
  <si>
    <t>JYTY-O  7X1</t>
  </si>
  <si>
    <t>CYKY-J   3 X  1,5</t>
  </si>
  <si>
    <t>CYKY-J   4 X 1,5</t>
  </si>
  <si>
    <t>CYKY-J   5 X 10</t>
  </si>
  <si>
    <t>1-CXKE(H)-R-J   5x  6   B2,s1,d0</t>
  </si>
  <si>
    <t>1-CXKE(H)-R-J   3x  2,5 B2,s1,d0</t>
  </si>
  <si>
    <t>PRAFlaCom F   1x2x0,8</t>
  </si>
  <si>
    <t>PRAFlaCom F   2x2x0,8</t>
  </si>
  <si>
    <t>CYY  6 ZZ</t>
  </si>
  <si>
    <t>1425 K50  MONOFLEX EN 320 N PVC Kopos</t>
  </si>
  <si>
    <t>1525 KA  TRUBKA TUHÁ 320 N PVC Kopos</t>
  </si>
  <si>
    <t>5325 KB  PŘÍCHYTKA PVC Kopos</t>
  </si>
  <si>
    <t>NKZIN 50X62X0.70 S  ŽLAB KAB. S INT.SPOJ</t>
  </si>
  <si>
    <t>V 62 S  VÍKO KABELOVÉHO ŽLABU</t>
  </si>
  <si>
    <t>NO 90X50X62 S  OBLOUK 90°</t>
  </si>
  <si>
    <t>NVO 90X62 S  VÍKO OBLOUKU 90°</t>
  </si>
  <si>
    <t>NO 45X50X62 S  OBLOUK 45°</t>
  </si>
  <si>
    <t>NVO 45X62 S  VÍKO OBLOUKU 45°</t>
  </si>
  <si>
    <t>NT 50X62 S  T-KUS</t>
  </si>
  <si>
    <t>NKZIN 50X125X0.70 S  ŽLAB KAB. S INT.SPO</t>
  </si>
  <si>
    <t>V 125 S  VÍKO KABELOVÉHO ŽLABU</t>
  </si>
  <si>
    <t>NO 90X100X125 S  OBLOUK 90°</t>
  </si>
  <si>
    <t>NVO 90X125 S  VÍKO OBLOUKU 90°</t>
  </si>
  <si>
    <t>Drobný instalční materiál</t>
  </si>
  <si>
    <t>MG kontakt závrtný čtyřdrátový polarizovaný s pracovní mezerou 2-23 mm</t>
  </si>
  <si>
    <t>Kabel speciální JYTY s Al 2 x 1 mm volně uložený</t>
  </si>
  <si>
    <t>Kabel speciální JYTY s Al 4 x 1 mm volně uložený</t>
  </si>
  <si>
    <t>Kabel speciální JYTY s Al 7 x 1 mm volně uložený</t>
  </si>
  <si>
    <t>Kabel CYKY-m 750 V 3 x 1,5 mm2 volně uložený</t>
  </si>
  <si>
    <t>Kabel CYKY-m 750 V 4 x 1,5 mm2 volně uložený</t>
  </si>
  <si>
    <t>Kabel CYKY-m 750 V 5 žil,4 až 25 mm2,volně uložený</t>
  </si>
  <si>
    <t>Kabel CYKY-m 750 V 4 žíly,16-25 mm2, volně uložený</t>
  </si>
  <si>
    <t>PRAFlaCOM 1x2x0,8 volně ve žlabu</t>
  </si>
  <si>
    <t>PRAFlaCOM 2x2x0,8 volně ve žlabu</t>
  </si>
  <si>
    <t>Montáž regulátor MaR</t>
  </si>
  <si>
    <t>Montáž vstupně / výstupní modul MaR</t>
  </si>
  <si>
    <t>Montáž snímač teploty do VZT potrubí</t>
  </si>
  <si>
    <t>Montáž protimrazová ochrana / termostat kapilárový</t>
  </si>
  <si>
    <t>Montáž hygrostat do VZT kanálu</t>
  </si>
  <si>
    <t>Montáž snímač teploty a vlhkosti do VZT potrubí</t>
  </si>
  <si>
    <t>Montáž rozvodnice pro IRC nástěnná</t>
  </si>
  <si>
    <t>Montáž snímač kvality vzduchu kanálový</t>
  </si>
  <si>
    <t>Montáž spínač dif. tlaku pro kapaliny a plyny</t>
  </si>
  <si>
    <t>Montáž snímač teploty do místnosti</t>
  </si>
  <si>
    <t>Montáž termoelektrická hlavice</t>
  </si>
  <si>
    <t>Montáž servopohon klapkový VZT</t>
  </si>
  <si>
    <t>Montáž servopohon ventilový</t>
  </si>
  <si>
    <t>Montáž rozvaděč do 300kg</t>
  </si>
  <si>
    <t>Vodič nn a vn CY 6 mm2 uložený volně</t>
  </si>
  <si>
    <t>Montáž trubky ohebné plastové D 25 mm, ulož. pevné</t>
  </si>
  <si>
    <t>Trubka tuhá z PVC uložená pevně, 23 mm</t>
  </si>
  <si>
    <t>Žlab kabelový s příslušenstvím, 62/50 mm s víkem</t>
  </si>
  <si>
    <t>Žlab kabelový s příslušenstvím, 125/50 mm s víkem</t>
  </si>
  <si>
    <t>Montáž oblouku kabelového žlabu šířky do 150 mm</t>
  </si>
  <si>
    <t>Montáž T-kusu kabelového žlabu šířky do 150 mm</t>
  </si>
  <si>
    <t>El. připojení - motor 1x230V</t>
  </si>
  <si>
    <t>El. připojení - motor 3x400V</t>
  </si>
  <si>
    <t>El. připojení - zvlhčovač</t>
  </si>
  <si>
    <t>Připojení - monitoring zdroj chladu</t>
  </si>
  <si>
    <t>83</t>
  </si>
  <si>
    <t>Montáž magnetický kontakt okenní, závrtný</t>
  </si>
  <si>
    <t>84</t>
  </si>
  <si>
    <t>85</t>
  </si>
  <si>
    <t>86</t>
  </si>
  <si>
    <t>Uživatelský software pro DDC, (250-499)</t>
  </si>
  <si>
    <t>89</t>
  </si>
  <si>
    <t>Přesun materiálu v místě stavby</t>
  </si>
  <si>
    <t>90</t>
  </si>
  <si>
    <t>Zabezpečení pracoviště</t>
  </si>
  <si>
    <t>91</t>
  </si>
  <si>
    <t>Doprava</t>
  </si>
  <si>
    <t>kmpl.</t>
  </si>
  <si>
    <t>92</t>
  </si>
  <si>
    <t>Inženýrská činnost</t>
  </si>
  <si>
    <t>93</t>
  </si>
  <si>
    <t>Vedoucí zakázky</t>
  </si>
  <si>
    <t>94</t>
  </si>
  <si>
    <t>Projekční práce-výrobní dokumentace</t>
  </si>
  <si>
    <t>Projekční práce-skutečný stav</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</si>
  <si>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</si>
  <si>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</si>
  <si>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</si>
  <si>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</si>
  <si>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</si>
  <si>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Poznámka k provádění - stěny se bourají včetně instalací v nich (vodovod, kanalizace)</t>
  </si>
  <si>
    <t>W2 : 112,49</t>
  </si>
  <si>
    <t>W3 : 14,29</t>
  </si>
  <si>
    <t>W4 : 4,06</t>
  </si>
  <si>
    <t>W5 : 9,06</t>
  </si>
  <si>
    <t>962032432R00</t>
  </si>
  <si>
    <t>Bourání zdiva nadzákladového z dutých cihel nebo tvárnic pálených nebo nepálených, na maltu vápenou nebo vápenocementovou</t>
  </si>
  <si>
    <t>W1 : 22,87</t>
  </si>
  <si>
    <t>962036124R00</t>
  </si>
  <si>
    <t>Demontáž sádrokartonových, sádrovláknitých příček a předstěn příčka, sádrokartonová bez minerální izolace, jednoduchá ocelová konstrukce, 2xopláštěná deskou tl. 12,5 mm</t>
  </si>
  <si>
    <t>W6 : 27,14</t>
  </si>
  <si>
    <t>962036992R00</t>
  </si>
  <si>
    <t>Demontáž sádrokartonových, sádrovláknitých příček a předstěn příplatek za demontáž vrstvy minerální tepelné izolace, -, -, tl. 50 mm</t>
  </si>
  <si>
    <t>963016211R00</t>
  </si>
  <si>
    <t>Demontáž sádrokartonových a sádrovláknitých podhledů z kazet 600 x 600 mm bez minerální izolace, na kovovém roštu, tl. 12,5 mm</t>
  </si>
  <si>
    <t>PD1 : 929,05</t>
  </si>
  <si>
    <t>964011211R00</t>
  </si>
  <si>
    <t>Vybourání železobetonových prefabrikovaných překladů délky do 3 mm, hmotnosti do 50 kg/m</t>
  </si>
  <si>
    <t>uložených ve zdivu, včetně pomocného lešení o výšce podlahy do 1900 mm a pro zatížení do 1,5 kPa  (150 kg/m2),</t>
  </si>
  <si>
    <t>1,5*0,1*0,2*(38-7+17+7+5+1+6+2+1)</t>
  </si>
  <si>
    <t>2*0,1*0,2*(1+1+1+1+1)</t>
  </si>
  <si>
    <t>964011221R00</t>
  </si>
  <si>
    <t>Vybourání železobetonových prefabrikovaných překladů délky do 3 mm, hmotnosti do 75 kg/m</t>
  </si>
  <si>
    <t>2*0,15*0,2*(1+1)</t>
  </si>
  <si>
    <t>964073231R00</t>
  </si>
  <si>
    <t>Vybourání válcovaných nosníků uložených ve zdivu cihelném, délky do 4 m, hmotnosti do 35 kg/m</t>
  </si>
  <si>
    <t>včetně pomocného lešení o výšce podlahy do 1900 mm a pro zatížení do 1,5 kPa  (150 kg/m2)</t>
  </si>
  <si>
    <t>Z1 : (8*3)*0,0219</t>
  </si>
  <si>
    <t>965081713RT2</t>
  </si>
  <si>
    <t>Bourání podlah z keramických dlaždic, tloušťky do 10 mm, plochy přes 1 m2</t>
  </si>
  <si>
    <t>bez podkladního lože, s jakoukoliv výplní spár</t>
  </si>
  <si>
    <t>P1 : 58,00</t>
  </si>
  <si>
    <t>P5 : 160,33</t>
  </si>
  <si>
    <t>P8 : 26,81</t>
  </si>
  <si>
    <t>965081813RT2</t>
  </si>
  <si>
    <t>Bourání podlah z dlaždic teracových, tloušťky do 30 mm, plochy přes 1 m2</t>
  </si>
  <si>
    <t>P18 : 1,55</t>
  </si>
  <si>
    <t>968061112R00</t>
  </si>
  <si>
    <t>Vyvěšení nebo zavěšení dřevěných křídel oken, plochy do 1,5 m2</t>
  </si>
  <si>
    <t>oken, dveří a vrat, s uložením a opětovným zavěšením po provedení stavebních změn,</t>
  </si>
  <si>
    <t>Wl1 : 1</t>
  </si>
  <si>
    <t>Wl2 : 1</t>
  </si>
  <si>
    <t>Wl3 : 1</t>
  </si>
  <si>
    <t>Wl4 : 1</t>
  </si>
  <si>
    <t>968061125R00</t>
  </si>
  <si>
    <t>Vyvěšení nebo zavěšení dřevěných křídel dveří, plochy do 2 m2</t>
  </si>
  <si>
    <t>38+17</t>
  </si>
  <si>
    <t>968061126R00</t>
  </si>
  <si>
    <t>Vyvěšení nebo zavěšení dřevěných křídel dveří, plochy přes 2 m2</t>
  </si>
  <si>
    <t>7+5+1</t>
  </si>
  <si>
    <t>968062245R00</t>
  </si>
  <si>
    <t>Vybourání dřevěných rámů oken jednoduchých, plochy do 2 m2</t>
  </si>
  <si>
    <t>včetně pomocného lešení o výšce podlahy do 1900 mm a pro zatížení do 1,5 kPa  (150 kg/m2),</t>
  </si>
  <si>
    <t>Wl1 : 0,96</t>
  </si>
  <si>
    <t>Wl2 : 1,2</t>
  </si>
  <si>
    <t>Wl3 : 1,02</t>
  </si>
  <si>
    <t>Wl4 : 1,06</t>
  </si>
  <si>
    <t>968071125R00</t>
  </si>
  <si>
    <t>Vyvěšení nebo zavěšení kovových křídel dveří, plochy do 2 m2</t>
  </si>
  <si>
    <t>s případným uložením a opětovným zavěšením po provedení stavebních změn,</t>
  </si>
  <si>
    <t>6+1</t>
  </si>
  <si>
    <t>968071126R00</t>
  </si>
  <si>
    <t>Vyvěšení nebo zavěšení kovových křídel dveří, plochy přes 2 m2</t>
  </si>
  <si>
    <t>1+2+1</t>
  </si>
  <si>
    <t>968072455R00</t>
  </si>
  <si>
    <t>Vybourání a vyjmutí kovových rámů a rolet rámů, včetně pomocného lešení o výšce podlahy do 1900 mm a pro zatížení do 1,5 kPa  (150 kg/m2) dveřních zárubní, plochy do 2 m2</t>
  </si>
  <si>
    <t>0,9*2,02*(38+6+1)</t>
  </si>
  <si>
    <t>0,7*2,02*17</t>
  </si>
  <si>
    <t>968072456R00</t>
  </si>
  <si>
    <t>Vybourání a vyjmutí kovových rámů a rolet rámů, včetně pomocného lešení o výšce podlahy do 1900 mm a pro zatížení do 1,5 kPa  (150 kg/m2) dveřních zárubní, plochy přes 2 m2</t>
  </si>
  <si>
    <t>1*2,02*7</t>
  </si>
  <si>
    <t>1,2*2,02*(5+2)</t>
  </si>
  <si>
    <t>1,55*2,02*(1+1)</t>
  </si>
  <si>
    <t>1,6*2,02*(1+1)</t>
  </si>
  <si>
    <t>1,25*2,02*1</t>
  </si>
  <si>
    <t>1,9*2,02*2</t>
  </si>
  <si>
    <t>1,55*2,02*1</t>
  </si>
  <si>
    <t>968095002R00</t>
  </si>
  <si>
    <t xml:space="preserve">Vybourání vnitřních parapetů dřevěných, šířky do 50 cm,  </t>
  </si>
  <si>
    <t>PA1 : 38,9</t>
  </si>
  <si>
    <t>978059521R00</t>
  </si>
  <si>
    <t>Odsekání a odebrání obkladů stěn z obkládaček vnitřních z jakýchkoliv materiálů, plochy do 2 m2</t>
  </si>
  <si>
    <t>včetně otlučení podkladní omítky až na zdivo,</t>
  </si>
  <si>
    <t>PÚ2 : 328,91</t>
  </si>
  <si>
    <t>762526811R00</t>
  </si>
  <si>
    <t>Demontáž podlah bez polštářů , z desek dřevotřískovýh, překližkových, sololitových , tloušťky do 20 mm</t>
  </si>
  <si>
    <t>800-762</t>
  </si>
  <si>
    <t>Ochrana stávající podlahy : 34,6</t>
  </si>
  <si>
    <t>763614141RU6</t>
  </si>
  <si>
    <t>Montáž podlahy, z desek tl. 18 mm, na sraz, lepením, včetně dodávky desky dřevotřískové</t>
  </si>
  <si>
    <t>800-763</t>
  </si>
  <si>
    <t>vč. dodávky a montáže spojovacího materiálu</t>
  </si>
  <si>
    <t>998763101R00</t>
  </si>
  <si>
    <t>Přesun hmot dřevostaveb v objektech výšky do 6 m</t>
  </si>
  <si>
    <t>767590830R00</t>
  </si>
  <si>
    <t>Demontáž podlahových konstrukcí zdvojených podlah - desek</t>
  </si>
  <si>
    <t>P4 : 108,27</t>
  </si>
  <si>
    <t>767590840R00</t>
  </si>
  <si>
    <t>Demontáž podlahových konstrukcí zdvojených podlah - nosného roštu</t>
  </si>
  <si>
    <t>771249113R00</t>
  </si>
  <si>
    <t>Kladení dlažby čedičové řezání dlaždic diamantovým kotoučem  tloušťky 30 mm</t>
  </si>
  <si>
    <t>teraco : 1,5+1,03+1,5</t>
  </si>
  <si>
    <t>776511810R00</t>
  </si>
  <si>
    <t>Odstranění povlakových podlah z nášlapné plochy lepených, bez podložky, z ploch přes 20 m2</t>
  </si>
  <si>
    <t>P2 - marmoleum : 177,59</t>
  </si>
  <si>
    <t>P9 - marmoleum : 95,03</t>
  </si>
  <si>
    <t>P16 - koberec : 48,86</t>
  </si>
  <si>
    <t>979082121R00</t>
  </si>
  <si>
    <t>Vnitrostaveništní doprava suti a vybouraných hmot Příplatek k vnitrost. dopravě suti za dalších 5 m</t>
  </si>
  <si>
    <t>340,98*10</t>
  </si>
  <si>
    <t>979083191R00</t>
  </si>
  <si>
    <t>Vodorovné přemístění suti za každých dalších započatých 1000 m přes 6000 m</t>
  </si>
  <si>
    <t>800-6</t>
  </si>
  <si>
    <t>včetně naložení na dopravní prostředek a složení,</t>
  </si>
  <si>
    <t>340,98*3</t>
  </si>
  <si>
    <t>979990107R00</t>
  </si>
  <si>
    <t>Poplatek za skládku za uložení, směs betonu, cihel a dřeva,  , skupina 17 09 04 z Katalogu odpadů</t>
  </si>
  <si>
    <t>kategorie 17 09 04 smíšené stavební a demoliční odpady</t>
  </si>
  <si>
    <t>338,09</t>
  </si>
  <si>
    <t>SDK : -10,04</t>
  </si>
  <si>
    <t>vata : -0,09</t>
  </si>
  <si>
    <t>sklo : -0,08</t>
  </si>
  <si>
    <t>marmoleum : -0,27</t>
  </si>
  <si>
    <t>koberec : -0,05</t>
  </si>
  <si>
    <t>979990110R00</t>
  </si>
  <si>
    <t>Poplatek za skládku za uložení suti - sádrokartonové desky, skupina odpadu 170802</t>
  </si>
  <si>
    <t>kategorie 17 08 02 stavební materiály na bázi sádry</t>
  </si>
  <si>
    <t>SDK příčka : 27,14*0,038</t>
  </si>
  <si>
    <t>Podhled : 929,05*0,0097</t>
  </si>
  <si>
    <t>979990144R00</t>
  </si>
  <si>
    <t>Poplatek za skládku za uložení suti - minerální vata, skupina odpadu 170604</t>
  </si>
  <si>
    <t>kategorie 17 06 03 izolační materiály, které jsou, nebo obsahují nebezpečné látky</t>
  </si>
  <si>
    <t>27,16*0,0033</t>
  </si>
  <si>
    <t>979990168R00</t>
  </si>
  <si>
    <t>Poplatek za skládku za uložení suti - sklo, skupina odpadu 1702020</t>
  </si>
  <si>
    <t>kategorie 17 02 02</t>
  </si>
  <si>
    <t>okna : 4,25*0,0075</t>
  </si>
  <si>
    <t>dveře : 6,885*0,0075</t>
  </si>
  <si>
    <t>979990181R00</t>
  </si>
  <si>
    <t>Poplatek za skládku za uložení suti - PVC podlahová krytina, skupina odpadu 200307</t>
  </si>
  <si>
    <t>kategorie 17 02 03 plasty</t>
  </si>
  <si>
    <t>P2 - marmoleum : 177,59*0,001</t>
  </si>
  <si>
    <t>P9 - marmoleum : 95,03*0,001</t>
  </si>
  <si>
    <t>979990182R00</t>
  </si>
  <si>
    <t>Poplatek za skládku za uložení suti - koberce, skupina odpadu 200307</t>
  </si>
  <si>
    <t>48,86*0,001</t>
  </si>
  <si>
    <t>979082111R00</t>
  </si>
  <si>
    <t>Vnitrostaveništní doprava suti a vybouraných hmot do 10 m</t>
  </si>
  <si>
    <t>Přesun suti</t>
  </si>
  <si>
    <t>POL8_</t>
  </si>
  <si>
    <t>979083117R00</t>
  </si>
  <si>
    <t>Vodorovné přemístění suti přes 5000 m do 6000 m</t>
  </si>
  <si>
    <t>ON-02.1</t>
  </si>
  <si>
    <t>Protiprašné stěny výška 4,15 m</t>
  </si>
  <si>
    <t>Nosná konstrukce jednotlivých protiprašných stěn je předpokládaná z ocel.profilů pro SDK konstrukce, které budou upenněny jednotlivé materiály (OSB a geotextilie). Nosná konstrukce bude vždy na straně prováděných prací, tak aby nezasahovala do ostatních provozů.</t>
  </si>
  <si>
    <t>Tato položka je uvažována jako kompletní - dodávka materiálu, montáž, demontáž a likvidace použitého materiálu vč. odvozu na skládku.</t>
  </si>
  <si>
    <t>Protiprašné stěny - oddělení pracoviště od okolního provozu od podlahy až ke stropu. Maximámlní výška 4,150 m. Spodní část cca 2,5m bude opláštěna s OSB P+D tl.18mm deskami a zbývající část bude provedena z geotextilie min 500g /m v takovém provedení aby zabránila šíření prachu do okolního provozu.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</si>
</sst>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4"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
      <sz val="11"/>
      <color rgb="FF000000"/>
      <name val="Calibri"/>
      <family val="2"/>
      <scheme val="minor"/>
    </font>
    <font>
      <sz val="10"/>
      <name val="Arial"/>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6">
    <xf numFmtId="0" fontId="0" fillId="0" borderId="0"/>
    <xf numFmtId="0" fontId="2" fillId="0" borderId="0"/>
    <xf numFmtId="0" fontId="1" fillId="0" borderId="0"/>
    <xf numFmtId="0" fontId="22" fillId="0" borderId="0"/>
    <xf numFmtId="0" fontId="23" fillId="0" borderId="0"/>
    <xf numFmtId="0" fontId="1" fillId="0" borderId="0"/>
  </cellStyleXfs>
  <cellXfs count="266">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0" xfId="0" applyFont="1" applyAlignment="1">
      <alignment horizontal="left" vertical="center"/>
    </xf>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18" xfId="0" applyBorder="1" applyAlignment="1">
      <alignment vertical="top" wrapText="1"/>
    </xf>
    <xf numFmtId="0" fontId="9" fillId="0" borderId="18" xfId="0" applyFont="1" applyBorder="1" applyAlignment="1">
      <alignment horizontal="lef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0" fontId="10" fillId="3" borderId="1" xfId="0" applyFont="1" applyFill="1" applyBorder="1" applyAlignment="1">
      <alignment horizontal="left" vertical="center" indent="1"/>
    </xf>
    <xf numFmtId="0" fontId="0" fillId="3" borderId="0" xfId="0" applyFill="1" applyAlignment="1">
      <alignment wrapText="1"/>
    </xf>
    <xf numFmtId="49" fontId="7"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9"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9" fillId="3" borderId="6" xfId="0" applyFont="1" applyFill="1" applyBorder="1" applyAlignment="1">
      <alignment horizontal="left" vertical="center" wrapText="1"/>
    </xf>
    <xf numFmtId="49" fontId="9" fillId="0" borderId="0" xfId="0" applyNumberFormat="1" applyFont="1" applyAlignment="1">
      <alignment horizontal="left" vertical="center" wrapText="1"/>
    </xf>
    <xf numFmtId="49" fontId="9" fillId="0" borderId="6" xfId="0" applyNumberFormat="1" applyFont="1" applyBorder="1" applyAlignment="1">
      <alignment horizontal="left" vertical="center" wrapText="1"/>
    </xf>
    <xf numFmtId="49" fontId="9" fillId="0" borderId="0" xfId="0" applyNumberFormat="1" applyFont="1" applyAlignment="1">
      <alignment horizontal="left" vertical="center"/>
    </xf>
    <xf numFmtId="49" fontId="0" fillId="0" borderId="6" xfId="0" applyNumberFormat="1" applyBorder="1" applyAlignment="1">
      <alignment vertical="center" wrapText="1"/>
    </xf>
    <xf numFmtId="0" fontId="9" fillId="4" borderId="0" xfId="0" applyFont="1" applyFill="1" applyAlignment="1" applyProtection="1">
      <alignment horizontal="left" vertical="center"/>
      <protection locked="0"/>
    </xf>
    <xf numFmtId="0" fontId="9"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4" fontId="8" fillId="5" borderId="28" xfId="0" applyNumberFormat="1" applyFont="1" applyFill="1" applyBorder="1" applyAlignment="1">
      <alignment vertical="center"/>
    </xf>
    <xf numFmtId="4" fontId="8" fillId="5" borderId="29" xfId="0" applyNumberFormat="1" applyFont="1" applyFill="1" applyBorder="1" applyAlignment="1">
      <alignment vertical="center" wrapText="1"/>
    </xf>
    <xf numFmtId="4" fontId="11" fillId="5" borderId="30" xfId="0" applyNumberFormat="1" applyFont="1" applyFill="1" applyBorder="1" applyAlignment="1">
      <alignment horizontal="center" vertical="center" wrapText="1" shrinkToFit="1"/>
    </xf>
    <xf numFmtId="4" fontId="8" fillId="5" borderId="28" xfId="0" applyNumberFormat="1" applyFont="1" applyFill="1" applyBorder="1" applyAlignment="1">
      <alignment horizontal="center" vertical="center" wrapText="1" shrinkToFit="1"/>
    </xf>
    <xf numFmtId="4" fontId="8" fillId="5" borderId="30" xfId="0" applyNumberFormat="1" applyFont="1" applyFill="1" applyBorder="1" applyAlignment="1">
      <alignment horizontal="center" vertical="center" wrapText="1" shrinkToFit="1"/>
    </xf>
    <xf numFmtId="3" fontId="8"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4" fillId="0" borderId="32" xfId="0" applyNumberFormat="1" applyFont="1" applyBorder="1" applyAlignment="1">
      <alignment horizontal="right" vertical="center" wrapText="1" shrinkToFit="1"/>
    </xf>
    <xf numFmtId="4" fontId="4"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9" fillId="0" borderId="31" xfId="0" applyNumberFormat="1" applyFont="1" applyBorder="1" applyAlignment="1">
      <alignment vertical="center"/>
    </xf>
    <xf numFmtId="4" fontId="9" fillId="0" borderId="32" xfId="0" applyNumberFormat="1" applyFont="1" applyBorder="1" applyAlignment="1">
      <alignment vertical="center" wrapText="1" shrinkToFit="1"/>
    </xf>
    <xf numFmtId="4" fontId="9" fillId="0" borderId="32" xfId="0" applyNumberFormat="1" applyFont="1" applyBorder="1" applyAlignment="1">
      <alignment vertical="center" shrinkToFit="1"/>
    </xf>
    <xf numFmtId="4" fontId="9" fillId="0" borderId="33" xfId="0" applyNumberFormat="1" applyFont="1" applyBorder="1" applyAlignment="1">
      <alignment vertical="center" shrinkToFit="1"/>
    </xf>
    <xf numFmtId="3" fontId="9"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16" fillId="3" borderId="35" xfId="0" applyNumberFormat="1" applyFont="1" applyFill="1" applyBorder="1" applyAlignment="1">
      <alignment vertical="center" wrapText="1" shrinkToFit="1"/>
    </xf>
    <xf numFmtId="4" fontId="16"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5" fillId="3" borderId="11" xfId="0" applyFont="1" applyFill="1" applyBorder="1" applyAlignment="1">
      <alignment horizontal="left" vertical="center" indent="1"/>
    </xf>
    <xf numFmtId="0" fontId="6"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5"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9" fillId="3" borderId="13" xfId="0" applyNumberFormat="1" applyFont="1" applyFill="1" applyBorder="1" applyAlignment="1">
      <alignment horizontal="left" vertical="center"/>
    </xf>
    <xf numFmtId="0" fontId="7" fillId="0" borderId="0" xfId="0" applyFont="1"/>
    <xf numFmtId="49" fontId="0" fillId="0" borderId="0" xfId="0" applyNumberFormat="1"/>
    <xf numFmtId="0" fontId="17"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8" fillId="0" borderId="31" xfId="0" applyNumberFormat="1" applyFont="1" applyBorder="1" applyAlignment="1">
      <alignment vertical="center"/>
    </xf>
    <xf numFmtId="0" fontId="8" fillId="3" borderId="34" xfId="0" applyFont="1" applyFill="1" applyBorder="1" applyAlignment="1">
      <alignment vertical="center"/>
    </xf>
    <xf numFmtId="0" fontId="8" fillId="3" borderId="34" xfId="0" applyFont="1" applyFill="1" applyBorder="1" applyAlignment="1">
      <alignment vertical="center" wrapText="1"/>
    </xf>
    <xf numFmtId="0" fontId="8" fillId="3" borderId="35" xfId="0" applyFont="1" applyFill="1" applyBorder="1" applyAlignment="1">
      <alignment vertical="center" wrapText="1"/>
    </xf>
    <xf numFmtId="164" fontId="8" fillId="0" borderId="33" xfId="0" applyNumberFormat="1" applyFont="1" applyBorder="1" applyAlignment="1">
      <alignment vertical="center"/>
    </xf>
    <xf numFmtId="164" fontId="8" fillId="3" borderId="36" xfId="0" applyNumberFormat="1" applyFont="1" applyFill="1" applyBorder="1" applyAlignment="1">
      <alignment vertical="center"/>
    </xf>
    <xf numFmtId="164" fontId="0" fillId="0" borderId="0" xfId="0" applyNumberFormat="1"/>
    <xf numFmtId="4" fontId="8" fillId="0" borderId="33" xfId="0" applyNumberFormat="1" applyFont="1" applyBorder="1" applyAlignment="1">
      <alignment horizontal="center" vertical="center"/>
    </xf>
    <xf numFmtId="4" fontId="8" fillId="0" borderId="33" xfId="0" applyNumberFormat="1" applyFont="1" applyBorder="1" applyAlignment="1">
      <alignment vertical="center"/>
    </xf>
    <xf numFmtId="4" fontId="8" fillId="3" borderId="36" xfId="0" applyNumberFormat="1" applyFont="1" applyFill="1" applyBorder="1" applyAlignment="1">
      <alignment horizontal="center" vertical="center"/>
    </xf>
    <xf numFmtId="4" fontId="8" fillId="3" borderId="36" xfId="0" applyNumberFormat="1" applyFont="1" applyFill="1" applyBorder="1" applyAlignment="1">
      <alignment vertical="center"/>
    </xf>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5" fontId="0" fillId="0" borderId="0" xfId="0" applyNumberFormat="1" applyAlignment="1">
      <alignment vertical="top"/>
    </xf>
    <xf numFmtId="4" fontId="0" fillId="0" borderId="0" xfId="0" applyNumberFormat="1" applyAlignment="1">
      <alignment vertical="top"/>
    </xf>
    <xf numFmtId="0" fontId="9" fillId="3" borderId="15" xfId="0" applyFont="1" applyFill="1" applyBorder="1" applyAlignment="1">
      <alignment vertical="top"/>
    </xf>
    <xf numFmtId="49" fontId="9" fillId="3" borderId="12" xfId="0" applyNumberFormat="1" applyFont="1" applyFill="1" applyBorder="1" applyAlignment="1">
      <alignment vertical="top"/>
    </xf>
    <xf numFmtId="0" fontId="9" fillId="3" borderId="12" xfId="0" applyFont="1" applyFill="1" applyBorder="1" applyAlignment="1">
      <alignment horizontal="center" vertical="top"/>
    </xf>
    <xf numFmtId="0" fontId="9" fillId="3" borderId="12" xfId="0" applyFont="1" applyFill="1" applyBorder="1" applyAlignment="1">
      <alignment vertical="top"/>
    </xf>
    <xf numFmtId="0" fontId="18" fillId="0" borderId="0" xfId="0" applyFont="1" applyAlignment="1">
      <alignment vertical="top"/>
    </xf>
    <xf numFmtId="49" fontId="18" fillId="0" borderId="0" xfId="0" applyNumberFormat="1" applyFont="1" applyAlignment="1">
      <alignment vertical="top"/>
    </xf>
    <xf numFmtId="165" fontId="18" fillId="0" borderId="0" xfId="0" applyNumberFormat="1" applyFont="1" applyAlignment="1">
      <alignment vertical="top" shrinkToFit="1"/>
    </xf>
    <xf numFmtId="4" fontId="18" fillId="0" borderId="0" xfId="0" applyNumberFormat="1" applyFont="1" applyAlignment="1">
      <alignment vertical="top" shrinkToFi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0" fontId="20" fillId="0" borderId="0" xfId="0" applyFont="1" applyAlignment="1">
      <alignment horizontal="center" vertical="top" shrinkToFit="1"/>
    </xf>
    <xf numFmtId="165" fontId="20" fillId="0" borderId="0" xfId="0" applyNumberFormat="1" applyFont="1" applyAlignment="1">
      <alignment vertical="top" shrinkToFit="1"/>
    </xf>
    <xf numFmtId="4" fontId="20" fillId="0" borderId="0" xfId="0" applyNumberFormat="1" applyFont="1" applyAlignment="1">
      <alignment vertical="top" shrinkToFit="1"/>
    </xf>
    <xf numFmtId="4" fontId="9" fillId="3" borderId="0" xfId="0" applyNumberFormat="1" applyFont="1" applyFill="1" applyAlignment="1">
      <alignment vertical="top" shrinkToFit="1"/>
    </xf>
    <xf numFmtId="0" fontId="9" fillId="3" borderId="27" xfId="0" applyFont="1" applyFill="1" applyBorder="1" applyAlignment="1">
      <alignment vertical="top"/>
    </xf>
    <xf numFmtId="49" fontId="9" fillId="3" borderId="18" xfId="0" applyNumberFormat="1" applyFont="1" applyFill="1" applyBorder="1" applyAlignment="1">
      <alignment vertical="top"/>
    </xf>
    <xf numFmtId="0" fontId="9" fillId="3" borderId="18" xfId="0" applyFont="1" applyFill="1" applyBorder="1" applyAlignment="1">
      <alignment horizontal="center" vertical="top" shrinkToFit="1"/>
    </xf>
    <xf numFmtId="165" fontId="9" fillId="3" borderId="18" xfId="0" applyNumberFormat="1" applyFont="1" applyFill="1" applyBorder="1" applyAlignment="1">
      <alignment vertical="top" shrinkToFit="1"/>
    </xf>
    <xf numFmtId="4" fontId="9" fillId="3" borderId="18" xfId="0" applyNumberFormat="1" applyFont="1" applyFill="1" applyBorder="1" applyAlignment="1">
      <alignment vertical="top" shrinkToFit="1"/>
    </xf>
    <xf numFmtId="4" fontId="9" fillId="3" borderId="37" xfId="0" applyNumberFormat="1" applyFont="1" applyFill="1" applyBorder="1" applyAlignment="1">
      <alignment vertical="top" shrinkToFit="1"/>
    </xf>
    <xf numFmtId="4" fontId="9" fillId="3" borderId="22"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5"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21" fillId="0" borderId="0" xfId="0" applyFont="1" applyAlignment="1">
      <alignment wrapTex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165" fontId="18" fillId="0" borderId="42" xfId="0" applyNumberFormat="1" applyFont="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4" fontId="18" fillId="0" borderId="43" xfId="0" applyNumberFormat="1" applyFont="1" applyBorder="1" applyAlignment="1">
      <alignment vertical="top" shrinkToFit="1"/>
    </xf>
    <xf numFmtId="49" fontId="9" fillId="3" borderId="18" xfId="0" applyNumberFormat="1" applyFont="1" applyFill="1" applyBorder="1" applyAlignment="1">
      <alignment horizontal="left" vertical="top" wrapText="1"/>
    </xf>
    <xf numFmtId="49" fontId="18" fillId="0" borderId="39" xfId="0" applyNumberFormat="1" applyFont="1" applyBorder="1" applyAlignment="1">
      <alignment horizontal="left" vertical="top" wrapText="1"/>
    </xf>
    <xf numFmtId="165" fontId="19" fillId="0" borderId="0" xfId="0" quotePrefix="1" applyNumberFormat="1" applyFont="1" applyAlignment="1">
      <alignment horizontal="left" vertical="top" wrapText="1"/>
    </xf>
    <xf numFmtId="49" fontId="18" fillId="0" borderId="42" xfId="0" applyNumberFormat="1" applyFont="1" applyBorder="1" applyAlignment="1">
      <alignment horizontal="left" vertical="top" wrapText="1"/>
    </xf>
    <xf numFmtId="49" fontId="20" fillId="0" borderId="0" xfId="0" applyNumberFormat="1" applyFont="1" applyAlignment="1">
      <alignment horizontal="left" vertical="top" wrapText="1"/>
    </xf>
    <xf numFmtId="49" fontId="0" fillId="0" borderId="0" xfId="0" applyNumberFormat="1" applyAlignment="1">
      <alignment horizontal="left" vertical="top" wrapText="1"/>
    </xf>
    <xf numFmtId="49" fontId="9"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4" fillId="2" borderId="0" xfId="0" applyFont="1" applyFill="1" applyAlignment="1">
      <alignment horizontal="left" wrapText="1"/>
    </xf>
    <xf numFmtId="49" fontId="8" fillId="0" borderId="31" xfId="0" applyNumberFormat="1" applyFont="1" applyBorder="1" applyAlignment="1">
      <alignment vertical="center" wrapText="1"/>
    </xf>
    <xf numFmtId="49" fontId="8" fillId="0" borderId="32" xfId="0" applyNumberFormat="1" applyFont="1" applyBorder="1" applyAlignment="1">
      <alignment vertical="center"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9" fillId="0" borderId="32" xfId="0" applyNumberFormat="1" applyFont="1" applyBorder="1" applyAlignment="1">
      <alignment vertical="center" wrapText="1"/>
    </xf>
    <xf numFmtId="49" fontId="9" fillId="0" borderId="0" xfId="0" applyNumberFormat="1" applyFont="1" applyAlignment="1">
      <alignment horizontal="left" vertical="center" wrapText="1"/>
    </xf>
    <xf numFmtId="0" fontId="0" fillId="0" borderId="0" xfId="0" applyAlignment="1">
      <alignment vertical="center" wrapText="1"/>
    </xf>
    <xf numFmtId="49" fontId="9"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16" xfId="0" applyNumberFormat="1" applyFont="1" applyBorder="1" applyAlignment="1">
      <alignment horizontal="right" vertical="center" indent="1"/>
    </xf>
    <xf numFmtId="4" fontId="13" fillId="3" borderId="7" xfId="0" applyNumberFormat="1" applyFont="1" applyFill="1" applyBorder="1" applyAlignment="1">
      <alignment horizontal="right" vertical="center"/>
    </xf>
    <xf numFmtId="2" fontId="13" fillId="3"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9" fontId="7"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9"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9"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22" xfId="0" applyNumberFormat="1" applyFont="1" applyBorder="1" applyAlignment="1">
      <alignment horizontal="right" vertical="center" indent="1"/>
    </xf>
    <xf numFmtId="0" fontId="9" fillId="4" borderId="0" xfId="0" applyFont="1" applyFill="1" applyAlignment="1" applyProtection="1">
      <alignment horizontal="left" vertical="center"/>
      <protection locked="0"/>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9" fillId="0" borderId="18" xfId="0" applyNumberFormat="1" applyFont="1" applyBorder="1" applyAlignment="1">
      <alignment horizontal="left" vertical="center" wrapText="1"/>
    </xf>
    <xf numFmtId="0" fontId="0" fillId="0" borderId="18" xfId="0" applyBorder="1" applyAlignment="1">
      <alignment vertical="center" wrapTex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20" fillId="0" borderId="18" xfId="0" applyFont="1" applyBorder="1" applyAlignment="1">
      <alignment horizontal="left" vertical="top" wrapText="1"/>
    </xf>
    <xf numFmtId="0" fontId="20" fillId="0" borderId="18" xfId="0" applyFont="1" applyBorder="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20" fillId="0" borderId="0" xfId="0" applyFont="1" applyAlignment="1">
      <alignment horizontal="left" vertical="top" wrapText="1"/>
    </xf>
    <xf numFmtId="0" fontId="20" fillId="0" borderId="0" xfId="0" applyFont="1" applyAlignment="1">
      <alignment vertical="top" wrapText="1"/>
    </xf>
    <xf numFmtId="0" fontId="7"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cellXfs>
  <cellStyles count="6">
    <cellStyle name="Normal" xfId="3" xr:uid="{AE535F59-8DB1-4E14-B0D7-EB4A9C819D53}"/>
    <cellStyle name="Normální" xfId="0" builtinId="0"/>
    <cellStyle name="normální 2" xfId="1" xr:uid="{00000000-0005-0000-0000-000001000000}"/>
    <cellStyle name="Normální 2 2" xfId="4" xr:uid="{9A4839CA-A666-4188-9C71-20DAD030ABBB}"/>
    <cellStyle name="Normální 3" xfId="2" xr:uid="{A0039739-DA93-4CEB-A58D-82B5D0DCEF0C}"/>
    <cellStyle name="Normální 4" xfId="5" xr:uid="{DB4E6959-B939-4C89-8C87-1E14DB76192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C17" sqref="C17"/>
    </sheetView>
  </sheetViews>
  <sheetFormatPr defaultRowHeight="13.2" x14ac:dyDescent="0.25"/>
  <sheetData>
    <row r="1" spans="1:7" x14ac:dyDescent="0.25">
      <c r="A1" s="21" t="s">
        <v>38</v>
      </c>
    </row>
    <row r="2" spans="1:7" ht="57.75" customHeight="1" x14ac:dyDescent="0.25">
      <c r="A2" s="198" t="s">
        <v>39</v>
      </c>
      <c r="B2" s="198"/>
      <c r="C2" s="198"/>
      <c r="D2" s="198"/>
      <c r="E2" s="198"/>
      <c r="F2" s="198"/>
      <c r="G2" s="198"/>
    </row>
  </sheetData>
  <sheetProtection algorithmName="SHA-512" hashValue="CYHzt9id7cCSh+nUvrsKsNFC1Iu5fF8cHVIzIYyzHJeQMQUhcCISB7F/+wJ4A7YpJ/d9Cwuh4vE/Gyko7qTdiw==" saltValue="DBcnEzDkOEQAj/IaTwbYM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31"/>
  <sheetViews>
    <sheetView showGridLines="0" topLeftCell="B11" zoomScaleNormal="100" zoomScaleSheetLayoutView="75" workbookViewId="0">
      <selection activeCell="C44" sqref="C44:E44"/>
    </sheetView>
  </sheetViews>
  <sheetFormatPr defaultColWidth="9" defaultRowHeight="13.2" x14ac:dyDescent="0.25"/>
  <cols>
    <col min="1" max="1" width="8.44140625" hidden="1" customWidth="1"/>
    <col min="2" max="2" width="13.44140625" customWidth="1"/>
    <col min="3" max="3" width="7.44140625" style="51" customWidth="1"/>
    <col min="4" max="4" width="13" style="51" customWidth="1"/>
    <col min="5" max="5" width="9.6640625" style="51"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225" t="s">
        <v>41</v>
      </c>
      <c r="C1" s="226"/>
      <c r="D1" s="226"/>
      <c r="E1" s="226"/>
      <c r="F1" s="226"/>
      <c r="G1" s="226"/>
      <c r="H1" s="226"/>
      <c r="I1" s="226"/>
      <c r="J1" s="227"/>
    </row>
    <row r="2" spans="1:15" ht="36" customHeight="1" x14ac:dyDescent="0.25">
      <c r="A2" s="2"/>
      <c r="B2" s="73" t="s">
        <v>22</v>
      </c>
      <c r="C2" s="74"/>
      <c r="D2" s="75" t="s">
        <v>43</v>
      </c>
      <c r="E2" s="231" t="s">
        <v>44</v>
      </c>
      <c r="F2" s="232"/>
      <c r="G2" s="232"/>
      <c r="H2" s="232"/>
      <c r="I2" s="232"/>
      <c r="J2" s="233"/>
      <c r="O2" s="1"/>
    </row>
    <row r="3" spans="1:15" ht="27" hidden="1" customHeight="1" x14ac:dyDescent="0.25">
      <c r="A3" s="2"/>
      <c r="B3" s="76"/>
      <c r="C3" s="74"/>
      <c r="D3" s="77"/>
      <c r="E3" s="234"/>
      <c r="F3" s="235"/>
      <c r="G3" s="235"/>
      <c r="H3" s="235"/>
      <c r="I3" s="235"/>
      <c r="J3" s="236"/>
    </row>
    <row r="4" spans="1:15" ht="23.25" customHeight="1" x14ac:dyDescent="0.25">
      <c r="A4" s="2"/>
      <c r="B4" s="78"/>
      <c r="C4" s="79"/>
      <c r="D4" s="80"/>
      <c r="E4" s="243"/>
      <c r="F4" s="243"/>
      <c r="G4" s="243"/>
      <c r="H4" s="243"/>
      <c r="I4" s="243"/>
      <c r="J4" s="244"/>
    </row>
    <row r="5" spans="1:15" ht="24" customHeight="1" x14ac:dyDescent="0.25">
      <c r="A5" s="2"/>
      <c r="B5" s="31" t="s">
        <v>42</v>
      </c>
      <c r="D5" s="247" t="s">
        <v>45</v>
      </c>
      <c r="E5" s="248"/>
      <c r="F5" s="248"/>
      <c r="G5" s="248"/>
      <c r="H5" s="18" t="s">
        <v>40</v>
      </c>
      <c r="I5" s="83" t="s">
        <v>49</v>
      </c>
      <c r="J5" s="8"/>
    </row>
    <row r="6" spans="1:15" ht="15.75" customHeight="1" x14ac:dyDescent="0.25">
      <c r="A6" s="2"/>
      <c r="B6" s="28"/>
      <c r="C6" s="53"/>
      <c r="D6" s="205" t="s">
        <v>46</v>
      </c>
      <c r="E6" s="206"/>
      <c r="F6" s="206"/>
      <c r="G6" s="206"/>
      <c r="H6" s="18" t="s">
        <v>34</v>
      </c>
      <c r="I6" s="83" t="s">
        <v>50</v>
      </c>
      <c r="J6" s="8"/>
    </row>
    <row r="7" spans="1:15" ht="15.75" customHeight="1" x14ac:dyDescent="0.25">
      <c r="A7" s="2"/>
      <c r="B7" s="29"/>
      <c r="C7" s="54"/>
      <c r="D7" s="82" t="s">
        <v>48</v>
      </c>
      <c r="E7" s="207" t="s">
        <v>47</v>
      </c>
      <c r="F7" s="208"/>
      <c r="G7" s="208"/>
      <c r="H7" s="24"/>
      <c r="I7" s="23"/>
      <c r="J7" s="34"/>
    </row>
    <row r="8" spans="1:15" ht="24" hidden="1" customHeight="1" x14ac:dyDescent="0.25">
      <c r="A8" s="2"/>
      <c r="B8" s="31" t="s">
        <v>20</v>
      </c>
      <c r="D8" s="81" t="s">
        <v>51</v>
      </c>
      <c r="H8" s="18" t="s">
        <v>40</v>
      </c>
      <c r="I8" s="83" t="s">
        <v>55</v>
      </c>
      <c r="J8" s="8"/>
    </row>
    <row r="9" spans="1:15" ht="15.75" hidden="1" customHeight="1" x14ac:dyDescent="0.25">
      <c r="A9" s="2"/>
      <c r="B9" s="2"/>
      <c r="D9" s="81" t="s">
        <v>52</v>
      </c>
      <c r="H9" s="18" t="s">
        <v>34</v>
      </c>
      <c r="I9" s="22"/>
      <c r="J9" s="8"/>
    </row>
    <row r="10" spans="1:15" ht="15.75" hidden="1" customHeight="1" x14ac:dyDescent="0.25">
      <c r="A10" s="2"/>
      <c r="B10" s="35"/>
      <c r="C10" s="54"/>
      <c r="D10" s="82" t="s">
        <v>54</v>
      </c>
      <c r="E10" s="84" t="s">
        <v>53</v>
      </c>
      <c r="F10" s="24"/>
      <c r="G10" s="14"/>
      <c r="H10" s="14"/>
      <c r="I10" s="36"/>
      <c r="J10" s="34"/>
    </row>
    <row r="11" spans="1:15" ht="24" customHeight="1" x14ac:dyDescent="0.25">
      <c r="A11" s="2"/>
      <c r="B11" s="31" t="s">
        <v>19</v>
      </c>
      <c r="D11" s="238"/>
      <c r="E11" s="238"/>
      <c r="F11" s="238"/>
      <c r="G11" s="238"/>
      <c r="H11" s="18" t="s">
        <v>40</v>
      </c>
      <c r="I11" s="85"/>
      <c r="J11" s="8"/>
    </row>
    <row r="12" spans="1:15" ht="15.75" customHeight="1" x14ac:dyDescent="0.25">
      <c r="A12" s="2"/>
      <c r="B12" s="28"/>
      <c r="C12" s="53"/>
      <c r="D12" s="242"/>
      <c r="E12" s="242"/>
      <c r="F12" s="242"/>
      <c r="G12" s="242"/>
      <c r="H12" s="18" t="s">
        <v>34</v>
      </c>
      <c r="I12" s="85"/>
      <c r="J12" s="8"/>
    </row>
    <row r="13" spans="1:15" ht="15.75" customHeight="1" x14ac:dyDescent="0.25">
      <c r="A13" s="2"/>
      <c r="B13" s="29"/>
      <c r="C13" s="54"/>
      <c r="D13" s="86"/>
      <c r="E13" s="245"/>
      <c r="F13" s="246"/>
      <c r="G13" s="246"/>
      <c r="H13" s="19"/>
      <c r="I13" s="23"/>
      <c r="J13" s="34"/>
    </row>
    <row r="14" spans="1:15" ht="24" customHeight="1" x14ac:dyDescent="0.25">
      <c r="A14" s="2"/>
      <c r="B14" s="43" t="s">
        <v>21</v>
      </c>
      <c r="C14" s="55"/>
      <c r="D14" s="56"/>
      <c r="E14" s="57"/>
      <c r="F14" s="44"/>
      <c r="G14" s="44"/>
      <c r="H14" s="45"/>
      <c r="I14" s="44"/>
      <c r="J14" s="46"/>
    </row>
    <row r="15" spans="1:15" ht="32.25" customHeight="1" x14ac:dyDescent="0.25">
      <c r="A15" s="2"/>
      <c r="B15" s="35" t="s">
        <v>32</v>
      </c>
      <c r="C15" s="58"/>
      <c r="D15" s="52"/>
      <c r="E15" s="237"/>
      <c r="F15" s="237"/>
      <c r="G15" s="239"/>
      <c r="H15" s="239"/>
      <c r="I15" s="239" t="s">
        <v>29</v>
      </c>
      <c r="J15" s="240"/>
    </row>
    <row r="16" spans="1:15" ht="23.25" customHeight="1" x14ac:dyDescent="0.25">
      <c r="A16" s="143" t="s">
        <v>24</v>
      </c>
      <c r="B16" s="38" t="s">
        <v>24</v>
      </c>
      <c r="C16" s="59"/>
      <c r="D16" s="60"/>
      <c r="E16" s="214"/>
      <c r="F16" s="215"/>
      <c r="G16" s="214"/>
      <c r="H16" s="215"/>
      <c r="I16" s="214" t="e">
        <f>SUMIF(F67:F127,A16,I67:I127)+SUMIF(F67:F127,"PSU",I67:I127)</f>
        <v>#REF!</v>
      </c>
      <c r="J16" s="216"/>
    </row>
    <row r="17" spans="1:10" ht="23.25" customHeight="1" x14ac:dyDescent="0.25">
      <c r="A17" s="143" t="s">
        <v>25</v>
      </c>
      <c r="B17" s="38" t="s">
        <v>25</v>
      </c>
      <c r="C17" s="59"/>
      <c r="D17" s="60"/>
      <c r="E17" s="214"/>
      <c r="F17" s="215"/>
      <c r="G17" s="214"/>
      <c r="H17" s="215"/>
      <c r="I17" s="214">
        <f>SUMIF(F67:F127,A17,I67:I127)</f>
        <v>0</v>
      </c>
      <c r="J17" s="216"/>
    </row>
    <row r="18" spans="1:10" ht="23.25" customHeight="1" x14ac:dyDescent="0.25">
      <c r="A18" s="143" t="s">
        <v>26</v>
      </c>
      <c r="B18" s="38" t="s">
        <v>26</v>
      </c>
      <c r="C18" s="59"/>
      <c r="D18" s="60"/>
      <c r="E18" s="214"/>
      <c r="F18" s="215"/>
      <c r="G18" s="214"/>
      <c r="H18" s="215"/>
      <c r="I18" s="214">
        <f>SUMIF(F67:F127,A18,I67:I127)</f>
        <v>0</v>
      </c>
      <c r="J18" s="216"/>
    </row>
    <row r="19" spans="1:10" ht="23.25" customHeight="1" x14ac:dyDescent="0.25">
      <c r="A19" s="143" t="s">
        <v>199</v>
      </c>
      <c r="B19" s="38" t="s">
        <v>27</v>
      </c>
      <c r="C19" s="59"/>
      <c r="D19" s="60"/>
      <c r="E19" s="214"/>
      <c r="F19" s="215"/>
      <c r="G19" s="214"/>
      <c r="H19" s="215"/>
      <c r="I19" s="214">
        <f>SUMIF(F67:F127,A19,I67:I127)</f>
        <v>0</v>
      </c>
      <c r="J19" s="216"/>
    </row>
    <row r="20" spans="1:10" ht="23.25" customHeight="1" x14ac:dyDescent="0.25">
      <c r="A20" s="143" t="s">
        <v>200</v>
      </c>
      <c r="B20" s="38" t="s">
        <v>28</v>
      </c>
      <c r="C20" s="59"/>
      <c r="D20" s="60"/>
      <c r="E20" s="214"/>
      <c r="F20" s="215"/>
      <c r="G20" s="214"/>
      <c r="H20" s="215"/>
      <c r="I20" s="214">
        <f>SUMIF(F67:F127,A20,I67:I127)</f>
        <v>0</v>
      </c>
      <c r="J20" s="216"/>
    </row>
    <row r="21" spans="1:10" ht="23.25" customHeight="1" x14ac:dyDescent="0.25">
      <c r="A21" s="2"/>
      <c r="B21" s="48" t="s">
        <v>29</v>
      </c>
      <c r="C21" s="61"/>
      <c r="D21" s="62"/>
      <c r="E21" s="217"/>
      <c r="F21" s="241"/>
      <c r="G21" s="217"/>
      <c r="H21" s="241"/>
      <c r="I21" s="217" t="e">
        <f>SUM(I16:J20)</f>
        <v>#REF!</v>
      </c>
      <c r="J21" s="218"/>
    </row>
    <row r="22" spans="1:10" ht="33" customHeight="1" x14ac:dyDescent="0.25">
      <c r="A22" s="2"/>
      <c r="B22" s="42" t="s">
        <v>33</v>
      </c>
      <c r="C22" s="59"/>
      <c r="D22" s="60"/>
      <c r="E22" s="63"/>
      <c r="F22" s="39"/>
      <c r="G22" s="33"/>
      <c r="H22" s="33"/>
      <c r="I22" s="33"/>
      <c r="J22" s="40"/>
    </row>
    <row r="23" spans="1:10" ht="23.25" customHeight="1" x14ac:dyDescent="0.25">
      <c r="A23" s="2"/>
      <c r="B23" s="38" t="s">
        <v>12</v>
      </c>
      <c r="C23" s="59"/>
      <c r="D23" s="60"/>
      <c r="E23" s="64">
        <v>12</v>
      </c>
      <c r="F23" s="39" t="s">
        <v>0</v>
      </c>
      <c r="G23" s="212">
        <f>ZakladDPHSniVypocet</f>
        <v>0</v>
      </c>
      <c r="H23" s="213"/>
      <c r="I23" s="213"/>
      <c r="J23" s="40" t="str">
        <f t="shared" ref="J23:J28" si="0">Mena</f>
        <v>CZK</v>
      </c>
    </row>
    <row r="24" spans="1:10" ht="23.25" hidden="1" customHeight="1" x14ac:dyDescent="0.25">
      <c r="A24" s="2"/>
      <c r="B24" s="38" t="s">
        <v>13</v>
      </c>
      <c r="C24" s="59"/>
      <c r="D24" s="60"/>
      <c r="E24" s="64">
        <f>SazbaDPH1</f>
        <v>12</v>
      </c>
      <c r="F24" s="39" t="s">
        <v>0</v>
      </c>
      <c r="G24" s="210">
        <f>I23*E23/100</f>
        <v>0</v>
      </c>
      <c r="H24" s="211"/>
      <c r="I24" s="211"/>
      <c r="J24" s="40" t="str">
        <f t="shared" si="0"/>
        <v>CZK</v>
      </c>
    </row>
    <row r="25" spans="1:10" ht="23.25" customHeight="1" x14ac:dyDescent="0.25">
      <c r="A25" s="2"/>
      <c r="B25" s="38" t="s">
        <v>14</v>
      </c>
      <c r="C25" s="59"/>
      <c r="D25" s="60"/>
      <c r="E25" s="64">
        <v>21</v>
      </c>
      <c r="F25" s="39" t="s">
        <v>0</v>
      </c>
      <c r="G25" s="212">
        <f>ZakladDPHZaklVypocet</f>
        <v>0</v>
      </c>
      <c r="H25" s="213"/>
      <c r="I25" s="213"/>
      <c r="J25" s="40" t="str">
        <f t="shared" si="0"/>
        <v>CZK</v>
      </c>
    </row>
    <row r="26" spans="1:10" ht="23.25" hidden="1" customHeight="1" x14ac:dyDescent="0.25">
      <c r="A26" s="2"/>
      <c r="B26" s="32" t="s">
        <v>15</v>
      </c>
      <c r="C26" s="65"/>
      <c r="D26" s="52"/>
      <c r="E26" s="66">
        <f>SazbaDPH2</f>
        <v>21</v>
      </c>
      <c r="F26" s="30" t="s">
        <v>0</v>
      </c>
      <c r="G26" s="228">
        <f>I25*E25/100</f>
        <v>0</v>
      </c>
      <c r="H26" s="229"/>
      <c r="I26" s="229"/>
      <c r="J26" s="37" t="str">
        <f t="shared" si="0"/>
        <v>CZK</v>
      </c>
    </row>
    <row r="27" spans="1:10" ht="23.25" customHeight="1" thickBot="1" x14ac:dyDescent="0.3">
      <c r="A27" s="2">
        <f>ZakladDPHSni+ZakladDPHZakl</f>
        <v>0</v>
      </c>
      <c r="B27" s="31" t="s">
        <v>4</v>
      </c>
      <c r="C27" s="67"/>
      <c r="D27" s="68"/>
      <c r="E27" s="67"/>
      <c r="F27" s="16"/>
      <c r="G27" s="230">
        <f>CenaCelkemBezDPH-(ZakladDPHSni+ZakladDPHZakl)</f>
        <v>0</v>
      </c>
      <c r="H27" s="230"/>
      <c r="I27" s="230"/>
      <c r="J27" s="41" t="str">
        <f t="shared" si="0"/>
        <v>CZK</v>
      </c>
    </row>
    <row r="28" spans="1:10" ht="27.75" customHeight="1" thickBot="1" x14ac:dyDescent="0.3">
      <c r="A28" s="2">
        <f>(A27-INT(A27))*100</f>
        <v>0</v>
      </c>
      <c r="B28" s="116" t="s">
        <v>23</v>
      </c>
      <c r="C28" s="117"/>
      <c r="D28" s="117"/>
      <c r="E28" s="118"/>
      <c r="F28" s="119"/>
      <c r="G28" s="220">
        <f>A27</f>
        <v>0</v>
      </c>
      <c r="H28" s="220"/>
      <c r="I28" s="220"/>
      <c r="J28" s="120" t="str">
        <f t="shared" si="0"/>
        <v>CZK</v>
      </c>
    </row>
    <row r="29" spans="1:10" ht="27.75" hidden="1" customHeight="1" thickBot="1" x14ac:dyDescent="0.3">
      <c r="A29" s="2"/>
      <c r="B29" s="116" t="s">
        <v>35</v>
      </c>
      <c r="C29" s="121"/>
      <c r="D29" s="121"/>
      <c r="E29" s="121"/>
      <c r="F29" s="122"/>
      <c r="G29" s="219">
        <f>ZakladDPHSni+DPHSni+ZakladDPHZakl+DPHZakl+Zaokrouhleni</f>
        <v>0</v>
      </c>
      <c r="H29" s="219"/>
      <c r="I29" s="219"/>
      <c r="J29" s="123" t="s">
        <v>77</v>
      </c>
    </row>
    <row r="30" spans="1:10" ht="12.75" customHeight="1" x14ac:dyDescent="0.25">
      <c r="A30" s="2"/>
      <c r="B30" s="2"/>
      <c r="J30" s="9"/>
    </row>
    <row r="31" spans="1:10" ht="30" customHeight="1" x14ac:dyDescent="0.25">
      <c r="A31" s="2"/>
      <c r="B31" s="2"/>
      <c r="J31" s="9"/>
    </row>
    <row r="32" spans="1:10" ht="18.75" customHeight="1" x14ac:dyDescent="0.25">
      <c r="A32" s="2"/>
      <c r="B32" s="17"/>
      <c r="C32" s="69" t="s">
        <v>11</v>
      </c>
      <c r="D32" s="70"/>
      <c r="E32" s="70"/>
      <c r="F32" s="15" t="s">
        <v>10</v>
      </c>
      <c r="G32" s="26"/>
      <c r="H32" s="27"/>
      <c r="I32" s="26"/>
      <c r="J32" s="9"/>
    </row>
    <row r="33" spans="1:10" ht="47.25" customHeight="1" x14ac:dyDescent="0.25">
      <c r="A33" s="2"/>
      <c r="B33" s="2"/>
      <c r="J33" s="9"/>
    </row>
    <row r="34" spans="1:10" s="21" customFormat="1" ht="18.75" customHeight="1" x14ac:dyDescent="0.25">
      <c r="A34" s="20"/>
      <c r="B34" s="20"/>
      <c r="C34" s="71"/>
      <c r="D34" s="221"/>
      <c r="E34" s="222"/>
      <c r="G34" s="223"/>
      <c r="H34" s="224"/>
      <c r="I34" s="224"/>
      <c r="J34" s="25"/>
    </row>
    <row r="35" spans="1:10" ht="12.75" customHeight="1" x14ac:dyDescent="0.25">
      <c r="A35" s="2"/>
      <c r="B35" s="2"/>
      <c r="D35" s="209" t="s">
        <v>2</v>
      </c>
      <c r="E35" s="209"/>
      <c r="H35" s="10" t="s">
        <v>3</v>
      </c>
      <c r="J35" s="9"/>
    </row>
    <row r="36" spans="1:10" ht="13.5" customHeight="1" thickBot="1" x14ac:dyDescent="0.3">
      <c r="A36" s="11"/>
      <c r="B36" s="11"/>
      <c r="C36" s="72"/>
      <c r="D36" s="72"/>
      <c r="E36" s="72"/>
      <c r="F36" s="12"/>
      <c r="G36" s="12"/>
      <c r="H36" s="12"/>
      <c r="I36" s="12"/>
      <c r="J36" s="13"/>
    </row>
    <row r="37" spans="1:10" ht="27" customHeight="1" x14ac:dyDescent="0.25">
      <c r="B37" s="89" t="s">
        <v>16</v>
      </c>
      <c r="C37" s="90"/>
      <c r="D37" s="90"/>
      <c r="E37" s="90"/>
      <c r="F37" s="91"/>
      <c r="G37" s="91"/>
      <c r="H37" s="91"/>
      <c r="I37" s="91"/>
      <c r="J37" s="92"/>
    </row>
    <row r="38" spans="1:10" ht="25.5" customHeight="1" x14ac:dyDescent="0.25">
      <c r="A38" s="88" t="s">
        <v>37</v>
      </c>
      <c r="B38" s="93" t="s">
        <v>17</v>
      </c>
      <c r="C38" s="94" t="s">
        <v>5</v>
      </c>
      <c r="D38" s="94"/>
      <c r="E38" s="94"/>
      <c r="F38" s="95" t="str">
        <f>B23</f>
        <v>Základ pro sníženou DPH</v>
      </c>
      <c r="G38" s="95" t="str">
        <f>B25</f>
        <v>Základ pro základní DPH</v>
      </c>
      <c r="H38" s="96" t="s">
        <v>18</v>
      </c>
      <c r="I38" s="97" t="s">
        <v>1</v>
      </c>
      <c r="J38" s="98" t="s">
        <v>0</v>
      </c>
    </row>
    <row r="39" spans="1:10" ht="25.5" hidden="1" customHeight="1" x14ac:dyDescent="0.25">
      <c r="A39" s="88">
        <v>1</v>
      </c>
      <c r="B39" s="99" t="s">
        <v>56</v>
      </c>
      <c r="C39" s="201"/>
      <c r="D39" s="201"/>
      <c r="E39" s="201"/>
      <c r="F39" s="100">
        <f>'SO 01 100 Pol'!AE171+'SO 01 101 Pol'!AE174+'SO 01 102 Pol'!AE117+'SO 01 103 Pol'!AE88+'SO 01 104 Pol'!AE151+'SO 01 105 Pol'!AE55+'SO 01 106 Pol'!AE127+'SO 01 99 Pol'!AE152</f>
        <v>0</v>
      </c>
      <c r="G39" s="101">
        <f>'SO 01 100 Pol'!AF171+'SO 01 101 Pol'!AF174+'SO 01 102 Pol'!AF117+'SO 01 103 Pol'!AF88+'SO 01 104 Pol'!AF151+'SO 01 105 Pol'!AF55+'SO 01 106 Pol'!AF127+'SO 01 99 Pol'!AF152</f>
        <v>0</v>
      </c>
      <c r="H39" s="102"/>
      <c r="I39" s="103">
        <f>F39+G39+H39</f>
        <v>0</v>
      </c>
      <c r="J39" s="104" t="str">
        <f>IF(_xlfn.SINGLE(CenaCelkemVypocet)=0,"",I39/_xlfn.SINGLE(CenaCelkemVypocet)*100)</f>
        <v/>
      </c>
    </row>
    <row r="40" spans="1:10" ht="25.5" customHeight="1" x14ac:dyDescent="0.25">
      <c r="A40" s="88">
        <v>2</v>
      </c>
      <c r="B40" s="105"/>
      <c r="C40" s="204" t="s">
        <v>57</v>
      </c>
      <c r="D40" s="204"/>
      <c r="E40" s="204"/>
      <c r="F40" s="106"/>
      <c r="G40" s="107"/>
      <c r="H40" s="107"/>
      <c r="I40" s="108"/>
      <c r="J40" s="109"/>
    </row>
    <row r="41" spans="1:10" ht="25.5" customHeight="1" x14ac:dyDescent="0.25">
      <c r="A41" s="88">
        <v>2</v>
      </c>
      <c r="B41" s="105" t="s">
        <v>58</v>
      </c>
      <c r="C41" s="204" t="s">
        <v>59</v>
      </c>
      <c r="D41" s="204"/>
      <c r="E41" s="204"/>
      <c r="F41" s="106">
        <f>'SO 01 100 Pol'!AE171+'SO 01 101 Pol'!AE174+'SO 01 102 Pol'!AE117+'SO 01 103 Pol'!AE88+'SO 01 104 Pol'!AE151+'SO 01 105 Pol'!AE55+'SO 01 106 Pol'!AE127+'SO 01 99 Pol'!AE152</f>
        <v>0</v>
      </c>
      <c r="G41" s="107">
        <f>'SO 01 100 Pol'!AF171+'SO 01 101 Pol'!AF174+'SO 01 102 Pol'!AF117+'SO 01 103 Pol'!AF88+'SO 01 104 Pol'!AF151+'SO 01 105 Pol'!AF55+'SO 01 106 Pol'!AF127+'SO 01 99 Pol'!AF152</f>
        <v>0</v>
      </c>
      <c r="H41" s="107"/>
      <c r="I41" s="108">
        <f t="shared" ref="I41:I49" si="1">F41+G41+H41</f>
        <v>0</v>
      </c>
      <c r="J41" s="109" t="str">
        <f t="shared" ref="J41:J49" si="2">IF(_xlfn.SINGLE(CenaCelkemVypocet)=0,"",I41/_xlfn.SINGLE(CenaCelkemVypocet)*100)</f>
        <v/>
      </c>
    </row>
    <row r="42" spans="1:10" ht="25.5" customHeight="1" x14ac:dyDescent="0.25">
      <c r="A42" s="88">
        <v>3</v>
      </c>
      <c r="B42" s="110" t="s">
        <v>60</v>
      </c>
      <c r="C42" s="201" t="s">
        <v>61</v>
      </c>
      <c r="D42" s="201"/>
      <c r="E42" s="201"/>
      <c r="F42" s="111">
        <f>'SO 01 100 Pol'!AE171</f>
        <v>0</v>
      </c>
      <c r="G42" s="102">
        <f>'SO 01 100 Pol'!AF171</f>
        <v>0</v>
      </c>
      <c r="H42" s="102"/>
      <c r="I42" s="103">
        <f t="shared" si="1"/>
        <v>0</v>
      </c>
      <c r="J42" s="104" t="str">
        <f t="shared" si="2"/>
        <v/>
      </c>
    </row>
    <row r="43" spans="1:10" ht="25.5" customHeight="1" x14ac:dyDescent="0.25">
      <c r="A43" s="88">
        <v>3</v>
      </c>
      <c r="B43" s="110" t="s">
        <v>62</v>
      </c>
      <c r="C43" s="201" t="s">
        <v>63</v>
      </c>
      <c r="D43" s="201"/>
      <c r="E43" s="201"/>
      <c r="F43" s="111">
        <f>'SO 01 101 Pol'!AE174</f>
        <v>0</v>
      </c>
      <c r="G43" s="102">
        <f>'SO 01 101 Pol'!AF174</f>
        <v>0</v>
      </c>
      <c r="H43" s="102"/>
      <c r="I43" s="103">
        <f t="shared" si="1"/>
        <v>0</v>
      </c>
      <c r="J43" s="104" t="str">
        <f t="shared" si="2"/>
        <v/>
      </c>
    </row>
    <row r="44" spans="1:10" ht="25.5" customHeight="1" x14ac:dyDescent="0.25">
      <c r="A44" s="88">
        <v>3</v>
      </c>
      <c r="B44" s="110" t="s">
        <v>64</v>
      </c>
      <c r="C44" s="201" t="s">
        <v>65</v>
      </c>
      <c r="D44" s="201"/>
      <c r="E44" s="201"/>
      <c r="F44" s="111">
        <f>'SO 01 102 Pol'!AE117</f>
        <v>0</v>
      </c>
      <c r="G44" s="102">
        <f>'SO 01 102 Pol'!AF117</f>
        <v>0</v>
      </c>
      <c r="H44" s="102"/>
      <c r="I44" s="103">
        <f t="shared" si="1"/>
        <v>0</v>
      </c>
      <c r="J44" s="104" t="str">
        <f t="shared" si="2"/>
        <v/>
      </c>
    </row>
    <row r="45" spans="1:10" ht="25.5" customHeight="1" x14ac:dyDescent="0.25">
      <c r="A45" s="88">
        <v>3</v>
      </c>
      <c r="B45" s="110" t="s">
        <v>66</v>
      </c>
      <c r="C45" s="201" t="s">
        <v>67</v>
      </c>
      <c r="D45" s="201"/>
      <c r="E45" s="201"/>
      <c r="F45" s="111">
        <f>'SO 01 103 Pol'!AE88</f>
        <v>0</v>
      </c>
      <c r="G45" s="102">
        <f>'SO 01 103 Pol'!AF88</f>
        <v>0</v>
      </c>
      <c r="H45" s="102"/>
      <c r="I45" s="103">
        <f t="shared" si="1"/>
        <v>0</v>
      </c>
      <c r="J45" s="104" t="str">
        <f t="shared" si="2"/>
        <v/>
      </c>
    </row>
    <row r="46" spans="1:10" ht="25.5" customHeight="1" x14ac:dyDescent="0.25">
      <c r="A46" s="88">
        <v>3</v>
      </c>
      <c r="B46" s="110" t="s">
        <v>68</v>
      </c>
      <c r="C46" s="201" t="s">
        <v>69</v>
      </c>
      <c r="D46" s="201"/>
      <c r="E46" s="201"/>
      <c r="F46" s="111">
        <f>'SO 01 104 Pol'!AE151</f>
        <v>0</v>
      </c>
      <c r="G46" s="102">
        <f>'SO 01 104 Pol'!AF151</f>
        <v>0</v>
      </c>
      <c r="H46" s="102"/>
      <c r="I46" s="103">
        <f t="shared" si="1"/>
        <v>0</v>
      </c>
      <c r="J46" s="104" t="str">
        <f t="shared" si="2"/>
        <v/>
      </c>
    </row>
    <row r="47" spans="1:10" ht="25.5" customHeight="1" x14ac:dyDescent="0.25">
      <c r="A47" s="88">
        <v>3</v>
      </c>
      <c r="B47" s="110" t="s">
        <v>70</v>
      </c>
      <c r="C47" s="201" t="s">
        <v>71</v>
      </c>
      <c r="D47" s="201"/>
      <c r="E47" s="201"/>
      <c r="F47" s="111">
        <f>'SO 01 105 Pol'!AE55</f>
        <v>0</v>
      </c>
      <c r="G47" s="102">
        <f>'SO 01 105 Pol'!AF55</f>
        <v>0</v>
      </c>
      <c r="H47" s="102"/>
      <c r="I47" s="103">
        <f t="shared" si="1"/>
        <v>0</v>
      </c>
      <c r="J47" s="104" t="str">
        <f t="shared" si="2"/>
        <v/>
      </c>
    </row>
    <row r="48" spans="1:10" ht="25.5" customHeight="1" x14ac:dyDescent="0.25">
      <c r="A48" s="88">
        <v>3</v>
      </c>
      <c r="B48" s="110" t="s">
        <v>72</v>
      </c>
      <c r="C48" s="201" t="s">
        <v>73</v>
      </c>
      <c r="D48" s="201"/>
      <c r="E48" s="201"/>
      <c r="F48" s="111">
        <f>'SO 01 106 Pol'!AE127</f>
        <v>0</v>
      </c>
      <c r="G48" s="102">
        <f>'SO 01 106 Pol'!AF127</f>
        <v>0</v>
      </c>
      <c r="H48" s="102"/>
      <c r="I48" s="103">
        <f t="shared" si="1"/>
        <v>0</v>
      </c>
      <c r="J48" s="104" t="str">
        <f t="shared" si="2"/>
        <v/>
      </c>
    </row>
    <row r="49" spans="1:10" ht="25.5" customHeight="1" x14ac:dyDescent="0.25">
      <c r="A49" s="88">
        <v>3</v>
      </c>
      <c r="B49" s="110" t="s">
        <v>74</v>
      </c>
      <c r="C49" s="201" t="s">
        <v>75</v>
      </c>
      <c r="D49" s="201"/>
      <c r="E49" s="201"/>
      <c r="F49" s="111">
        <f>'SO 01 99 Pol'!AE152</f>
        <v>0</v>
      </c>
      <c r="G49" s="102">
        <f>'SO 01 99 Pol'!AF152</f>
        <v>0</v>
      </c>
      <c r="H49" s="102"/>
      <c r="I49" s="103">
        <f t="shared" si="1"/>
        <v>0</v>
      </c>
      <c r="J49" s="104" t="str">
        <f t="shared" si="2"/>
        <v/>
      </c>
    </row>
    <row r="50" spans="1:10" ht="25.5" customHeight="1" x14ac:dyDescent="0.25">
      <c r="A50" s="88"/>
      <c r="B50" s="202" t="s">
        <v>76</v>
      </c>
      <c r="C50" s="203"/>
      <c r="D50" s="203"/>
      <c r="E50" s="203"/>
      <c r="F50" s="112">
        <f>SUMIF(A39:A49,"=1",F39:F49)</f>
        <v>0</v>
      </c>
      <c r="G50" s="113">
        <f>SUMIF(A39:A49,"=1",G39:G49)</f>
        <v>0</v>
      </c>
      <c r="H50" s="113">
        <f>SUMIF(A39:A49,"=1",H39:H49)</f>
        <v>0</v>
      </c>
      <c r="I50" s="114">
        <f>SUMIF(A39:A49,"=1",I39:I49)</f>
        <v>0</v>
      </c>
      <c r="J50" s="115">
        <f>SUMIF(A39:A49,"=1",J39:J49)</f>
        <v>0</v>
      </c>
    </row>
    <row r="52" spans="1:10" x14ac:dyDescent="0.25">
      <c r="A52" t="s">
        <v>78</v>
      </c>
      <c r="B52" t="s">
        <v>79</v>
      </c>
    </row>
    <row r="53" spans="1:10" x14ac:dyDescent="0.25">
      <c r="A53" t="s">
        <v>80</v>
      </c>
      <c r="B53" t="s">
        <v>81</v>
      </c>
    </row>
    <row r="54" spans="1:10" x14ac:dyDescent="0.25">
      <c r="A54" t="s">
        <v>82</v>
      </c>
      <c r="B54" t="s">
        <v>83</v>
      </c>
    </row>
    <row r="55" spans="1:10" x14ac:dyDescent="0.25">
      <c r="A55" t="s">
        <v>82</v>
      </c>
      <c r="B55" t="s">
        <v>84</v>
      </c>
    </row>
    <row r="56" spans="1:10" x14ac:dyDescent="0.25">
      <c r="A56" t="s">
        <v>82</v>
      </c>
      <c r="B56" t="s">
        <v>85</v>
      </c>
    </row>
    <row r="57" spans="1:10" x14ac:dyDescent="0.25">
      <c r="A57" t="s">
        <v>82</v>
      </c>
      <c r="B57" t="s">
        <v>86</v>
      </c>
    </row>
    <row r="58" spans="1:10" x14ac:dyDescent="0.25">
      <c r="A58" t="s">
        <v>82</v>
      </c>
      <c r="B58" t="s">
        <v>87</v>
      </c>
    </row>
    <row r="59" spans="1:10" x14ac:dyDescent="0.25">
      <c r="A59" t="s">
        <v>82</v>
      </c>
      <c r="B59" t="s">
        <v>88</v>
      </c>
    </row>
    <row r="60" spans="1:10" x14ac:dyDescent="0.25">
      <c r="A60" t="s">
        <v>82</v>
      </c>
      <c r="B60" t="s">
        <v>89</v>
      </c>
    </row>
    <row r="61" spans="1:10" x14ac:dyDescent="0.25">
      <c r="A61" t="s">
        <v>82</v>
      </c>
      <c r="B61" t="s">
        <v>90</v>
      </c>
    </row>
    <row r="64" spans="1:10" ht="15.6" x14ac:dyDescent="0.3">
      <c r="B64" s="124" t="s">
        <v>91</v>
      </c>
    </row>
    <row r="66" spans="1:10" ht="25.5" customHeight="1" x14ac:dyDescent="0.25">
      <c r="A66" s="126"/>
      <c r="B66" s="129" t="s">
        <v>17</v>
      </c>
      <c r="C66" s="129" t="s">
        <v>5</v>
      </c>
      <c r="D66" s="130"/>
      <c r="E66" s="130"/>
      <c r="F66" s="131" t="s">
        <v>92</v>
      </c>
      <c r="G66" s="131"/>
      <c r="H66" s="131"/>
      <c r="I66" s="131" t="s">
        <v>29</v>
      </c>
      <c r="J66" s="131" t="s">
        <v>0</v>
      </c>
    </row>
    <row r="67" spans="1:10" ht="36.75" customHeight="1" x14ac:dyDescent="0.25">
      <c r="A67" s="127"/>
      <c r="B67" s="132" t="s">
        <v>93</v>
      </c>
      <c r="C67" s="199" t="s">
        <v>94</v>
      </c>
      <c r="D67" s="200"/>
      <c r="E67" s="200"/>
      <c r="F67" s="139" t="s">
        <v>24</v>
      </c>
      <c r="G67" s="140"/>
      <c r="H67" s="140"/>
      <c r="I67" s="140">
        <f>'SO 01 105 Pol'!G8</f>
        <v>0</v>
      </c>
      <c r="J67" s="136" t="e">
        <f>IF(I128=0,"",I67/I128*100)</f>
        <v>#REF!</v>
      </c>
    </row>
    <row r="68" spans="1:10" ht="36.75" customHeight="1" x14ac:dyDescent="0.25">
      <c r="A68" s="127"/>
      <c r="B68" s="132" t="s">
        <v>93</v>
      </c>
      <c r="C68" s="199" t="s">
        <v>95</v>
      </c>
      <c r="D68" s="200"/>
      <c r="E68" s="200"/>
      <c r="F68" s="139" t="s">
        <v>24</v>
      </c>
      <c r="G68" s="140"/>
      <c r="H68" s="140"/>
      <c r="I68" s="140">
        <f>'SO 01 102 Pol'!G8</f>
        <v>0</v>
      </c>
      <c r="J68" s="136" t="e">
        <f>IF(I128=0,"",I68/I128*100)</f>
        <v>#REF!</v>
      </c>
    </row>
    <row r="69" spans="1:10" ht="36.75" customHeight="1" x14ac:dyDescent="0.25">
      <c r="A69" s="127"/>
      <c r="B69" s="132" t="s">
        <v>60</v>
      </c>
      <c r="C69" s="199" t="s">
        <v>96</v>
      </c>
      <c r="D69" s="200"/>
      <c r="E69" s="200"/>
      <c r="F69" s="139" t="s">
        <v>24</v>
      </c>
      <c r="G69" s="140"/>
      <c r="H69" s="140"/>
      <c r="I69" s="140">
        <f>'SO 01 104 Pol'!G8</f>
        <v>0</v>
      </c>
      <c r="J69" s="136" t="e">
        <f>IF(I128=0,"",I69/I128*100)</f>
        <v>#REF!</v>
      </c>
    </row>
    <row r="70" spans="1:10" ht="36.75" customHeight="1" x14ac:dyDescent="0.25">
      <c r="A70" s="127"/>
      <c r="B70" s="132" t="s">
        <v>97</v>
      </c>
      <c r="C70" s="199" t="s">
        <v>98</v>
      </c>
      <c r="D70" s="200"/>
      <c r="E70" s="200"/>
      <c r="F70" s="139" t="s">
        <v>24</v>
      </c>
      <c r="G70" s="140"/>
      <c r="H70" s="140"/>
      <c r="I70" s="140">
        <f>'SO 01 106 Pol'!G8+'SO 01 106 Pol'!G23</f>
        <v>0</v>
      </c>
      <c r="J70" s="136" t="e">
        <f>IF(I128=0,"",I70/I128*100)</f>
        <v>#REF!</v>
      </c>
    </row>
    <row r="71" spans="1:10" ht="36.75" customHeight="1" x14ac:dyDescent="0.25">
      <c r="A71" s="127"/>
      <c r="B71" s="132" t="s">
        <v>99</v>
      </c>
      <c r="C71" s="199" t="s">
        <v>100</v>
      </c>
      <c r="D71" s="200"/>
      <c r="E71" s="200"/>
      <c r="F71" s="139" t="s">
        <v>24</v>
      </c>
      <c r="G71" s="140"/>
      <c r="H71" s="140"/>
      <c r="I71" s="140">
        <f>'SO 01 106 Pol'!G30</f>
        <v>0</v>
      </c>
      <c r="J71" s="136" t="e">
        <f>IF(I128=0,"",I71/I128*100)</f>
        <v>#REF!</v>
      </c>
    </row>
    <row r="72" spans="1:10" ht="36.75" customHeight="1" x14ac:dyDescent="0.25">
      <c r="A72" s="127"/>
      <c r="B72" s="132" t="s">
        <v>101</v>
      </c>
      <c r="C72" s="199" t="s">
        <v>102</v>
      </c>
      <c r="D72" s="200"/>
      <c r="E72" s="200"/>
      <c r="F72" s="139" t="s">
        <v>24</v>
      </c>
      <c r="G72" s="140"/>
      <c r="H72" s="140"/>
      <c r="I72" s="140">
        <f>'SO 01 106 Pol'!G39</f>
        <v>0</v>
      </c>
      <c r="J72" s="136" t="e">
        <f>IF(I128=0,"",I72/I128*100)</f>
        <v>#REF!</v>
      </c>
    </row>
    <row r="73" spans="1:10" ht="36.75" customHeight="1" x14ac:dyDescent="0.25">
      <c r="A73" s="127"/>
      <c r="B73" s="132" t="s">
        <v>103</v>
      </c>
      <c r="C73" s="199" t="s">
        <v>104</v>
      </c>
      <c r="D73" s="200"/>
      <c r="E73" s="200"/>
      <c r="F73" s="139" t="s">
        <v>24</v>
      </c>
      <c r="G73" s="140"/>
      <c r="H73" s="140"/>
      <c r="I73" s="140">
        <f>'SO 01 106 Pol'!G44</f>
        <v>0</v>
      </c>
      <c r="J73" s="136" t="e">
        <f>IF(I128=0,"",I73/I128*100)</f>
        <v>#REF!</v>
      </c>
    </row>
    <row r="74" spans="1:10" ht="36.75" customHeight="1" x14ac:dyDescent="0.25">
      <c r="A74" s="127"/>
      <c r="B74" s="132" t="s">
        <v>105</v>
      </c>
      <c r="C74" s="199" t="s">
        <v>106</v>
      </c>
      <c r="D74" s="200"/>
      <c r="E74" s="200"/>
      <c r="F74" s="139" t="s">
        <v>24</v>
      </c>
      <c r="G74" s="140"/>
      <c r="H74" s="140"/>
      <c r="I74" s="140">
        <f>'SO 01 103 Pol'!G8</f>
        <v>0</v>
      </c>
      <c r="J74" s="136" t="e">
        <f>IF(I128=0,"",I74/I128*100)</f>
        <v>#REF!</v>
      </c>
    </row>
    <row r="75" spans="1:10" ht="36.75" customHeight="1" x14ac:dyDescent="0.25">
      <c r="A75" s="127"/>
      <c r="B75" s="132" t="s">
        <v>107</v>
      </c>
      <c r="C75" s="199" t="s">
        <v>108</v>
      </c>
      <c r="D75" s="200"/>
      <c r="E75" s="200"/>
      <c r="F75" s="139" t="s">
        <v>24</v>
      </c>
      <c r="G75" s="140"/>
      <c r="H75" s="140"/>
      <c r="I75" s="140">
        <f>'SO 01 106 Pol'!G47</f>
        <v>0</v>
      </c>
      <c r="J75" s="136" t="e">
        <f>IF(I128=0,"",I75/I128*100)</f>
        <v>#REF!</v>
      </c>
    </row>
    <row r="76" spans="1:10" ht="36.75" customHeight="1" x14ac:dyDescent="0.25">
      <c r="A76" s="127"/>
      <c r="B76" s="132" t="s">
        <v>109</v>
      </c>
      <c r="C76" s="199" t="s">
        <v>110</v>
      </c>
      <c r="D76" s="200"/>
      <c r="E76" s="200"/>
      <c r="F76" s="139" t="s">
        <v>24</v>
      </c>
      <c r="G76" s="140"/>
      <c r="H76" s="140"/>
      <c r="I76" s="140">
        <f>'SO 01 106 Pol'!G75</f>
        <v>0</v>
      </c>
      <c r="J76" s="136" t="e">
        <f>IF(I128=0,"",I76/I128*100)</f>
        <v>#REF!</v>
      </c>
    </row>
    <row r="77" spans="1:10" ht="36.75" customHeight="1" x14ac:dyDescent="0.25">
      <c r="A77" s="127"/>
      <c r="B77" s="132" t="s">
        <v>111</v>
      </c>
      <c r="C77" s="199" t="s">
        <v>112</v>
      </c>
      <c r="D77" s="200"/>
      <c r="E77" s="200"/>
      <c r="F77" s="139" t="s">
        <v>24</v>
      </c>
      <c r="G77" s="140"/>
      <c r="H77" s="140"/>
      <c r="I77" s="140">
        <f>'SO 01 106 Pol'!G111</f>
        <v>0</v>
      </c>
      <c r="J77" s="136" t="e">
        <f>IF(I128=0,"",I77/I128*100)</f>
        <v>#REF!</v>
      </c>
    </row>
    <row r="78" spans="1:10" ht="36.75" customHeight="1" x14ac:dyDescent="0.25">
      <c r="A78" s="127"/>
      <c r="B78" s="132" t="s">
        <v>113</v>
      </c>
      <c r="C78" s="199" t="s">
        <v>114</v>
      </c>
      <c r="D78" s="200"/>
      <c r="E78" s="200"/>
      <c r="F78" s="139" t="s">
        <v>24</v>
      </c>
      <c r="G78" s="140"/>
      <c r="H78" s="140"/>
      <c r="I78" s="140">
        <f>'SO 01 106 Pol'!G114</f>
        <v>0</v>
      </c>
      <c r="J78" s="136" t="e">
        <f>IF(I128=0,"",I78/I128*100)</f>
        <v>#REF!</v>
      </c>
    </row>
    <row r="79" spans="1:10" ht="36.75" customHeight="1" x14ac:dyDescent="0.25">
      <c r="A79" s="127"/>
      <c r="B79" s="132" t="s">
        <v>115</v>
      </c>
      <c r="C79" s="199" t="s">
        <v>116</v>
      </c>
      <c r="D79" s="200"/>
      <c r="E79" s="200"/>
      <c r="F79" s="139" t="s">
        <v>24</v>
      </c>
      <c r="G79" s="140"/>
      <c r="H79" s="140"/>
      <c r="I79" s="140" t="e">
        <f>'SO 01 106 Pol'!#REF!</f>
        <v>#REF!</v>
      </c>
      <c r="J79" s="136" t="e">
        <f>IF(I128=0,"",I79/I128*100)</f>
        <v>#REF!</v>
      </c>
    </row>
    <row r="80" spans="1:10" ht="36.75" customHeight="1" x14ac:dyDescent="0.25">
      <c r="A80" s="127"/>
      <c r="B80" s="132" t="s">
        <v>117</v>
      </c>
      <c r="C80" s="199" t="s">
        <v>118</v>
      </c>
      <c r="D80" s="200"/>
      <c r="E80" s="200"/>
      <c r="F80" s="139" t="s">
        <v>24</v>
      </c>
      <c r="G80" s="140"/>
      <c r="H80" s="140"/>
      <c r="I80" s="140">
        <f>'SO 01 100 Pol'!G8</f>
        <v>0</v>
      </c>
      <c r="J80" s="136" t="e">
        <f>IF(I128=0,"",I80/I128*100)</f>
        <v>#REF!</v>
      </c>
    </row>
    <row r="81" spans="1:10" ht="36.75" customHeight="1" x14ac:dyDescent="0.25">
      <c r="A81" s="127"/>
      <c r="B81" s="132" t="s">
        <v>119</v>
      </c>
      <c r="C81" s="199" t="s">
        <v>120</v>
      </c>
      <c r="D81" s="200"/>
      <c r="E81" s="200"/>
      <c r="F81" s="139" t="s">
        <v>24</v>
      </c>
      <c r="G81" s="140"/>
      <c r="H81" s="140"/>
      <c r="I81" s="140">
        <f>'SO 01 101 Pol'!G100</f>
        <v>0</v>
      </c>
      <c r="J81" s="136" t="e">
        <f>IF(I128=0,"",I81/I128*100)</f>
        <v>#REF!</v>
      </c>
    </row>
    <row r="82" spans="1:10" ht="36.75" customHeight="1" x14ac:dyDescent="0.25">
      <c r="A82" s="127"/>
      <c r="B82" s="132" t="s">
        <v>121</v>
      </c>
      <c r="C82" s="199" t="s">
        <v>122</v>
      </c>
      <c r="D82" s="200"/>
      <c r="E82" s="200"/>
      <c r="F82" s="139" t="s">
        <v>24</v>
      </c>
      <c r="G82" s="140"/>
      <c r="H82" s="140"/>
      <c r="I82" s="140">
        <f>'SO 01 104 Pol'!G14</f>
        <v>0</v>
      </c>
      <c r="J82" s="136" t="e">
        <f>IF(I128=0,"",I82/I128*100)</f>
        <v>#REF!</v>
      </c>
    </row>
    <row r="83" spans="1:10" ht="36.75" customHeight="1" x14ac:dyDescent="0.25">
      <c r="A83" s="127"/>
      <c r="B83" s="132" t="s">
        <v>121</v>
      </c>
      <c r="C83" s="199" t="s">
        <v>123</v>
      </c>
      <c r="D83" s="200"/>
      <c r="E83" s="200"/>
      <c r="F83" s="139" t="s">
        <v>24</v>
      </c>
      <c r="G83" s="140"/>
      <c r="H83" s="140"/>
      <c r="I83" s="140">
        <f>'SO 01 106 Pol'!G116</f>
        <v>0</v>
      </c>
      <c r="J83" s="136" t="e">
        <f>IF(I128=0,"",I83/I128*100)</f>
        <v>#REF!</v>
      </c>
    </row>
    <row r="84" spans="1:10" ht="36.75" customHeight="1" x14ac:dyDescent="0.25">
      <c r="A84" s="127"/>
      <c r="B84" s="132" t="s">
        <v>124</v>
      </c>
      <c r="C84" s="199" t="s">
        <v>125</v>
      </c>
      <c r="D84" s="200"/>
      <c r="E84" s="200"/>
      <c r="F84" s="139" t="s">
        <v>24</v>
      </c>
      <c r="G84" s="140"/>
      <c r="H84" s="140"/>
      <c r="I84" s="140">
        <f>'SO 01 106 Pol'!G120</f>
        <v>0</v>
      </c>
      <c r="J84" s="136" t="e">
        <f>IF(I128=0,"",I84/I128*100)</f>
        <v>#REF!</v>
      </c>
    </row>
    <row r="85" spans="1:10" ht="36.75" customHeight="1" x14ac:dyDescent="0.25">
      <c r="A85" s="127"/>
      <c r="B85" s="132" t="s">
        <v>126</v>
      </c>
      <c r="C85" s="199" t="s">
        <v>127</v>
      </c>
      <c r="D85" s="200"/>
      <c r="E85" s="200"/>
      <c r="F85" s="139" t="s">
        <v>24</v>
      </c>
      <c r="G85" s="140"/>
      <c r="H85" s="140"/>
      <c r="I85" s="140">
        <f>'SO 01 106 Pol'!G123</f>
        <v>0</v>
      </c>
      <c r="J85" s="136" t="e">
        <f>IF(I128=0,"",I85/I128*100)</f>
        <v>#REF!</v>
      </c>
    </row>
    <row r="86" spans="1:10" ht="36.75" customHeight="1" x14ac:dyDescent="0.25">
      <c r="A86" s="127"/>
      <c r="B86" s="132" t="s">
        <v>128</v>
      </c>
      <c r="C86" s="199" t="s">
        <v>129</v>
      </c>
      <c r="D86" s="200"/>
      <c r="E86" s="200"/>
      <c r="F86" s="139" t="s">
        <v>24</v>
      </c>
      <c r="G86" s="140"/>
      <c r="H86" s="140"/>
      <c r="I86" s="140">
        <f>'SO 01 106 Pol'!G10</f>
        <v>0</v>
      </c>
      <c r="J86" s="136" t="e">
        <f>IF(I128=0,"",I86/I128*100)</f>
        <v>#REF!</v>
      </c>
    </row>
    <row r="87" spans="1:10" ht="36.75" customHeight="1" x14ac:dyDescent="0.25">
      <c r="A87" s="127"/>
      <c r="B87" s="132" t="s">
        <v>130</v>
      </c>
      <c r="C87" s="199" t="s">
        <v>131</v>
      </c>
      <c r="D87" s="200"/>
      <c r="E87" s="200"/>
      <c r="F87" s="139" t="s">
        <v>24</v>
      </c>
      <c r="G87" s="140"/>
      <c r="H87" s="140"/>
      <c r="I87" s="140">
        <f>'SO 01 106 Pol'!G13</f>
        <v>0</v>
      </c>
      <c r="J87" s="136" t="e">
        <f>IF(I128=0,"",I87/I128*100)</f>
        <v>#REF!</v>
      </c>
    </row>
    <row r="88" spans="1:10" ht="36.75" customHeight="1" x14ac:dyDescent="0.25">
      <c r="A88" s="127"/>
      <c r="B88" s="132" t="s">
        <v>132</v>
      </c>
      <c r="C88" s="199" t="s">
        <v>133</v>
      </c>
      <c r="D88" s="200"/>
      <c r="E88" s="200"/>
      <c r="F88" s="139" t="s">
        <v>24</v>
      </c>
      <c r="G88" s="140"/>
      <c r="H88" s="140"/>
      <c r="I88" s="140">
        <f>'SO 01 103 Pol'!G11</f>
        <v>0</v>
      </c>
      <c r="J88" s="136" t="e">
        <f>IF(I128=0,"",I88/I128*100)</f>
        <v>#REF!</v>
      </c>
    </row>
    <row r="89" spans="1:10" ht="36.75" customHeight="1" x14ac:dyDescent="0.25">
      <c r="A89" s="127"/>
      <c r="B89" s="132" t="s">
        <v>134</v>
      </c>
      <c r="C89" s="199" t="s">
        <v>135</v>
      </c>
      <c r="D89" s="200"/>
      <c r="E89" s="200"/>
      <c r="F89" s="139" t="s">
        <v>24</v>
      </c>
      <c r="G89" s="140"/>
      <c r="H89" s="140"/>
      <c r="I89" s="140">
        <f>'SO 01 106 Pol'!G18</f>
        <v>0</v>
      </c>
      <c r="J89" s="136" t="e">
        <f>IF(I128=0,"",I89/I128*100)</f>
        <v>#REF!</v>
      </c>
    </row>
    <row r="90" spans="1:10" ht="36.75" customHeight="1" x14ac:dyDescent="0.25">
      <c r="A90" s="127"/>
      <c r="B90" s="132" t="s">
        <v>136</v>
      </c>
      <c r="C90" s="199" t="s">
        <v>137</v>
      </c>
      <c r="D90" s="200"/>
      <c r="E90" s="200"/>
      <c r="F90" s="139" t="s">
        <v>24</v>
      </c>
      <c r="G90" s="140"/>
      <c r="H90" s="140"/>
      <c r="I90" s="140">
        <f>'SO 01 100 Pol'!G22</f>
        <v>0</v>
      </c>
      <c r="J90" s="136" t="e">
        <f>IF(I128=0,"",I90/I128*100)</f>
        <v>#REF!</v>
      </c>
    </row>
    <row r="91" spans="1:10" ht="36.75" customHeight="1" x14ac:dyDescent="0.25">
      <c r="A91" s="127"/>
      <c r="B91" s="132" t="s">
        <v>138</v>
      </c>
      <c r="C91" s="199" t="s">
        <v>139</v>
      </c>
      <c r="D91" s="200"/>
      <c r="E91" s="200"/>
      <c r="F91" s="139" t="s">
        <v>24</v>
      </c>
      <c r="G91" s="140"/>
      <c r="H91" s="140"/>
      <c r="I91" s="140">
        <f>'SO 01 100 Pol'!G26</f>
        <v>0</v>
      </c>
      <c r="J91" s="136" t="e">
        <f>IF(I128=0,"",I91/I128*100)</f>
        <v>#REF!</v>
      </c>
    </row>
    <row r="92" spans="1:10" ht="36.75" customHeight="1" x14ac:dyDescent="0.25">
      <c r="A92" s="127"/>
      <c r="B92" s="132" t="s">
        <v>140</v>
      </c>
      <c r="C92" s="199" t="s">
        <v>141</v>
      </c>
      <c r="D92" s="200"/>
      <c r="E92" s="200"/>
      <c r="F92" s="139" t="s">
        <v>24</v>
      </c>
      <c r="G92" s="140"/>
      <c r="H92" s="140"/>
      <c r="I92" s="140">
        <f>'SO 01 103 Pol'!G24</f>
        <v>0</v>
      </c>
      <c r="J92" s="136" t="e">
        <f>IF(I128=0,"",I92/I128*100)</f>
        <v>#REF!</v>
      </c>
    </row>
    <row r="93" spans="1:10" ht="36.75" customHeight="1" x14ac:dyDescent="0.25">
      <c r="A93" s="127"/>
      <c r="B93" s="132" t="s">
        <v>142</v>
      </c>
      <c r="C93" s="199" t="s">
        <v>143</v>
      </c>
      <c r="D93" s="200"/>
      <c r="E93" s="200"/>
      <c r="F93" s="139" t="s">
        <v>24</v>
      </c>
      <c r="G93" s="140"/>
      <c r="H93" s="140"/>
      <c r="I93" s="140">
        <f>'SO 01 104 Pol'!G20</f>
        <v>0</v>
      </c>
      <c r="J93" s="136" t="e">
        <f>IF(I128=0,"",I93/I128*100)</f>
        <v>#REF!</v>
      </c>
    </row>
    <row r="94" spans="1:10" ht="36.75" customHeight="1" x14ac:dyDescent="0.25">
      <c r="A94" s="127"/>
      <c r="B94" s="132" t="s">
        <v>144</v>
      </c>
      <c r="C94" s="199" t="s">
        <v>145</v>
      </c>
      <c r="D94" s="200"/>
      <c r="E94" s="200"/>
      <c r="F94" s="139" t="s">
        <v>24</v>
      </c>
      <c r="G94" s="140"/>
      <c r="H94" s="140"/>
      <c r="I94" s="140">
        <f>'SO 01 101 Pol'!G8</f>
        <v>0</v>
      </c>
      <c r="J94" s="136" t="e">
        <f>IF(I128=0,"",I94/I128*100)</f>
        <v>#REF!</v>
      </c>
    </row>
    <row r="95" spans="1:10" ht="36.75" customHeight="1" x14ac:dyDescent="0.25">
      <c r="A95" s="127"/>
      <c r="B95" s="132" t="s">
        <v>146</v>
      </c>
      <c r="C95" s="199" t="s">
        <v>147</v>
      </c>
      <c r="D95" s="200"/>
      <c r="E95" s="200"/>
      <c r="F95" s="139" t="s">
        <v>24</v>
      </c>
      <c r="G95" s="140"/>
      <c r="H95" s="140"/>
      <c r="I95" s="140">
        <f>'SO 01 101 Pol'!G59</f>
        <v>0</v>
      </c>
      <c r="J95" s="136" t="e">
        <f>IF(I128=0,"",I95/I128*100)</f>
        <v>#REF!</v>
      </c>
    </row>
    <row r="96" spans="1:10" ht="36.75" customHeight="1" x14ac:dyDescent="0.25">
      <c r="A96" s="127"/>
      <c r="B96" s="132" t="s">
        <v>148</v>
      </c>
      <c r="C96" s="199" t="s">
        <v>149</v>
      </c>
      <c r="D96" s="200"/>
      <c r="E96" s="200"/>
      <c r="F96" s="139" t="s">
        <v>24</v>
      </c>
      <c r="G96" s="140"/>
      <c r="H96" s="140"/>
      <c r="I96" s="140">
        <f>'SO 01 101 Pol'!G77</f>
        <v>0</v>
      </c>
      <c r="J96" s="136" t="e">
        <f>IF(I128=0,"",I96/I128*100)</f>
        <v>#REF!</v>
      </c>
    </row>
    <row r="97" spans="1:10" ht="36.75" customHeight="1" x14ac:dyDescent="0.25">
      <c r="A97" s="127"/>
      <c r="B97" s="132" t="s">
        <v>150</v>
      </c>
      <c r="C97" s="199" t="s">
        <v>151</v>
      </c>
      <c r="D97" s="200"/>
      <c r="E97" s="200"/>
      <c r="F97" s="139" t="s">
        <v>24</v>
      </c>
      <c r="G97" s="140"/>
      <c r="H97" s="140"/>
      <c r="I97" s="140">
        <f>'SO 01 104 Pol'!G25</f>
        <v>0</v>
      </c>
      <c r="J97" s="136" t="e">
        <f>IF(I128=0,"",I97/I128*100)</f>
        <v>#REF!</v>
      </c>
    </row>
    <row r="98" spans="1:10" ht="36.75" customHeight="1" x14ac:dyDescent="0.25">
      <c r="A98" s="127"/>
      <c r="B98" s="132" t="s">
        <v>152</v>
      </c>
      <c r="C98" s="199" t="s">
        <v>153</v>
      </c>
      <c r="D98" s="200"/>
      <c r="E98" s="200"/>
      <c r="F98" s="139" t="s">
        <v>24</v>
      </c>
      <c r="G98" s="140"/>
      <c r="H98" s="140"/>
      <c r="I98" s="140">
        <f>'SO 01 103 Pol'!G38</f>
        <v>0</v>
      </c>
      <c r="J98" s="136" t="e">
        <f>IF(I128=0,"",I98/I128*100)</f>
        <v>#REF!</v>
      </c>
    </row>
    <row r="99" spans="1:10" ht="36.75" customHeight="1" x14ac:dyDescent="0.25">
      <c r="A99" s="127"/>
      <c r="B99" s="132" t="s">
        <v>154</v>
      </c>
      <c r="C99" s="199" t="s">
        <v>155</v>
      </c>
      <c r="D99" s="200"/>
      <c r="E99" s="200"/>
      <c r="F99" s="139" t="s">
        <v>24</v>
      </c>
      <c r="G99" s="140"/>
      <c r="H99" s="140"/>
      <c r="I99" s="140">
        <f>'SO 01 104 Pol'!G37</f>
        <v>0</v>
      </c>
      <c r="J99" s="136" t="e">
        <f>IF(I128=0,"",I99/I128*100)</f>
        <v>#REF!</v>
      </c>
    </row>
    <row r="100" spans="1:10" ht="36.75" customHeight="1" x14ac:dyDescent="0.25">
      <c r="A100" s="127"/>
      <c r="B100" s="132" t="s">
        <v>156</v>
      </c>
      <c r="C100" s="199" t="s">
        <v>157</v>
      </c>
      <c r="D100" s="200"/>
      <c r="E100" s="200"/>
      <c r="F100" s="139" t="s">
        <v>24</v>
      </c>
      <c r="G100" s="140"/>
      <c r="H100" s="140"/>
      <c r="I100" s="140">
        <f>'SO 01 104 Pol'!G61</f>
        <v>0</v>
      </c>
      <c r="J100" s="136" t="e">
        <f>IF(I128=0,"",I100/I128*100)</f>
        <v>#REF!</v>
      </c>
    </row>
    <row r="101" spans="1:10" ht="36.75" customHeight="1" x14ac:dyDescent="0.25">
      <c r="A101" s="127"/>
      <c r="B101" s="132" t="s">
        <v>158</v>
      </c>
      <c r="C101" s="199" t="s">
        <v>159</v>
      </c>
      <c r="D101" s="200"/>
      <c r="E101" s="200"/>
      <c r="F101" s="139" t="s">
        <v>24</v>
      </c>
      <c r="G101" s="140"/>
      <c r="H101" s="140"/>
      <c r="I101" s="140">
        <f>'SO 01 104 Pol'!G71</f>
        <v>0</v>
      </c>
      <c r="J101" s="136" t="e">
        <f>IF(I128=0,"",I101/I128*100)</f>
        <v>#REF!</v>
      </c>
    </row>
    <row r="102" spans="1:10" ht="36.75" customHeight="1" x14ac:dyDescent="0.25">
      <c r="A102" s="127"/>
      <c r="B102" s="132" t="s">
        <v>160</v>
      </c>
      <c r="C102" s="199" t="s">
        <v>161</v>
      </c>
      <c r="D102" s="200"/>
      <c r="E102" s="200"/>
      <c r="F102" s="139" t="s">
        <v>24</v>
      </c>
      <c r="G102" s="140"/>
      <c r="H102" s="140"/>
      <c r="I102" s="140">
        <f>'SO 01 104 Pol'!G80</f>
        <v>0</v>
      </c>
      <c r="J102" s="136" t="e">
        <f>IF(I128=0,"",I102/I128*100)</f>
        <v>#REF!</v>
      </c>
    </row>
    <row r="103" spans="1:10" ht="36.75" customHeight="1" x14ac:dyDescent="0.25">
      <c r="A103" s="127"/>
      <c r="B103" s="132" t="s">
        <v>162</v>
      </c>
      <c r="C103" s="199" t="s">
        <v>163</v>
      </c>
      <c r="D103" s="200"/>
      <c r="E103" s="200"/>
      <c r="F103" s="139" t="s">
        <v>24</v>
      </c>
      <c r="G103" s="140"/>
      <c r="H103" s="140"/>
      <c r="I103" s="140">
        <f>'SO 01 100 Pol'!G64</f>
        <v>0</v>
      </c>
      <c r="J103" s="136" t="e">
        <f>IF(I128=0,"",I103/I128*100)</f>
        <v>#REF!</v>
      </c>
    </row>
    <row r="104" spans="1:10" ht="36.75" customHeight="1" x14ac:dyDescent="0.25">
      <c r="A104" s="127"/>
      <c r="B104" s="132" t="s">
        <v>164</v>
      </c>
      <c r="C104" s="199" t="s">
        <v>165</v>
      </c>
      <c r="D104" s="200"/>
      <c r="E104" s="200"/>
      <c r="F104" s="139" t="s">
        <v>24</v>
      </c>
      <c r="G104" s="140"/>
      <c r="H104" s="140"/>
      <c r="I104" s="140">
        <f>'SO 01 100 Pol'!G72</f>
        <v>0</v>
      </c>
      <c r="J104" s="136" t="e">
        <f>IF(I128=0,"",I104/I128*100)</f>
        <v>#REF!</v>
      </c>
    </row>
    <row r="105" spans="1:10" ht="36.75" customHeight="1" x14ac:dyDescent="0.25">
      <c r="A105" s="127"/>
      <c r="B105" s="132" t="s">
        <v>166</v>
      </c>
      <c r="C105" s="199" t="s">
        <v>167</v>
      </c>
      <c r="D105" s="200"/>
      <c r="E105" s="200"/>
      <c r="F105" s="139" t="s">
        <v>24</v>
      </c>
      <c r="G105" s="140"/>
      <c r="H105" s="140"/>
      <c r="I105" s="140">
        <f>'SO 01 104 Pol'!G87</f>
        <v>0</v>
      </c>
      <c r="J105" s="136" t="e">
        <f>IF(I128=0,"",I105/I128*100)</f>
        <v>#REF!</v>
      </c>
    </row>
    <row r="106" spans="1:10" ht="36.75" customHeight="1" x14ac:dyDescent="0.25">
      <c r="A106" s="127"/>
      <c r="B106" s="132" t="s">
        <v>168</v>
      </c>
      <c r="C106" s="199" t="s">
        <v>169</v>
      </c>
      <c r="D106" s="200"/>
      <c r="E106" s="200"/>
      <c r="F106" s="139" t="s">
        <v>24</v>
      </c>
      <c r="G106" s="140"/>
      <c r="H106" s="140"/>
      <c r="I106" s="140">
        <f>'SO 01 101 Pol'!G95</f>
        <v>0</v>
      </c>
      <c r="J106" s="136" t="e">
        <f>IF(I128=0,"",I106/I128*100)</f>
        <v>#REF!</v>
      </c>
    </row>
    <row r="107" spans="1:10" ht="36.75" customHeight="1" x14ac:dyDescent="0.25">
      <c r="A107" s="127"/>
      <c r="B107" s="132" t="s">
        <v>170</v>
      </c>
      <c r="C107" s="199" t="s">
        <v>171</v>
      </c>
      <c r="D107" s="200"/>
      <c r="E107" s="200"/>
      <c r="F107" s="139" t="s">
        <v>24</v>
      </c>
      <c r="G107" s="140"/>
      <c r="H107" s="140"/>
      <c r="I107" s="140">
        <f>'SO 01 99 Pol'!G8</f>
        <v>0</v>
      </c>
      <c r="J107" s="136" t="e">
        <f>IF(I128=0,"",I107/I128*100)</f>
        <v>#REF!</v>
      </c>
    </row>
    <row r="108" spans="1:10" ht="36.75" customHeight="1" x14ac:dyDescent="0.25">
      <c r="A108" s="127"/>
      <c r="B108" s="132" t="s">
        <v>172</v>
      </c>
      <c r="C108" s="199" t="s">
        <v>173</v>
      </c>
      <c r="D108" s="200"/>
      <c r="E108" s="200"/>
      <c r="F108" s="139" t="s">
        <v>24</v>
      </c>
      <c r="G108" s="140"/>
      <c r="H108" s="140"/>
      <c r="I108" s="140">
        <f>'SO 01 100 Pol'!G97+'SO 01 99 Pol'!G10</f>
        <v>0</v>
      </c>
      <c r="J108" s="136" t="e">
        <f>IF(I128=0,"",I108/I128*100)</f>
        <v>#REF!</v>
      </c>
    </row>
    <row r="109" spans="1:10" ht="36.75" customHeight="1" x14ac:dyDescent="0.25">
      <c r="A109" s="127"/>
      <c r="B109" s="132" t="s">
        <v>174</v>
      </c>
      <c r="C109" s="199" t="s">
        <v>175</v>
      </c>
      <c r="D109" s="200"/>
      <c r="E109" s="200"/>
      <c r="F109" s="139" t="s">
        <v>24</v>
      </c>
      <c r="G109" s="140"/>
      <c r="H109" s="140"/>
      <c r="I109" s="140">
        <f>'SO 01 103 Pol'!G56</f>
        <v>0</v>
      </c>
      <c r="J109" s="136" t="e">
        <f>IF(I128=0,"",I109/I128*100)</f>
        <v>#REF!</v>
      </c>
    </row>
    <row r="110" spans="1:10" ht="36.75" customHeight="1" x14ac:dyDescent="0.25">
      <c r="A110" s="127"/>
      <c r="B110" s="132" t="s">
        <v>74</v>
      </c>
      <c r="C110" s="199" t="s">
        <v>176</v>
      </c>
      <c r="D110" s="200"/>
      <c r="E110" s="200"/>
      <c r="F110" s="139" t="s">
        <v>24</v>
      </c>
      <c r="G110" s="140"/>
      <c r="H110" s="140"/>
      <c r="I110" s="140">
        <f>'SO 01 103 Pol'!G79</f>
        <v>0</v>
      </c>
      <c r="J110" s="136" t="e">
        <f>IF(I128=0,"",I110/I128*100)</f>
        <v>#REF!</v>
      </c>
    </row>
    <row r="111" spans="1:10" ht="36.75" customHeight="1" x14ac:dyDescent="0.25">
      <c r="A111" s="127"/>
      <c r="B111" s="132" t="s">
        <v>74</v>
      </c>
      <c r="C111" s="199" t="s">
        <v>177</v>
      </c>
      <c r="D111" s="200"/>
      <c r="E111" s="200"/>
      <c r="F111" s="139" t="s">
        <v>24</v>
      </c>
      <c r="G111" s="140"/>
      <c r="H111" s="140"/>
      <c r="I111" s="140">
        <f>'SO 01 101 Pol'!G111</f>
        <v>0</v>
      </c>
      <c r="J111" s="136" t="e">
        <f>IF(I128=0,"",I111/I128*100)</f>
        <v>#REF!</v>
      </c>
    </row>
    <row r="112" spans="1:10" ht="36.75" customHeight="1" x14ac:dyDescent="0.25">
      <c r="A112" s="127"/>
      <c r="B112" s="132" t="s">
        <v>74</v>
      </c>
      <c r="C112" s="199" t="s">
        <v>178</v>
      </c>
      <c r="D112" s="200"/>
      <c r="E112" s="200"/>
      <c r="F112" s="139" t="s">
        <v>24</v>
      </c>
      <c r="G112" s="140"/>
      <c r="H112" s="140"/>
      <c r="I112" s="140">
        <f>'SO 01 104 Pol'!G146</f>
        <v>0</v>
      </c>
      <c r="J112" s="136" t="e">
        <f>IF(I128=0,"",I112/I128*100)</f>
        <v>#REF!</v>
      </c>
    </row>
    <row r="113" spans="1:10" ht="36.75" customHeight="1" x14ac:dyDescent="0.25">
      <c r="A113" s="127"/>
      <c r="B113" s="132" t="s">
        <v>74</v>
      </c>
      <c r="C113" s="199" t="s">
        <v>179</v>
      </c>
      <c r="D113" s="200"/>
      <c r="E113" s="200"/>
      <c r="F113" s="139" t="s">
        <v>24</v>
      </c>
      <c r="G113" s="140"/>
      <c r="H113" s="140"/>
      <c r="I113" s="140">
        <f>'SO 01 100 Pol'!G102</f>
        <v>0</v>
      </c>
      <c r="J113" s="136" t="e">
        <f>IF(I128=0,"",I113/I128*100)</f>
        <v>#REF!</v>
      </c>
    </row>
    <row r="114" spans="1:10" ht="36.75" customHeight="1" x14ac:dyDescent="0.25">
      <c r="A114" s="127"/>
      <c r="B114" s="132" t="s">
        <v>180</v>
      </c>
      <c r="C114" s="199" t="s">
        <v>181</v>
      </c>
      <c r="D114" s="200"/>
      <c r="E114" s="200"/>
      <c r="F114" s="139" t="s">
        <v>25</v>
      </c>
      <c r="G114" s="140"/>
      <c r="H114" s="140"/>
      <c r="I114" s="140">
        <f>'SO 01 100 Pol'!G105</f>
        <v>0</v>
      </c>
      <c r="J114" s="136" t="e">
        <f>IF(I128=0,"",I114/I128*100)</f>
        <v>#REF!</v>
      </c>
    </row>
    <row r="115" spans="1:10" ht="36.75" customHeight="1" x14ac:dyDescent="0.25">
      <c r="A115" s="127"/>
      <c r="B115" s="132" t="s">
        <v>182</v>
      </c>
      <c r="C115" s="199" t="s">
        <v>183</v>
      </c>
      <c r="D115" s="200"/>
      <c r="E115" s="200"/>
      <c r="F115" s="139" t="s">
        <v>25</v>
      </c>
      <c r="G115" s="140"/>
      <c r="H115" s="140"/>
      <c r="I115" s="140">
        <f>'SO 01 99 Pol'!G87</f>
        <v>0</v>
      </c>
      <c r="J115" s="136" t="e">
        <f>IF(I128=0,"",I115/I128*100)</f>
        <v>#REF!</v>
      </c>
    </row>
    <row r="116" spans="1:10" ht="36.75" customHeight="1" x14ac:dyDescent="0.25">
      <c r="A116" s="127"/>
      <c r="B116" s="132" t="s">
        <v>184</v>
      </c>
      <c r="C116" s="199" t="s">
        <v>185</v>
      </c>
      <c r="D116" s="200"/>
      <c r="E116" s="200"/>
      <c r="F116" s="139" t="s">
        <v>25</v>
      </c>
      <c r="G116" s="140"/>
      <c r="H116" s="140"/>
      <c r="I116" s="140">
        <f>'SO 01 99 Pol'!G90</f>
        <v>0</v>
      </c>
      <c r="J116" s="136" t="e">
        <f>IF(I128=0,"",I116/I128*100)</f>
        <v>#REF!</v>
      </c>
    </row>
    <row r="117" spans="1:10" ht="36.75" customHeight="1" x14ac:dyDescent="0.25">
      <c r="A117" s="127"/>
      <c r="B117" s="132" t="s">
        <v>186</v>
      </c>
      <c r="C117" s="199" t="s">
        <v>187</v>
      </c>
      <c r="D117" s="200"/>
      <c r="E117" s="200"/>
      <c r="F117" s="139" t="s">
        <v>25</v>
      </c>
      <c r="G117" s="140"/>
      <c r="H117" s="140"/>
      <c r="I117" s="140">
        <f>'SO 01 100 Pol'!G114+'SO 01 99 Pol'!G96</f>
        <v>0</v>
      </c>
      <c r="J117" s="136" t="e">
        <f>IF(I128=0,"",I117/I128*100)</f>
        <v>#REF!</v>
      </c>
    </row>
    <row r="118" spans="1:10" ht="36.75" customHeight="1" x14ac:dyDescent="0.25">
      <c r="A118" s="127"/>
      <c r="B118" s="132" t="s">
        <v>188</v>
      </c>
      <c r="C118" s="199" t="s">
        <v>189</v>
      </c>
      <c r="D118" s="200"/>
      <c r="E118" s="200"/>
      <c r="F118" s="139" t="s">
        <v>25</v>
      </c>
      <c r="G118" s="140"/>
      <c r="H118" s="140"/>
      <c r="I118" s="140">
        <f>'SO 01 100 Pol'!G123+'SO 01 99 Pol'!G101</f>
        <v>0</v>
      </c>
      <c r="J118" s="136" t="e">
        <f>IF(I128=0,"",I118/I128*100)</f>
        <v>#REF!</v>
      </c>
    </row>
    <row r="119" spans="1:10" ht="36.75" customHeight="1" x14ac:dyDescent="0.25">
      <c r="A119" s="127"/>
      <c r="B119" s="132" t="s">
        <v>190</v>
      </c>
      <c r="C119" s="199" t="s">
        <v>191</v>
      </c>
      <c r="D119" s="200"/>
      <c r="E119" s="200"/>
      <c r="F119" s="139" t="s">
        <v>25</v>
      </c>
      <c r="G119" s="140"/>
      <c r="H119" s="140"/>
      <c r="I119" s="140">
        <f>'SO 01 100 Pol'!G134+'SO 01 99 Pol'!G104</f>
        <v>0</v>
      </c>
      <c r="J119" s="136" t="e">
        <f>IF(I128=0,"",I119/I128*100)</f>
        <v>#REF!</v>
      </c>
    </row>
    <row r="120" spans="1:10" ht="36.75" customHeight="1" x14ac:dyDescent="0.25">
      <c r="A120" s="127"/>
      <c r="B120" s="132" t="s">
        <v>192</v>
      </c>
      <c r="C120" s="199" t="s">
        <v>193</v>
      </c>
      <c r="D120" s="200"/>
      <c r="E120" s="200"/>
      <c r="F120" s="139" t="s">
        <v>25</v>
      </c>
      <c r="G120" s="140"/>
      <c r="H120" s="140"/>
      <c r="I120" s="140">
        <f>'SO 01 100 Pol'!G140</f>
        <v>0</v>
      </c>
      <c r="J120" s="136" t="e">
        <f>IF(I128=0,"",I120/I128*100)</f>
        <v>#REF!</v>
      </c>
    </row>
    <row r="121" spans="1:10" ht="36.75" customHeight="1" x14ac:dyDescent="0.25">
      <c r="A121" s="127"/>
      <c r="B121" s="132" t="s">
        <v>194</v>
      </c>
      <c r="C121" s="199" t="s">
        <v>195</v>
      </c>
      <c r="D121" s="200"/>
      <c r="E121" s="200"/>
      <c r="F121" s="139" t="s">
        <v>25</v>
      </c>
      <c r="G121" s="140"/>
      <c r="H121" s="140"/>
      <c r="I121" s="140">
        <f>'SO 01 100 Pol'!G149</f>
        <v>0</v>
      </c>
      <c r="J121" s="136" t="e">
        <f>IF(I128=0,"",I121/I128*100)</f>
        <v>#REF!</v>
      </c>
    </row>
    <row r="122" spans="1:10" ht="36.75" customHeight="1" x14ac:dyDescent="0.25">
      <c r="A122" s="127"/>
      <c r="B122" s="132" t="s">
        <v>196</v>
      </c>
      <c r="C122" s="199" t="s">
        <v>197</v>
      </c>
      <c r="D122" s="200"/>
      <c r="E122" s="200"/>
      <c r="F122" s="139" t="s">
        <v>198</v>
      </c>
      <c r="G122" s="140"/>
      <c r="H122" s="140"/>
      <c r="I122" s="140">
        <f>'SO 01 99 Pol'!G109</f>
        <v>0</v>
      </c>
      <c r="J122" s="136" t="e">
        <f>IF(I128=0,"",I122/I128*100)</f>
        <v>#REF!</v>
      </c>
    </row>
    <row r="123" spans="1:10" ht="36.75" customHeight="1" x14ac:dyDescent="0.25">
      <c r="A123" s="127"/>
      <c r="B123" s="132" t="s">
        <v>199</v>
      </c>
      <c r="C123" s="199" t="s">
        <v>27</v>
      </c>
      <c r="D123" s="200"/>
      <c r="E123" s="200"/>
      <c r="F123" s="139" t="s">
        <v>199</v>
      </c>
      <c r="G123" s="140"/>
      <c r="H123" s="140"/>
      <c r="I123" s="140">
        <f>'SO 01 100 Pol'!G154</f>
        <v>0</v>
      </c>
      <c r="J123" s="136" t="e">
        <f>IF(I128=0,"",I123/I128*100)</f>
        <v>#REF!</v>
      </c>
    </row>
    <row r="124" spans="1:10" ht="36.75" customHeight="1" x14ac:dyDescent="0.25">
      <c r="A124" s="127"/>
      <c r="B124" s="132" t="s">
        <v>200</v>
      </c>
      <c r="C124" s="199" t="s">
        <v>201</v>
      </c>
      <c r="D124" s="200"/>
      <c r="E124" s="200"/>
      <c r="F124" s="139" t="s">
        <v>200</v>
      </c>
      <c r="G124" s="140"/>
      <c r="H124" s="140"/>
      <c r="I124" s="140">
        <f>'SO 01 104 Pol'!G120</f>
        <v>0</v>
      </c>
      <c r="J124" s="136" t="e">
        <f>IF(I128=0,"",I124/I128*100)</f>
        <v>#REF!</v>
      </c>
    </row>
    <row r="125" spans="1:10" ht="36.75" customHeight="1" x14ac:dyDescent="0.25">
      <c r="A125" s="127"/>
      <c r="B125" s="132" t="s">
        <v>200</v>
      </c>
      <c r="C125" s="199" t="s">
        <v>28</v>
      </c>
      <c r="D125" s="200"/>
      <c r="E125" s="200"/>
      <c r="F125" s="139" t="s">
        <v>200</v>
      </c>
      <c r="G125" s="140"/>
      <c r="H125" s="140"/>
      <c r="I125" s="140">
        <f>'SO 01 99 Pol'!G144</f>
        <v>0</v>
      </c>
      <c r="J125" s="136" t="e">
        <f>IF(I128=0,"",I125/I128*100)</f>
        <v>#REF!</v>
      </c>
    </row>
    <row r="126" spans="1:10" ht="36.75" customHeight="1" x14ac:dyDescent="0.25">
      <c r="A126" s="127"/>
      <c r="B126" s="132" t="s">
        <v>200</v>
      </c>
      <c r="C126" s="199" t="s">
        <v>202</v>
      </c>
      <c r="D126" s="200"/>
      <c r="E126" s="200"/>
      <c r="F126" s="139" t="s">
        <v>200</v>
      </c>
      <c r="G126" s="140"/>
      <c r="H126" s="140"/>
      <c r="I126" s="140">
        <f>'SO 01 102 Pol'!G92+'SO 01 103 Pol'!G59</f>
        <v>0</v>
      </c>
      <c r="J126" s="136" t="e">
        <f>IF(I128=0,"",I126/I128*100)</f>
        <v>#REF!</v>
      </c>
    </row>
    <row r="127" spans="1:10" ht="36.75" customHeight="1" x14ac:dyDescent="0.25">
      <c r="A127" s="127"/>
      <c r="B127" s="132" t="s">
        <v>200</v>
      </c>
      <c r="C127" s="199" t="s">
        <v>203</v>
      </c>
      <c r="D127" s="200"/>
      <c r="E127" s="200"/>
      <c r="F127" s="139" t="s">
        <v>200</v>
      </c>
      <c r="G127" s="140"/>
      <c r="H127" s="140"/>
      <c r="I127" s="140">
        <f>'SO 01 101 Pol'!G131</f>
        <v>0</v>
      </c>
      <c r="J127" s="136" t="e">
        <f>IF(I128=0,"",I127/I128*100)</f>
        <v>#REF!</v>
      </c>
    </row>
    <row r="128" spans="1:10" ht="25.5" customHeight="1" x14ac:dyDescent="0.25">
      <c r="A128" s="128"/>
      <c r="B128" s="133" t="s">
        <v>1</v>
      </c>
      <c r="C128" s="134"/>
      <c r="D128" s="135"/>
      <c r="E128" s="135"/>
      <c r="F128" s="141"/>
      <c r="G128" s="142"/>
      <c r="H128" s="142"/>
      <c r="I128" s="142" t="e">
        <f>SUM(I67:I127)</f>
        <v>#REF!</v>
      </c>
      <c r="J128" s="137" t="e">
        <f>SUM(J67:J127)</f>
        <v>#REF!</v>
      </c>
    </row>
    <row r="129" spans="6:10" x14ac:dyDescent="0.25">
      <c r="F129" s="87"/>
      <c r="G129" s="87"/>
      <c r="H129" s="87"/>
      <c r="I129" s="87"/>
      <c r="J129" s="138"/>
    </row>
    <row r="130" spans="6:10" x14ac:dyDescent="0.25">
      <c r="F130" s="87"/>
      <c r="G130" s="87"/>
      <c r="H130" s="87"/>
      <c r="I130" s="87"/>
      <c r="J130" s="138"/>
    </row>
    <row r="131" spans="6:10" x14ac:dyDescent="0.25">
      <c r="F131" s="87"/>
      <c r="G131" s="87"/>
      <c r="H131" s="87"/>
      <c r="I131" s="87"/>
      <c r="J131" s="138"/>
    </row>
  </sheetData>
  <sheetProtection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70:E70"/>
    <mergeCell ref="C71:E71"/>
    <mergeCell ref="C72:E72"/>
    <mergeCell ref="C73:E73"/>
    <mergeCell ref="C74:E74"/>
    <mergeCell ref="C49:E49"/>
    <mergeCell ref="B50:E50"/>
    <mergeCell ref="C67:E67"/>
    <mergeCell ref="C68:E68"/>
    <mergeCell ref="C69:E69"/>
    <mergeCell ref="C80:E80"/>
    <mergeCell ref="C81:E81"/>
    <mergeCell ref="C82:E82"/>
    <mergeCell ref="C83:E83"/>
    <mergeCell ref="C84:E84"/>
    <mergeCell ref="C75:E75"/>
    <mergeCell ref="C76:E76"/>
    <mergeCell ref="C77:E77"/>
    <mergeCell ref="C78:E78"/>
    <mergeCell ref="C79:E79"/>
    <mergeCell ref="C90:E90"/>
    <mergeCell ref="C91:E91"/>
    <mergeCell ref="C92:E92"/>
    <mergeCell ref="C93:E93"/>
    <mergeCell ref="C94:E94"/>
    <mergeCell ref="C85:E85"/>
    <mergeCell ref="C86:E86"/>
    <mergeCell ref="C87:E87"/>
    <mergeCell ref="C88:E88"/>
    <mergeCell ref="C89:E89"/>
    <mergeCell ref="C100:E100"/>
    <mergeCell ref="C101:E101"/>
    <mergeCell ref="C102:E102"/>
    <mergeCell ref="C103:E103"/>
    <mergeCell ref="C104:E104"/>
    <mergeCell ref="C95:E95"/>
    <mergeCell ref="C96:E96"/>
    <mergeCell ref="C97:E97"/>
    <mergeCell ref="C98:E98"/>
    <mergeCell ref="C99:E99"/>
    <mergeCell ref="C110:E110"/>
    <mergeCell ref="C111:E111"/>
    <mergeCell ref="C112:E112"/>
    <mergeCell ref="C113:E113"/>
    <mergeCell ref="C114:E114"/>
    <mergeCell ref="C105:E105"/>
    <mergeCell ref="C106:E106"/>
    <mergeCell ref="C107:E107"/>
    <mergeCell ref="C108:E108"/>
    <mergeCell ref="C109:E109"/>
    <mergeCell ref="C125:E125"/>
    <mergeCell ref="C126:E126"/>
    <mergeCell ref="C127:E127"/>
    <mergeCell ref="C120:E120"/>
    <mergeCell ref="C121:E121"/>
    <mergeCell ref="C122:E122"/>
    <mergeCell ref="C123:E123"/>
    <mergeCell ref="C124:E124"/>
    <mergeCell ref="C115:E115"/>
    <mergeCell ref="C116:E116"/>
    <mergeCell ref="C117:E117"/>
    <mergeCell ref="C118:E118"/>
    <mergeCell ref="C119:E11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49" t="s">
        <v>6</v>
      </c>
      <c r="B1" s="249"/>
      <c r="C1" s="250"/>
      <c r="D1" s="249"/>
      <c r="E1" s="249"/>
      <c r="F1" s="249"/>
      <c r="G1" s="249"/>
    </row>
    <row r="2" spans="1:7" ht="24.9" customHeight="1" x14ac:dyDescent="0.25">
      <c r="A2" s="50" t="s">
        <v>7</v>
      </c>
      <c r="B2" s="49"/>
      <c r="C2" s="251"/>
      <c r="D2" s="251"/>
      <c r="E2" s="251"/>
      <c r="F2" s="251"/>
      <c r="G2" s="252"/>
    </row>
    <row r="3" spans="1:7" ht="24.9" customHeight="1" x14ac:dyDescent="0.25">
      <c r="A3" s="50" t="s">
        <v>8</v>
      </c>
      <c r="B3" s="49"/>
      <c r="C3" s="251"/>
      <c r="D3" s="251"/>
      <c r="E3" s="251"/>
      <c r="F3" s="251"/>
      <c r="G3" s="252"/>
    </row>
    <row r="4" spans="1:7" ht="24.9" customHeight="1" x14ac:dyDescent="0.25">
      <c r="A4" s="50" t="s">
        <v>9</v>
      </c>
      <c r="B4" s="49"/>
      <c r="C4" s="251"/>
      <c r="D4" s="251"/>
      <c r="E4" s="251"/>
      <c r="F4" s="251"/>
      <c r="G4" s="252"/>
    </row>
    <row r="5" spans="1:7" x14ac:dyDescent="0.25">
      <c r="B5" s="4"/>
      <c r="C5" s="5"/>
      <c r="D5" s="6"/>
    </row>
  </sheetData>
  <sheetProtection algorithmName="SHA-512" hashValue="IuDKEd0m9+bFiLOwow1t+xl3YqSUy9lqUrgTKq7kpmonCdXkiO7U2/P3SouQ6/NweIXxEwEJfiKUQ3sTruMNpw==" saltValue="h5mC5/5lUMUij5m15IzQ/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5DC26-C21A-4CC0-BD35-606389F5638E}">
  <sheetPr>
    <outlinePr summaryBelow="0"/>
  </sheetPr>
  <dimension ref="A1:BH5000"/>
  <sheetViews>
    <sheetView workbookViewId="0">
      <pane ySplit="7" topLeftCell="A36" activePane="bottomLeft" state="frozen"/>
      <selection pane="bottomLeft" activeCell="AP60" sqref="AP60"/>
    </sheetView>
  </sheetViews>
  <sheetFormatPr defaultRowHeight="13.2" outlineLevelRow="3"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59" t="s">
        <v>204</v>
      </c>
      <c r="B1" s="259"/>
      <c r="C1" s="259"/>
      <c r="D1" s="259"/>
      <c r="E1" s="259"/>
      <c r="F1" s="259"/>
      <c r="G1" s="259"/>
      <c r="AG1" t="s">
        <v>205</v>
      </c>
    </row>
    <row r="2" spans="1:60" ht="25.05" customHeight="1" x14ac:dyDescent="0.25">
      <c r="A2" s="50" t="s">
        <v>7</v>
      </c>
      <c r="B2" s="49" t="s">
        <v>43</v>
      </c>
      <c r="C2" s="260" t="s">
        <v>44</v>
      </c>
      <c r="D2" s="261"/>
      <c r="E2" s="261"/>
      <c r="F2" s="261"/>
      <c r="G2" s="262"/>
      <c r="AG2" t="s">
        <v>206</v>
      </c>
    </row>
    <row r="3" spans="1:60" ht="25.05" customHeight="1" x14ac:dyDescent="0.25">
      <c r="A3" s="50" t="s">
        <v>8</v>
      </c>
      <c r="B3" s="49" t="s">
        <v>58</v>
      </c>
      <c r="C3" s="260" t="s">
        <v>59</v>
      </c>
      <c r="D3" s="261"/>
      <c r="E3" s="261"/>
      <c r="F3" s="261"/>
      <c r="G3" s="262"/>
      <c r="AC3" s="125" t="s">
        <v>206</v>
      </c>
      <c r="AG3" t="s">
        <v>207</v>
      </c>
    </row>
    <row r="4" spans="1:60" ht="25.05" customHeight="1" x14ac:dyDescent="0.25">
      <c r="A4" s="144" t="s">
        <v>9</v>
      </c>
      <c r="B4" s="145" t="s">
        <v>60</v>
      </c>
      <c r="C4" s="263" t="s">
        <v>61</v>
      </c>
      <c r="D4" s="264"/>
      <c r="E4" s="264"/>
      <c r="F4" s="264"/>
      <c r="G4" s="265"/>
      <c r="AG4" t="s">
        <v>208</v>
      </c>
    </row>
    <row r="5" spans="1:60" x14ac:dyDescent="0.25">
      <c r="D5" s="10"/>
    </row>
    <row r="6" spans="1:60" ht="39.6" x14ac:dyDescent="0.25">
      <c r="A6" s="147" t="s">
        <v>209</v>
      </c>
      <c r="B6" s="149" t="s">
        <v>210</v>
      </c>
      <c r="C6" s="149" t="s">
        <v>211</v>
      </c>
      <c r="D6" s="148" t="s">
        <v>212</v>
      </c>
      <c r="E6" s="147" t="s">
        <v>213</v>
      </c>
      <c r="F6" s="146" t="s">
        <v>214</v>
      </c>
      <c r="G6" s="147" t="s">
        <v>29</v>
      </c>
      <c r="H6" s="150" t="s">
        <v>30</v>
      </c>
      <c r="I6" s="150" t="s">
        <v>215</v>
      </c>
      <c r="J6" s="150" t="s">
        <v>31</v>
      </c>
      <c r="K6" s="150" t="s">
        <v>216</v>
      </c>
      <c r="L6" s="150" t="s">
        <v>217</v>
      </c>
      <c r="M6" s="150" t="s">
        <v>218</v>
      </c>
      <c r="N6" s="150" t="s">
        <v>219</v>
      </c>
      <c r="O6" s="150" t="s">
        <v>220</v>
      </c>
      <c r="P6" s="150" t="s">
        <v>221</v>
      </c>
      <c r="Q6" s="150" t="s">
        <v>222</v>
      </c>
      <c r="R6" s="150" t="s">
        <v>223</v>
      </c>
      <c r="S6" s="150" t="s">
        <v>224</v>
      </c>
      <c r="T6" s="150" t="s">
        <v>225</v>
      </c>
      <c r="U6" s="150" t="s">
        <v>226</v>
      </c>
      <c r="V6" s="150" t="s">
        <v>227</v>
      </c>
      <c r="W6" s="150" t="s">
        <v>228</v>
      </c>
      <c r="X6" s="150" t="s">
        <v>229</v>
      </c>
      <c r="Y6" s="150" t="s">
        <v>230</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5">
      <c r="A8" s="168" t="s">
        <v>231</v>
      </c>
      <c r="B8" s="169" t="s">
        <v>117</v>
      </c>
      <c r="C8" s="190" t="s">
        <v>118</v>
      </c>
      <c r="D8" s="170"/>
      <c r="E8" s="171"/>
      <c r="F8" s="172"/>
      <c r="G8" s="172">
        <f>SUMIF(AG9:AG21,"&lt;&gt;NOR",G9:G21)</f>
        <v>0</v>
      </c>
      <c r="H8" s="172"/>
      <c r="I8" s="172">
        <f>SUM(I9:I21)</f>
        <v>0</v>
      </c>
      <c r="J8" s="172"/>
      <c r="K8" s="172">
        <f>SUM(K9:K21)</f>
        <v>0</v>
      </c>
      <c r="L8" s="172"/>
      <c r="M8" s="172">
        <f>SUM(M9:M21)</f>
        <v>0</v>
      </c>
      <c r="N8" s="171"/>
      <c r="O8" s="171">
        <f>SUM(O9:O21)</f>
        <v>1.24</v>
      </c>
      <c r="P8" s="171"/>
      <c r="Q8" s="171">
        <f>SUM(Q9:Q21)</f>
        <v>0</v>
      </c>
      <c r="R8" s="172"/>
      <c r="S8" s="172"/>
      <c r="T8" s="173"/>
      <c r="U8" s="167"/>
      <c r="V8" s="167">
        <f>SUM(V9:V21)</f>
        <v>3.2400000000000007</v>
      </c>
      <c r="W8" s="167"/>
      <c r="X8" s="167"/>
      <c r="Y8" s="167"/>
      <c r="AG8" t="s">
        <v>232</v>
      </c>
    </row>
    <row r="9" spans="1:60" ht="20.399999999999999" outlineLevel="1" x14ac:dyDescent="0.25">
      <c r="A9" s="175">
        <v>1</v>
      </c>
      <c r="B9" s="176" t="s">
        <v>233</v>
      </c>
      <c r="C9" s="191" t="s">
        <v>234</v>
      </c>
      <c r="D9" s="177" t="s">
        <v>235</v>
      </c>
      <c r="E9" s="178">
        <v>0.46500000000000002</v>
      </c>
      <c r="F9" s="179"/>
      <c r="G9" s="180">
        <f>ROUND(E9*F9,2)</f>
        <v>0</v>
      </c>
      <c r="H9" s="179"/>
      <c r="I9" s="180">
        <f>ROUND(E9*H9,2)</f>
        <v>0</v>
      </c>
      <c r="J9" s="179"/>
      <c r="K9" s="180">
        <f>ROUND(E9*J9,2)</f>
        <v>0</v>
      </c>
      <c r="L9" s="180">
        <v>21</v>
      </c>
      <c r="M9" s="180">
        <f>G9*(1+L9/100)</f>
        <v>0</v>
      </c>
      <c r="N9" s="178">
        <v>2.5249999999999999</v>
      </c>
      <c r="O9" s="178">
        <f>ROUND(E9*N9,2)</f>
        <v>1.17</v>
      </c>
      <c r="P9" s="178">
        <v>0</v>
      </c>
      <c r="Q9" s="178">
        <f>ROUND(E9*P9,2)</f>
        <v>0</v>
      </c>
      <c r="R9" s="180" t="s">
        <v>236</v>
      </c>
      <c r="S9" s="180" t="s">
        <v>237</v>
      </c>
      <c r="T9" s="181" t="s">
        <v>237</v>
      </c>
      <c r="U9" s="161">
        <v>0.48</v>
      </c>
      <c r="V9" s="161">
        <f>ROUND(E9*U9,2)</f>
        <v>0.22</v>
      </c>
      <c r="W9" s="161"/>
      <c r="X9" s="161" t="s">
        <v>238</v>
      </c>
      <c r="Y9" s="161" t="s">
        <v>239</v>
      </c>
      <c r="Z9" s="151"/>
      <c r="AA9" s="151"/>
      <c r="AB9" s="151"/>
      <c r="AC9" s="151"/>
      <c r="AD9" s="151"/>
      <c r="AE9" s="151"/>
      <c r="AF9" s="151"/>
      <c r="AG9" s="151" t="s">
        <v>240</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2" x14ac:dyDescent="0.25">
      <c r="A10" s="158"/>
      <c r="B10" s="159"/>
      <c r="C10" s="255" t="s">
        <v>241</v>
      </c>
      <c r="D10" s="256"/>
      <c r="E10" s="256"/>
      <c r="F10" s="256"/>
      <c r="G10" s="256"/>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242</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2" x14ac:dyDescent="0.25">
      <c r="A11" s="158"/>
      <c r="B11" s="159"/>
      <c r="C11" s="192" t="s">
        <v>243</v>
      </c>
      <c r="D11" s="162"/>
      <c r="E11" s="163">
        <v>0.46500000000000002</v>
      </c>
      <c r="F11" s="161"/>
      <c r="G11" s="161"/>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244</v>
      </c>
      <c r="AH11" s="151">
        <v>0</v>
      </c>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5">
      <c r="A12" s="175">
        <v>2</v>
      </c>
      <c r="B12" s="176" t="s">
        <v>245</v>
      </c>
      <c r="C12" s="191" t="s">
        <v>246</v>
      </c>
      <c r="D12" s="177" t="s">
        <v>247</v>
      </c>
      <c r="E12" s="178">
        <v>1.518</v>
      </c>
      <c r="F12" s="179"/>
      <c r="G12" s="180">
        <f>ROUND(E12*F12,2)</f>
        <v>0</v>
      </c>
      <c r="H12" s="179"/>
      <c r="I12" s="180">
        <f>ROUND(E12*H12,2)</f>
        <v>0</v>
      </c>
      <c r="J12" s="179"/>
      <c r="K12" s="180">
        <f>ROUND(E12*J12,2)</f>
        <v>0</v>
      </c>
      <c r="L12" s="180">
        <v>21</v>
      </c>
      <c r="M12" s="180">
        <f>G12*(1+L12/100)</f>
        <v>0</v>
      </c>
      <c r="N12" s="178">
        <v>3.9199999999999999E-2</v>
      </c>
      <c r="O12" s="178">
        <f>ROUND(E12*N12,2)</f>
        <v>0.06</v>
      </c>
      <c r="P12" s="178">
        <v>0</v>
      </c>
      <c r="Q12" s="178">
        <f>ROUND(E12*P12,2)</f>
        <v>0</v>
      </c>
      <c r="R12" s="180" t="s">
        <v>236</v>
      </c>
      <c r="S12" s="180" t="s">
        <v>237</v>
      </c>
      <c r="T12" s="181" t="s">
        <v>237</v>
      </c>
      <c r="U12" s="161">
        <v>1.6</v>
      </c>
      <c r="V12" s="161">
        <f>ROUND(E12*U12,2)</f>
        <v>2.4300000000000002</v>
      </c>
      <c r="W12" s="161"/>
      <c r="X12" s="161" t="s">
        <v>238</v>
      </c>
      <c r="Y12" s="161" t="s">
        <v>239</v>
      </c>
      <c r="Z12" s="151"/>
      <c r="AA12" s="151"/>
      <c r="AB12" s="151"/>
      <c r="AC12" s="151"/>
      <c r="AD12" s="151"/>
      <c r="AE12" s="151"/>
      <c r="AF12" s="151"/>
      <c r="AG12" s="151" t="s">
        <v>240</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21" outlineLevel="2" x14ac:dyDescent="0.25">
      <c r="A13" s="158"/>
      <c r="B13" s="159"/>
      <c r="C13" s="255" t="s">
        <v>248</v>
      </c>
      <c r="D13" s="256"/>
      <c r="E13" s="256"/>
      <c r="F13" s="256"/>
      <c r="G13" s="256"/>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242</v>
      </c>
      <c r="AH13" s="151"/>
      <c r="AI13" s="151"/>
      <c r="AJ13" s="151"/>
      <c r="AK13" s="151"/>
      <c r="AL13" s="151"/>
      <c r="AM13" s="151"/>
      <c r="AN13" s="151"/>
      <c r="AO13" s="151"/>
      <c r="AP13" s="151"/>
      <c r="AQ13" s="151"/>
      <c r="AR13" s="151"/>
      <c r="AS13" s="151"/>
      <c r="AT13" s="151"/>
      <c r="AU13" s="151"/>
      <c r="AV13" s="151"/>
      <c r="AW13" s="151"/>
      <c r="AX13" s="151"/>
      <c r="AY13" s="151"/>
      <c r="AZ13" s="151"/>
      <c r="BA13" s="182" t="str">
        <f>C13</f>
        <v>svislé nebo šikmé (odkloněné) , půdorysně přímé nebo zalomené, stěn základových desek ve volných nebo zapažených jámách, rýhách, šachtách, včetně případných vzpěr,</v>
      </c>
      <c r="BB13" s="151"/>
      <c r="BC13" s="151"/>
      <c r="BD13" s="151"/>
      <c r="BE13" s="151"/>
      <c r="BF13" s="151"/>
      <c r="BG13" s="151"/>
      <c r="BH13" s="151"/>
    </row>
    <row r="14" spans="1:60" outlineLevel="2" x14ac:dyDescent="0.25">
      <c r="A14" s="158"/>
      <c r="B14" s="159"/>
      <c r="C14" s="192" t="s">
        <v>249</v>
      </c>
      <c r="D14" s="162"/>
      <c r="E14" s="163">
        <v>1.518</v>
      </c>
      <c r="F14" s="161"/>
      <c r="G14" s="161"/>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244</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5">
      <c r="A15" s="175">
        <v>3</v>
      </c>
      <c r="B15" s="176" t="s">
        <v>250</v>
      </c>
      <c r="C15" s="191" t="s">
        <v>251</v>
      </c>
      <c r="D15" s="177" t="s">
        <v>247</v>
      </c>
      <c r="E15" s="178">
        <v>1.518</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t="s">
        <v>236</v>
      </c>
      <c r="S15" s="180" t="s">
        <v>237</v>
      </c>
      <c r="T15" s="181" t="s">
        <v>237</v>
      </c>
      <c r="U15" s="161">
        <v>0.32</v>
      </c>
      <c r="V15" s="161">
        <f>ROUND(E15*U15,2)</f>
        <v>0.49</v>
      </c>
      <c r="W15" s="161"/>
      <c r="X15" s="161" t="s">
        <v>238</v>
      </c>
      <c r="Y15" s="161" t="s">
        <v>239</v>
      </c>
      <c r="Z15" s="151"/>
      <c r="AA15" s="151"/>
      <c r="AB15" s="151"/>
      <c r="AC15" s="151"/>
      <c r="AD15" s="151"/>
      <c r="AE15" s="151"/>
      <c r="AF15" s="151"/>
      <c r="AG15" s="151" t="s">
        <v>240</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ht="21" outlineLevel="2" x14ac:dyDescent="0.25">
      <c r="A16" s="158"/>
      <c r="B16" s="159"/>
      <c r="C16" s="255" t="s">
        <v>248</v>
      </c>
      <c r="D16" s="256"/>
      <c r="E16" s="256"/>
      <c r="F16" s="256"/>
      <c r="G16" s="256"/>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242</v>
      </c>
      <c r="AH16" s="151"/>
      <c r="AI16" s="151"/>
      <c r="AJ16" s="151"/>
      <c r="AK16" s="151"/>
      <c r="AL16" s="151"/>
      <c r="AM16" s="151"/>
      <c r="AN16" s="151"/>
      <c r="AO16" s="151"/>
      <c r="AP16" s="151"/>
      <c r="AQ16" s="151"/>
      <c r="AR16" s="151"/>
      <c r="AS16" s="151"/>
      <c r="AT16" s="151"/>
      <c r="AU16" s="151"/>
      <c r="AV16" s="151"/>
      <c r="AW16" s="151"/>
      <c r="AX16" s="151"/>
      <c r="AY16" s="151"/>
      <c r="AZ16" s="151"/>
      <c r="BA16" s="182" t="str">
        <f>C16</f>
        <v>svislé nebo šikmé (odkloněné) , půdorysně přímé nebo zalomené, stěn základových desek ve volných nebo zapažených jámách, rýhách, šachtách, včetně případných vzpěr,</v>
      </c>
      <c r="BB16" s="151"/>
      <c r="BC16" s="151"/>
      <c r="BD16" s="151"/>
      <c r="BE16" s="151"/>
      <c r="BF16" s="151"/>
      <c r="BG16" s="151"/>
      <c r="BH16" s="151"/>
    </row>
    <row r="17" spans="1:60" outlineLevel="2" x14ac:dyDescent="0.25">
      <c r="A17" s="158"/>
      <c r="B17" s="159"/>
      <c r="C17" s="257" t="s">
        <v>252</v>
      </c>
      <c r="D17" s="258"/>
      <c r="E17" s="258"/>
      <c r="F17" s="258"/>
      <c r="G17" s="258"/>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253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2" x14ac:dyDescent="0.25">
      <c r="A18" s="158"/>
      <c r="B18" s="159"/>
      <c r="C18" s="192" t="s">
        <v>249</v>
      </c>
      <c r="D18" s="162"/>
      <c r="E18" s="163">
        <v>1.518</v>
      </c>
      <c r="F18" s="161"/>
      <c r="G18" s="161"/>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244</v>
      </c>
      <c r="AH18" s="151">
        <v>0</v>
      </c>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0.399999999999999" outlineLevel="1" x14ac:dyDescent="0.25">
      <c r="A19" s="175">
        <v>4</v>
      </c>
      <c r="B19" s="176" t="s">
        <v>254</v>
      </c>
      <c r="C19" s="191" t="s">
        <v>255</v>
      </c>
      <c r="D19" s="177" t="s">
        <v>256</v>
      </c>
      <c r="E19" s="178">
        <v>6.8799999999999998E-3</v>
      </c>
      <c r="F19" s="179"/>
      <c r="G19" s="180">
        <f>ROUND(E19*F19,2)</f>
        <v>0</v>
      </c>
      <c r="H19" s="179"/>
      <c r="I19" s="180">
        <f>ROUND(E19*H19,2)</f>
        <v>0</v>
      </c>
      <c r="J19" s="179"/>
      <c r="K19" s="180">
        <f>ROUND(E19*J19,2)</f>
        <v>0</v>
      </c>
      <c r="L19" s="180">
        <v>21</v>
      </c>
      <c r="M19" s="180">
        <f>G19*(1+L19/100)</f>
        <v>0</v>
      </c>
      <c r="N19" s="178">
        <v>1.0737399999999999</v>
      </c>
      <c r="O19" s="178">
        <f>ROUND(E19*N19,2)</f>
        <v>0.01</v>
      </c>
      <c r="P19" s="178">
        <v>0</v>
      </c>
      <c r="Q19" s="178">
        <f>ROUND(E19*P19,2)</f>
        <v>0</v>
      </c>
      <c r="R19" s="180" t="s">
        <v>236</v>
      </c>
      <c r="S19" s="180" t="s">
        <v>237</v>
      </c>
      <c r="T19" s="181" t="s">
        <v>237</v>
      </c>
      <c r="U19" s="161">
        <v>15.231</v>
      </c>
      <c r="V19" s="161">
        <f>ROUND(E19*U19,2)</f>
        <v>0.1</v>
      </c>
      <c r="W19" s="161"/>
      <c r="X19" s="161" t="s">
        <v>238</v>
      </c>
      <c r="Y19" s="161" t="s">
        <v>239</v>
      </c>
      <c r="Z19" s="151"/>
      <c r="AA19" s="151"/>
      <c r="AB19" s="151"/>
      <c r="AC19" s="151"/>
      <c r="AD19" s="151"/>
      <c r="AE19" s="151"/>
      <c r="AF19" s="151"/>
      <c r="AG19" s="151" t="s">
        <v>240</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2" x14ac:dyDescent="0.25">
      <c r="A20" s="158"/>
      <c r="B20" s="159"/>
      <c r="C20" s="255" t="s">
        <v>257</v>
      </c>
      <c r="D20" s="256"/>
      <c r="E20" s="256"/>
      <c r="F20" s="256"/>
      <c r="G20" s="256"/>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242</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2" x14ac:dyDescent="0.25">
      <c r="A21" s="158"/>
      <c r="B21" s="159"/>
      <c r="C21" s="192" t="s">
        <v>258</v>
      </c>
      <c r="D21" s="162"/>
      <c r="E21" s="163">
        <v>6.8799999999999998E-3</v>
      </c>
      <c r="F21" s="161"/>
      <c r="G21" s="161"/>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244</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x14ac:dyDescent="0.25">
      <c r="A22" s="168" t="s">
        <v>231</v>
      </c>
      <c r="B22" s="169" t="s">
        <v>136</v>
      </c>
      <c r="C22" s="190" t="s">
        <v>137</v>
      </c>
      <c r="D22" s="170"/>
      <c r="E22" s="171"/>
      <c r="F22" s="172"/>
      <c r="G22" s="172">
        <f>SUMIF(AG23:AG25,"&lt;&gt;NOR",G23:G25)</f>
        <v>0</v>
      </c>
      <c r="H22" s="172"/>
      <c r="I22" s="172">
        <f>SUM(I23:I25)</f>
        <v>0</v>
      </c>
      <c r="J22" s="172"/>
      <c r="K22" s="172">
        <f>SUM(K23:K25)</f>
        <v>0</v>
      </c>
      <c r="L22" s="172"/>
      <c r="M22" s="172">
        <f>SUM(M23:M25)</f>
        <v>0</v>
      </c>
      <c r="N22" s="171"/>
      <c r="O22" s="171">
        <f>SUM(O23:O25)</f>
        <v>0.26</v>
      </c>
      <c r="P22" s="171"/>
      <c r="Q22" s="171">
        <f>SUM(Q23:Q25)</f>
        <v>0</v>
      </c>
      <c r="R22" s="172"/>
      <c r="S22" s="172"/>
      <c r="T22" s="173"/>
      <c r="U22" s="167"/>
      <c r="V22" s="167">
        <f>SUM(V23:V25)</f>
        <v>1.18</v>
      </c>
      <c r="W22" s="167"/>
      <c r="X22" s="167"/>
      <c r="Y22" s="167"/>
      <c r="AG22" t="s">
        <v>232</v>
      </c>
    </row>
    <row r="23" spans="1:60" outlineLevel="1" x14ac:dyDescent="0.25">
      <c r="A23" s="175">
        <v>5</v>
      </c>
      <c r="B23" s="176" t="s">
        <v>259</v>
      </c>
      <c r="C23" s="191" t="s">
        <v>260</v>
      </c>
      <c r="D23" s="177" t="s">
        <v>247</v>
      </c>
      <c r="E23" s="178">
        <v>1.02</v>
      </c>
      <c r="F23" s="179"/>
      <c r="G23" s="180">
        <f>ROUND(E23*F23,2)</f>
        <v>0</v>
      </c>
      <c r="H23" s="179"/>
      <c r="I23" s="180">
        <f>ROUND(E23*H23,2)</f>
        <v>0</v>
      </c>
      <c r="J23" s="179"/>
      <c r="K23" s="180">
        <f>ROUND(E23*J23,2)</f>
        <v>0</v>
      </c>
      <c r="L23" s="180">
        <v>21</v>
      </c>
      <c r="M23" s="180">
        <f>G23*(1+L23/100)</f>
        <v>0</v>
      </c>
      <c r="N23" s="178">
        <v>0.25395000000000001</v>
      </c>
      <c r="O23" s="178">
        <f>ROUND(E23*N23,2)</f>
        <v>0.26</v>
      </c>
      <c r="P23" s="178">
        <v>0</v>
      </c>
      <c r="Q23" s="178">
        <f>ROUND(E23*P23,2)</f>
        <v>0</v>
      </c>
      <c r="R23" s="180" t="s">
        <v>236</v>
      </c>
      <c r="S23" s="180" t="s">
        <v>237</v>
      </c>
      <c r="T23" s="181" t="s">
        <v>237</v>
      </c>
      <c r="U23" s="161">
        <v>1.153</v>
      </c>
      <c r="V23" s="161">
        <f>ROUND(E23*U23,2)</f>
        <v>1.18</v>
      </c>
      <c r="W23" s="161"/>
      <c r="X23" s="161" t="s">
        <v>238</v>
      </c>
      <c r="Y23" s="161" t="s">
        <v>239</v>
      </c>
      <c r="Z23" s="151"/>
      <c r="AA23" s="151"/>
      <c r="AB23" s="151"/>
      <c r="AC23" s="151"/>
      <c r="AD23" s="151"/>
      <c r="AE23" s="151"/>
      <c r="AF23" s="151"/>
      <c r="AG23" s="151" t="s">
        <v>240</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2" x14ac:dyDescent="0.25">
      <c r="A24" s="158"/>
      <c r="B24" s="159"/>
      <c r="C24" s="255" t="s">
        <v>261</v>
      </c>
      <c r="D24" s="256"/>
      <c r="E24" s="256"/>
      <c r="F24" s="256"/>
      <c r="G24" s="256"/>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242</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2" x14ac:dyDescent="0.25">
      <c r="A25" s="158"/>
      <c r="B25" s="159"/>
      <c r="C25" s="192" t="s">
        <v>262</v>
      </c>
      <c r="D25" s="162"/>
      <c r="E25" s="163">
        <v>1.02</v>
      </c>
      <c r="F25" s="161"/>
      <c r="G25" s="161"/>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244</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x14ac:dyDescent="0.25">
      <c r="A26" s="168" t="s">
        <v>231</v>
      </c>
      <c r="B26" s="169" t="s">
        <v>138</v>
      </c>
      <c r="C26" s="190" t="s">
        <v>139</v>
      </c>
      <c r="D26" s="170"/>
      <c r="E26" s="171"/>
      <c r="F26" s="172"/>
      <c r="G26" s="172">
        <f>SUMIF(AG27:AG63,"&lt;&gt;NOR",G27:G63)</f>
        <v>0</v>
      </c>
      <c r="H26" s="172"/>
      <c r="I26" s="172">
        <f>SUM(I27:I63)</f>
        <v>0</v>
      </c>
      <c r="J26" s="172"/>
      <c r="K26" s="172">
        <f>SUM(K27:K63)</f>
        <v>0</v>
      </c>
      <c r="L26" s="172"/>
      <c r="M26" s="172">
        <f>SUM(M27:M63)</f>
        <v>0</v>
      </c>
      <c r="N26" s="171"/>
      <c r="O26" s="171">
        <f>SUM(O27:O63)</f>
        <v>43.11</v>
      </c>
      <c r="P26" s="171"/>
      <c r="Q26" s="171">
        <f>SUM(Q27:Q63)</f>
        <v>0</v>
      </c>
      <c r="R26" s="172"/>
      <c r="S26" s="172"/>
      <c r="T26" s="173"/>
      <c r="U26" s="167"/>
      <c r="V26" s="167">
        <f>SUM(V27:V63)</f>
        <v>1218.8199999999997</v>
      </c>
      <c r="W26" s="167"/>
      <c r="X26" s="167"/>
      <c r="Y26" s="167"/>
      <c r="AG26" t="s">
        <v>232</v>
      </c>
    </row>
    <row r="27" spans="1:60" ht="30.6" outlineLevel="1" x14ac:dyDescent="0.25">
      <c r="A27" s="175">
        <v>6</v>
      </c>
      <c r="B27" s="176" t="s">
        <v>263</v>
      </c>
      <c r="C27" s="191" t="s">
        <v>264</v>
      </c>
      <c r="D27" s="177" t="s">
        <v>247</v>
      </c>
      <c r="E27" s="178">
        <v>390.21</v>
      </c>
      <c r="F27" s="179"/>
      <c r="G27" s="180">
        <f>ROUND(E27*F27,2)</f>
        <v>0</v>
      </c>
      <c r="H27" s="179"/>
      <c r="I27" s="180">
        <f>ROUND(E27*H27,2)</f>
        <v>0</v>
      </c>
      <c r="J27" s="179"/>
      <c r="K27" s="180">
        <f>ROUND(E27*J27,2)</f>
        <v>0</v>
      </c>
      <c r="L27" s="180">
        <v>21</v>
      </c>
      <c r="M27" s="180">
        <f>G27*(1+L27/100)</f>
        <v>0</v>
      </c>
      <c r="N27" s="178">
        <v>4.5150000000000003E-2</v>
      </c>
      <c r="O27" s="178">
        <f>ROUND(E27*N27,2)</f>
        <v>17.62</v>
      </c>
      <c r="P27" s="178">
        <v>0</v>
      </c>
      <c r="Q27" s="178">
        <f>ROUND(E27*P27,2)</f>
        <v>0</v>
      </c>
      <c r="R27" s="180" t="s">
        <v>236</v>
      </c>
      <c r="S27" s="180" t="s">
        <v>237</v>
      </c>
      <c r="T27" s="181" t="s">
        <v>237</v>
      </c>
      <c r="U27" s="161">
        <v>1.2869999999999999</v>
      </c>
      <c r="V27" s="161">
        <f>ROUND(E27*U27,2)</f>
        <v>502.2</v>
      </c>
      <c r="W27" s="161"/>
      <c r="X27" s="161" t="s">
        <v>238</v>
      </c>
      <c r="Y27" s="161" t="s">
        <v>239</v>
      </c>
      <c r="Z27" s="151"/>
      <c r="AA27" s="151"/>
      <c r="AB27" s="151"/>
      <c r="AC27" s="151"/>
      <c r="AD27" s="151"/>
      <c r="AE27" s="151"/>
      <c r="AF27" s="151"/>
      <c r="AG27" s="151" t="s">
        <v>240</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2" x14ac:dyDescent="0.25">
      <c r="A28" s="158"/>
      <c r="B28" s="159"/>
      <c r="C28" s="255" t="s">
        <v>265</v>
      </c>
      <c r="D28" s="256"/>
      <c r="E28" s="256"/>
      <c r="F28" s="256"/>
      <c r="G28" s="256"/>
      <c r="H28" s="161"/>
      <c r="I28" s="161"/>
      <c r="J28" s="161"/>
      <c r="K28" s="161"/>
      <c r="L28" s="161"/>
      <c r="M28" s="161"/>
      <c r="N28" s="160"/>
      <c r="O28" s="160"/>
      <c r="P28" s="160"/>
      <c r="Q28" s="160"/>
      <c r="R28" s="161"/>
      <c r="S28" s="161"/>
      <c r="T28" s="161"/>
      <c r="U28" s="161"/>
      <c r="V28" s="161"/>
      <c r="W28" s="161"/>
      <c r="X28" s="161"/>
      <c r="Y28" s="161"/>
      <c r="Z28" s="151"/>
      <c r="AA28" s="151"/>
      <c r="AB28" s="151"/>
      <c r="AC28" s="151"/>
      <c r="AD28" s="151"/>
      <c r="AE28" s="151"/>
      <c r="AF28" s="151"/>
      <c r="AG28" s="151" t="s">
        <v>242</v>
      </c>
      <c r="AH28" s="151"/>
      <c r="AI28" s="151"/>
      <c r="AJ28" s="151"/>
      <c r="AK28" s="151"/>
      <c r="AL28" s="151"/>
      <c r="AM28" s="151"/>
      <c r="AN28" s="151"/>
      <c r="AO28" s="151"/>
      <c r="AP28" s="151"/>
      <c r="AQ28" s="151"/>
      <c r="AR28" s="151"/>
      <c r="AS28" s="151"/>
      <c r="AT28" s="151"/>
      <c r="AU28" s="151"/>
      <c r="AV28" s="151"/>
      <c r="AW28" s="151"/>
      <c r="AX28" s="151"/>
      <c r="AY28" s="151"/>
      <c r="AZ28" s="151"/>
      <c r="BA28" s="182" t="str">
        <f>C28</f>
        <v>zřízení nosné konstrukce příčky, vložení tepelné izolace tl. do 5 cm, montáž desek, tmelení spár Q2 a úprava rohů. Včetně dodávek materiálu.</v>
      </c>
      <c r="BB28" s="151"/>
      <c r="BC28" s="151"/>
      <c r="BD28" s="151"/>
      <c r="BE28" s="151"/>
      <c r="BF28" s="151"/>
      <c r="BG28" s="151"/>
      <c r="BH28" s="151"/>
    </row>
    <row r="29" spans="1:60" outlineLevel="2" x14ac:dyDescent="0.25">
      <c r="A29" s="158"/>
      <c r="B29" s="159"/>
      <c r="C29" s="192" t="s">
        <v>266</v>
      </c>
      <c r="D29" s="162"/>
      <c r="E29" s="163">
        <v>390.21</v>
      </c>
      <c r="F29" s="161"/>
      <c r="G29" s="161"/>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244</v>
      </c>
      <c r="AH29" s="151">
        <v>0</v>
      </c>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30.6" outlineLevel="1" x14ac:dyDescent="0.25">
      <c r="A30" s="175">
        <v>7</v>
      </c>
      <c r="B30" s="176" t="s">
        <v>267</v>
      </c>
      <c r="C30" s="191" t="s">
        <v>268</v>
      </c>
      <c r="D30" s="177" t="s">
        <v>247</v>
      </c>
      <c r="E30" s="178">
        <v>303.27999999999997</v>
      </c>
      <c r="F30" s="179"/>
      <c r="G30" s="180">
        <f>ROUND(E30*F30,2)</f>
        <v>0</v>
      </c>
      <c r="H30" s="179"/>
      <c r="I30" s="180">
        <f>ROUND(E30*H30,2)</f>
        <v>0</v>
      </c>
      <c r="J30" s="179"/>
      <c r="K30" s="180">
        <f>ROUND(E30*J30,2)</f>
        <v>0</v>
      </c>
      <c r="L30" s="180">
        <v>21</v>
      </c>
      <c r="M30" s="180">
        <f>G30*(1+L30/100)</f>
        <v>0</v>
      </c>
      <c r="N30" s="178">
        <v>4.5569999999999999E-2</v>
      </c>
      <c r="O30" s="178">
        <f>ROUND(E30*N30,2)</f>
        <v>13.82</v>
      </c>
      <c r="P30" s="178">
        <v>0</v>
      </c>
      <c r="Q30" s="178">
        <f>ROUND(E30*P30,2)</f>
        <v>0</v>
      </c>
      <c r="R30" s="180" t="s">
        <v>236</v>
      </c>
      <c r="S30" s="180" t="s">
        <v>237</v>
      </c>
      <c r="T30" s="181" t="s">
        <v>237</v>
      </c>
      <c r="U30" s="161">
        <v>1.2869999999999999</v>
      </c>
      <c r="V30" s="161">
        <f>ROUND(E30*U30,2)</f>
        <v>390.32</v>
      </c>
      <c r="W30" s="161"/>
      <c r="X30" s="161" t="s">
        <v>238</v>
      </c>
      <c r="Y30" s="161" t="s">
        <v>239</v>
      </c>
      <c r="Z30" s="151"/>
      <c r="AA30" s="151"/>
      <c r="AB30" s="151"/>
      <c r="AC30" s="151"/>
      <c r="AD30" s="151"/>
      <c r="AE30" s="151"/>
      <c r="AF30" s="151"/>
      <c r="AG30" s="151" t="s">
        <v>240</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2" x14ac:dyDescent="0.25">
      <c r="A31" s="158"/>
      <c r="B31" s="159"/>
      <c r="C31" s="255" t="s">
        <v>265</v>
      </c>
      <c r="D31" s="256"/>
      <c r="E31" s="256"/>
      <c r="F31" s="256"/>
      <c r="G31" s="256"/>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242</v>
      </c>
      <c r="AH31" s="151"/>
      <c r="AI31" s="151"/>
      <c r="AJ31" s="151"/>
      <c r="AK31" s="151"/>
      <c r="AL31" s="151"/>
      <c r="AM31" s="151"/>
      <c r="AN31" s="151"/>
      <c r="AO31" s="151"/>
      <c r="AP31" s="151"/>
      <c r="AQ31" s="151"/>
      <c r="AR31" s="151"/>
      <c r="AS31" s="151"/>
      <c r="AT31" s="151"/>
      <c r="AU31" s="151"/>
      <c r="AV31" s="151"/>
      <c r="AW31" s="151"/>
      <c r="AX31" s="151"/>
      <c r="AY31" s="151"/>
      <c r="AZ31" s="151"/>
      <c r="BA31" s="182" t="str">
        <f>C31</f>
        <v>zřízení nosné konstrukce příčky, vložení tepelné izolace tl. do 5 cm, montáž desek, tmelení spár Q2 a úprava rohů. Včetně dodávek materiálu.</v>
      </c>
      <c r="BB31" s="151"/>
      <c r="BC31" s="151"/>
      <c r="BD31" s="151"/>
      <c r="BE31" s="151"/>
      <c r="BF31" s="151"/>
      <c r="BG31" s="151"/>
      <c r="BH31" s="151"/>
    </row>
    <row r="32" spans="1:60" outlineLevel="2" x14ac:dyDescent="0.25">
      <c r="A32" s="158"/>
      <c r="B32" s="159"/>
      <c r="C32" s="192" t="s">
        <v>269</v>
      </c>
      <c r="D32" s="162"/>
      <c r="E32" s="163">
        <v>303.27999999999997</v>
      </c>
      <c r="F32" s="161"/>
      <c r="G32" s="161"/>
      <c r="H32" s="161"/>
      <c r="I32" s="161"/>
      <c r="J32" s="161"/>
      <c r="K32" s="161"/>
      <c r="L32" s="161"/>
      <c r="M32" s="161"/>
      <c r="N32" s="160"/>
      <c r="O32" s="160"/>
      <c r="P32" s="160"/>
      <c r="Q32" s="160"/>
      <c r="R32" s="161"/>
      <c r="S32" s="161"/>
      <c r="T32" s="161"/>
      <c r="U32" s="161"/>
      <c r="V32" s="161"/>
      <c r="W32" s="161"/>
      <c r="X32" s="161"/>
      <c r="Y32" s="161"/>
      <c r="Z32" s="151"/>
      <c r="AA32" s="151"/>
      <c r="AB32" s="151"/>
      <c r="AC32" s="151"/>
      <c r="AD32" s="151"/>
      <c r="AE32" s="151"/>
      <c r="AF32" s="151"/>
      <c r="AG32" s="151" t="s">
        <v>244</v>
      </c>
      <c r="AH32" s="151">
        <v>0</v>
      </c>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30.6" outlineLevel="1" x14ac:dyDescent="0.25">
      <c r="A33" s="175">
        <v>8</v>
      </c>
      <c r="B33" s="176" t="s">
        <v>270</v>
      </c>
      <c r="C33" s="191" t="s">
        <v>271</v>
      </c>
      <c r="D33" s="177" t="s">
        <v>247</v>
      </c>
      <c r="E33" s="178">
        <v>75.91</v>
      </c>
      <c r="F33" s="179"/>
      <c r="G33" s="180">
        <f>ROUND(E33*F33,2)</f>
        <v>0</v>
      </c>
      <c r="H33" s="179"/>
      <c r="I33" s="180">
        <f>ROUND(E33*H33,2)</f>
        <v>0</v>
      </c>
      <c r="J33" s="179"/>
      <c r="K33" s="180">
        <f>ROUND(E33*J33,2)</f>
        <v>0</v>
      </c>
      <c r="L33" s="180">
        <v>21</v>
      </c>
      <c r="M33" s="180">
        <f>G33*(1+L33/100)</f>
        <v>0</v>
      </c>
      <c r="N33" s="178">
        <v>5.407E-2</v>
      </c>
      <c r="O33" s="178">
        <f>ROUND(E33*N33,2)</f>
        <v>4.0999999999999996</v>
      </c>
      <c r="P33" s="178">
        <v>0</v>
      </c>
      <c r="Q33" s="178">
        <f>ROUND(E33*P33,2)</f>
        <v>0</v>
      </c>
      <c r="R33" s="180" t="s">
        <v>236</v>
      </c>
      <c r="S33" s="180" t="s">
        <v>237</v>
      </c>
      <c r="T33" s="181" t="s">
        <v>237</v>
      </c>
      <c r="U33" s="161">
        <v>1.29</v>
      </c>
      <c r="V33" s="161">
        <f>ROUND(E33*U33,2)</f>
        <v>97.92</v>
      </c>
      <c r="W33" s="161"/>
      <c r="X33" s="161" t="s">
        <v>238</v>
      </c>
      <c r="Y33" s="161" t="s">
        <v>239</v>
      </c>
      <c r="Z33" s="151"/>
      <c r="AA33" s="151"/>
      <c r="AB33" s="151"/>
      <c r="AC33" s="151"/>
      <c r="AD33" s="151"/>
      <c r="AE33" s="151"/>
      <c r="AF33" s="151"/>
      <c r="AG33" s="151" t="s">
        <v>240</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2" x14ac:dyDescent="0.25">
      <c r="A34" s="158"/>
      <c r="B34" s="159"/>
      <c r="C34" s="255" t="s">
        <v>265</v>
      </c>
      <c r="D34" s="256"/>
      <c r="E34" s="256"/>
      <c r="F34" s="256"/>
      <c r="G34" s="256"/>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242</v>
      </c>
      <c r="AH34" s="151"/>
      <c r="AI34" s="151"/>
      <c r="AJ34" s="151"/>
      <c r="AK34" s="151"/>
      <c r="AL34" s="151"/>
      <c r="AM34" s="151"/>
      <c r="AN34" s="151"/>
      <c r="AO34" s="151"/>
      <c r="AP34" s="151"/>
      <c r="AQ34" s="151"/>
      <c r="AR34" s="151"/>
      <c r="AS34" s="151"/>
      <c r="AT34" s="151"/>
      <c r="AU34" s="151"/>
      <c r="AV34" s="151"/>
      <c r="AW34" s="151"/>
      <c r="AX34" s="151"/>
      <c r="AY34" s="151"/>
      <c r="AZ34" s="151"/>
      <c r="BA34" s="182" t="str">
        <f>C34</f>
        <v>zřízení nosné konstrukce příčky, vložení tepelné izolace tl. do 5 cm, montáž desek, tmelení spár Q2 a úprava rohů. Včetně dodávek materiálu.</v>
      </c>
      <c r="BB34" s="151"/>
      <c r="BC34" s="151"/>
      <c r="BD34" s="151"/>
      <c r="BE34" s="151"/>
      <c r="BF34" s="151"/>
      <c r="BG34" s="151"/>
      <c r="BH34" s="151"/>
    </row>
    <row r="35" spans="1:60" outlineLevel="2" x14ac:dyDescent="0.25">
      <c r="A35" s="158"/>
      <c r="B35" s="159"/>
      <c r="C35" s="192" t="s">
        <v>272</v>
      </c>
      <c r="D35" s="162"/>
      <c r="E35" s="163">
        <v>75.91</v>
      </c>
      <c r="F35" s="161"/>
      <c r="G35" s="161"/>
      <c r="H35" s="161"/>
      <c r="I35" s="161"/>
      <c r="J35" s="161"/>
      <c r="K35" s="161"/>
      <c r="L35" s="161"/>
      <c r="M35" s="161"/>
      <c r="N35" s="160"/>
      <c r="O35" s="160"/>
      <c r="P35" s="160"/>
      <c r="Q35" s="160"/>
      <c r="R35" s="161"/>
      <c r="S35" s="161"/>
      <c r="T35" s="161"/>
      <c r="U35" s="161"/>
      <c r="V35" s="161"/>
      <c r="W35" s="161"/>
      <c r="X35" s="161"/>
      <c r="Y35" s="161"/>
      <c r="Z35" s="151"/>
      <c r="AA35" s="151"/>
      <c r="AB35" s="151"/>
      <c r="AC35" s="151"/>
      <c r="AD35" s="151"/>
      <c r="AE35" s="151"/>
      <c r="AF35" s="151"/>
      <c r="AG35" s="151" t="s">
        <v>244</v>
      </c>
      <c r="AH35" s="151">
        <v>0</v>
      </c>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ht="30.6" outlineLevel="1" x14ac:dyDescent="0.25">
      <c r="A36" s="175">
        <v>9</v>
      </c>
      <c r="B36" s="176" t="s">
        <v>273</v>
      </c>
      <c r="C36" s="191" t="s">
        <v>274</v>
      </c>
      <c r="D36" s="177" t="s">
        <v>247</v>
      </c>
      <c r="E36" s="178">
        <v>33.35</v>
      </c>
      <c r="F36" s="179"/>
      <c r="G36" s="180">
        <f>ROUND(E36*F36,2)</f>
        <v>0</v>
      </c>
      <c r="H36" s="179"/>
      <c r="I36" s="180">
        <f>ROUND(E36*H36,2)</f>
        <v>0</v>
      </c>
      <c r="J36" s="179"/>
      <c r="K36" s="180">
        <f>ROUND(E36*J36,2)</f>
        <v>0</v>
      </c>
      <c r="L36" s="180">
        <v>21</v>
      </c>
      <c r="M36" s="180">
        <f>G36*(1+L36/100)</f>
        <v>0</v>
      </c>
      <c r="N36" s="178">
        <v>5.2260000000000001E-2</v>
      </c>
      <c r="O36" s="178">
        <f>ROUND(E36*N36,2)</f>
        <v>1.74</v>
      </c>
      <c r="P36" s="178">
        <v>0</v>
      </c>
      <c r="Q36" s="178">
        <f>ROUND(E36*P36,2)</f>
        <v>0</v>
      </c>
      <c r="R36" s="180" t="s">
        <v>236</v>
      </c>
      <c r="S36" s="180" t="s">
        <v>237</v>
      </c>
      <c r="T36" s="181" t="s">
        <v>237</v>
      </c>
      <c r="U36" s="161">
        <v>1.2869999999999999</v>
      </c>
      <c r="V36" s="161">
        <f>ROUND(E36*U36,2)</f>
        <v>42.92</v>
      </c>
      <c r="W36" s="161"/>
      <c r="X36" s="161" t="s">
        <v>238</v>
      </c>
      <c r="Y36" s="161" t="s">
        <v>239</v>
      </c>
      <c r="Z36" s="151"/>
      <c r="AA36" s="151"/>
      <c r="AB36" s="151"/>
      <c r="AC36" s="151"/>
      <c r="AD36" s="151"/>
      <c r="AE36" s="151"/>
      <c r="AF36" s="151"/>
      <c r="AG36" s="151" t="s">
        <v>240</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2" x14ac:dyDescent="0.25">
      <c r="A37" s="158"/>
      <c r="B37" s="159"/>
      <c r="C37" s="255" t="s">
        <v>265</v>
      </c>
      <c r="D37" s="256"/>
      <c r="E37" s="256"/>
      <c r="F37" s="256"/>
      <c r="G37" s="256"/>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242</v>
      </c>
      <c r="AH37" s="151"/>
      <c r="AI37" s="151"/>
      <c r="AJ37" s="151"/>
      <c r="AK37" s="151"/>
      <c r="AL37" s="151"/>
      <c r="AM37" s="151"/>
      <c r="AN37" s="151"/>
      <c r="AO37" s="151"/>
      <c r="AP37" s="151"/>
      <c r="AQ37" s="151"/>
      <c r="AR37" s="151"/>
      <c r="AS37" s="151"/>
      <c r="AT37" s="151"/>
      <c r="AU37" s="151"/>
      <c r="AV37" s="151"/>
      <c r="AW37" s="151"/>
      <c r="AX37" s="151"/>
      <c r="AY37" s="151"/>
      <c r="AZ37" s="151"/>
      <c r="BA37" s="182" t="str">
        <f>C37</f>
        <v>zřízení nosné konstrukce příčky, vložení tepelné izolace tl. do 5 cm, montáž desek, tmelení spár Q2 a úprava rohů. Včetně dodávek materiálu.</v>
      </c>
      <c r="BB37" s="151"/>
      <c r="BC37" s="151"/>
      <c r="BD37" s="151"/>
      <c r="BE37" s="151"/>
      <c r="BF37" s="151"/>
      <c r="BG37" s="151"/>
      <c r="BH37" s="151"/>
    </row>
    <row r="38" spans="1:60" outlineLevel="2" x14ac:dyDescent="0.25">
      <c r="A38" s="158"/>
      <c r="B38" s="159"/>
      <c r="C38" s="192" t="s">
        <v>275</v>
      </c>
      <c r="D38" s="162"/>
      <c r="E38" s="163">
        <v>33.35</v>
      </c>
      <c r="F38" s="161"/>
      <c r="G38" s="161"/>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244</v>
      </c>
      <c r="AH38" s="151">
        <v>0</v>
      </c>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30.6" outlineLevel="1" x14ac:dyDescent="0.25">
      <c r="A39" s="175">
        <v>10</v>
      </c>
      <c r="B39" s="176" t="s">
        <v>276</v>
      </c>
      <c r="C39" s="191" t="s">
        <v>277</v>
      </c>
      <c r="D39" s="177" t="s">
        <v>247</v>
      </c>
      <c r="E39" s="178">
        <v>19.02</v>
      </c>
      <c r="F39" s="179"/>
      <c r="G39" s="180">
        <f>ROUND(E39*F39,2)</f>
        <v>0</v>
      </c>
      <c r="H39" s="179"/>
      <c r="I39" s="180">
        <f>ROUND(E39*H39,2)</f>
        <v>0</v>
      </c>
      <c r="J39" s="179"/>
      <c r="K39" s="180">
        <f>ROUND(E39*J39,2)</f>
        <v>0</v>
      </c>
      <c r="L39" s="180">
        <v>21</v>
      </c>
      <c r="M39" s="180">
        <f>G39*(1+L39/100)</f>
        <v>0</v>
      </c>
      <c r="N39" s="178">
        <v>5.2260000000000001E-2</v>
      </c>
      <c r="O39" s="178">
        <f>ROUND(E39*N39,2)</f>
        <v>0.99</v>
      </c>
      <c r="P39" s="178">
        <v>0</v>
      </c>
      <c r="Q39" s="178">
        <f>ROUND(E39*P39,2)</f>
        <v>0</v>
      </c>
      <c r="R39" s="180" t="s">
        <v>236</v>
      </c>
      <c r="S39" s="180" t="s">
        <v>237</v>
      </c>
      <c r="T39" s="181" t="s">
        <v>237</v>
      </c>
      <c r="U39" s="161">
        <v>1.29</v>
      </c>
      <c r="V39" s="161">
        <f>ROUND(E39*U39,2)</f>
        <v>24.54</v>
      </c>
      <c r="W39" s="161"/>
      <c r="X39" s="161" t="s">
        <v>238</v>
      </c>
      <c r="Y39" s="161" t="s">
        <v>239</v>
      </c>
      <c r="Z39" s="151"/>
      <c r="AA39" s="151"/>
      <c r="AB39" s="151"/>
      <c r="AC39" s="151"/>
      <c r="AD39" s="151"/>
      <c r="AE39" s="151"/>
      <c r="AF39" s="151"/>
      <c r="AG39" s="151" t="s">
        <v>240</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2" x14ac:dyDescent="0.25">
      <c r="A40" s="158"/>
      <c r="B40" s="159"/>
      <c r="C40" s="255" t="s">
        <v>265</v>
      </c>
      <c r="D40" s="256"/>
      <c r="E40" s="256"/>
      <c r="F40" s="256"/>
      <c r="G40" s="256"/>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242</v>
      </c>
      <c r="AH40" s="151"/>
      <c r="AI40" s="151"/>
      <c r="AJ40" s="151"/>
      <c r="AK40" s="151"/>
      <c r="AL40" s="151"/>
      <c r="AM40" s="151"/>
      <c r="AN40" s="151"/>
      <c r="AO40" s="151"/>
      <c r="AP40" s="151"/>
      <c r="AQ40" s="151"/>
      <c r="AR40" s="151"/>
      <c r="AS40" s="151"/>
      <c r="AT40" s="151"/>
      <c r="AU40" s="151"/>
      <c r="AV40" s="151"/>
      <c r="AW40" s="151"/>
      <c r="AX40" s="151"/>
      <c r="AY40" s="151"/>
      <c r="AZ40" s="151"/>
      <c r="BA40" s="182" t="str">
        <f>C40</f>
        <v>zřízení nosné konstrukce příčky, vložení tepelné izolace tl. do 5 cm, montáž desek, tmelení spár Q2 a úprava rohů. Včetně dodávek materiálu.</v>
      </c>
      <c r="BB40" s="151"/>
      <c r="BC40" s="151"/>
      <c r="BD40" s="151"/>
      <c r="BE40" s="151"/>
      <c r="BF40" s="151"/>
      <c r="BG40" s="151"/>
      <c r="BH40" s="151"/>
    </row>
    <row r="41" spans="1:60" outlineLevel="2" x14ac:dyDescent="0.25">
      <c r="A41" s="158"/>
      <c r="B41" s="159"/>
      <c r="C41" s="192" t="s">
        <v>278</v>
      </c>
      <c r="D41" s="162"/>
      <c r="E41" s="163">
        <v>19.02</v>
      </c>
      <c r="F41" s="161"/>
      <c r="G41" s="161"/>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244</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30.6" outlineLevel="1" x14ac:dyDescent="0.25">
      <c r="A42" s="175">
        <v>11</v>
      </c>
      <c r="B42" s="176" t="s">
        <v>279</v>
      </c>
      <c r="C42" s="191" t="s">
        <v>280</v>
      </c>
      <c r="D42" s="177" t="s">
        <v>247</v>
      </c>
      <c r="E42" s="178">
        <v>40.44</v>
      </c>
      <c r="F42" s="179"/>
      <c r="G42" s="180">
        <f>ROUND(E42*F42,2)</f>
        <v>0</v>
      </c>
      <c r="H42" s="179"/>
      <c r="I42" s="180">
        <f>ROUND(E42*H42,2)</f>
        <v>0</v>
      </c>
      <c r="J42" s="179"/>
      <c r="K42" s="180">
        <f>ROUND(E42*J42,2)</f>
        <v>0</v>
      </c>
      <c r="L42" s="180">
        <v>21</v>
      </c>
      <c r="M42" s="180">
        <f>G42*(1+L42/100)</f>
        <v>0</v>
      </c>
      <c r="N42" s="178">
        <v>5.527E-2</v>
      </c>
      <c r="O42" s="178">
        <f>ROUND(E42*N42,2)</f>
        <v>2.2400000000000002</v>
      </c>
      <c r="P42" s="178">
        <v>0</v>
      </c>
      <c r="Q42" s="178">
        <f>ROUND(E42*P42,2)</f>
        <v>0</v>
      </c>
      <c r="R42" s="180" t="s">
        <v>236</v>
      </c>
      <c r="S42" s="180" t="s">
        <v>237</v>
      </c>
      <c r="T42" s="181" t="s">
        <v>237</v>
      </c>
      <c r="U42" s="161">
        <v>1.83</v>
      </c>
      <c r="V42" s="161">
        <f>ROUND(E42*U42,2)</f>
        <v>74.010000000000005</v>
      </c>
      <c r="W42" s="161"/>
      <c r="X42" s="161" t="s">
        <v>238</v>
      </c>
      <c r="Y42" s="161" t="s">
        <v>239</v>
      </c>
      <c r="Z42" s="151"/>
      <c r="AA42" s="151"/>
      <c r="AB42" s="151"/>
      <c r="AC42" s="151"/>
      <c r="AD42" s="151"/>
      <c r="AE42" s="151"/>
      <c r="AF42" s="151"/>
      <c r="AG42" s="151" t="s">
        <v>240</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2" x14ac:dyDescent="0.25">
      <c r="A43" s="158"/>
      <c r="B43" s="159"/>
      <c r="C43" s="255" t="s">
        <v>265</v>
      </c>
      <c r="D43" s="256"/>
      <c r="E43" s="256"/>
      <c r="F43" s="256"/>
      <c r="G43" s="256"/>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242</v>
      </c>
      <c r="AH43" s="151"/>
      <c r="AI43" s="151"/>
      <c r="AJ43" s="151"/>
      <c r="AK43" s="151"/>
      <c r="AL43" s="151"/>
      <c r="AM43" s="151"/>
      <c r="AN43" s="151"/>
      <c r="AO43" s="151"/>
      <c r="AP43" s="151"/>
      <c r="AQ43" s="151"/>
      <c r="AR43" s="151"/>
      <c r="AS43" s="151"/>
      <c r="AT43" s="151"/>
      <c r="AU43" s="151"/>
      <c r="AV43" s="151"/>
      <c r="AW43" s="151"/>
      <c r="AX43" s="151"/>
      <c r="AY43" s="151"/>
      <c r="AZ43" s="151"/>
      <c r="BA43" s="182" t="str">
        <f>C43</f>
        <v>zřízení nosné konstrukce příčky, vložení tepelné izolace tl. do 5 cm, montáž desek, tmelení spár Q2 a úprava rohů. Včetně dodávek materiálu.</v>
      </c>
      <c r="BB43" s="151"/>
      <c r="BC43" s="151"/>
      <c r="BD43" s="151"/>
      <c r="BE43" s="151"/>
      <c r="BF43" s="151"/>
      <c r="BG43" s="151"/>
      <c r="BH43" s="151"/>
    </row>
    <row r="44" spans="1:60" outlineLevel="2" x14ac:dyDescent="0.25">
      <c r="A44" s="158"/>
      <c r="B44" s="159"/>
      <c r="C44" s="192" t="s">
        <v>281</v>
      </c>
      <c r="D44" s="162"/>
      <c r="E44" s="163">
        <v>36.69</v>
      </c>
      <c r="F44" s="161"/>
      <c r="G44" s="161"/>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244</v>
      </c>
      <c r="AH44" s="151">
        <v>0</v>
      </c>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3" x14ac:dyDescent="0.25">
      <c r="A45" s="158"/>
      <c r="B45" s="159"/>
      <c r="C45" s="192" t="s">
        <v>282</v>
      </c>
      <c r="D45" s="162"/>
      <c r="E45" s="163">
        <v>3.75</v>
      </c>
      <c r="F45" s="161"/>
      <c r="G45" s="161"/>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244</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30.6" outlineLevel="1" x14ac:dyDescent="0.25">
      <c r="A46" s="175">
        <v>12</v>
      </c>
      <c r="B46" s="176" t="s">
        <v>283</v>
      </c>
      <c r="C46" s="191" t="s">
        <v>284</v>
      </c>
      <c r="D46" s="177" t="s">
        <v>247</v>
      </c>
      <c r="E46" s="178">
        <v>3.35</v>
      </c>
      <c r="F46" s="179"/>
      <c r="G46" s="180">
        <f>ROUND(E46*F46,2)</f>
        <v>0</v>
      </c>
      <c r="H46" s="179"/>
      <c r="I46" s="180">
        <f>ROUND(E46*H46,2)</f>
        <v>0</v>
      </c>
      <c r="J46" s="179"/>
      <c r="K46" s="180">
        <f>ROUND(E46*J46,2)</f>
        <v>0</v>
      </c>
      <c r="L46" s="180">
        <v>21</v>
      </c>
      <c r="M46" s="180">
        <f>G46*(1+L46/100)</f>
        <v>0</v>
      </c>
      <c r="N46" s="178">
        <v>7.3160000000000003E-2</v>
      </c>
      <c r="O46" s="178">
        <f>ROUND(E46*N46,2)</f>
        <v>0.25</v>
      </c>
      <c r="P46" s="178">
        <v>0</v>
      </c>
      <c r="Q46" s="178">
        <f>ROUND(E46*P46,2)</f>
        <v>0</v>
      </c>
      <c r="R46" s="180" t="s">
        <v>236</v>
      </c>
      <c r="S46" s="180" t="s">
        <v>237</v>
      </c>
      <c r="T46" s="181" t="s">
        <v>237</v>
      </c>
      <c r="U46" s="161">
        <v>1.8069999999999999</v>
      </c>
      <c r="V46" s="161">
        <f>ROUND(E46*U46,2)</f>
        <v>6.05</v>
      </c>
      <c r="W46" s="161"/>
      <c r="X46" s="161" t="s">
        <v>238</v>
      </c>
      <c r="Y46" s="161" t="s">
        <v>239</v>
      </c>
      <c r="Z46" s="151"/>
      <c r="AA46" s="151"/>
      <c r="AB46" s="151"/>
      <c r="AC46" s="151"/>
      <c r="AD46" s="151"/>
      <c r="AE46" s="151"/>
      <c r="AF46" s="151"/>
      <c r="AG46" s="151" t="s">
        <v>240</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2" x14ac:dyDescent="0.25">
      <c r="A47" s="158"/>
      <c r="B47" s="159"/>
      <c r="C47" s="255" t="s">
        <v>265</v>
      </c>
      <c r="D47" s="256"/>
      <c r="E47" s="256"/>
      <c r="F47" s="256"/>
      <c r="G47" s="256"/>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242</v>
      </c>
      <c r="AH47" s="151"/>
      <c r="AI47" s="151"/>
      <c r="AJ47" s="151"/>
      <c r="AK47" s="151"/>
      <c r="AL47" s="151"/>
      <c r="AM47" s="151"/>
      <c r="AN47" s="151"/>
      <c r="AO47" s="151"/>
      <c r="AP47" s="151"/>
      <c r="AQ47" s="151"/>
      <c r="AR47" s="151"/>
      <c r="AS47" s="151"/>
      <c r="AT47" s="151"/>
      <c r="AU47" s="151"/>
      <c r="AV47" s="151"/>
      <c r="AW47" s="151"/>
      <c r="AX47" s="151"/>
      <c r="AY47" s="151"/>
      <c r="AZ47" s="151"/>
      <c r="BA47" s="182" t="str">
        <f>C47</f>
        <v>zřízení nosné konstrukce příčky, vložení tepelné izolace tl. do 5 cm, montáž desek, tmelení spár Q2 a úprava rohů. Včetně dodávek materiálu.</v>
      </c>
      <c r="BB47" s="151"/>
      <c r="BC47" s="151"/>
      <c r="BD47" s="151"/>
      <c r="BE47" s="151"/>
      <c r="BF47" s="151"/>
      <c r="BG47" s="151"/>
      <c r="BH47" s="151"/>
    </row>
    <row r="48" spans="1:60" outlineLevel="2" x14ac:dyDescent="0.25">
      <c r="A48" s="158"/>
      <c r="B48" s="159"/>
      <c r="C48" s="192" t="s">
        <v>285</v>
      </c>
      <c r="D48" s="162"/>
      <c r="E48" s="163">
        <v>3.35</v>
      </c>
      <c r="F48" s="161"/>
      <c r="G48" s="161"/>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244</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30.6" outlineLevel="1" x14ac:dyDescent="0.25">
      <c r="A49" s="175">
        <v>13</v>
      </c>
      <c r="B49" s="176" t="s">
        <v>286</v>
      </c>
      <c r="C49" s="191" t="s">
        <v>287</v>
      </c>
      <c r="D49" s="177" t="s">
        <v>247</v>
      </c>
      <c r="E49" s="178">
        <v>8.75</v>
      </c>
      <c r="F49" s="179"/>
      <c r="G49" s="180">
        <f>ROUND(E49*F49,2)</f>
        <v>0</v>
      </c>
      <c r="H49" s="179"/>
      <c r="I49" s="180">
        <f>ROUND(E49*H49,2)</f>
        <v>0</v>
      </c>
      <c r="J49" s="179"/>
      <c r="K49" s="180">
        <f>ROUND(E49*J49,2)</f>
        <v>0</v>
      </c>
      <c r="L49" s="180">
        <v>21</v>
      </c>
      <c r="M49" s="180">
        <f>G49*(1+L49/100)</f>
        <v>0</v>
      </c>
      <c r="N49" s="178">
        <v>2.189E-2</v>
      </c>
      <c r="O49" s="178">
        <f>ROUND(E49*N49,2)</f>
        <v>0.19</v>
      </c>
      <c r="P49" s="178">
        <v>0</v>
      </c>
      <c r="Q49" s="178">
        <f>ROUND(E49*P49,2)</f>
        <v>0</v>
      </c>
      <c r="R49" s="180" t="s">
        <v>236</v>
      </c>
      <c r="S49" s="180" t="s">
        <v>237</v>
      </c>
      <c r="T49" s="181" t="s">
        <v>237</v>
      </c>
      <c r="U49" s="161">
        <v>0.83848999999999996</v>
      </c>
      <c r="V49" s="161">
        <f>ROUND(E49*U49,2)</f>
        <v>7.34</v>
      </c>
      <c r="W49" s="161"/>
      <c r="X49" s="161" t="s">
        <v>238</v>
      </c>
      <c r="Y49" s="161" t="s">
        <v>239</v>
      </c>
      <c r="Z49" s="151"/>
      <c r="AA49" s="151"/>
      <c r="AB49" s="151"/>
      <c r="AC49" s="151"/>
      <c r="AD49" s="151"/>
      <c r="AE49" s="151"/>
      <c r="AF49" s="151"/>
      <c r="AG49" s="151" t="s">
        <v>240</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2" x14ac:dyDescent="0.25">
      <c r="A50" s="158"/>
      <c r="B50" s="159"/>
      <c r="C50" s="253" t="s">
        <v>439</v>
      </c>
      <c r="D50" s="254"/>
      <c r="E50" s="254"/>
      <c r="F50" s="254"/>
      <c r="G50" s="254"/>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253</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3" x14ac:dyDescent="0.25">
      <c r="A51" s="158"/>
      <c r="B51" s="159"/>
      <c r="C51" s="257" t="s">
        <v>288</v>
      </c>
      <c r="D51" s="258"/>
      <c r="E51" s="258"/>
      <c r="F51" s="258"/>
      <c r="G51" s="258"/>
      <c r="H51" s="161"/>
      <c r="I51" s="161"/>
      <c r="J51" s="161"/>
      <c r="K51" s="161"/>
      <c r="L51" s="161"/>
      <c r="M51" s="161"/>
      <c r="N51" s="160"/>
      <c r="O51" s="160"/>
      <c r="P51" s="160"/>
      <c r="Q51" s="160"/>
      <c r="R51" s="161"/>
      <c r="S51" s="161"/>
      <c r="T51" s="161"/>
      <c r="U51" s="161"/>
      <c r="V51" s="161"/>
      <c r="W51" s="161"/>
      <c r="X51" s="161"/>
      <c r="Y51" s="161"/>
      <c r="Z51" s="151"/>
      <c r="AA51" s="151"/>
      <c r="AB51" s="151"/>
      <c r="AC51" s="151"/>
      <c r="AD51" s="151"/>
      <c r="AE51" s="151"/>
      <c r="AF51" s="151"/>
      <c r="AG51" s="151" t="s">
        <v>253</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3" x14ac:dyDescent="0.25">
      <c r="A52" s="158"/>
      <c r="B52" s="159"/>
      <c r="C52" s="257" t="s">
        <v>289</v>
      </c>
      <c r="D52" s="258"/>
      <c r="E52" s="258"/>
      <c r="F52" s="258"/>
      <c r="G52" s="258"/>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253</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3" x14ac:dyDescent="0.25">
      <c r="A53" s="158"/>
      <c r="B53" s="159"/>
      <c r="C53" s="257" t="s">
        <v>290</v>
      </c>
      <c r="D53" s="258"/>
      <c r="E53" s="258"/>
      <c r="F53" s="258"/>
      <c r="G53" s="258"/>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253</v>
      </c>
      <c r="AH53" s="151"/>
      <c r="AI53" s="151"/>
      <c r="AJ53" s="151"/>
      <c r="AK53" s="151"/>
      <c r="AL53" s="151"/>
      <c r="AM53" s="151"/>
      <c r="AN53" s="151"/>
      <c r="AO53" s="151"/>
      <c r="AP53" s="151"/>
      <c r="AQ53" s="151"/>
      <c r="AR53" s="151"/>
      <c r="AS53" s="151"/>
      <c r="AT53" s="151"/>
      <c r="AU53" s="151"/>
      <c r="AV53" s="151"/>
      <c r="AW53" s="151"/>
      <c r="AX53" s="151"/>
      <c r="AY53" s="151"/>
      <c r="AZ53" s="151"/>
      <c r="BA53" s="182" t="str">
        <f>C53</f>
        <v>- standardního tmelení Q2, to je: základní tmelení Q1+ dodatečné tmelení (tmelení najemno) a případné přebroušení.</v>
      </c>
      <c r="BB53" s="151"/>
      <c r="BC53" s="151"/>
      <c r="BD53" s="151"/>
      <c r="BE53" s="151"/>
      <c r="BF53" s="151"/>
      <c r="BG53" s="151"/>
      <c r="BH53" s="151"/>
    </row>
    <row r="54" spans="1:60" outlineLevel="2" x14ac:dyDescent="0.25">
      <c r="A54" s="158"/>
      <c r="B54" s="159"/>
      <c r="C54" s="192" t="s">
        <v>291</v>
      </c>
      <c r="D54" s="162"/>
      <c r="E54" s="163">
        <v>8.75</v>
      </c>
      <c r="F54" s="161"/>
      <c r="G54" s="161"/>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244</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30.6" outlineLevel="1" x14ac:dyDescent="0.25">
      <c r="A55" s="175">
        <v>14</v>
      </c>
      <c r="B55" s="176" t="s">
        <v>292</v>
      </c>
      <c r="C55" s="191" t="s">
        <v>293</v>
      </c>
      <c r="D55" s="177" t="s">
        <v>247</v>
      </c>
      <c r="E55" s="178">
        <v>87.52</v>
      </c>
      <c r="F55" s="179"/>
      <c r="G55" s="180">
        <f>ROUND(E55*F55,2)</f>
        <v>0</v>
      </c>
      <c r="H55" s="179"/>
      <c r="I55" s="180">
        <f>ROUND(E55*H55,2)</f>
        <v>0</v>
      </c>
      <c r="J55" s="179"/>
      <c r="K55" s="180">
        <f>ROUND(E55*J55,2)</f>
        <v>0</v>
      </c>
      <c r="L55" s="180">
        <v>21</v>
      </c>
      <c r="M55" s="180">
        <f>G55*(1+L55/100)</f>
        <v>0</v>
      </c>
      <c r="N55" s="178">
        <v>2.2100000000000002E-2</v>
      </c>
      <c r="O55" s="178">
        <f>ROUND(E55*N55,2)</f>
        <v>1.93</v>
      </c>
      <c r="P55" s="178">
        <v>0</v>
      </c>
      <c r="Q55" s="178">
        <f>ROUND(E55*P55,2)</f>
        <v>0</v>
      </c>
      <c r="R55" s="180" t="s">
        <v>236</v>
      </c>
      <c r="S55" s="180" t="s">
        <v>237</v>
      </c>
      <c r="T55" s="181" t="s">
        <v>237</v>
      </c>
      <c r="U55" s="161">
        <v>0.84</v>
      </c>
      <c r="V55" s="161">
        <f>ROUND(E55*U55,2)</f>
        <v>73.52</v>
      </c>
      <c r="W55" s="161"/>
      <c r="X55" s="161" t="s">
        <v>238</v>
      </c>
      <c r="Y55" s="161" t="s">
        <v>239</v>
      </c>
      <c r="Z55" s="151"/>
      <c r="AA55" s="151"/>
      <c r="AB55" s="151"/>
      <c r="AC55" s="151"/>
      <c r="AD55" s="151"/>
      <c r="AE55" s="151"/>
      <c r="AF55" s="151"/>
      <c r="AG55" s="151" t="s">
        <v>240</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2" x14ac:dyDescent="0.25">
      <c r="A56" s="158"/>
      <c r="B56" s="159"/>
      <c r="C56" s="253" t="s">
        <v>439</v>
      </c>
      <c r="D56" s="254"/>
      <c r="E56" s="254"/>
      <c r="F56" s="254"/>
      <c r="G56" s="254"/>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253</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3" x14ac:dyDescent="0.25">
      <c r="A57" s="158"/>
      <c r="B57" s="159"/>
      <c r="C57" s="257" t="s">
        <v>288</v>
      </c>
      <c r="D57" s="258"/>
      <c r="E57" s="258"/>
      <c r="F57" s="258"/>
      <c r="G57" s="258"/>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253</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3" x14ac:dyDescent="0.25">
      <c r="A58" s="158"/>
      <c r="B58" s="159"/>
      <c r="C58" s="257" t="s">
        <v>289</v>
      </c>
      <c r="D58" s="258"/>
      <c r="E58" s="258"/>
      <c r="F58" s="258"/>
      <c r="G58" s="258"/>
      <c r="H58" s="161"/>
      <c r="I58" s="161"/>
      <c r="J58" s="161"/>
      <c r="K58" s="161"/>
      <c r="L58" s="161"/>
      <c r="M58" s="161"/>
      <c r="N58" s="160"/>
      <c r="O58" s="160"/>
      <c r="P58" s="160"/>
      <c r="Q58" s="160"/>
      <c r="R58" s="161"/>
      <c r="S58" s="161"/>
      <c r="T58" s="161"/>
      <c r="U58" s="161"/>
      <c r="V58" s="161"/>
      <c r="W58" s="161"/>
      <c r="X58" s="161"/>
      <c r="Y58" s="161"/>
      <c r="Z58" s="151"/>
      <c r="AA58" s="151"/>
      <c r="AB58" s="151"/>
      <c r="AC58" s="151"/>
      <c r="AD58" s="151"/>
      <c r="AE58" s="151"/>
      <c r="AF58" s="151"/>
      <c r="AG58" s="151" t="s">
        <v>253</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3" x14ac:dyDescent="0.25">
      <c r="A59" s="158"/>
      <c r="B59" s="159"/>
      <c r="C59" s="257" t="s">
        <v>290</v>
      </c>
      <c r="D59" s="258"/>
      <c r="E59" s="258"/>
      <c r="F59" s="258"/>
      <c r="G59" s="258"/>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253</v>
      </c>
      <c r="AH59" s="151"/>
      <c r="AI59" s="151"/>
      <c r="AJ59" s="151"/>
      <c r="AK59" s="151"/>
      <c r="AL59" s="151"/>
      <c r="AM59" s="151"/>
      <c r="AN59" s="151"/>
      <c r="AO59" s="151"/>
      <c r="AP59" s="151"/>
      <c r="AQ59" s="151"/>
      <c r="AR59" s="151"/>
      <c r="AS59" s="151"/>
      <c r="AT59" s="151"/>
      <c r="AU59" s="151"/>
      <c r="AV59" s="151"/>
      <c r="AW59" s="151"/>
      <c r="AX59" s="151"/>
      <c r="AY59" s="151"/>
      <c r="AZ59" s="151"/>
      <c r="BA59" s="182" t="str">
        <f>C59</f>
        <v>- standardního tmelení Q2, to je: základní tmelení Q1+ dodatečné tmelení (tmelení najemno) a případné přebroušení.</v>
      </c>
      <c r="BB59" s="151"/>
      <c r="BC59" s="151"/>
      <c r="BD59" s="151"/>
      <c r="BE59" s="151"/>
      <c r="BF59" s="151"/>
      <c r="BG59" s="151"/>
      <c r="BH59" s="151"/>
    </row>
    <row r="60" spans="1:60" outlineLevel="2" x14ac:dyDescent="0.25">
      <c r="A60" s="158"/>
      <c r="B60" s="159"/>
      <c r="C60" s="192" t="s">
        <v>294</v>
      </c>
      <c r="D60" s="162"/>
      <c r="E60" s="163">
        <v>87.52</v>
      </c>
      <c r="F60" s="161"/>
      <c r="G60" s="161"/>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244</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5">
      <c r="A61" s="175">
        <v>15</v>
      </c>
      <c r="B61" s="176" t="s">
        <v>295</v>
      </c>
      <c r="C61" s="191" t="s">
        <v>296</v>
      </c>
      <c r="D61" s="177" t="s">
        <v>297</v>
      </c>
      <c r="E61" s="178">
        <v>30.8</v>
      </c>
      <c r="F61" s="179"/>
      <c r="G61" s="180">
        <f>ROUND(E61*F61,2)</f>
        <v>0</v>
      </c>
      <c r="H61" s="179"/>
      <c r="I61" s="180">
        <f>ROUND(E61*H61,2)</f>
        <v>0</v>
      </c>
      <c r="J61" s="179"/>
      <c r="K61" s="180">
        <f>ROUND(E61*J61,2)</f>
        <v>0</v>
      </c>
      <c r="L61" s="180">
        <v>21</v>
      </c>
      <c r="M61" s="180">
        <f>G61*(1+L61/100)</f>
        <v>0</v>
      </c>
      <c r="N61" s="178">
        <v>7.4999999999999997E-3</v>
      </c>
      <c r="O61" s="178">
        <f>ROUND(E61*N61,2)</f>
        <v>0.23</v>
      </c>
      <c r="P61" s="178">
        <v>0</v>
      </c>
      <c r="Q61" s="178">
        <f>ROUND(E61*P61,2)</f>
        <v>0</v>
      </c>
      <c r="R61" s="180"/>
      <c r="S61" s="180" t="s">
        <v>298</v>
      </c>
      <c r="T61" s="181" t="s">
        <v>299</v>
      </c>
      <c r="U61" s="161">
        <v>0</v>
      </c>
      <c r="V61" s="161">
        <f>ROUND(E61*U61,2)</f>
        <v>0</v>
      </c>
      <c r="W61" s="161"/>
      <c r="X61" s="161" t="s">
        <v>238</v>
      </c>
      <c r="Y61" s="161" t="s">
        <v>239</v>
      </c>
      <c r="Z61" s="151"/>
      <c r="AA61" s="151"/>
      <c r="AB61" s="151"/>
      <c r="AC61" s="151"/>
      <c r="AD61" s="151"/>
      <c r="AE61" s="151"/>
      <c r="AF61" s="151"/>
      <c r="AG61" s="151" t="s">
        <v>240</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2" x14ac:dyDescent="0.25">
      <c r="A62" s="158"/>
      <c r="B62" s="159"/>
      <c r="C62" s="253" t="s">
        <v>300</v>
      </c>
      <c r="D62" s="254"/>
      <c r="E62" s="254"/>
      <c r="F62" s="254"/>
      <c r="G62" s="254"/>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253</v>
      </c>
      <c r="AH62" s="151"/>
      <c r="AI62" s="151"/>
      <c r="AJ62" s="151"/>
      <c r="AK62" s="151"/>
      <c r="AL62" s="151"/>
      <c r="AM62" s="151"/>
      <c r="AN62" s="151"/>
      <c r="AO62" s="151"/>
      <c r="AP62" s="151"/>
      <c r="AQ62" s="151"/>
      <c r="AR62" s="151"/>
      <c r="AS62" s="151"/>
      <c r="AT62" s="151"/>
      <c r="AU62" s="151"/>
      <c r="AV62" s="151"/>
      <c r="AW62" s="151"/>
      <c r="AX62" s="151"/>
      <c r="AY62" s="151"/>
      <c r="AZ62" s="151"/>
      <c r="BA62" s="182" t="str">
        <f>C62</f>
        <v>Položka je uvažována jako kompletní dodávka a montáž vč. dveří 700/2000 mm Levé 7 kusů, Pravé 4kusy, lešení, přesunů hmot atd.</v>
      </c>
      <c r="BB62" s="151"/>
      <c r="BC62" s="151"/>
      <c r="BD62" s="151"/>
      <c r="BE62" s="151"/>
      <c r="BF62" s="151"/>
      <c r="BG62" s="151"/>
      <c r="BH62" s="151"/>
    </row>
    <row r="63" spans="1:60" outlineLevel="2" x14ac:dyDescent="0.25">
      <c r="A63" s="158"/>
      <c r="B63" s="159"/>
      <c r="C63" s="192" t="s">
        <v>301</v>
      </c>
      <c r="D63" s="162"/>
      <c r="E63" s="163">
        <v>15.4</v>
      </c>
      <c r="F63" s="161"/>
      <c r="G63" s="161"/>
      <c r="H63" s="161"/>
      <c r="I63" s="161"/>
      <c r="J63" s="161"/>
      <c r="K63" s="161"/>
      <c r="L63" s="161"/>
      <c r="M63" s="161"/>
      <c r="N63" s="160"/>
      <c r="O63" s="160"/>
      <c r="P63" s="160"/>
      <c r="Q63" s="160"/>
      <c r="R63" s="161"/>
      <c r="S63" s="161"/>
      <c r="T63" s="161"/>
      <c r="U63" s="161"/>
      <c r="V63" s="161"/>
      <c r="W63" s="161"/>
      <c r="X63" s="161"/>
      <c r="Y63" s="161"/>
      <c r="Z63" s="151"/>
      <c r="AA63" s="151"/>
      <c r="AB63" s="151"/>
      <c r="AC63" s="151"/>
      <c r="AD63" s="151"/>
      <c r="AE63" s="151"/>
      <c r="AF63" s="151"/>
      <c r="AG63" s="151" t="s">
        <v>244</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x14ac:dyDescent="0.25">
      <c r="A64" s="168" t="s">
        <v>231</v>
      </c>
      <c r="B64" s="169" t="s">
        <v>162</v>
      </c>
      <c r="C64" s="190" t="s">
        <v>163</v>
      </c>
      <c r="D64" s="170"/>
      <c r="E64" s="171"/>
      <c r="F64" s="172"/>
      <c r="G64" s="172">
        <f>SUMIF(AG65:AG71,"&lt;&gt;NOR",G65:G71)</f>
        <v>0</v>
      </c>
      <c r="H64" s="172"/>
      <c r="I64" s="172">
        <f>SUM(I65:I71)</f>
        <v>0</v>
      </c>
      <c r="J64" s="172"/>
      <c r="K64" s="172">
        <f>SUM(K65:K71)</f>
        <v>0</v>
      </c>
      <c r="L64" s="172"/>
      <c r="M64" s="172">
        <f>SUM(M65:M71)</f>
        <v>0</v>
      </c>
      <c r="N64" s="171"/>
      <c r="O64" s="171">
        <f>SUM(O65:O71)</f>
        <v>24.14</v>
      </c>
      <c r="P64" s="171"/>
      <c r="Q64" s="171">
        <f>SUM(Q65:Q71)</f>
        <v>0</v>
      </c>
      <c r="R64" s="172"/>
      <c r="S64" s="172"/>
      <c r="T64" s="173"/>
      <c r="U64" s="167"/>
      <c r="V64" s="167">
        <f>SUM(V65:V71)</f>
        <v>250.16</v>
      </c>
      <c r="W64" s="167"/>
      <c r="X64" s="167"/>
      <c r="Y64" s="167"/>
      <c r="AG64" t="s">
        <v>232</v>
      </c>
    </row>
    <row r="65" spans="1:60" ht="20.399999999999999" outlineLevel="1" x14ac:dyDescent="0.25">
      <c r="A65" s="175">
        <v>16</v>
      </c>
      <c r="B65" s="176" t="s">
        <v>302</v>
      </c>
      <c r="C65" s="191" t="s">
        <v>303</v>
      </c>
      <c r="D65" s="177" t="s">
        <v>247</v>
      </c>
      <c r="E65" s="178">
        <v>632.73</v>
      </c>
      <c r="F65" s="179"/>
      <c r="G65" s="180">
        <f>ROUND(E65*F65,2)</f>
        <v>0</v>
      </c>
      <c r="H65" s="179"/>
      <c r="I65" s="180">
        <f>ROUND(E65*H65,2)</f>
        <v>0</v>
      </c>
      <c r="J65" s="179"/>
      <c r="K65" s="180">
        <f>ROUND(E65*J65,2)</f>
        <v>0</v>
      </c>
      <c r="L65" s="180">
        <v>21</v>
      </c>
      <c r="M65" s="180">
        <f>G65*(1+L65/100)</f>
        <v>0</v>
      </c>
      <c r="N65" s="178">
        <v>1.5910000000000001E-2</v>
      </c>
      <c r="O65" s="178">
        <f>ROUND(E65*N65,2)</f>
        <v>10.07</v>
      </c>
      <c r="P65" s="178">
        <v>0</v>
      </c>
      <c r="Q65" s="178">
        <f>ROUND(E65*P65,2)</f>
        <v>0</v>
      </c>
      <c r="R65" s="180" t="s">
        <v>236</v>
      </c>
      <c r="S65" s="180" t="s">
        <v>237</v>
      </c>
      <c r="T65" s="181" t="s">
        <v>237</v>
      </c>
      <c r="U65" s="161">
        <v>0.372</v>
      </c>
      <c r="V65" s="161">
        <f>ROUND(E65*U65,2)</f>
        <v>235.38</v>
      </c>
      <c r="W65" s="161"/>
      <c r="X65" s="161" t="s">
        <v>238</v>
      </c>
      <c r="Y65" s="161" t="s">
        <v>239</v>
      </c>
      <c r="Z65" s="151"/>
      <c r="AA65" s="151"/>
      <c r="AB65" s="151"/>
      <c r="AC65" s="151"/>
      <c r="AD65" s="151"/>
      <c r="AE65" s="151"/>
      <c r="AF65" s="151"/>
      <c r="AG65" s="151" t="s">
        <v>240</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2" x14ac:dyDescent="0.25">
      <c r="A66" s="158"/>
      <c r="B66" s="159"/>
      <c r="C66" s="255" t="s">
        <v>304</v>
      </c>
      <c r="D66" s="256"/>
      <c r="E66" s="256"/>
      <c r="F66" s="256"/>
      <c r="G66" s="256"/>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242</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2" x14ac:dyDescent="0.25">
      <c r="A67" s="158"/>
      <c r="B67" s="159"/>
      <c r="C67" s="192" t="s">
        <v>305</v>
      </c>
      <c r="D67" s="162"/>
      <c r="E67" s="163">
        <v>526.41</v>
      </c>
      <c r="F67" s="161"/>
      <c r="G67" s="161"/>
      <c r="H67" s="161"/>
      <c r="I67" s="161"/>
      <c r="J67" s="161"/>
      <c r="K67" s="161"/>
      <c r="L67" s="161"/>
      <c r="M67" s="161"/>
      <c r="N67" s="160"/>
      <c r="O67" s="160"/>
      <c r="P67" s="160"/>
      <c r="Q67" s="160"/>
      <c r="R67" s="161"/>
      <c r="S67" s="161"/>
      <c r="T67" s="161"/>
      <c r="U67" s="161"/>
      <c r="V67" s="161"/>
      <c r="W67" s="161"/>
      <c r="X67" s="161"/>
      <c r="Y67" s="161"/>
      <c r="Z67" s="151"/>
      <c r="AA67" s="151"/>
      <c r="AB67" s="151"/>
      <c r="AC67" s="151"/>
      <c r="AD67" s="151"/>
      <c r="AE67" s="151"/>
      <c r="AF67" s="151"/>
      <c r="AG67" s="151" t="s">
        <v>244</v>
      </c>
      <c r="AH67" s="151">
        <v>0</v>
      </c>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3" x14ac:dyDescent="0.25">
      <c r="A68" s="158"/>
      <c r="B68" s="159"/>
      <c r="C68" s="192" t="s">
        <v>306</v>
      </c>
      <c r="D68" s="162"/>
      <c r="E68" s="163">
        <v>106.32</v>
      </c>
      <c r="F68" s="161"/>
      <c r="G68" s="161"/>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244</v>
      </c>
      <c r="AH68" s="151">
        <v>0</v>
      </c>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20.399999999999999" outlineLevel="1" x14ac:dyDescent="0.25">
      <c r="A69" s="175">
        <v>17</v>
      </c>
      <c r="B69" s="176" t="s">
        <v>307</v>
      </c>
      <c r="C69" s="191" t="s">
        <v>308</v>
      </c>
      <c r="D69" s="177" t="s">
        <v>247</v>
      </c>
      <c r="E69" s="178">
        <v>106.32</v>
      </c>
      <c r="F69" s="179"/>
      <c r="G69" s="180">
        <f>ROUND(E69*F69,2)</f>
        <v>0</v>
      </c>
      <c r="H69" s="179"/>
      <c r="I69" s="180">
        <f>ROUND(E69*H69,2)</f>
        <v>0</v>
      </c>
      <c r="J69" s="179"/>
      <c r="K69" s="180">
        <f>ROUND(E69*J69,2)</f>
        <v>0</v>
      </c>
      <c r="L69" s="180">
        <v>21</v>
      </c>
      <c r="M69" s="180">
        <f>G69*(1+L69/100)</f>
        <v>0</v>
      </c>
      <c r="N69" s="178">
        <v>0.1323</v>
      </c>
      <c r="O69" s="178">
        <f>ROUND(E69*N69,2)</f>
        <v>14.07</v>
      </c>
      <c r="P69" s="178">
        <v>0</v>
      </c>
      <c r="Q69" s="178">
        <f>ROUND(E69*P69,2)</f>
        <v>0</v>
      </c>
      <c r="R69" s="180" t="s">
        <v>236</v>
      </c>
      <c r="S69" s="180" t="s">
        <v>237</v>
      </c>
      <c r="T69" s="181" t="s">
        <v>237</v>
      </c>
      <c r="U69" s="161">
        <v>0.13900000000000001</v>
      </c>
      <c r="V69" s="161">
        <f>ROUND(E69*U69,2)</f>
        <v>14.78</v>
      </c>
      <c r="W69" s="161"/>
      <c r="X69" s="161" t="s">
        <v>238</v>
      </c>
      <c r="Y69" s="161" t="s">
        <v>239</v>
      </c>
      <c r="Z69" s="151"/>
      <c r="AA69" s="151"/>
      <c r="AB69" s="151"/>
      <c r="AC69" s="151"/>
      <c r="AD69" s="151"/>
      <c r="AE69" s="151"/>
      <c r="AF69" s="151"/>
      <c r="AG69" s="151" t="s">
        <v>240</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2" x14ac:dyDescent="0.25">
      <c r="A70" s="158"/>
      <c r="B70" s="159"/>
      <c r="C70" s="255" t="s">
        <v>309</v>
      </c>
      <c r="D70" s="256"/>
      <c r="E70" s="256"/>
      <c r="F70" s="256"/>
      <c r="G70" s="256"/>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242</v>
      </c>
      <c r="AH70" s="151"/>
      <c r="AI70" s="151"/>
      <c r="AJ70" s="151"/>
      <c r="AK70" s="151"/>
      <c r="AL70" s="151"/>
      <c r="AM70" s="151"/>
      <c r="AN70" s="151"/>
      <c r="AO70" s="151"/>
      <c r="AP70" s="151"/>
      <c r="AQ70" s="151"/>
      <c r="AR70" s="151"/>
      <c r="AS70" s="151"/>
      <c r="AT70" s="151"/>
      <c r="AU70" s="151"/>
      <c r="AV70" s="151"/>
      <c r="AW70" s="151"/>
      <c r="AX70" s="151"/>
      <c r="AY70" s="151"/>
      <c r="AZ70" s="151"/>
      <c r="BA70" s="182" t="str">
        <f>C70</f>
        <v>dovoz směsi, doprava pomocí šnekového čerpadla, lití hadicí na plochu, dvojí (křížem vedené) rozvlnění hrazdami</v>
      </c>
      <c r="BB70" s="151"/>
      <c r="BC70" s="151"/>
      <c r="BD70" s="151"/>
      <c r="BE70" s="151"/>
      <c r="BF70" s="151"/>
      <c r="BG70" s="151"/>
      <c r="BH70" s="151"/>
    </row>
    <row r="71" spans="1:60" outlineLevel="2" x14ac:dyDescent="0.25">
      <c r="A71" s="158"/>
      <c r="B71" s="159"/>
      <c r="C71" s="192" t="s">
        <v>306</v>
      </c>
      <c r="D71" s="162"/>
      <c r="E71" s="163">
        <v>106.32</v>
      </c>
      <c r="F71" s="161"/>
      <c r="G71" s="161"/>
      <c r="H71" s="161"/>
      <c r="I71" s="161"/>
      <c r="J71" s="161"/>
      <c r="K71" s="161"/>
      <c r="L71" s="161"/>
      <c r="M71" s="161"/>
      <c r="N71" s="160"/>
      <c r="O71" s="160"/>
      <c r="P71" s="160"/>
      <c r="Q71" s="160"/>
      <c r="R71" s="161"/>
      <c r="S71" s="161"/>
      <c r="T71" s="161"/>
      <c r="U71" s="161"/>
      <c r="V71" s="161"/>
      <c r="W71" s="161"/>
      <c r="X71" s="161"/>
      <c r="Y71" s="161"/>
      <c r="Z71" s="151"/>
      <c r="AA71" s="151"/>
      <c r="AB71" s="151"/>
      <c r="AC71" s="151"/>
      <c r="AD71" s="151"/>
      <c r="AE71" s="151"/>
      <c r="AF71" s="151"/>
      <c r="AG71" s="151" t="s">
        <v>244</v>
      </c>
      <c r="AH71" s="151">
        <v>0</v>
      </c>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x14ac:dyDescent="0.25">
      <c r="A72" s="168" t="s">
        <v>231</v>
      </c>
      <c r="B72" s="169" t="s">
        <v>164</v>
      </c>
      <c r="C72" s="190" t="s">
        <v>165</v>
      </c>
      <c r="D72" s="170"/>
      <c r="E72" s="171"/>
      <c r="F72" s="172"/>
      <c r="G72" s="172">
        <f>SUMIF(AG73:AG96,"&lt;&gt;NOR",G73:G96)</f>
        <v>0</v>
      </c>
      <c r="H72" s="172"/>
      <c r="I72" s="172">
        <f>SUM(I73:I96)</f>
        <v>0</v>
      </c>
      <c r="J72" s="172"/>
      <c r="K72" s="172">
        <f>SUM(K73:K96)</f>
        <v>0</v>
      </c>
      <c r="L72" s="172"/>
      <c r="M72" s="172">
        <f>SUM(M73:M96)</f>
        <v>0</v>
      </c>
      <c r="N72" s="171"/>
      <c r="O72" s="171">
        <f>SUM(O73:O96)</f>
        <v>0</v>
      </c>
      <c r="P72" s="171"/>
      <c r="Q72" s="171">
        <f>SUM(Q73:Q96)</f>
        <v>0</v>
      </c>
      <c r="R72" s="172"/>
      <c r="S72" s="172"/>
      <c r="T72" s="173"/>
      <c r="U72" s="167"/>
      <c r="V72" s="167">
        <f>SUM(V73:V96)</f>
        <v>0</v>
      </c>
      <c r="W72" s="167"/>
      <c r="X72" s="167"/>
      <c r="Y72" s="167"/>
      <c r="AG72" t="s">
        <v>232</v>
      </c>
    </row>
    <row r="73" spans="1:60" outlineLevel="1" x14ac:dyDescent="0.25">
      <c r="A73" s="175">
        <v>18</v>
      </c>
      <c r="B73" s="176" t="s">
        <v>310</v>
      </c>
      <c r="C73" s="191" t="s">
        <v>311</v>
      </c>
      <c r="D73" s="177" t="s">
        <v>297</v>
      </c>
      <c r="E73" s="178">
        <v>95.22</v>
      </c>
      <c r="F73" s="179"/>
      <c r="G73" s="180">
        <f>ROUND(E73*F73,2)</f>
        <v>0</v>
      </c>
      <c r="H73" s="179"/>
      <c r="I73" s="180">
        <f>ROUND(E73*H73,2)</f>
        <v>0</v>
      </c>
      <c r="J73" s="179"/>
      <c r="K73" s="180">
        <f>ROUND(E73*J73,2)</f>
        <v>0</v>
      </c>
      <c r="L73" s="180">
        <v>21</v>
      </c>
      <c r="M73" s="180">
        <f>G73*(1+L73/100)</f>
        <v>0</v>
      </c>
      <c r="N73" s="178">
        <v>0</v>
      </c>
      <c r="O73" s="178">
        <f>ROUND(E73*N73,2)</f>
        <v>0</v>
      </c>
      <c r="P73" s="178">
        <v>0</v>
      </c>
      <c r="Q73" s="178">
        <f>ROUND(E73*P73,2)</f>
        <v>0</v>
      </c>
      <c r="R73" s="180"/>
      <c r="S73" s="180" t="s">
        <v>298</v>
      </c>
      <c r="T73" s="181" t="s">
        <v>299</v>
      </c>
      <c r="U73" s="161">
        <v>0</v>
      </c>
      <c r="V73" s="161">
        <f>ROUND(E73*U73,2)</f>
        <v>0</v>
      </c>
      <c r="W73" s="161"/>
      <c r="X73" s="161" t="s">
        <v>238</v>
      </c>
      <c r="Y73" s="161" t="s">
        <v>239</v>
      </c>
      <c r="Z73" s="151"/>
      <c r="AA73" s="151"/>
      <c r="AB73" s="151"/>
      <c r="AC73" s="151"/>
      <c r="AD73" s="151"/>
      <c r="AE73" s="151"/>
      <c r="AF73" s="151"/>
      <c r="AG73" s="151" t="s">
        <v>240</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2" x14ac:dyDescent="0.25">
      <c r="A74" s="158"/>
      <c r="B74" s="159"/>
      <c r="C74" s="192" t="s">
        <v>312</v>
      </c>
      <c r="D74" s="162"/>
      <c r="E74" s="163">
        <v>10.8</v>
      </c>
      <c r="F74" s="161"/>
      <c r="G74" s="161"/>
      <c r="H74" s="161"/>
      <c r="I74" s="161"/>
      <c r="J74" s="161"/>
      <c r="K74" s="161"/>
      <c r="L74" s="161"/>
      <c r="M74" s="161"/>
      <c r="N74" s="160"/>
      <c r="O74" s="160"/>
      <c r="P74" s="160"/>
      <c r="Q74" s="160"/>
      <c r="R74" s="161"/>
      <c r="S74" s="161"/>
      <c r="T74" s="161"/>
      <c r="U74" s="161"/>
      <c r="V74" s="161"/>
      <c r="W74" s="161"/>
      <c r="X74" s="161"/>
      <c r="Y74" s="161"/>
      <c r="Z74" s="151"/>
      <c r="AA74" s="151"/>
      <c r="AB74" s="151"/>
      <c r="AC74" s="151"/>
      <c r="AD74" s="151"/>
      <c r="AE74" s="151"/>
      <c r="AF74" s="151"/>
      <c r="AG74" s="151" t="s">
        <v>244</v>
      </c>
      <c r="AH74" s="151">
        <v>0</v>
      </c>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3" x14ac:dyDescent="0.25">
      <c r="A75" s="158"/>
      <c r="B75" s="159"/>
      <c r="C75" s="192" t="s">
        <v>313</v>
      </c>
      <c r="D75" s="162"/>
      <c r="E75" s="163">
        <v>10.8</v>
      </c>
      <c r="F75" s="161"/>
      <c r="G75" s="161"/>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244</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3" x14ac:dyDescent="0.25">
      <c r="A76" s="158"/>
      <c r="B76" s="159"/>
      <c r="C76" s="192" t="s">
        <v>314</v>
      </c>
      <c r="D76" s="162"/>
      <c r="E76" s="163">
        <v>36.81</v>
      </c>
      <c r="F76" s="161"/>
      <c r="G76" s="161"/>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244</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3" x14ac:dyDescent="0.25">
      <c r="A77" s="158"/>
      <c r="B77" s="159"/>
      <c r="C77" s="192" t="s">
        <v>315</v>
      </c>
      <c r="D77" s="162"/>
      <c r="E77" s="163">
        <v>36.81</v>
      </c>
      <c r="F77" s="161"/>
      <c r="G77" s="161"/>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244</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0.399999999999999" outlineLevel="1" x14ac:dyDescent="0.25">
      <c r="A78" s="175">
        <v>19</v>
      </c>
      <c r="B78" s="176" t="s">
        <v>316</v>
      </c>
      <c r="C78" s="191" t="s">
        <v>317</v>
      </c>
      <c r="D78" s="177" t="s">
        <v>297</v>
      </c>
      <c r="E78" s="178">
        <v>19.637</v>
      </c>
      <c r="F78" s="179"/>
      <c r="G78" s="180">
        <f>ROUND(E78*F78,2)</f>
        <v>0</v>
      </c>
      <c r="H78" s="179"/>
      <c r="I78" s="180">
        <f>ROUND(E78*H78,2)</f>
        <v>0</v>
      </c>
      <c r="J78" s="179"/>
      <c r="K78" s="180">
        <f>ROUND(E78*J78,2)</f>
        <v>0</v>
      </c>
      <c r="L78" s="180">
        <v>21</v>
      </c>
      <c r="M78" s="180">
        <f>G78*(1+L78/100)</f>
        <v>0</v>
      </c>
      <c r="N78" s="178">
        <v>0</v>
      </c>
      <c r="O78" s="178">
        <f>ROUND(E78*N78,2)</f>
        <v>0</v>
      </c>
      <c r="P78" s="178">
        <v>0</v>
      </c>
      <c r="Q78" s="178">
        <f>ROUND(E78*P78,2)</f>
        <v>0</v>
      </c>
      <c r="R78" s="180"/>
      <c r="S78" s="180" t="s">
        <v>298</v>
      </c>
      <c r="T78" s="181" t="s">
        <v>299</v>
      </c>
      <c r="U78" s="161">
        <v>0</v>
      </c>
      <c r="V78" s="161">
        <f>ROUND(E78*U78,2)</f>
        <v>0</v>
      </c>
      <c r="W78" s="161"/>
      <c r="X78" s="161" t="s">
        <v>238</v>
      </c>
      <c r="Y78" s="161" t="s">
        <v>239</v>
      </c>
      <c r="Z78" s="151"/>
      <c r="AA78" s="151"/>
      <c r="AB78" s="151"/>
      <c r="AC78" s="151"/>
      <c r="AD78" s="151"/>
      <c r="AE78" s="151"/>
      <c r="AF78" s="151"/>
      <c r="AG78" s="151" t="s">
        <v>240</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2" x14ac:dyDescent="0.25">
      <c r="A79" s="158"/>
      <c r="B79" s="159"/>
      <c r="C79" s="192" t="s">
        <v>318</v>
      </c>
      <c r="D79" s="162"/>
      <c r="E79" s="163">
        <v>19.637</v>
      </c>
      <c r="F79" s="161"/>
      <c r="G79" s="161"/>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244</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5">
      <c r="A80" s="175">
        <v>20</v>
      </c>
      <c r="B80" s="176" t="s">
        <v>319</v>
      </c>
      <c r="C80" s="191" t="s">
        <v>320</v>
      </c>
      <c r="D80" s="177" t="s">
        <v>297</v>
      </c>
      <c r="E80" s="178">
        <v>26.28</v>
      </c>
      <c r="F80" s="179"/>
      <c r="G80" s="180">
        <f>ROUND(E80*F80,2)</f>
        <v>0</v>
      </c>
      <c r="H80" s="179"/>
      <c r="I80" s="180">
        <f>ROUND(E80*H80,2)</f>
        <v>0</v>
      </c>
      <c r="J80" s="179"/>
      <c r="K80" s="180">
        <f>ROUND(E80*J80,2)</f>
        <v>0</v>
      </c>
      <c r="L80" s="180">
        <v>21</v>
      </c>
      <c r="M80" s="180">
        <f>G80*(1+L80/100)</f>
        <v>0</v>
      </c>
      <c r="N80" s="178">
        <v>0</v>
      </c>
      <c r="O80" s="178">
        <f>ROUND(E80*N80,2)</f>
        <v>0</v>
      </c>
      <c r="P80" s="178">
        <v>0</v>
      </c>
      <c r="Q80" s="178">
        <f>ROUND(E80*P80,2)</f>
        <v>0</v>
      </c>
      <c r="R80" s="180"/>
      <c r="S80" s="180" t="s">
        <v>298</v>
      </c>
      <c r="T80" s="181" t="s">
        <v>299</v>
      </c>
      <c r="U80" s="161">
        <v>0</v>
      </c>
      <c r="V80" s="161">
        <f>ROUND(E80*U80,2)</f>
        <v>0</v>
      </c>
      <c r="W80" s="161"/>
      <c r="X80" s="161" t="s">
        <v>238</v>
      </c>
      <c r="Y80" s="161" t="s">
        <v>239</v>
      </c>
      <c r="Z80" s="151"/>
      <c r="AA80" s="151"/>
      <c r="AB80" s="151"/>
      <c r="AC80" s="151"/>
      <c r="AD80" s="151"/>
      <c r="AE80" s="151"/>
      <c r="AF80" s="151"/>
      <c r="AG80" s="151" t="s">
        <v>240</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2" x14ac:dyDescent="0.25">
      <c r="A81" s="158"/>
      <c r="B81" s="159"/>
      <c r="C81" s="192" t="s">
        <v>321</v>
      </c>
      <c r="D81" s="162"/>
      <c r="E81" s="163">
        <v>3.24</v>
      </c>
      <c r="F81" s="161"/>
      <c r="G81" s="161"/>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244</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3" x14ac:dyDescent="0.25">
      <c r="A82" s="158"/>
      <c r="B82" s="159"/>
      <c r="C82" s="192" t="s">
        <v>322</v>
      </c>
      <c r="D82" s="162"/>
      <c r="E82" s="163">
        <v>19.440000000000001</v>
      </c>
      <c r="F82" s="161"/>
      <c r="G82" s="161"/>
      <c r="H82" s="161"/>
      <c r="I82" s="161"/>
      <c r="J82" s="161"/>
      <c r="K82" s="161"/>
      <c r="L82" s="161"/>
      <c r="M82" s="161"/>
      <c r="N82" s="160"/>
      <c r="O82" s="160"/>
      <c r="P82" s="160"/>
      <c r="Q82" s="160"/>
      <c r="R82" s="161"/>
      <c r="S82" s="161"/>
      <c r="T82" s="161"/>
      <c r="U82" s="161"/>
      <c r="V82" s="161"/>
      <c r="W82" s="161"/>
      <c r="X82" s="161"/>
      <c r="Y82" s="161"/>
      <c r="Z82" s="151"/>
      <c r="AA82" s="151"/>
      <c r="AB82" s="151"/>
      <c r="AC82" s="151"/>
      <c r="AD82" s="151"/>
      <c r="AE82" s="151"/>
      <c r="AF82" s="151"/>
      <c r="AG82" s="151" t="s">
        <v>244</v>
      </c>
      <c r="AH82" s="151">
        <v>0</v>
      </c>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3" x14ac:dyDescent="0.25">
      <c r="A83" s="158"/>
      <c r="B83" s="159"/>
      <c r="C83" s="192" t="s">
        <v>323</v>
      </c>
      <c r="D83" s="162"/>
      <c r="E83" s="163">
        <v>3.6</v>
      </c>
      <c r="F83" s="161"/>
      <c r="G83" s="161"/>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244</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5">
      <c r="A84" s="175">
        <v>21</v>
      </c>
      <c r="B84" s="176" t="s">
        <v>324</v>
      </c>
      <c r="C84" s="191" t="s">
        <v>320</v>
      </c>
      <c r="D84" s="177" t="s">
        <v>297</v>
      </c>
      <c r="E84" s="178">
        <v>23.4</v>
      </c>
      <c r="F84" s="179"/>
      <c r="G84" s="180">
        <f>ROUND(E84*F84,2)</f>
        <v>0</v>
      </c>
      <c r="H84" s="179"/>
      <c r="I84" s="180">
        <f>ROUND(E84*H84,2)</f>
        <v>0</v>
      </c>
      <c r="J84" s="179"/>
      <c r="K84" s="180">
        <f>ROUND(E84*J84,2)</f>
        <v>0</v>
      </c>
      <c r="L84" s="180">
        <v>21</v>
      </c>
      <c r="M84" s="180">
        <f>G84*(1+L84/100)</f>
        <v>0</v>
      </c>
      <c r="N84" s="178">
        <v>0</v>
      </c>
      <c r="O84" s="178">
        <f>ROUND(E84*N84,2)</f>
        <v>0</v>
      </c>
      <c r="P84" s="178">
        <v>0</v>
      </c>
      <c r="Q84" s="178">
        <f>ROUND(E84*P84,2)</f>
        <v>0</v>
      </c>
      <c r="R84" s="180"/>
      <c r="S84" s="180" t="s">
        <v>298</v>
      </c>
      <c r="T84" s="181" t="s">
        <v>299</v>
      </c>
      <c r="U84" s="161">
        <v>0</v>
      </c>
      <c r="V84" s="161">
        <f>ROUND(E84*U84,2)</f>
        <v>0</v>
      </c>
      <c r="W84" s="161"/>
      <c r="X84" s="161" t="s">
        <v>238</v>
      </c>
      <c r="Y84" s="161" t="s">
        <v>239</v>
      </c>
      <c r="Z84" s="151"/>
      <c r="AA84" s="151"/>
      <c r="AB84" s="151"/>
      <c r="AC84" s="151"/>
      <c r="AD84" s="151"/>
      <c r="AE84" s="151"/>
      <c r="AF84" s="151"/>
      <c r="AG84" s="151" t="s">
        <v>240</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2" x14ac:dyDescent="0.25">
      <c r="A85" s="158"/>
      <c r="B85" s="159"/>
      <c r="C85" s="192" t="s">
        <v>325</v>
      </c>
      <c r="D85" s="162"/>
      <c r="E85" s="163">
        <v>3.6</v>
      </c>
      <c r="F85" s="161"/>
      <c r="G85" s="161"/>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244</v>
      </c>
      <c r="AH85" s="151">
        <v>0</v>
      </c>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3" x14ac:dyDescent="0.25">
      <c r="A86" s="158"/>
      <c r="B86" s="159"/>
      <c r="C86" s="192" t="s">
        <v>326</v>
      </c>
      <c r="D86" s="162"/>
      <c r="E86" s="163">
        <v>3.6</v>
      </c>
      <c r="F86" s="161"/>
      <c r="G86" s="161"/>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244</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3" x14ac:dyDescent="0.25">
      <c r="A87" s="158"/>
      <c r="B87" s="159"/>
      <c r="C87" s="192" t="s">
        <v>327</v>
      </c>
      <c r="D87" s="162"/>
      <c r="E87" s="163">
        <v>16.2</v>
      </c>
      <c r="F87" s="161"/>
      <c r="G87" s="161"/>
      <c r="H87" s="161"/>
      <c r="I87" s="161"/>
      <c r="J87" s="161"/>
      <c r="K87" s="161"/>
      <c r="L87" s="161"/>
      <c r="M87" s="161"/>
      <c r="N87" s="160"/>
      <c r="O87" s="160"/>
      <c r="P87" s="160"/>
      <c r="Q87" s="160"/>
      <c r="R87" s="161"/>
      <c r="S87" s="161"/>
      <c r="T87" s="161"/>
      <c r="U87" s="161"/>
      <c r="V87" s="161"/>
      <c r="W87" s="161"/>
      <c r="X87" s="161"/>
      <c r="Y87" s="161"/>
      <c r="Z87" s="151"/>
      <c r="AA87" s="151"/>
      <c r="AB87" s="151"/>
      <c r="AC87" s="151"/>
      <c r="AD87" s="151"/>
      <c r="AE87" s="151"/>
      <c r="AF87" s="151"/>
      <c r="AG87" s="151" t="s">
        <v>244</v>
      </c>
      <c r="AH87" s="151">
        <v>0</v>
      </c>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ht="20.399999999999999" outlineLevel="1" x14ac:dyDescent="0.25">
      <c r="A88" s="183">
        <v>22</v>
      </c>
      <c r="B88" s="184" t="s">
        <v>328</v>
      </c>
      <c r="C88" s="193" t="s">
        <v>329</v>
      </c>
      <c r="D88" s="185" t="s">
        <v>330</v>
      </c>
      <c r="E88" s="186">
        <v>2</v>
      </c>
      <c r="F88" s="187"/>
      <c r="G88" s="188">
        <f t="shared" ref="G88:G96" si="0">ROUND(E88*F88,2)</f>
        <v>0</v>
      </c>
      <c r="H88" s="187"/>
      <c r="I88" s="188">
        <f t="shared" ref="I88:I96" si="1">ROUND(E88*H88,2)</f>
        <v>0</v>
      </c>
      <c r="J88" s="187"/>
      <c r="K88" s="188">
        <f t="shared" ref="K88:K96" si="2">ROUND(E88*J88,2)</f>
        <v>0</v>
      </c>
      <c r="L88" s="188">
        <v>21</v>
      </c>
      <c r="M88" s="188">
        <f t="shared" ref="M88:M96" si="3">G88*(1+L88/100)</f>
        <v>0</v>
      </c>
      <c r="N88" s="186">
        <v>0</v>
      </c>
      <c r="O88" s="186">
        <f t="shared" ref="O88:O96" si="4">ROUND(E88*N88,2)</f>
        <v>0</v>
      </c>
      <c r="P88" s="186">
        <v>0</v>
      </c>
      <c r="Q88" s="186">
        <f t="shared" ref="Q88:Q96" si="5">ROUND(E88*P88,2)</f>
        <v>0</v>
      </c>
      <c r="R88" s="188"/>
      <c r="S88" s="188" t="s">
        <v>298</v>
      </c>
      <c r="T88" s="189" t="s">
        <v>299</v>
      </c>
      <c r="U88" s="161">
        <v>0</v>
      </c>
      <c r="V88" s="161">
        <f t="shared" ref="V88:V96" si="6">ROUND(E88*U88,2)</f>
        <v>0</v>
      </c>
      <c r="W88" s="161"/>
      <c r="X88" s="161" t="s">
        <v>238</v>
      </c>
      <c r="Y88" s="161" t="s">
        <v>239</v>
      </c>
      <c r="Z88" s="151"/>
      <c r="AA88" s="151"/>
      <c r="AB88" s="151"/>
      <c r="AC88" s="151"/>
      <c r="AD88" s="151"/>
      <c r="AE88" s="151"/>
      <c r="AF88" s="151"/>
      <c r="AG88" s="151" t="s">
        <v>240</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ht="20.399999999999999" outlineLevel="1" x14ac:dyDescent="0.25">
      <c r="A89" s="183">
        <v>23</v>
      </c>
      <c r="B89" s="184" t="s">
        <v>331</v>
      </c>
      <c r="C89" s="193" t="s">
        <v>332</v>
      </c>
      <c r="D89" s="185" t="s">
        <v>330</v>
      </c>
      <c r="E89" s="186">
        <v>2</v>
      </c>
      <c r="F89" s="187"/>
      <c r="G89" s="188">
        <f t="shared" si="0"/>
        <v>0</v>
      </c>
      <c r="H89" s="187"/>
      <c r="I89" s="188">
        <f t="shared" si="1"/>
        <v>0</v>
      </c>
      <c r="J89" s="187"/>
      <c r="K89" s="188">
        <f t="shared" si="2"/>
        <v>0</v>
      </c>
      <c r="L89" s="188">
        <v>21</v>
      </c>
      <c r="M89" s="188">
        <f t="shared" si="3"/>
        <v>0</v>
      </c>
      <c r="N89" s="186">
        <v>0</v>
      </c>
      <c r="O89" s="186">
        <f t="shared" si="4"/>
        <v>0</v>
      </c>
      <c r="P89" s="186">
        <v>0</v>
      </c>
      <c r="Q89" s="186">
        <f t="shared" si="5"/>
        <v>0</v>
      </c>
      <c r="R89" s="188"/>
      <c r="S89" s="188" t="s">
        <v>298</v>
      </c>
      <c r="T89" s="189" t="s">
        <v>299</v>
      </c>
      <c r="U89" s="161">
        <v>0</v>
      </c>
      <c r="V89" s="161">
        <f t="shared" si="6"/>
        <v>0</v>
      </c>
      <c r="W89" s="161"/>
      <c r="X89" s="161" t="s">
        <v>238</v>
      </c>
      <c r="Y89" s="161" t="s">
        <v>239</v>
      </c>
      <c r="Z89" s="151"/>
      <c r="AA89" s="151"/>
      <c r="AB89" s="151"/>
      <c r="AC89" s="151"/>
      <c r="AD89" s="151"/>
      <c r="AE89" s="151"/>
      <c r="AF89" s="151"/>
      <c r="AG89" s="151" t="s">
        <v>240</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ht="20.399999999999999" outlineLevel="1" x14ac:dyDescent="0.25">
      <c r="A90" s="183">
        <v>24</v>
      </c>
      <c r="B90" s="184" t="s">
        <v>333</v>
      </c>
      <c r="C90" s="193" t="s">
        <v>334</v>
      </c>
      <c r="D90" s="185" t="s">
        <v>330</v>
      </c>
      <c r="E90" s="186">
        <v>1</v>
      </c>
      <c r="F90" s="187"/>
      <c r="G90" s="188">
        <f t="shared" si="0"/>
        <v>0</v>
      </c>
      <c r="H90" s="187"/>
      <c r="I90" s="188">
        <f t="shared" si="1"/>
        <v>0</v>
      </c>
      <c r="J90" s="187"/>
      <c r="K90" s="188">
        <f t="shared" si="2"/>
        <v>0</v>
      </c>
      <c r="L90" s="188">
        <v>21</v>
      </c>
      <c r="M90" s="188">
        <f t="shared" si="3"/>
        <v>0</v>
      </c>
      <c r="N90" s="186">
        <v>0</v>
      </c>
      <c r="O90" s="186">
        <f t="shared" si="4"/>
        <v>0</v>
      </c>
      <c r="P90" s="186">
        <v>0</v>
      </c>
      <c r="Q90" s="186">
        <f t="shared" si="5"/>
        <v>0</v>
      </c>
      <c r="R90" s="188"/>
      <c r="S90" s="188" t="s">
        <v>298</v>
      </c>
      <c r="T90" s="189" t="s">
        <v>299</v>
      </c>
      <c r="U90" s="161">
        <v>0</v>
      </c>
      <c r="V90" s="161">
        <f t="shared" si="6"/>
        <v>0</v>
      </c>
      <c r="W90" s="161"/>
      <c r="X90" s="161" t="s">
        <v>238</v>
      </c>
      <c r="Y90" s="161" t="s">
        <v>239</v>
      </c>
      <c r="Z90" s="151"/>
      <c r="AA90" s="151"/>
      <c r="AB90" s="151"/>
      <c r="AC90" s="151"/>
      <c r="AD90" s="151"/>
      <c r="AE90" s="151"/>
      <c r="AF90" s="151"/>
      <c r="AG90" s="151" t="s">
        <v>240</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ht="20.399999999999999" outlineLevel="1" x14ac:dyDescent="0.25">
      <c r="A91" s="183">
        <v>25</v>
      </c>
      <c r="B91" s="184" t="s">
        <v>335</v>
      </c>
      <c r="C91" s="193" t="s">
        <v>336</v>
      </c>
      <c r="D91" s="185" t="s">
        <v>330</v>
      </c>
      <c r="E91" s="186">
        <v>10</v>
      </c>
      <c r="F91" s="187"/>
      <c r="G91" s="188">
        <f t="shared" si="0"/>
        <v>0</v>
      </c>
      <c r="H91" s="187"/>
      <c r="I91" s="188">
        <f t="shared" si="1"/>
        <v>0</v>
      </c>
      <c r="J91" s="187"/>
      <c r="K91" s="188">
        <f t="shared" si="2"/>
        <v>0</v>
      </c>
      <c r="L91" s="188">
        <v>21</v>
      </c>
      <c r="M91" s="188">
        <f t="shared" si="3"/>
        <v>0</v>
      </c>
      <c r="N91" s="186">
        <v>0</v>
      </c>
      <c r="O91" s="186">
        <f t="shared" si="4"/>
        <v>0</v>
      </c>
      <c r="P91" s="186">
        <v>0</v>
      </c>
      <c r="Q91" s="186">
        <f t="shared" si="5"/>
        <v>0</v>
      </c>
      <c r="R91" s="188"/>
      <c r="S91" s="188" t="s">
        <v>298</v>
      </c>
      <c r="T91" s="189" t="s">
        <v>299</v>
      </c>
      <c r="U91" s="161">
        <v>0</v>
      </c>
      <c r="V91" s="161">
        <f t="shared" si="6"/>
        <v>0</v>
      </c>
      <c r="W91" s="161"/>
      <c r="X91" s="161" t="s">
        <v>238</v>
      </c>
      <c r="Y91" s="161" t="s">
        <v>239</v>
      </c>
      <c r="Z91" s="151"/>
      <c r="AA91" s="151"/>
      <c r="AB91" s="151"/>
      <c r="AC91" s="151"/>
      <c r="AD91" s="151"/>
      <c r="AE91" s="151"/>
      <c r="AF91" s="151"/>
      <c r="AG91" s="151" t="s">
        <v>240</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ht="20.399999999999999" outlineLevel="1" x14ac:dyDescent="0.25">
      <c r="A92" s="183">
        <v>26</v>
      </c>
      <c r="B92" s="184" t="s">
        <v>337</v>
      </c>
      <c r="C92" s="193" t="s">
        <v>338</v>
      </c>
      <c r="D92" s="185" t="s">
        <v>330</v>
      </c>
      <c r="E92" s="186">
        <v>7</v>
      </c>
      <c r="F92" s="187"/>
      <c r="G92" s="188">
        <f t="shared" si="0"/>
        <v>0</v>
      </c>
      <c r="H92" s="187"/>
      <c r="I92" s="188">
        <f t="shared" si="1"/>
        <v>0</v>
      </c>
      <c r="J92" s="187"/>
      <c r="K92" s="188">
        <f t="shared" si="2"/>
        <v>0</v>
      </c>
      <c r="L92" s="188">
        <v>21</v>
      </c>
      <c r="M92" s="188">
        <f t="shared" si="3"/>
        <v>0</v>
      </c>
      <c r="N92" s="186">
        <v>0</v>
      </c>
      <c r="O92" s="186">
        <f t="shared" si="4"/>
        <v>0</v>
      </c>
      <c r="P92" s="186">
        <v>0</v>
      </c>
      <c r="Q92" s="186">
        <f t="shared" si="5"/>
        <v>0</v>
      </c>
      <c r="R92" s="188"/>
      <c r="S92" s="188" t="s">
        <v>298</v>
      </c>
      <c r="T92" s="189" t="s">
        <v>299</v>
      </c>
      <c r="U92" s="161">
        <v>0</v>
      </c>
      <c r="V92" s="161">
        <f t="shared" si="6"/>
        <v>0</v>
      </c>
      <c r="W92" s="161"/>
      <c r="X92" s="161" t="s">
        <v>238</v>
      </c>
      <c r="Y92" s="161" t="s">
        <v>239</v>
      </c>
      <c r="Z92" s="151"/>
      <c r="AA92" s="151"/>
      <c r="AB92" s="151"/>
      <c r="AC92" s="151"/>
      <c r="AD92" s="151"/>
      <c r="AE92" s="151"/>
      <c r="AF92" s="151"/>
      <c r="AG92" s="151" t="s">
        <v>240</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20.399999999999999" outlineLevel="1" x14ac:dyDescent="0.25">
      <c r="A93" s="183">
        <v>27</v>
      </c>
      <c r="B93" s="184" t="s">
        <v>339</v>
      </c>
      <c r="C93" s="193" t="s">
        <v>340</v>
      </c>
      <c r="D93" s="185" t="s">
        <v>330</v>
      </c>
      <c r="E93" s="186">
        <v>2</v>
      </c>
      <c r="F93" s="187"/>
      <c r="G93" s="188">
        <f t="shared" si="0"/>
        <v>0</v>
      </c>
      <c r="H93" s="187"/>
      <c r="I93" s="188">
        <f t="shared" si="1"/>
        <v>0</v>
      </c>
      <c r="J93" s="187"/>
      <c r="K93" s="188">
        <f t="shared" si="2"/>
        <v>0</v>
      </c>
      <c r="L93" s="188">
        <v>21</v>
      </c>
      <c r="M93" s="188">
        <f t="shared" si="3"/>
        <v>0</v>
      </c>
      <c r="N93" s="186">
        <v>0</v>
      </c>
      <c r="O93" s="186">
        <f t="shared" si="4"/>
        <v>0</v>
      </c>
      <c r="P93" s="186">
        <v>0</v>
      </c>
      <c r="Q93" s="186">
        <f t="shared" si="5"/>
        <v>0</v>
      </c>
      <c r="R93" s="188"/>
      <c r="S93" s="188" t="s">
        <v>298</v>
      </c>
      <c r="T93" s="189" t="s">
        <v>299</v>
      </c>
      <c r="U93" s="161">
        <v>0</v>
      </c>
      <c r="V93" s="161">
        <f t="shared" si="6"/>
        <v>0</v>
      </c>
      <c r="W93" s="161"/>
      <c r="X93" s="161" t="s">
        <v>238</v>
      </c>
      <c r="Y93" s="161" t="s">
        <v>239</v>
      </c>
      <c r="Z93" s="151"/>
      <c r="AA93" s="151"/>
      <c r="AB93" s="151"/>
      <c r="AC93" s="151"/>
      <c r="AD93" s="151"/>
      <c r="AE93" s="151"/>
      <c r="AF93" s="151"/>
      <c r="AG93" s="151" t="s">
        <v>240</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20.399999999999999" outlineLevel="1" x14ac:dyDescent="0.25">
      <c r="A94" s="183">
        <v>28</v>
      </c>
      <c r="B94" s="184" t="s">
        <v>341</v>
      </c>
      <c r="C94" s="193" t="s">
        <v>342</v>
      </c>
      <c r="D94" s="185" t="s">
        <v>330</v>
      </c>
      <c r="E94" s="186">
        <v>8</v>
      </c>
      <c r="F94" s="187"/>
      <c r="G94" s="188">
        <f t="shared" si="0"/>
        <v>0</v>
      </c>
      <c r="H94" s="187"/>
      <c r="I94" s="188">
        <f t="shared" si="1"/>
        <v>0</v>
      </c>
      <c r="J94" s="187"/>
      <c r="K94" s="188">
        <f t="shared" si="2"/>
        <v>0</v>
      </c>
      <c r="L94" s="188">
        <v>21</v>
      </c>
      <c r="M94" s="188">
        <f t="shared" si="3"/>
        <v>0</v>
      </c>
      <c r="N94" s="186">
        <v>0</v>
      </c>
      <c r="O94" s="186">
        <f t="shared" si="4"/>
        <v>0</v>
      </c>
      <c r="P94" s="186">
        <v>0</v>
      </c>
      <c r="Q94" s="186">
        <f t="shared" si="5"/>
        <v>0</v>
      </c>
      <c r="R94" s="188"/>
      <c r="S94" s="188" t="s">
        <v>298</v>
      </c>
      <c r="T94" s="189" t="s">
        <v>299</v>
      </c>
      <c r="U94" s="161">
        <v>0</v>
      </c>
      <c r="V94" s="161">
        <f t="shared" si="6"/>
        <v>0</v>
      </c>
      <c r="W94" s="161"/>
      <c r="X94" s="161" t="s">
        <v>238</v>
      </c>
      <c r="Y94" s="161" t="s">
        <v>239</v>
      </c>
      <c r="Z94" s="151"/>
      <c r="AA94" s="151"/>
      <c r="AB94" s="151"/>
      <c r="AC94" s="151"/>
      <c r="AD94" s="151"/>
      <c r="AE94" s="151"/>
      <c r="AF94" s="151"/>
      <c r="AG94" s="151" t="s">
        <v>240</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0.399999999999999" outlineLevel="1" x14ac:dyDescent="0.25">
      <c r="A95" s="183">
        <v>29</v>
      </c>
      <c r="B95" s="184" t="s">
        <v>343</v>
      </c>
      <c r="C95" s="193" t="s">
        <v>344</v>
      </c>
      <c r="D95" s="185" t="s">
        <v>330</v>
      </c>
      <c r="E95" s="186">
        <v>2</v>
      </c>
      <c r="F95" s="187"/>
      <c r="G95" s="188">
        <f t="shared" si="0"/>
        <v>0</v>
      </c>
      <c r="H95" s="187"/>
      <c r="I95" s="188">
        <f t="shared" si="1"/>
        <v>0</v>
      </c>
      <c r="J95" s="187"/>
      <c r="K95" s="188">
        <f t="shared" si="2"/>
        <v>0</v>
      </c>
      <c r="L95" s="188">
        <v>21</v>
      </c>
      <c r="M95" s="188">
        <f t="shared" si="3"/>
        <v>0</v>
      </c>
      <c r="N95" s="186">
        <v>0</v>
      </c>
      <c r="O95" s="186">
        <f t="shared" si="4"/>
        <v>0</v>
      </c>
      <c r="P95" s="186">
        <v>0</v>
      </c>
      <c r="Q95" s="186">
        <f t="shared" si="5"/>
        <v>0</v>
      </c>
      <c r="R95" s="188"/>
      <c r="S95" s="188" t="s">
        <v>298</v>
      </c>
      <c r="T95" s="189" t="s">
        <v>299</v>
      </c>
      <c r="U95" s="161">
        <v>0</v>
      </c>
      <c r="V95" s="161">
        <f t="shared" si="6"/>
        <v>0</v>
      </c>
      <c r="W95" s="161"/>
      <c r="X95" s="161" t="s">
        <v>238</v>
      </c>
      <c r="Y95" s="161" t="s">
        <v>239</v>
      </c>
      <c r="Z95" s="151"/>
      <c r="AA95" s="151"/>
      <c r="AB95" s="151"/>
      <c r="AC95" s="151"/>
      <c r="AD95" s="151"/>
      <c r="AE95" s="151"/>
      <c r="AF95" s="151"/>
      <c r="AG95" s="151" t="s">
        <v>240</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ht="20.399999999999999" outlineLevel="1" x14ac:dyDescent="0.25">
      <c r="A96" s="183">
        <v>30</v>
      </c>
      <c r="B96" s="184" t="s">
        <v>345</v>
      </c>
      <c r="C96" s="193" t="s">
        <v>346</v>
      </c>
      <c r="D96" s="185" t="s">
        <v>330</v>
      </c>
      <c r="E96" s="186">
        <v>1</v>
      </c>
      <c r="F96" s="187"/>
      <c r="G96" s="188">
        <f t="shared" si="0"/>
        <v>0</v>
      </c>
      <c r="H96" s="187"/>
      <c r="I96" s="188">
        <f t="shared" si="1"/>
        <v>0</v>
      </c>
      <c r="J96" s="187"/>
      <c r="K96" s="188">
        <f t="shared" si="2"/>
        <v>0</v>
      </c>
      <c r="L96" s="188">
        <v>21</v>
      </c>
      <c r="M96" s="188">
        <f t="shared" si="3"/>
        <v>0</v>
      </c>
      <c r="N96" s="186">
        <v>0</v>
      </c>
      <c r="O96" s="186">
        <f t="shared" si="4"/>
        <v>0</v>
      </c>
      <c r="P96" s="186">
        <v>0</v>
      </c>
      <c r="Q96" s="186">
        <f t="shared" si="5"/>
        <v>0</v>
      </c>
      <c r="R96" s="188"/>
      <c r="S96" s="188" t="s">
        <v>298</v>
      </c>
      <c r="T96" s="189" t="s">
        <v>299</v>
      </c>
      <c r="U96" s="161">
        <v>0</v>
      </c>
      <c r="V96" s="161">
        <f t="shared" si="6"/>
        <v>0</v>
      </c>
      <c r="W96" s="161"/>
      <c r="X96" s="161" t="s">
        <v>238</v>
      </c>
      <c r="Y96" s="161" t="s">
        <v>239</v>
      </c>
      <c r="Z96" s="151"/>
      <c r="AA96" s="151"/>
      <c r="AB96" s="151"/>
      <c r="AC96" s="151"/>
      <c r="AD96" s="151"/>
      <c r="AE96" s="151"/>
      <c r="AF96" s="151"/>
      <c r="AG96" s="151" t="s">
        <v>240</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x14ac:dyDescent="0.25">
      <c r="A97" s="168" t="s">
        <v>231</v>
      </c>
      <c r="B97" s="169" t="s">
        <v>172</v>
      </c>
      <c r="C97" s="190" t="s">
        <v>173</v>
      </c>
      <c r="D97" s="170"/>
      <c r="E97" s="171"/>
      <c r="F97" s="172"/>
      <c r="G97" s="172">
        <f>SUMIF(AG98:AG101,"&lt;&gt;NOR",G98:G101)</f>
        <v>0</v>
      </c>
      <c r="H97" s="172"/>
      <c r="I97" s="172">
        <f>SUM(I98:I101)</f>
        <v>0</v>
      </c>
      <c r="J97" s="172"/>
      <c r="K97" s="172">
        <f>SUM(K98:K101)</f>
        <v>0</v>
      </c>
      <c r="L97" s="172"/>
      <c r="M97" s="172">
        <f>SUM(M98:M101)</f>
        <v>0</v>
      </c>
      <c r="N97" s="171"/>
      <c r="O97" s="171">
        <f>SUM(O98:O101)</f>
        <v>0</v>
      </c>
      <c r="P97" s="171"/>
      <c r="Q97" s="171">
        <f>SUM(Q98:Q101)</f>
        <v>8.66</v>
      </c>
      <c r="R97" s="172"/>
      <c r="S97" s="172"/>
      <c r="T97" s="173"/>
      <c r="U97" s="167"/>
      <c r="V97" s="167">
        <f>SUM(V98:V101)</f>
        <v>226.87</v>
      </c>
      <c r="W97" s="167"/>
      <c r="X97" s="167"/>
      <c r="Y97" s="167"/>
      <c r="AG97" t="s">
        <v>232</v>
      </c>
    </row>
    <row r="98" spans="1:60" outlineLevel="1" x14ac:dyDescent="0.25">
      <c r="A98" s="175">
        <v>31</v>
      </c>
      <c r="B98" s="176" t="s">
        <v>347</v>
      </c>
      <c r="C98" s="191" t="s">
        <v>348</v>
      </c>
      <c r="D98" s="177" t="s">
        <v>247</v>
      </c>
      <c r="E98" s="178">
        <v>687.49</v>
      </c>
      <c r="F98" s="179"/>
      <c r="G98" s="180">
        <f>ROUND(E98*F98,2)</f>
        <v>0</v>
      </c>
      <c r="H98" s="179"/>
      <c r="I98" s="180">
        <f>ROUND(E98*H98,2)</f>
        <v>0</v>
      </c>
      <c r="J98" s="179"/>
      <c r="K98" s="180">
        <f>ROUND(E98*J98,2)</f>
        <v>0</v>
      </c>
      <c r="L98" s="180">
        <v>21</v>
      </c>
      <c r="M98" s="180">
        <f>G98*(1+L98/100)</f>
        <v>0</v>
      </c>
      <c r="N98" s="178">
        <v>0</v>
      </c>
      <c r="O98" s="178">
        <f>ROUND(E98*N98,2)</f>
        <v>0</v>
      </c>
      <c r="P98" s="178">
        <v>1.26E-2</v>
      </c>
      <c r="Q98" s="178">
        <f>ROUND(E98*P98,2)</f>
        <v>8.66</v>
      </c>
      <c r="R98" s="180" t="s">
        <v>349</v>
      </c>
      <c r="S98" s="180" t="s">
        <v>237</v>
      </c>
      <c r="T98" s="181" t="s">
        <v>237</v>
      </c>
      <c r="U98" s="161">
        <v>0.33</v>
      </c>
      <c r="V98" s="161">
        <f>ROUND(E98*U98,2)</f>
        <v>226.87</v>
      </c>
      <c r="W98" s="161"/>
      <c r="X98" s="161" t="s">
        <v>238</v>
      </c>
      <c r="Y98" s="161" t="s">
        <v>239</v>
      </c>
      <c r="Z98" s="151"/>
      <c r="AA98" s="151"/>
      <c r="AB98" s="151"/>
      <c r="AC98" s="151"/>
      <c r="AD98" s="151"/>
      <c r="AE98" s="151"/>
      <c r="AF98" s="151"/>
      <c r="AG98" s="151" t="s">
        <v>240</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2" x14ac:dyDescent="0.25">
      <c r="A99" s="158"/>
      <c r="B99" s="159"/>
      <c r="C99" s="192" t="s">
        <v>350</v>
      </c>
      <c r="D99" s="162"/>
      <c r="E99" s="163">
        <v>54.76</v>
      </c>
      <c r="F99" s="161"/>
      <c r="G99" s="161"/>
      <c r="H99" s="161"/>
      <c r="I99" s="161"/>
      <c r="J99" s="161"/>
      <c r="K99" s="161"/>
      <c r="L99" s="161"/>
      <c r="M99" s="161"/>
      <c r="N99" s="160"/>
      <c r="O99" s="160"/>
      <c r="P99" s="160"/>
      <c r="Q99" s="160"/>
      <c r="R99" s="161"/>
      <c r="S99" s="161"/>
      <c r="T99" s="161"/>
      <c r="U99" s="161"/>
      <c r="V99" s="161"/>
      <c r="W99" s="161"/>
      <c r="X99" s="161"/>
      <c r="Y99" s="161"/>
      <c r="Z99" s="151"/>
      <c r="AA99" s="151"/>
      <c r="AB99" s="151"/>
      <c r="AC99" s="151"/>
      <c r="AD99" s="151"/>
      <c r="AE99" s="151"/>
      <c r="AF99" s="151"/>
      <c r="AG99" s="151" t="s">
        <v>244</v>
      </c>
      <c r="AH99" s="151">
        <v>0</v>
      </c>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3" x14ac:dyDescent="0.25">
      <c r="A100" s="158"/>
      <c r="B100" s="159"/>
      <c r="C100" s="192" t="s">
        <v>305</v>
      </c>
      <c r="D100" s="162"/>
      <c r="E100" s="163">
        <v>526.41</v>
      </c>
      <c r="F100" s="161"/>
      <c r="G100" s="161"/>
      <c r="H100" s="161"/>
      <c r="I100" s="161"/>
      <c r="J100" s="161"/>
      <c r="K100" s="161"/>
      <c r="L100" s="161"/>
      <c r="M100" s="161"/>
      <c r="N100" s="160"/>
      <c r="O100" s="160"/>
      <c r="P100" s="160"/>
      <c r="Q100" s="160"/>
      <c r="R100" s="161"/>
      <c r="S100" s="161"/>
      <c r="T100" s="161"/>
      <c r="U100" s="161"/>
      <c r="V100" s="161"/>
      <c r="W100" s="161"/>
      <c r="X100" s="161"/>
      <c r="Y100" s="161"/>
      <c r="Z100" s="151"/>
      <c r="AA100" s="151"/>
      <c r="AB100" s="151"/>
      <c r="AC100" s="151"/>
      <c r="AD100" s="151"/>
      <c r="AE100" s="151"/>
      <c r="AF100" s="151"/>
      <c r="AG100" s="151" t="s">
        <v>244</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3" x14ac:dyDescent="0.25">
      <c r="A101" s="158"/>
      <c r="B101" s="159"/>
      <c r="C101" s="192" t="s">
        <v>306</v>
      </c>
      <c r="D101" s="162"/>
      <c r="E101" s="163">
        <v>106.32</v>
      </c>
      <c r="F101" s="161"/>
      <c r="G101" s="161"/>
      <c r="H101" s="161"/>
      <c r="I101" s="161"/>
      <c r="J101" s="161"/>
      <c r="K101" s="161"/>
      <c r="L101" s="161"/>
      <c r="M101" s="161"/>
      <c r="N101" s="160"/>
      <c r="O101" s="160"/>
      <c r="P101" s="160"/>
      <c r="Q101" s="160"/>
      <c r="R101" s="161"/>
      <c r="S101" s="161"/>
      <c r="T101" s="161"/>
      <c r="U101" s="161"/>
      <c r="V101" s="161"/>
      <c r="W101" s="161"/>
      <c r="X101" s="161"/>
      <c r="Y101" s="161"/>
      <c r="Z101" s="151"/>
      <c r="AA101" s="151"/>
      <c r="AB101" s="151"/>
      <c r="AC101" s="151"/>
      <c r="AD101" s="151"/>
      <c r="AE101" s="151"/>
      <c r="AF101" s="151"/>
      <c r="AG101" s="151" t="s">
        <v>244</v>
      </c>
      <c r="AH101" s="151">
        <v>0</v>
      </c>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x14ac:dyDescent="0.25">
      <c r="A102" s="168" t="s">
        <v>231</v>
      </c>
      <c r="B102" s="169" t="s">
        <v>74</v>
      </c>
      <c r="C102" s="190" t="s">
        <v>179</v>
      </c>
      <c r="D102" s="170"/>
      <c r="E102" s="171"/>
      <c r="F102" s="172"/>
      <c r="G102" s="172">
        <f>SUMIF(AG103:AG104,"&lt;&gt;NOR",G103:G104)</f>
        <v>0</v>
      </c>
      <c r="H102" s="172"/>
      <c r="I102" s="172">
        <f>SUM(I103:I104)</f>
        <v>0</v>
      </c>
      <c r="J102" s="172"/>
      <c r="K102" s="172">
        <f>SUM(K103:K104)</f>
        <v>0</v>
      </c>
      <c r="L102" s="172"/>
      <c r="M102" s="172">
        <f>SUM(M103:M104)</f>
        <v>0</v>
      </c>
      <c r="N102" s="171"/>
      <c r="O102" s="171">
        <f>SUM(O103:O104)</f>
        <v>0</v>
      </c>
      <c r="P102" s="171"/>
      <c r="Q102" s="171">
        <f>SUM(Q103:Q104)</f>
        <v>0</v>
      </c>
      <c r="R102" s="172"/>
      <c r="S102" s="172"/>
      <c r="T102" s="173"/>
      <c r="U102" s="167"/>
      <c r="V102" s="167">
        <f>SUM(V103:V104)</f>
        <v>21.28</v>
      </c>
      <c r="W102" s="167"/>
      <c r="X102" s="167"/>
      <c r="Y102" s="167"/>
      <c r="AG102" t="s">
        <v>232</v>
      </c>
    </row>
    <row r="103" spans="1:60" outlineLevel="1" x14ac:dyDescent="0.25">
      <c r="A103" s="175">
        <v>32</v>
      </c>
      <c r="B103" s="176" t="s">
        <v>351</v>
      </c>
      <c r="C103" s="191" t="s">
        <v>352</v>
      </c>
      <c r="D103" s="177" t="s">
        <v>256</v>
      </c>
      <c r="E103" s="178">
        <v>68.634110000000007</v>
      </c>
      <c r="F103" s="179"/>
      <c r="G103" s="180">
        <f>ROUND(E103*F103,2)</f>
        <v>0</v>
      </c>
      <c r="H103" s="179"/>
      <c r="I103" s="180">
        <f>ROUND(E103*H103,2)</f>
        <v>0</v>
      </c>
      <c r="J103" s="179"/>
      <c r="K103" s="180">
        <f>ROUND(E103*J103,2)</f>
        <v>0</v>
      </c>
      <c r="L103" s="180">
        <v>21</v>
      </c>
      <c r="M103" s="180">
        <f>G103*(1+L103/100)</f>
        <v>0</v>
      </c>
      <c r="N103" s="178">
        <v>0</v>
      </c>
      <c r="O103" s="178">
        <f>ROUND(E103*N103,2)</f>
        <v>0</v>
      </c>
      <c r="P103" s="178">
        <v>0</v>
      </c>
      <c r="Q103" s="178">
        <f>ROUND(E103*P103,2)</f>
        <v>0</v>
      </c>
      <c r="R103" s="180" t="s">
        <v>236</v>
      </c>
      <c r="S103" s="180" t="s">
        <v>237</v>
      </c>
      <c r="T103" s="181" t="s">
        <v>237</v>
      </c>
      <c r="U103" s="161">
        <v>0.31</v>
      </c>
      <c r="V103" s="161">
        <f>ROUND(E103*U103,2)</f>
        <v>21.28</v>
      </c>
      <c r="W103" s="161"/>
      <c r="X103" s="161" t="s">
        <v>353</v>
      </c>
      <c r="Y103" s="161" t="s">
        <v>239</v>
      </c>
      <c r="Z103" s="151"/>
      <c r="AA103" s="151"/>
      <c r="AB103" s="151"/>
      <c r="AC103" s="151"/>
      <c r="AD103" s="151"/>
      <c r="AE103" s="151"/>
      <c r="AF103" s="151"/>
      <c r="AG103" s="151" t="s">
        <v>354</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21" outlineLevel="2" x14ac:dyDescent="0.25">
      <c r="A104" s="158"/>
      <c r="B104" s="159"/>
      <c r="C104" s="255" t="s">
        <v>355</v>
      </c>
      <c r="D104" s="256"/>
      <c r="E104" s="256"/>
      <c r="F104" s="256"/>
      <c r="G104" s="256"/>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242</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82" t="str">
        <f>C104</f>
        <v>přesun hmot pro budovy občanské výstavby (JKSO 801), budovy pro bydlení (JKSO 803) budovy pro výrobu a služby (JKSO 812) s nosnou svislou konstrukcí zděnou z cihel nebo tvárnic nebo kovovou</v>
      </c>
      <c r="BB104" s="151"/>
      <c r="BC104" s="151"/>
      <c r="BD104" s="151"/>
      <c r="BE104" s="151"/>
      <c r="BF104" s="151"/>
      <c r="BG104" s="151"/>
      <c r="BH104" s="151"/>
    </row>
    <row r="105" spans="1:60" x14ac:dyDescent="0.25">
      <c r="A105" s="168" t="s">
        <v>231</v>
      </c>
      <c r="B105" s="169" t="s">
        <v>180</v>
      </c>
      <c r="C105" s="190" t="s">
        <v>181</v>
      </c>
      <c r="D105" s="170"/>
      <c r="E105" s="171"/>
      <c r="F105" s="172"/>
      <c r="G105" s="172">
        <f>SUMIF(AG106:AG113,"&lt;&gt;NOR",G106:G113)</f>
        <v>0</v>
      </c>
      <c r="H105" s="172"/>
      <c r="I105" s="172">
        <f>SUM(I106:I113)</f>
        <v>0</v>
      </c>
      <c r="J105" s="172"/>
      <c r="K105" s="172">
        <f>SUM(K106:K113)</f>
        <v>0</v>
      </c>
      <c r="L105" s="172"/>
      <c r="M105" s="172">
        <f>SUM(M106:M113)</f>
        <v>0</v>
      </c>
      <c r="N105" s="171"/>
      <c r="O105" s="171">
        <f>SUM(O106:O113)</f>
        <v>0.16</v>
      </c>
      <c r="P105" s="171"/>
      <c r="Q105" s="171">
        <f>SUM(Q106:Q113)</f>
        <v>0</v>
      </c>
      <c r="R105" s="172"/>
      <c r="S105" s="172"/>
      <c r="T105" s="173"/>
      <c r="U105" s="167"/>
      <c r="V105" s="167">
        <f>SUM(V106:V113)</f>
        <v>16.23</v>
      </c>
      <c r="W105" s="167"/>
      <c r="X105" s="167"/>
      <c r="Y105" s="167"/>
      <c r="AG105" t="s">
        <v>232</v>
      </c>
    </row>
    <row r="106" spans="1:60" outlineLevel="1" x14ac:dyDescent="0.25">
      <c r="A106" s="175">
        <v>33</v>
      </c>
      <c r="B106" s="176" t="s">
        <v>356</v>
      </c>
      <c r="C106" s="191" t="s">
        <v>357</v>
      </c>
      <c r="D106" s="177" t="s">
        <v>247</v>
      </c>
      <c r="E106" s="178">
        <v>106.32</v>
      </c>
      <c r="F106" s="179"/>
      <c r="G106" s="180">
        <f>ROUND(E106*F106,2)</f>
        <v>0</v>
      </c>
      <c r="H106" s="179"/>
      <c r="I106" s="180">
        <f>ROUND(E106*H106,2)</f>
        <v>0</v>
      </c>
      <c r="J106" s="179"/>
      <c r="K106" s="180">
        <f>ROUND(E106*J106,2)</f>
        <v>0</v>
      </c>
      <c r="L106" s="180">
        <v>21</v>
      </c>
      <c r="M106" s="180">
        <f>G106*(1+L106/100)</f>
        <v>0</v>
      </c>
      <c r="N106" s="178">
        <v>0</v>
      </c>
      <c r="O106" s="178">
        <f>ROUND(E106*N106,2)</f>
        <v>0</v>
      </c>
      <c r="P106" s="178">
        <v>0</v>
      </c>
      <c r="Q106" s="178">
        <f>ROUND(E106*P106,2)</f>
        <v>0</v>
      </c>
      <c r="R106" s="180" t="s">
        <v>358</v>
      </c>
      <c r="S106" s="180" t="s">
        <v>237</v>
      </c>
      <c r="T106" s="181" t="s">
        <v>237</v>
      </c>
      <c r="U106" s="161">
        <v>0.08</v>
      </c>
      <c r="V106" s="161">
        <f>ROUND(E106*U106,2)</f>
        <v>8.51</v>
      </c>
      <c r="W106" s="161"/>
      <c r="X106" s="161" t="s">
        <v>238</v>
      </c>
      <c r="Y106" s="161" t="s">
        <v>239</v>
      </c>
      <c r="Z106" s="151"/>
      <c r="AA106" s="151"/>
      <c r="AB106" s="151"/>
      <c r="AC106" s="151"/>
      <c r="AD106" s="151"/>
      <c r="AE106" s="151"/>
      <c r="AF106" s="151"/>
      <c r="AG106" s="151" t="s">
        <v>240</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2" x14ac:dyDescent="0.25">
      <c r="A107" s="158"/>
      <c r="B107" s="159"/>
      <c r="C107" s="192" t="s">
        <v>306</v>
      </c>
      <c r="D107" s="162"/>
      <c r="E107" s="163">
        <v>106.32</v>
      </c>
      <c r="F107" s="161"/>
      <c r="G107" s="161"/>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244</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5">
      <c r="A108" s="175">
        <v>34</v>
      </c>
      <c r="B108" s="176" t="s">
        <v>359</v>
      </c>
      <c r="C108" s="191" t="s">
        <v>360</v>
      </c>
      <c r="D108" s="177" t="s">
        <v>247</v>
      </c>
      <c r="E108" s="178">
        <v>106.32</v>
      </c>
      <c r="F108" s="179"/>
      <c r="G108" s="180">
        <f>ROUND(E108*F108,2)</f>
        <v>0</v>
      </c>
      <c r="H108" s="179"/>
      <c r="I108" s="180">
        <f>ROUND(E108*H108,2)</f>
        <v>0</v>
      </c>
      <c r="J108" s="179"/>
      <c r="K108" s="180">
        <f>ROUND(E108*J108,2)</f>
        <v>0</v>
      </c>
      <c r="L108" s="180">
        <v>21</v>
      </c>
      <c r="M108" s="180">
        <f>G108*(1+L108/100)</f>
        <v>0</v>
      </c>
      <c r="N108" s="178">
        <v>3.0000000000000001E-5</v>
      </c>
      <c r="O108" s="178">
        <f>ROUND(E108*N108,2)</f>
        <v>0</v>
      </c>
      <c r="P108" s="178">
        <v>0</v>
      </c>
      <c r="Q108" s="178">
        <f>ROUND(E108*P108,2)</f>
        <v>0</v>
      </c>
      <c r="R108" s="180" t="s">
        <v>358</v>
      </c>
      <c r="S108" s="180" t="s">
        <v>237</v>
      </c>
      <c r="T108" s="181" t="s">
        <v>237</v>
      </c>
      <c r="U108" s="161">
        <v>7.0000000000000007E-2</v>
      </c>
      <c r="V108" s="161">
        <f>ROUND(E108*U108,2)</f>
        <v>7.44</v>
      </c>
      <c r="W108" s="161"/>
      <c r="X108" s="161" t="s">
        <v>238</v>
      </c>
      <c r="Y108" s="161" t="s">
        <v>239</v>
      </c>
      <c r="Z108" s="151"/>
      <c r="AA108" s="151"/>
      <c r="AB108" s="151"/>
      <c r="AC108" s="151"/>
      <c r="AD108" s="151"/>
      <c r="AE108" s="151"/>
      <c r="AF108" s="151"/>
      <c r="AG108" s="151" t="s">
        <v>240</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2" x14ac:dyDescent="0.25">
      <c r="A109" s="158"/>
      <c r="B109" s="159"/>
      <c r="C109" s="192" t="s">
        <v>306</v>
      </c>
      <c r="D109" s="162"/>
      <c r="E109" s="163">
        <v>106.32</v>
      </c>
      <c r="F109" s="161"/>
      <c r="G109" s="161"/>
      <c r="H109" s="161"/>
      <c r="I109" s="161"/>
      <c r="J109" s="161"/>
      <c r="K109" s="161"/>
      <c r="L109" s="161"/>
      <c r="M109" s="161"/>
      <c r="N109" s="160"/>
      <c r="O109" s="160"/>
      <c r="P109" s="160"/>
      <c r="Q109" s="160"/>
      <c r="R109" s="161"/>
      <c r="S109" s="161"/>
      <c r="T109" s="161"/>
      <c r="U109" s="161"/>
      <c r="V109" s="161"/>
      <c r="W109" s="161"/>
      <c r="X109" s="161"/>
      <c r="Y109" s="161"/>
      <c r="Z109" s="151"/>
      <c r="AA109" s="151"/>
      <c r="AB109" s="151"/>
      <c r="AC109" s="151"/>
      <c r="AD109" s="151"/>
      <c r="AE109" s="151"/>
      <c r="AF109" s="151"/>
      <c r="AG109" s="151" t="s">
        <v>244</v>
      </c>
      <c r="AH109" s="151">
        <v>0</v>
      </c>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ht="20.399999999999999" outlineLevel="1" x14ac:dyDescent="0.25">
      <c r="A110" s="175">
        <v>35</v>
      </c>
      <c r="B110" s="176" t="s">
        <v>361</v>
      </c>
      <c r="C110" s="191" t="s">
        <v>362</v>
      </c>
      <c r="D110" s="177" t="s">
        <v>235</v>
      </c>
      <c r="E110" s="178">
        <v>6.3792</v>
      </c>
      <c r="F110" s="179"/>
      <c r="G110" s="180">
        <f>ROUND(E110*F110,2)</f>
        <v>0</v>
      </c>
      <c r="H110" s="179"/>
      <c r="I110" s="180">
        <f>ROUND(E110*H110,2)</f>
        <v>0</v>
      </c>
      <c r="J110" s="179"/>
      <c r="K110" s="180">
        <f>ROUND(E110*J110,2)</f>
        <v>0</v>
      </c>
      <c r="L110" s="180">
        <v>21</v>
      </c>
      <c r="M110" s="180">
        <f>G110*(1+L110/100)</f>
        <v>0</v>
      </c>
      <c r="N110" s="178">
        <v>2.5000000000000001E-2</v>
      </c>
      <c r="O110" s="178">
        <f>ROUND(E110*N110,2)</f>
        <v>0.16</v>
      </c>
      <c r="P110" s="178">
        <v>0</v>
      </c>
      <c r="Q110" s="178">
        <f>ROUND(E110*P110,2)</f>
        <v>0</v>
      </c>
      <c r="R110" s="180" t="s">
        <v>363</v>
      </c>
      <c r="S110" s="180" t="s">
        <v>237</v>
      </c>
      <c r="T110" s="181" t="s">
        <v>237</v>
      </c>
      <c r="U110" s="161">
        <v>0</v>
      </c>
      <c r="V110" s="161">
        <f>ROUND(E110*U110,2)</f>
        <v>0</v>
      </c>
      <c r="W110" s="161"/>
      <c r="X110" s="161" t="s">
        <v>364</v>
      </c>
      <c r="Y110" s="161" t="s">
        <v>239</v>
      </c>
      <c r="Z110" s="151"/>
      <c r="AA110" s="151"/>
      <c r="AB110" s="151"/>
      <c r="AC110" s="151"/>
      <c r="AD110" s="151"/>
      <c r="AE110" s="151"/>
      <c r="AF110" s="151"/>
      <c r="AG110" s="151" t="s">
        <v>365</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2" x14ac:dyDescent="0.25">
      <c r="A111" s="158"/>
      <c r="B111" s="159"/>
      <c r="C111" s="192" t="s">
        <v>366</v>
      </c>
      <c r="D111" s="162"/>
      <c r="E111" s="163">
        <v>6.3792</v>
      </c>
      <c r="F111" s="161"/>
      <c r="G111" s="161"/>
      <c r="H111" s="161"/>
      <c r="I111" s="161"/>
      <c r="J111" s="161"/>
      <c r="K111" s="161"/>
      <c r="L111" s="161"/>
      <c r="M111" s="161"/>
      <c r="N111" s="160"/>
      <c r="O111" s="160"/>
      <c r="P111" s="160"/>
      <c r="Q111" s="160"/>
      <c r="R111" s="161"/>
      <c r="S111" s="161"/>
      <c r="T111" s="161"/>
      <c r="U111" s="161"/>
      <c r="V111" s="161"/>
      <c r="W111" s="161"/>
      <c r="X111" s="161"/>
      <c r="Y111" s="161"/>
      <c r="Z111" s="151"/>
      <c r="AA111" s="151"/>
      <c r="AB111" s="151"/>
      <c r="AC111" s="151"/>
      <c r="AD111" s="151"/>
      <c r="AE111" s="151"/>
      <c r="AF111" s="151"/>
      <c r="AG111" s="151" t="s">
        <v>244</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5">
      <c r="A112" s="175">
        <v>36</v>
      </c>
      <c r="B112" s="176" t="s">
        <v>367</v>
      </c>
      <c r="C112" s="191" t="s">
        <v>368</v>
      </c>
      <c r="D112" s="177" t="s">
        <v>256</v>
      </c>
      <c r="E112" s="178">
        <v>0.16267000000000001</v>
      </c>
      <c r="F112" s="179"/>
      <c r="G112" s="180">
        <f>ROUND(E112*F112,2)</f>
        <v>0</v>
      </c>
      <c r="H112" s="179"/>
      <c r="I112" s="180">
        <f>ROUND(E112*H112,2)</f>
        <v>0</v>
      </c>
      <c r="J112" s="179"/>
      <c r="K112" s="180">
        <f>ROUND(E112*J112,2)</f>
        <v>0</v>
      </c>
      <c r="L112" s="180">
        <v>21</v>
      </c>
      <c r="M112" s="180">
        <f>G112*(1+L112/100)</f>
        <v>0</v>
      </c>
      <c r="N112" s="178">
        <v>0</v>
      </c>
      <c r="O112" s="178">
        <f>ROUND(E112*N112,2)</f>
        <v>0</v>
      </c>
      <c r="P112" s="178">
        <v>0</v>
      </c>
      <c r="Q112" s="178">
        <f>ROUND(E112*P112,2)</f>
        <v>0</v>
      </c>
      <c r="R112" s="180" t="s">
        <v>358</v>
      </c>
      <c r="S112" s="180" t="s">
        <v>237</v>
      </c>
      <c r="T112" s="181" t="s">
        <v>237</v>
      </c>
      <c r="U112" s="161">
        <v>1.74</v>
      </c>
      <c r="V112" s="161">
        <f>ROUND(E112*U112,2)</f>
        <v>0.28000000000000003</v>
      </c>
      <c r="W112" s="161"/>
      <c r="X112" s="161" t="s">
        <v>353</v>
      </c>
      <c r="Y112" s="161" t="s">
        <v>239</v>
      </c>
      <c r="Z112" s="151"/>
      <c r="AA112" s="151"/>
      <c r="AB112" s="151"/>
      <c r="AC112" s="151"/>
      <c r="AD112" s="151"/>
      <c r="AE112" s="151"/>
      <c r="AF112" s="151"/>
      <c r="AG112" s="151" t="s">
        <v>354</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2" x14ac:dyDescent="0.25">
      <c r="A113" s="158"/>
      <c r="B113" s="159"/>
      <c r="C113" s="255" t="s">
        <v>369</v>
      </c>
      <c r="D113" s="256"/>
      <c r="E113" s="256"/>
      <c r="F113" s="256"/>
      <c r="G113" s="256"/>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242</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x14ac:dyDescent="0.25">
      <c r="A114" s="168" t="s">
        <v>231</v>
      </c>
      <c r="B114" s="169" t="s">
        <v>186</v>
      </c>
      <c r="C114" s="190" t="s">
        <v>187</v>
      </c>
      <c r="D114" s="170"/>
      <c r="E114" s="171"/>
      <c r="F114" s="172"/>
      <c r="G114" s="172">
        <f>SUMIF(AG115:AG122,"&lt;&gt;NOR",G115:G122)</f>
        <v>0</v>
      </c>
      <c r="H114" s="172"/>
      <c r="I114" s="172">
        <f>SUM(I115:I122)</f>
        <v>0</v>
      </c>
      <c r="J114" s="172"/>
      <c r="K114" s="172">
        <f>SUM(K115:K122)</f>
        <v>0</v>
      </c>
      <c r="L114" s="172"/>
      <c r="M114" s="172">
        <f>SUM(M115:M122)</f>
        <v>0</v>
      </c>
      <c r="N114" s="171"/>
      <c r="O114" s="171">
        <f>SUM(O115:O122)</f>
        <v>7.65</v>
      </c>
      <c r="P114" s="171"/>
      <c r="Q114" s="171">
        <f>SUM(Q115:Q122)</f>
        <v>0</v>
      </c>
      <c r="R114" s="172"/>
      <c r="S114" s="172"/>
      <c r="T114" s="173"/>
      <c r="U114" s="167"/>
      <c r="V114" s="167">
        <f>SUM(V115:V122)</f>
        <v>1042.42</v>
      </c>
      <c r="W114" s="167"/>
      <c r="X114" s="167"/>
      <c r="Y114" s="167"/>
      <c r="AG114" t="s">
        <v>232</v>
      </c>
    </row>
    <row r="115" spans="1:60" ht="20.399999999999999" outlineLevel="1" x14ac:dyDescent="0.25">
      <c r="A115" s="175">
        <v>37</v>
      </c>
      <c r="B115" s="176" t="s">
        <v>370</v>
      </c>
      <c r="C115" s="191" t="s">
        <v>371</v>
      </c>
      <c r="D115" s="177" t="s">
        <v>247</v>
      </c>
      <c r="E115" s="178">
        <v>952.73</v>
      </c>
      <c r="F115" s="179"/>
      <c r="G115" s="180">
        <f>ROUND(E115*F115,2)</f>
        <v>0</v>
      </c>
      <c r="H115" s="179"/>
      <c r="I115" s="180">
        <f>ROUND(E115*H115,2)</f>
        <v>0</v>
      </c>
      <c r="J115" s="179"/>
      <c r="K115" s="180">
        <f>ROUND(E115*J115,2)</f>
        <v>0</v>
      </c>
      <c r="L115" s="180">
        <v>21</v>
      </c>
      <c r="M115" s="180">
        <f>G115*(1+L115/100)</f>
        <v>0</v>
      </c>
      <c r="N115" s="178">
        <v>2.8800000000000002E-3</v>
      </c>
      <c r="O115" s="178">
        <f>ROUND(E115*N115,2)</f>
        <v>2.74</v>
      </c>
      <c r="P115" s="178">
        <v>0</v>
      </c>
      <c r="Q115" s="178">
        <f>ROUND(E115*P115,2)</f>
        <v>0</v>
      </c>
      <c r="R115" s="180" t="s">
        <v>372</v>
      </c>
      <c r="S115" s="180" t="s">
        <v>237</v>
      </c>
      <c r="T115" s="181" t="s">
        <v>237</v>
      </c>
      <c r="U115" s="161">
        <v>0.52</v>
      </c>
      <c r="V115" s="161">
        <f>ROUND(E115*U115,2)</f>
        <v>495.42</v>
      </c>
      <c r="W115" s="161"/>
      <c r="X115" s="161" t="s">
        <v>238</v>
      </c>
      <c r="Y115" s="161" t="s">
        <v>239</v>
      </c>
      <c r="Z115" s="151"/>
      <c r="AA115" s="151"/>
      <c r="AB115" s="151"/>
      <c r="AC115" s="151"/>
      <c r="AD115" s="151"/>
      <c r="AE115" s="151"/>
      <c r="AF115" s="151"/>
      <c r="AG115" s="151" t="s">
        <v>240</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2" x14ac:dyDescent="0.25">
      <c r="A116" s="158"/>
      <c r="B116" s="159"/>
      <c r="C116" s="253" t="s">
        <v>373</v>
      </c>
      <c r="D116" s="254"/>
      <c r="E116" s="254"/>
      <c r="F116" s="254"/>
      <c r="G116" s="254"/>
      <c r="H116" s="161"/>
      <c r="I116" s="161"/>
      <c r="J116" s="161"/>
      <c r="K116" s="161"/>
      <c r="L116" s="161"/>
      <c r="M116" s="161"/>
      <c r="N116" s="160"/>
      <c r="O116" s="160"/>
      <c r="P116" s="160"/>
      <c r="Q116" s="160"/>
      <c r="R116" s="161"/>
      <c r="S116" s="161"/>
      <c r="T116" s="161"/>
      <c r="U116" s="161"/>
      <c r="V116" s="161"/>
      <c r="W116" s="161"/>
      <c r="X116" s="161"/>
      <c r="Y116" s="161"/>
      <c r="Z116" s="151"/>
      <c r="AA116" s="151"/>
      <c r="AB116" s="151"/>
      <c r="AC116" s="151"/>
      <c r="AD116" s="151"/>
      <c r="AE116" s="151"/>
      <c r="AF116" s="151"/>
      <c r="AG116" s="151" t="s">
        <v>253</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2" x14ac:dyDescent="0.25">
      <c r="A117" s="158"/>
      <c r="B117" s="159"/>
      <c r="C117" s="192" t="s">
        <v>374</v>
      </c>
      <c r="D117" s="162"/>
      <c r="E117" s="163">
        <v>952.73</v>
      </c>
      <c r="F117" s="161"/>
      <c r="G117" s="161"/>
      <c r="H117" s="161"/>
      <c r="I117" s="161"/>
      <c r="J117" s="161"/>
      <c r="K117" s="161"/>
      <c r="L117" s="161"/>
      <c r="M117" s="161"/>
      <c r="N117" s="160"/>
      <c r="O117" s="160"/>
      <c r="P117" s="160"/>
      <c r="Q117" s="160"/>
      <c r="R117" s="161"/>
      <c r="S117" s="161"/>
      <c r="T117" s="161"/>
      <c r="U117" s="161"/>
      <c r="V117" s="161"/>
      <c r="W117" s="161"/>
      <c r="X117" s="161"/>
      <c r="Y117" s="161"/>
      <c r="Z117" s="151"/>
      <c r="AA117" s="151"/>
      <c r="AB117" s="151"/>
      <c r="AC117" s="151"/>
      <c r="AD117" s="151"/>
      <c r="AE117" s="151"/>
      <c r="AF117" s="151"/>
      <c r="AG117" s="151" t="s">
        <v>244</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5">
      <c r="A118" s="175">
        <v>38</v>
      </c>
      <c r="B118" s="176" t="s">
        <v>375</v>
      </c>
      <c r="C118" s="191" t="s">
        <v>376</v>
      </c>
      <c r="D118" s="177" t="s">
        <v>247</v>
      </c>
      <c r="E118" s="178">
        <v>952.73</v>
      </c>
      <c r="F118" s="179"/>
      <c r="G118" s="180">
        <f>ROUND(E118*F118,2)</f>
        <v>0</v>
      </c>
      <c r="H118" s="179"/>
      <c r="I118" s="180">
        <f>ROUND(E118*H118,2)</f>
        <v>0</v>
      </c>
      <c r="J118" s="179"/>
      <c r="K118" s="180">
        <f>ROUND(E118*J118,2)</f>
        <v>0</v>
      </c>
      <c r="L118" s="180">
        <v>21</v>
      </c>
      <c r="M118" s="180">
        <f>G118*(1+L118/100)</f>
        <v>0</v>
      </c>
      <c r="N118" s="178">
        <v>5.1500000000000001E-3</v>
      </c>
      <c r="O118" s="178">
        <f>ROUND(E118*N118,2)</f>
        <v>4.91</v>
      </c>
      <c r="P118" s="178">
        <v>0</v>
      </c>
      <c r="Q118" s="178">
        <f>ROUND(E118*P118,2)</f>
        <v>0</v>
      </c>
      <c r="R118" s="180" t="s">
        <v>372</v>
      </c>
      <c r="S118" s="180" t="s">
        <v>237</v>
      </c>
      <c r="T118" s="181" t="s">
        <v>237</v>
      </c>
      <c r="U118" s="161">
        <v>0.55000000000000004</v>
      </c>
      <c r="V118" s="161">
        <f>ROUND(E118*U118,2)</f>
        <v>524</v>
      </c>
      <c r="W118" s="161"/>
      <c r="X118" s="161" t="s">
        <v>238</v>
      </c>
      <c r="Y118" s="161" t="s">
        <v>239</v>
      </c>
      <c r="Z118" s="151"/>
      <c r="AA118" s="151"/>
      <c r="AB118" s="151"/>
      <c r="AC118" s="151"/>
      <c r="AD118" s="151"/>
      <c r="AE118" s="151"/>
      <c r="AF118" s="151"/>
      <c r="AG118" s="151" t="s">
        <v>240</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2" x14ac:dyDescent="0.25">
      <c r="A119" s="158"/>
      <c r="B119" s="159"/>
      <c r="C119" s="253" t="s">
        <v>377</v>
      </c>
      <c r="D119" s="254"/>
      <c r="E119" s="254"/>
      <c r="F119" s="254"/>
      <c r="G119" s="254"/>
      <c r="H119" s="161"/>
      <c r="I119" s="161"/>
      <c r="J119" s="161"/>
      <c r="K119" s="161"/>
      <c r="L119" s="161"/>
      <c r="M119" s="161"/>
      <c r="N119" s="160"/>
      <c r="O119" s="160"/>
      <c r="P119" s="160"/>
      <c r="Q119" s="160"/>
      <c r="R119" s="161"/>
      <c r="S119" s="161"/>
      <c r="T119" s="161"/>
      <c r="U119" s="161"/>
      <c r="V119" s="161"/>
      <c r="W119" s="161"/>
      <c r="X119" s="161"/>
      <c r="Y119" s="161"/>
      <c r="Z119" s="151"/>
      <c r="AA119" s="151"/>
      <c r="AB119" s="151"/>
      <c r="AC119" s="151"/>
      <c r="AD119" s="151"/>
      <c r="AE119" s="151"/>
      <c r="AF119" s="151"/>
      <c r="AG119" s="151" t="s">
        <v>253</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2" x14ac:dyDescent="0.25">
      <c r="A120" s="158"/>
      <c r="B120" s="159"/>
      <c r="C120" s="192" t="s">
        <v>374</v>
      </c>
      <c r="D120" s="162"/>
      <c r="E120" s="163">
        <v>952.73</v>
      </c>
      <c r="F120" s="161"/>
      <c r="G120" s="161"/>
      <c r="H120" s="161"/>
      <c r="I120" s="161"/>
      <c r="J120" s="161"/>
      <c r="K120" s="161"/>
      <c r="L120" s="161"/>
      <c r="M120" s="161"/>
      <c r="N120" s="160"/>
      <c r="O120" s="160"/>
      <c r="P120" s="160"/>
      <c r="Q120" s="160"/>
      <c r="R120" s="161"/>
      <c r="S120" s="161"/>
      <c r="T120" s="161"/>
      <c r="U120" s="161"/>
      <c r="V120" s="161"/>
      <c r="W120" s="161"/>
      <c r="X120" s="161"/>
      <c r="Y120" s="161"/>
      <c r="Z120" s="151"/>
      <c r="AA120" s="151"/>
      <c r="AB120" s="151"/>
      <c r="AC120" s="151"/>
      <c r="AD120" s="151"/>
      <c r="AE120" s="151"/>
      <c r="AF120" s="151"/>
      <c r="AG120" s="151" t="s">
        <v>244</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1" x14ac:dyDescent="0.25">
      <c r="A121" s="175">
        <v>39</v>
      </c>
      <c r="B121" s="176" t="s">
        <v>378</v>
      </c>
      <c r="C121" s="191" t="s">
        <v>379</v>
      </c>
      <c r="D121" s="177" t="s">
        <v>256</v>
      </c>
      <c r="E121" s="178">
        <v>7.6504200000000004</v>
      </c>
      <c r="F121" s="179"/>
      <c r="G121" s="180">
        <f>ROUND(E121*F121,2)</f>
        <v>0</v>
      </c>
      <c r="H121" s="179"/>
      <c r="I121" s="180">
        <f>ROUND(E121*H121,2)</f>
        <v>0</v>
      </c>
      <c r="J121" s="179"/>
      <c r="K121" s="180">
        <f>ROUND(E121*J121,2)</f>
        <v>0</v>
      </c>
      <c r="L121" s="180">
        <v>21</v>
      </c>
      <c r="M121" s="180">
        <f>G121*(1+L121/100)</f>
        <v>0</v>
      </c>
      <c r="N121" s="178">
        <v>0</v>
      </c>
      <c r="O121" s="178">
        <f>ROUND(E121*N121,2)</f>
        <v>0</v>
      </c>
      <c r="P121" s="178">
        <v>0</v>
      </c>
      <c r="Q121" s="178">
        <f>ROUND(E121*P121,2)</f>
        <v>0</v>
      </c>
      <c r="R121" s="180" t="s">
        <v>372</v>
      </c>
      <c r="S121" s="180" t="s">
        <v>237</v>
      </c>
      <c r="T121" s="181" t="s">
        <v>237</v>
      </c>
      <c r="U121" s="161">
        <v>3.0059999999999998</v>
      </c>
      <c r="V121" s="161">
        <f>ROUND(E121*U121,2)</f>
        <v>23</v>
      </c>
      <c r="W121" s="161"/>
      <c r="X121" s="161" t="s">
        <v>353</v>
      </c>
      <c r="Y121" s="161" t="s">
        <v>239</v>
      </c>
      <c r="Z121" s="151"/>
      <c r="AA121" s="151"/>
      <c r="AB121" s="151"/>
      <c r="AC121" s="151"/>
      <c r="AD121" s="151"/>
      <c r="AE121" s="151"/>
      <c r="AF121" s="151"/>
      <c r="AG121" s="151" t="s">
        <v>354</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2" x14ac:dyDescent="0.25">
      <c r="A122" s="158"/>
      <c r="B122" s="159"/>
      <c r="C122" s="255" t="s">
        <v>369</v>
      </c>
      <c r="D122" s="256"/>
      <c r="E122" s="256"/>
      <c r="F122" s="256"/>
      <c r="G122" s="256"/>
      <c r="H122" s="161"/>
      <c r="I122" s="161"/>
      <c r="J122" s="161"/>
      <c r="K122" s="161"/>
      <c r="L122" s="161"/>
      <c r="M122" s="161"/>
      <c r="N122" s="160"/>
      <c r="O122" s="160"/>
      <c r="P122" s="160"/>
      <c r="Q122" s="160"/>
      <c r="R122" s="161"/>
      <c r="S122" s="161"/>
      <c r="T122" s="161"/>
      <c r="U122" s="161"/>
      <c r="V122" s="161"/>
      <c r="W122" s="161"/>
      <c r="X122" s="161"/>
      <c r="Y122" s="161"/>
      <c r="Z122" s="151"/>
      <c r="AA122" s="151"/>
      <c r="AB122" s="151"/>
      <c r="AC122" s="151"/>
      <c r="AD122" s="151"/>
      <c r="AE122" s="151"/>
      <c r="AF122" s="151"/>
      <c r="AG122" s="151" t="s">
        <v>242</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x14ac:dyDescent="0.25">
      <c r="A123" s="168" t="s">
        <v>231</v>
      </c>
      <c r="B123" s="169" t="s">
        <v>188</v>
      </c>
      <c r="C123" s="190" t="s">
        <v>189</v>
      </c>
      <c r="D123" s="170"/>
      <c r="E123" s="171"/>
      <c r="F123" s="172"/>
      <c r="G123" s="172">
        <f>SUMIF(AG124:AG133,"&lt;&gt;NOR",G124:G133)</f>
        <v>0</v>
      </c>
      <c r="H123" s="172"/>
      <c r="I123" s="172">
        <f>SUM(I124:I133)</f>
        <v>0</v>
      </c>
      <c r="J123" s="172"/>
      <c r="K123" s="172">
        <f>SUM(K124:K133)</f>
        <v>0</v>
      </c>
      <c r="L123" s="172"/>
      <c r="M123" s="172">
        <f>SUM(M124:M133)</f>
        <v>0</v>
      </c>
      <c r="N123" s="171"/>
      <c r="O123" s="171">
        <f>SUM(O124:O133)</f>
        <v>1.24</v>
      </c>
      <c r="P123" s="171"/>
      <c r="Q123" s="171">
        <f>SUM(Q124:Q133)</f>
        <v>0</v>
      </c>
      <c r="R123" s="172"/>
      <c r="S123" s="172"/>
      <c r="T123" s="173"/>
      <c r="U123" s="167"/>
      <c r="V123" s="167">
        <f>SUM(V124:V133)</f>
        <v>58.849999999999994</v>
      </c>
      <c r="W123" s="167"/>
      <c r="X123" s="167"/>
      <c r="Y123" s="167"/>
      <c r="AG123" t="s">
        <v>232</v>
      </c>
    </row>
    <row r="124" spans="1:60" ht="20.399999999999999" outlineLevel="1" x14ac:dyDescent="0.25">
      <c r="A124" s="175">
        <v>40</v>
      </c>
      <c r="B124" s="176" t="s">
        <v>380</v>
      </c>
      <c r="C124" s="191" t="s">
        <v>381</v>
      </c>
      <c r="D124" s="177" t="s">
        <v>247</v>
      </c>
      <c r="E124" s="178">
        <v>54.76</v>
      </c>
      <c r="F124" s="179"/>
      <c r="G124" s="180">
        <f>ROUND(E124*F124,2)</f>
        <v>0</v>
      </c>
      <c r="H124" s="179"/>
      <c r="I124" s="180">
        <f>ROUND(E124*H124,2)</f>
        <v>0</v>
      </c>
      <c r="J124" s="179"/>
      <c r="K124" s="180">
        <f>ROUND(E124*J124,2)</f>
        <v>0</v>
      </c>
      <c r="L124" s="180">
        <v>21</v>
      </c>
      <c r="M124" s="180">
        <f>G124*(1+L124/100)</f>
        <v>0</v>
      </c>
      <c r="N124" s="178">
        <v>0</v>
      </c>
      <c r="O124" s="178">
        <f>ROUND(E124*N124,2)</f>
        <v>0</v>
      </c>
      <c r="P124" s="178">
        <v>0</v>
      </c>
      <c r="Q124" s="178">
        <f>ROUND(E124*P124,2)</f>
        <v>0</v>
      </c>
      <c r="R124" s="180" t="s">
        <v>382</v>
      </c>
      <c r="S124" s="180" t="s">
        <v>237</v>
      </c>
      <c r="T124" s="181" t="s">
        <v>237</v>
      </c>
      <c r="U124" s="161">
        <v>1.6E-2</v>
      </c>
      <c r="V124" s="161">
        <f>ROUND(E124*U124,2)</f>
        <v>0.88</v>
      </c>
      <c r="W124" s="161"/>
      <c r="X124" s="161" t="s">
        <v>238</v>
      </c>
      <c r="Y124" s="161" t="s">
        <v>239</v>
      </c>
      <c r="Z124" s="151"/>
      <c r="AA124" s="151"/>
      <c r="AB124" s="151"/>
      <c r="AC124" s="151"/>
      <c r="AD124" s="151"/>
      <c r="AE124" s="151"/>
      <c r="AF124" s="151"/>
      <c r="AG124" s="151" t="s">
        <v>240</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2" x14ac:dyDescent="0.25">
      <c r="A125" s="158"/>
      <c r="B125" s="159"/>
      <c r="C125" s="192" t="s">
        <v>350</v>
      </c>
      <c r="D125" s="162"/>
      <c r="E125" s="163">
        <v>54.76</v>
      </c>
      <c r="F125" s="161"/>
      <c r="G125" s="161"/>
      <c r="H125" s="161"/>
      <c r="I125" s="161"/>
      <c r="J125" s="161"/>
      <c r="K125" s="161"/>
      <c r="L125" s="161"/>
      <c r="M125" s="161"/>
      <c r="N125" s="160"/>
      <c r="O125" s="160"/>
      <c r="P125" s="160"/>
      <c r="Q125" s="160"/>
      <c r="R125" s="161"/>
      <c r="S125" s="161"/>
      <c r="T125" s="161"/>
      <c r="U125" s="161"/>
      <c r="V125" s="161"/>
      <c r="W125" s="161"/>
      <c r="X125" s="161"/>
      <c r="Y125" s="161"/>
      <c r="Z125" s="151"/>
      <c r="AA125" s="151"/>
      <c r="AB125" s="151"/>
      <c r="AC125" s="151"/>
      <c r="AD125" s="151"/>
      <c r="AE125" s="151"/>
      <c r="AF125" s="151"/>
      <c r="AG125" s="151" t="s">
        <v>244</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5">
      <c r="A126" s="175">
        <v>41</v>
      </c>
      <c r="B126" s="176" t="s">
        <v>383</v>
      </c>
      <c r="C126" s="191" t="s">
        <v>384</v>
      </c>
      <c r="D126" s="177" t="s">
        <v>247</v>
      </c>
      <c r="E126" s="178">
        <v>54.76</v>
      </c>
      <c r="F126" s="179"/>
      <c r="G126" s="180">
        <f>ROUND(E126*F126,2)</f>
        <v>0</v>
      </c>
      <c r="H126" s="179"/>
      <c r="I126" s="180">
        <f>ROUND(E126*H126,2)</f>
        <v>0</v>
      </c>
      <c r="J126" s="179"/>
      <c r="K126" s="180">
        <f>ROUND(E126*J126,2)</f>
        <v>0</v>
      </c>
      <c r="L126" s="180">
        <v>21</v>
      </c>
      <c r="M126" s="180">
        <f>G126*(1+L126/100)</f>
        <v>0</v>
      </c>
      <c r="N126" s="178">
        <v>2.1000000000000001E-4</v>
      </c>
      <c r="O126" s="178">
        <f>ROUND(E126*N126,2)</f>
        <v>0.01</v>
      </c>
      <c r="P126" s="178">
        <v>0</v>
      </c>
      <c r="Q126" s="178">
        <f>ROUND(E126*P126,2)</f>
        <v>0</v>
      </c>
      <c r="R126" s="180" t="s">
        <v>382</v>
      </c>
      <c r="S126" s="180" t="s">
        <v>237</v>
      </c>
      <c r="T126" s="181" t="s">
        <v>237</v>
      </c>
      <c r="U126" s="161">
        <v>0.05</v>
      </c>
      <c r="V126" s="161">
        <f>ROUND(E126*U126,2)</f>
        <v>2.74</v>
      </c>
      <c r="W126" s="161"/>
      <c r="X126" s="161" t="s">
        <v>238</v>
      </c>
      <c r="Y126" s="161" t="s">
        <v>239</v>
      </c>
      <c r="Z126" s="151"/>
      <c r="AA126" s="151"/>
      <c r="AB126" s="151"/>
      <c r="AC126" s="151"/>
      <c r="AD126" s="151"/>
      <c r="AE126" s="151"/>
      <c r="AF126" s="151"/>
      <c r="AG126" s="151" t="s">
        <v>240</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2" x14ac:dyDescent="0.25">
      <c r="A127" s="158"/>
      <c r="B127" s="159"/>
      <c r="C127" s="192" t="s">
        <v>350</v>
      </c>
      <c r="D127" s="162"/>
      <c r="E127" s="163">
        <v>54.76</v>
      </c>
      <c r="F127" s="161"/>
      <c r="G127" s="161"/>
      <c r="H127" s="161"/>
      <c r="I127" s="161"/>
      <c r="J127" s="161"/>
      <c r="K127" s="161"/>
      <c r="L127" s="161"/>
      <c r="M127" s="161"/>
      <c r="N127" s="160"/>
      <c r="O127" s="160"/>
      <c r="P127" s="160"/>
      <c r="Q127" s="160"/>
      <c r="R127" s="161"/>
      <c r="S127" s="161"/>
      <c r="T127" s="161"/>
      <c r="U127" s="161"/>
      <c r="V127" s="161"/>
      <c r="W127" s="161"/>
      <c r="X127" s="161"/>
      <c r="Y127" s="161"/>
      <c r="Z127" s="151"/>
      <c r="AA127" s="151"/>
      <c r="AB127" s="151"/>
      <c r="AC127" s="151"/>
      <c r="AD127" s="151"/>
      <c r="AE127" s="151"/>
      <c r="AF127" s="151"/>
      <c r="AG127" s="151" t="s">
        <v>244</v>
      </c>
      <c r="AH127" s="151">
        <v>0</v>
      </c>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ht="20.399999999999999" outlineLevel="1" x14ac:dyDescent="0.25">
      <c r="A128" s="175">
        <v>42</v>
      </c>
      <c r="B128" s="176" t="s">
        <v>385</v>
      </c>
      <c r="C128" s="191" t="s">
        <v>386</v>
      </c>
      <c r="D128" s="177" t="s">
        <v>247</v>
      </c>
      <c r="E128" s="178">
        <v>54.76</v>
      </c>
      <c r="F128" s="179"/>
      <c r="G128" s="180">
        <f>ROUND(E128*F128,2)</f>
        <v>0</v>
      </c>
      <c r="H128" s="179"/>
      <c r="I128" s="180">
        <f>ROUND(E128*H128,2)</f>
        <v>0</v>
      </c>
      <c r="J128" s="179"/>
      <c r="K128" s="180">
        <f>ROUND(E128*J128,2)</f>
        <v>0</v>
      </c>
      <c r="L128" s="180">
        <v>21</v>
      </c>
      <c r="M128" s="180">
        <f>G128*(1+L128/100)</f>
        <v>0</v>
      </c>
      <c r="N128" s="178">
        <v>3.2599999999999999E-3</v>
      </c>
      <c r="O128" s="178">
        <f>ROUND(E128*N128,2)</f>
        <v>0.18</v>
      </c>
      <c r="P128" s="178">
        <v>0</v>
      </c>
      <c r="Q128" s="178">
        <f>ROUND(E128*P128,2)</f>
        <v>0</v>
      </c>
      <c r="R128" s="180" t="s">
        <v>382</v>
      </c>
      <c r="S128" s="180" t="s">
        <v>237</v>
      </c>
      <c r="T128" s="181" t="s">
        <v>237</v>
      </c>
      <c r="U128" s="161">
        <v>0.98</v>
      </c>
      <c r="V128" s="161">
        <f>ROUND(E128*U128,2)</f>
        <v>53.66</v>
      </c>
      <c r="W128" s="161"/>
      <c r="X128" s="161" t="s">
        <v>238</v>
      </c>
      <c r="Y128" s="161" t="s">
        <v>239</v>
      </c>
      <c r="Z128" s="151"/>
      <c r="AA128" s="151"/>
      <c r="AB128" s="151"/>
      <c r="AC128" s="151"/>
      <c r="AD128" s="151"/>
      <c r="AE128" s="151"/>
      <c r="AF128" s="151"/>
      <c r="AG128" s="151" t="s">
        <v>240</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2" x14ac:dyDescent="0.25">
      <c r="A129" s="158"/>
      <c r="B129" s="159"/>
      <c r="C129" s="192" t="s">
        <v>350</v>
      </c>
      <c r="D129" s="162"/>
      <c r="E129" s="163">
        <v>54.76</v>
      </c>
      <c r="F129" s="161"/>
      <c r="G129" s="161"/>
      <c r="H129" s="161"/>
      <c r="I129" s="161"/>
      <c r="J129" s="161"/>
      <c r="K129" s="161"/>
      <c r="L129" s="161"/>
      <c r="M129" s="161"/>
      <c r="N129" s="160"/>
      <c r="O129" s="160"/>
      <c r="P129" s="160"/>
      <c r="Q129" s="160"/>
      <c r="R129" s="161"/>
      <c r="S129" s="161"/>
      <c r="T129" s="161"/>
      <c r="U129" s="161"/>
      <c r="V129" s="161"/>
      <c r="W129" s="161"/>
      <c r="X129" s="161"/>
      <c r="Y129" s="161"/>
      <c r="Z129" s="151"/>
      <c r="AA129" s="151"/>
      <c r="AB129" s="151"/>
      <c r="AC129" s="151"/>
      <c r="AD129" s="151"/>
      <c r="AE129" s="151"/>
      <c r="AF129" s="151"/>
      <c r="AG129" s="151" t="s">
        <v>244</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ht="20.399999999999999" outlineLevel="1" x14ac:dyDescent="0.25">
      <c r="A130" s="175">
        <v>43</v>
      </c>
      <c r="B130" s="176" t="s">
        <v>387</v>
      </c>
      <c r="C130" s="191" t="s">
        <v>388</v>
      </c>
      <c r="D130" s="177" t="s">
        <v>247</v>
      </c>
      <c r="E130" s="178">
        <v>54.76</v>
      </c>
      <c r="F130" s="179"/>
      <c r="G130" s="180">
        <f>ROUND(E130*F130,2)</f>
        <v>0</v>
      </c>
      <c r="H130" s="179"/>
      <c r="I130" s="180">
        <f>ROUND(E130*H130,2)</f>
        <v>0</v>
      </c>
      <c r="J130" s="179"/>
      <c r="K130" s="180">
        <f>ROUND(E130*J130,2)</f>
        <v>0</v>
      </c>
      <c r="L130" s="180">
        <v>21</v>
      </c>
      <c r="M130" s="180">
        <f>G130*(1+L130/100)</f>
        <v>0</v>
      </c>
      <c r="N130" s="178">
        <v>1.9199999999999998E-2</v>
      </c>
      <c r="O130" s="178">
        <f>ROUND(E130*N130,2)</f>
        <v>1.05</v>
      </c>
      <c r="P130" s="178">
        <v>0</v>
      </c>
      <c r="Q130" s="178">
        <f>ROUND(E130*P130,2)</f>
        <v>0</v>
      </c>
      <c r="R130" s="180" t="s">
        <v>363</v>
      </c>
      <c r="S130" s="180" t="s">
        <v>237</v>
      </c>
      <c r="T130" s="181" t="s">
        <v>237</v>
      </c>
      <c r="U130" s="161">
        <v>0</v>
      </c>
      <c r="V130" s="161">
        <f>ROUND(E130*U130,2)</f>
        <v>0</v>
      </c>
      <c r="W130" s="161"/>
      <c r="X130" s="161" t="s">
        <v>364</v>
      </c>
      <c r="Y130" s="161" t="s">
        <v>239</v>
      </c>
      <c r="Z130" s="151"/>
      <c r="AA130" s="151"/>
      <c r="AB130" s="151"/>
      <c r="AC130" s="151"/>
      <c r="AD130" s="151"/>
      <c r="AE130" s="151"/>
      <c r="AF130" s="151"/>
      <c r="AG130" s="151" t="s">
        <v>365</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2" x14ac:dyDescent="0.25">
      <c r="A131" s="158"/>
      <c r="B131" s="159"/>
      <c r="C131" s="192" t="s">
        <v>350</v>
      </c>
      <c r="D131" s="162"/>
      <c r="E131" s="163">
        <v>54.76</v>
      </c>
      <c r="F131" s="161"/>
      <c r="G131" s="161"/>
      <c r="H131" s="161"/>
      <c r="I131" s="161"/>
      <c r="J131" s="161"/>
      <c r="K131" s="161"/>
      <c r="L131" s="161"/>
      <c r="M131" s="161"/>
      <c r="N131" s="160"/>
      <c r="O131" s="160"/>
      <c r="P131" s="160"/>
      <c r="Q131" s="160"/>
      <c r="R131" s="161"/>
      <c r="S131" s="161"/>
      <c r="T131" s="161"/>
      <c r="U131" s="161"/>
      <c r="V131" s="161"/>
      <c r="W131" s="161"/>
      <c r="X131" s="161"/>
      <c r="Y131" s="161"/>
      <c r="Z131" s="151"/>
      <c r="AA131" s="151"/>
      <c r="AB131" s="151"/>
      <c r="AC131" s="151"/>
      <c r="AD131" s="151"/>
      <c r="AE131" s="151"/>
      <c r="AF131" s="151"/>
      <c r="AG131" s="151" t="s">
        <v>244</v>
      </c>
      <c r="AH131" s="151">
        <v>0</v>
      </c>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5">
      <c r="A132" s="175">
        <v>44</v>
      </c>
      <c r="B132" s="176" t="s">
        <v>389</v>
      </c>
      <c r="C132" s="191" t="s">
        <v>390</v>
      </c>
      <c r="D132" s="177" t="s">
        <v>256</v>
      </c>
      <c r="E132" s="178">
        <v>1.2414099999999999</v>
      </c>
      <c r="F132" s="179"/>
      <c r="G132" s="180">
        <f>ROUND(E132*F132,2)</f>
        <v>0</v>
      </c>
      <c r="H132" s="179"/>
      <c r="I132" s="180">
        <f>ROUND(E132*H132,2)</f>
        <v>0</v>
      </c>
      <c r="J132" s="179"/>
      <c r="K132" s="180">
        <f>ROUND(E132*J132,2)</f>
        <v>0</v>
      </c>
      <c r="L132" s="180">
        <v>21</v>
      </c>
      <c r="M132" s="180">
        <f>G132*(1+L132/100)</f>
        <v>0</v>
      </c>
      <c r="N132" s="178">
        <v>0</v>
      </c>
      <c r="O132" s="178">
        <f>ROUND(E132*N132,2)</f>
        <v>0</v>
      </c>
      <c r="P132" s="178">
        <v>0</v>
      </c>
      <c r="Q132" s="178">
        <f>ROUND(E132*P132,2)</f>
        <v>0</v>
      </c>
      <c r="R132" s="180" t="s">
        <v>382</v>
      </c>
      <c r="S132" s="180" t="s">
        <v>237</v>
      </c>
      <c r="T132" s="181" t="s">
        <v>237</v>
      </c>
      <c r="U132" s="161">
        <v>1.2649999999999999</v>
      </c>
      <c r="V132" s="161">
        <f>ROUND(E132*U132,2)</f>
        <v>1.57</v>
      </c>
      <c r="W132" s="161"/>
      <c r="X132" s="161" t="s">
        <v>353</v>
      </c>
      <c r="Y132" s="161" t="s">
        <v>239</v>
      </c>
      <c r="Z132" s="151"/>
      <c r="AA132" s="151"/>
      <c r="AB132" s="151"/>
      <c r="AC132" s="151"/>
      <c r="AD132" s="151"/>
      <c r="AE132" s="151"/>
      <c r="AF132" s="151"/>
      <c r="AG132" s="151" t="s">
        <v>354</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2" x14ac:dyDescent="0.25">
      <c r="A133" s="158"/>
      <c r="B133" s="159"/>
      <c r="C133" s="255" t="s">
        <v>369</v>
      </c>
      <c r="D133" s="256"/>
      <c r="E133" s="256"/>
      <c r="F133" s="256"/>
      <c r="G133" s="256"/>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242</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x14ac:dyDescent="0.25">
      <c r="A134" s="168" t="s">
        <v>231</v>
      </c>
      <c r="B134" s="169" t="s">
        <v>190</v>
      </c>
      <c r="C134" s="190" t="s">
        <v>191</v>
      </c>
      <c r="D134" s="170"/>
      <c r="E134" s="171"/>
      <c r="F134" s="172"/>
      <c r="G134" s="172">
        <f>SUMIF(AG135:AG139,"&lt;&gt;NOR",G135:G139)</f>
        <v>0</v>
      </c>
      <c r="H134" s="172"/>
      <c r="I134" s="172">
        <f>SUM(I135:I139)</f>
        <v>0</v>
      </c>
      <c r="J134" s="172"/>
      <c r="K134" s="172">
        <f>SUM(K135:K139)</f>
        <v>0</v>
      </c>
      <c r="L134" s="172"/>
      <c r="M134" s="172">
        <f>SUM(M135:M139)</f>
        <v>0</v>
      </c>
      <c r="N134" s="171"/>
      <c r="O134" s="171">
        <f>SUM(O135:O139)</f>
        <v>2.19</v>
      </c>
      <c r="P134" s="171"/>
      <c r="Q134" s="171">
        <f>SUM(Q135:Q139)</f>
        <v>0</v>
      </c>
      <c r="R134" s="172"/>
      <c r="S134" s="172"/>
      <c r="T134" s="173"/>
      <c r="U134" s="167"/>
      <c r="V134" s="167">
        <f>SUM(V135:V139)</f>
        <v>242.85</v>
      </c>
      <c r="W134" s="167"/>
      <c r="X134" s="167"/>
      <c r="Y134" s="167"/>
      <c r="AG134" t="s">
        <v>232</v>
      </c>
    </row>
    <row r="135" spans="1:60" ht="20.399999999999999" outlineLevel="1" x14ac:dyDescent="0.25">
      <c r="A135" s="175">
        <v>45</v>
      </c>
      <c r="B135" s="176" t="s">
        <v>391</v>
      </c>
      <c r="C135" s="191" t="s">
        <v>392</v>
      </c>
      <c r="D135" s="177" t="s">
        <v>247</v>
      </c>
      <c r="E135" s="178">
        <v>632.73</v>
      </c>
      <c r="F135" s="179"/>
      <c r="G135" s="180">
        <f>ROUND(E135*F135,2)</f>
        <v>0</v>
      </c>
      <c r="H135" s="179"/>
      <c r="I135" s="180">
        <f>ROUND(E135*H135,2)</f>
        <v>0</v>
      </c>
      <c r="J135" s="179"/>
      <c r="K135" s="180">
        <f>ROUND(E135*J135,2)</f>
        <v>0</v>
      </c>
      <c r="L135" s="180">
        <v>21</v>
      </c>
      <c r="M135" s="180">
        <f>G135*(1+L135/100)</f>
        <v>0</v>
      </c>
      <c r="N135" s="178">
        <v>3.46E-3</v>
      </c>
      <c r="O135" s="178">
        <f>ROUND(E135*N135,2)</f>
        <v>2.19</v>
      </c>
      <c r="P135" s="178">
        <v>0</v>
      </c>
      <c r="Q135" s="178">
        <f>ROUND(E135*P135,2)</f>
        <v>0</v>
      </c>
      <c r="R135" s="180" t="s">
        <v>393</v>
      </c>
      <c r="S135" s="180" t="s">
        <v>237</v>
      </c>
      <c r="T135" s="181" t="s">
        <v>237</v>
      </c>
      <c r="U135" s="161">
        <v>0.38</v>
      </c>
      <c r="V135" s="161">
        <f>ROUND(E135*U135,2)</f>
        <v>240.44</v>
      </c>
      <c r="W135" s="161"/>
      <c r="X135" s="161" t="s">
        <v>238</v>
      </c>
      <c r="Y135" s="161" t="s">
        <v>239</v>
      </c>
      <c r="Z135" s="151"/>
      <c r="AA135" s="151"/>
      <c r="AB135" s="151"/>
      <c r="AC135" s="151"/>
      <c r="AD135" s="151"/>
      <c r="AE135" s="151"/>
      <c r="AF135" s="151"/>
      <c r="AG135" s="151" t="s">
        <v>240</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2" x14ac:dyDescent="0.25">
      <c r="A136" s="158"/>
      <c r="B136" s="159"/>
      <c r="C136" s="192" t="s">
        <v>305</v>
      </c>
      <c r="D136" s="162"/>
      <c r="E136" s="163">
        <v>526.41</v>
      </c>
      <c r="F136" s="161"/>
      <c r="G136" s="161"/>
      <c r="H136" s="161"/>
      <c r="I136" s="161"/>
      <c r="J136" s="161"/>
      <c r="K136" s="161"/>
      <c r="L136" s="161"/>
      <c r="M136" s="161"/>
      <c r="N136" s="160"/>
      <c r="O136" s="160"/>
      <c r="P136" s="160"/>
      <c r="Q136" s="160"/>
      <c r="R136" s="161"/>
      <c r="S136" s="161"/>
      <c r="T136" s="161"/>
      <c r="U136" s="161"/>
      <c r="V136" s="161"/>
      <c r="W136" s="161"/>
      <c r="X136" s="161"/>
      <c r="Y136" s="161"/>
      <c r="Z136" s="151"/>
      <c r="AA136" s="151"/>
      <c r="AB136" s="151"/>
      <c r="AC136" s="151"/>
      <c r="AD136" s="151"/>
      <c r="AE136" s="151"/>
      <c r="AF136" s="151"/>
      <c r="AG136" s="151" t="s">
        <v>244</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3" x14ac:dyDescent="0.25">
      <c r="A137" s="158"/>
      <c r="B137" s="159"/>
      <c r="C137" s="192" t="s">
        <v>306</v>
      </c>
      <c r="D137" s="162"/>
      <c r="E137" s="163">
        <v>106.32</v>
      </c>
      <c r="F137" s="161"/>
      <c r="G137" s="161"/>
      <c r="H137" s="161"/>
      <c r="I137" s="161"/>
      <c r="J137" s="161"/>
      <c r="K137" s="161"/>
      <c r="L137" s="161"/>
      <c r="M137" s="161"/>
      <c r="N137" s="160"/>
      <c r="O137" s="160"/>
      <c r="P137" s="160"/>
      <c r="Q137" s="160"/>
      <c r="R137" s="161"/>
      <c r="S137" s="161"/>
      <c r="T137" s="161"/>
      <c r="U137" s="161"/>
      <c r="V137" s="161"/>
      <c r="W137" s="161"/>
      <c r="X137" s="161"/>
      <c r="Y137" s="161"/>
      <c r="Z137" s="151"/>
      <c r="AA137" s="151"/>
      <c r="AB137" s="151"/>
      <c r="AC137" s="151"/>
      <c r="AD137" s="151"/>
      <c r="AE137" s="151"/>
      <c r="AF137" s="151"/>
      <c r="AG137" s="151" t="s">
        <v>244</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5">
      <c r="A138" s="175">
        <v>46</v>
      </c>
      <c r="B138" s="176" t="s">
        <v>394</v>
      </c>
      <c r="C138" s="191" t="s">
        <v>395</v>
      </c>
      <c r="D138" s="177" t="s">
        <v>256</v>
      </c>
      <c r="E138" s="178">
        <v>2.1892499999999999</v>
      </c>
      <c r="F138" s="179"/>
      <c r="G138" s="180">
        <f>ROUND(E138*F138,2)</f>
        <v>0</v>
      </c>
      <c r="H138" s="179"/>
      <c r="I138" s="180">
        <f>ROUND(E138*H138,2)</f>
        <v>0</v>
      </c>
      <c r="J138" s="179"/>
      <c r="K138" s="180">
        <f>ROUND(E138*J138,2)</f>
        <v>0</v>
      </c>
      <c r="L138" s="180">
        <v>21</v>
      </c>
      <c r="M138" s="180">
        <f>G138*(1+L138/100)</f>
        <v>0</v>
      </c>
      <c r="N138" s="178">
        <v>0</v>
      </c>
      <c r="O138" s="178">
        <f>ROUND(E138*N138,2)</f>
        <v>0</v>
      </c>
      <c r="P138" s="178">
        <v>0</v>
      </c>
      <c r="Q138" s="178">
        <f>ROUND(E138*P138,2)</f>
        <v>0</v>
      </c>
      <c r="R138" s="180" t="s">
        <v>393</v>
      </c>
      <c r="S138" s="180" t="s">
        <v>237</v>
      </c>
      <c r="T138" s="181" t="s">
        <v>237</v>
      </c>
      <c r="U138" s="161">
        <v>1.1000000000000001</v>
      </c>
      <c r="V138" s="161">
        <f>ROUND(E138*U138,2)</f>
        <v>2.41</v>
      </c>
      <c r="W138" s="161"/>
      <c r="X138" s="161" t="s">
        <v>353</v>
      </c>
      <c r="Y138" s="161" t="s">
        <v>239</v>
      </c>
      <c r="Z138" s="151"/>
      <c r="AA138" s="151"/>
      <c r="AB138" s="151"/>
      <c r="AC138" s="151"/>
      <c r="AD138" s="151"/>
      <c r="AE138" s="151"/>
      <c r="AF138" s="151"/>
      <c r="AG138" s="151" t="s">
        <v>354</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2" x14ac:dyDescent="0.25">
      <c r="A139" s="158"/>
      <c r="B139" s="159"/>
      <c r="C139" s="255" t="s">
        <v>396</v>
      </c>
      <c r="D139" s="256"/>
      <c r="E139" s="256"/>
      <c r="F139" s="256"/>
      <c r="G139" s="256"/>
      <c r="H139" s="161"/>
      <c r="I139" s="161"/>
      <c r="J139" s="161"/>
      <c r="K139" s="161"/>
      <c r="L139" s="161"/>
      <c r="M139" s="161"/>
      <c r="N139" s="160"/>
      <c r="O139" s="160"/>
      <c r="P139" s="160"/>
      <c r="Q139" s="160"/>
      <c r="R139" s="161"/>
      <c r="S139" s="161"/>
      <c r="T139" s="161"/>
      <c r="U139" s="161"/>
      <c r="V139" s="161"/>
      <c r="W139" s="161"/>
      <c r="X139" s="161"/>
      <c r="Y139" s="161"/>
      <c r="Z139" s="151"/>
      <c r="AA139" s="151"/>
      <c r="AB139" s="151"/>
      <c r="AC139" s="151"/>
      <c r="AD139" s="151"/>
      <c r="AE139" s="151"/>
      <c r="AF139" s="151"/>
      <c r="AG139" s="151" t="s">
        <v>242</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x14ac:dyDescent="0.25">
      <c r="A140" s="168" t="s">
        <v>231</v>
      </c>
      <c r="B140" s="169" t="s">
        <v>192</v>
      </c>
      <c r="C140" s="190" t="s">
        <v>193</v>
      </c>
      <c r="D140" s="170"/>
      <c r="E140" s="171"/>
      <c r="F140" s="172"/>
      <c r="G140" s="172">
        <f>SUMIF(AG141:AG148,"&lt;&gt;NOR",G141:G148)</f>
        <v>0</v>
      </c>
      <c r="H140" s="172"/>
      <c r="I140" s="172">
        <f>SUM(I141:I148)</f>
        <v>0</v>
      </c>
      <c r="J140" s="172"/>
      <c r="K140" s="172">
        <f>SUM(K141:K148)</f>
        <v>0</v>
      </c>
      <c r="L140" s="172"/>
      <c r="M140" s="172">
        <f>SUM(M141:M148)</f>
        <v>0</v>
      </c>
      <c r="N140" s="171"/>
      <c r="O140" s="171">
        <f>SUM(O141:O148)</f>
        <v>4.1500000000000004</v>
      </c>
      <c r="P140" s="171"/>
      <c r="Q140" s="171">
        <f>SUM(Q141:Q148)</f>
        <v>0</v>
      </c>
      <c r="R140" s="172"/>
      <c r="S140" s="172"/>
      <c r="T140" s="173"/>
      <c r="U140" s="167"/>
      <c r="V140" s="167">
        <f>SUM(V141:V148)</f>
        <v>271.97000000000003</v>
      </c>
      <c r="W140" s="167"/>
      <c r="X140" s="167"/>
      <c r="Y140" s="167"/>
      <c r="AG140" t="s">
        <v>232</v>
      </c>
    </row>
    <row r="141" spans="1:60" outlineLevel="1" x14ac:dyDescent="0.25">
      <c r="A141" s="175">
        <v>47</v>
      </c>
      <c r="B141" s="176" t="s">
        <v>397</v>
      </c>
      <c r="C141" s="191" t="s">
        <v>398</v>
      </c>
      <c r="D141" s="177" t="s">
        <v>247</v>
      </c>
      <c r="E141" s="178">
        <v>238.15</v>
      </c>
      <c r="F141" s="179"/>
      <c r="G141" s="180">
        <f>ROUND(E141*F141,2)</f>
        <v>0</v>
      </c>
      <c r="H141" s="179"/>
      <c r="I141" s="180">
        <f>ROUND(E141*H141,2)</f>
        <v>0</v>
      </c>
      <c r="J141" s="179"/>
      <c r="K141" s="180">
        <f>ROUND(E141*J141,2)</f>
        <v>0</v>
      </c>
      <c r="L141" s="180">
        <v>21</v>
      </c>
      <c r="M141" s="180">
        <f>G141*(1+L141/100)</f>
        <v>0</v>
      </c>
      <c r="N141" s="178">
        <v>1.6000000000000001E-4</v>
      </c>
      <c r="O141" s="178">
        <f>ROUND(E141*N141,2)</f>
        <v>0.04</v>
      </c>
      <c r="P141" s="178">
        <v>0</v>
      </c>
      <c r="Q141" s="178">
        <f>ROUND(E141*P141,2)</f>
        <v>0</v>
      </c>
      <c r="R141" s="180" t="s">
        <v>382</v>
      </c>
      <c r="S141" s="180" t="s">
        <v>237</v>
      </c>
      <c r="T141" s="181" t="s">
        <v>237</v>
      </c>
      <c r="U141" s="161">
        <v>0.05</v>
      </c>
      <c r="V141" s="161">
        <f>ROUND(E141*U141,2)</f>
        <v>11.91</v>
      </c>
      <c r="W141" s="161"/>
      <c r="X141" s="161" t="s">
        <v>238</v>
      </c>
      <c r="Y141" s="161" t="s">
        <v>239</v>
      </c>
      <c r="Z141" s="151"/>
      <c r="AA141" s="151"/>
      <c r="AB141" s="151"/>
      <c r="AC141" s="151"/>
      <c r="AD141" s="151"/>
      <c r="AE141" s="151"/>
      <c r="AF141" s="151"/>
      <c r="AG141" s="151" t="s">
        <v>240</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2" x14ac:dyDescent="0.25">
      <c r="A142" s="158"/>
      <c r="B142" s="159"/>
      <c r="C142" s="253" t="s">
        <v>399</v>
      </c>
      <c r="D142" s="254"/>
      <c r="E142" s="254"/>
      <c r="F142" s="254"/>
      <c r="G142" s="254"/>
      <c r="H142" s="161"/>
      <c r="I142" s="161"/>
      <c r="J142" s="161"/>
      <c r="K142" s="161"/>
      <c r="L142" s="161"/>
      <c r="M142" s="161"/>
      <c r="N142" s="160"/>
      <c r="O142" s="160"/>
      <c r="P142" s="160"/>
      <c r="Q142" s="160"/>
      <c r="R142" s="161"/>
      <c r="S142" s="161"/>
      <c r="T142" s="161"/>
      <c r="U142" s="161"/>
      <c r="V142" s="161"/>
      <c r="W142" s="161"/>
      <c r="X142" s="161"/>
      <c r="Y142" s="161"/>
      <c r="Z142" s="151"/>
      <c r="AA142" s="151"/>
      <c r="AB142" s="151"/>
      <c r="AC142" s="151"/>
      <c r="AD142" s="151"/>
      <c r="AE142" s="151"/>
      <c r="AF142" s="151"/>
      <c r="AG142" s="151" t="s">
        <v>253</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2" x14ac:dyDescent="0.25">
      <c r="A143" s="158"/>
      <c r="B143" s="159"/>
      <c r="C143" s="192" t="s">
        <v>400</v>
      </c>
      <c r="D143" s="162"/>
      <c r="E143" s="163">
        <v>238.15</v>
      </c>
      <c r="F143" s="161"/>
      <c r="G143" s="161"/>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244</v>
      </c>
      <c r="AH143" s="151">
        <v>0</v>
      </c>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ht="20.399999999999999" outlineLevel="1" x14ac:dyDescent="0.25">
      <c r="A144" s="175">
        <v>48</v>
      </c>
      <c r="B144" s="176" t="s">
        <v>401</v>
      </c>
      <c r="C144" s="191" t="s">
        <v>402</v>
      </c>
      <c r="D144" s="177" t="s">
        <v>247</v>
      </c>
      <c r="E144" s="178">
        <v>238.15</v>
      </c>
      <c r="F144" s="179"/>
      <c r="G144" s="180">
        <f>ROUND(E144*F144,2)</f>
        <v>0</v>
      </c>
      <c r="H144" s="179"/>
      <c r="I144" s="180">
        <f>ROUND(E144*H144,2)</f>
        <v>0</v>
      </c>
      <c r="J144" s="179"/>
      <c r="K144" s="180">
        <f>ROUND(E144*J144,2)</f>
        <v>0</v>
      </c>
      <c r="L144" s="180">
        <v>21</v>
      </c>
      <c r="M144" s="180">
        <f>G144*(1+L144/100)</f>
        <v>0</v>
      </c>
      <c r="N144" s="178">
        <v>5.0299999999999997E-3</v>
      </c>
      <c r="O144" s="178">
        <f>ROUND(E144*N144,2)</f>
        <v>1.2</v>
      </c>
      <c r="P144" s="178">
        <v>0</v>
      </c>
      <c r="Q144" s="178">
        <f>ROUND(E144*P144,2)</f>
        <v>0</v>
      </c>
      <c r="R144" s="180" t="s">
        <v>382</v>
      </c>
      <c r="S144" s="180" t="s">
        <v>237</v>
      </c>
      <c r="T144" s="181" t="s">
        <v>237</v>
      </c>
      <c r="U144" s="161">
        <v>1.07</v>
      </c>
      <c r="V144" s="161">
        <f>ROUND(E144*U144,2)</f>
        <v>254.82</v>
      </c>
      <c r="W144" s="161"/>
      <c r="X144" s="161" t="s">
        <v>238</v>
      </c>
      <c r="Y144" s="161" t="s">
        <v>239</v>
      </c>
      <c r="Z144" s="151"/>
      <c r="AA144" s="151"/>
      <c r="AB144" s="151"/>
      <c r="AC144" s="151"/>
      <c r="AD144" s="151"/>
      <c r="AE144" s="151"/>
      <c r="AF144" s="151"/>
      <c r="AG144" s="151" t="s">
        <v>240</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2" x14ac:dyDescent="0.25">
      <c r="A145" s="158"/>
      <c r="B145" s="159"/>
      <c r="C145" s="192" t="s">
        <v>400</v>
      </c>
      <c r="D145" s="162"/>
      <c r="E145" s="163">
        <v>238.15</v>
      </c>
      <c r="F145" s="161"/>
      <c r="G145" s="161"/>
      <c r="H145" s="161"/>
      <c r="I145" s="161"/>
      <c r="J145" s="161"/>
      <c r="K145" s="161"/>
      <c r="L145" s="161"/>
      <c r="M145" s="161"/>
      <c r="N145" s="160"/>
      <c r="O145" s="160"/>
      <c r="P145" s="160"/>
      <c r="Q145" s="160"/>
      <c r="R145" s="161"/>
      <c r="S145" s="161"/>
      <c r="T145" s="161"/>
      <c r="U145" s="161"/>
      <c r="V145" s="161"/>
      <c r="W145" s="161"/>
      <c r="X145" s="161"/>
      <c r="Y145" s="161"/>
      <c r="Z145" s="151"/>
      <c r="AA145" s="151"/>
      <c r="AB145" s="151"/>
      <c r="AC145" s="151"/>
      <c r="AD145" s="151"/>
      <c r="AE145" s="151"/>
      <c r="AF145" s="151"/>
      <c r="AG145" s="151" t="s">
        <v>244</v>
      </c>
      <c r="AH145" s="151">
        <v>0</v>
      </c>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ht="20.399999999999999" outlineLevel="1" x14ac:dyDescent="0.25">
      <c r="A146" s="175">
        <v>49</v>
      </c>
      <c r="B146" s="176" t="s">
        <v>403</v>
      </c>
      <c r="C146" s="191" t="s">
        <v>404</v>
      </c>
      <c r="D146" s="177" t="s">
        <v>247</v>
      </c>
      <c r="E146" s="178">
        <v>238.15</v>
      </c>
      <c r="F146" s="179"/>
      <c r="G146" s="180">
        <f>ROUND(E146*F146,2)</f>
        <v>0</v>
      </c>
      <c r="H146" s="179"/>
      <c r="I146" s="180">
        <f>ROUND(E146*H146,2)</f>
        <v>0</v>
      </c>
      <c r="J146" s="179"/>
      <c r="K146" s="180">
        <f>ROUND(E146*J146,2)</f>
        <v>0</v>
      </c>
      <c r="L146" s="180">
        <v>21</v>
      </c>
      <c r="M146" s="180">
        <f>G146*(1+L146/100)</f>
        <v>0</v>
      </c>
      <c r="N146" s="178">
        <v>1.2200000000000001E-2</v>
      </c>
      <c r="O146" s="178">
        <f>ROUND(E146*N146,2)</f>
        <v>2.91</v>
      </c>
      <c r="P146" s="178">
        <v>0</v>
      </c>
      <c r="Q146" s="178">
        <f>ROUND(E146*P146,2)</f>
        <v>0</v>
      </c>
      <c r="R146" s="180" t="s">
        <v>363</v>
      </c>
      <c r="S146" s="180" t="s">
        <v>237</v>
      </c>
      <c r="T146" s="181" t="s">
        <v>237</v>
      </c>
      <c r="U146" s="161">
        <v>0</v>
      </c>
      <c r="V146" s="161">
        <f>ROUND(E146*U146,2)</f>
        <v>0</v>
      </c>
      <c r="W146" s="161"/>
      <c r="X146" s="161" t="s">
        <v>364</v>
      </c>
      <c r="Y146" s="161" t="s">
        <v>239</v>
      </c>
      <c r="Z146" s="151"/>
      <c r="AA146" s="151"/>
      <c r="AB146" s="151"/>
      <c r="AC146" s="151"/>
      <c r="AD146" s="151"/>
      <c r="AE146" s="151"/>
      <c r="AF146" s="151"/>
      <c r="AG146" s="151" t="s">
        <v>365</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outlineLevel="2" x14ac:dyDescent="0.25">
      <c r="A147" s="158"/>
      <c r="B147" s="159"/>
      <c r="C147" s="192" t="s">
        <v>400</v>
      </c>
      <c r="D147" s="162"/>
      <c r="E147" s="163">
        <v>238.15</v>
      </c>
      <c r="F147" s="161"/>
      <c r="G147" s="161"/>
      <c r="H147" s="161"/>
      <c r="I147" s="161"/>
      <c r="J147" s="161"/>
      <c r="K147" s="161"/>
      <c r="L147" s="161"/>
      <c r="M147" s="161"/>
      <c r="N147" s="160"/>
      <c r="O147" s="160"/>
      <c r="P147" s="160"/>
      <c r="Q147" s="160"/>
      <c r="R147" s="161"/>
      <c r="S147" s="161"/>
      <c r="T147" s="161"/>
      <c r="U147" s="161"/>
      <c r="V147" s="161"/>
      <c r="W147" s="161"/>
      <c r="X147" s="161"/>
      <c r="Y147" s="161"/>
      <c r="Z147" s="151"/>
      <c r="AA147" s="151"/>
      <c r="AB147" s="151"/>
      <c r="AC147" s="151"/>
      <c r="AD147" s="151"/>
      <c r="AE147" s="151"/>
      <c r="AF147" s="151"/>
      <c r="AG147" s="151" t="s">
        <v>244</v>
      </c>
      <c r="AH147" s="151">
        <v>0</v>
      </c>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5">
      <c r="A148" s="183">
        <v>50</v>
      </c>
      <c r="B148" s="184" t="s">
        <v>405</v>
      </c>
      <c r="C148" s="193" t="s">
        <v>406</v>
      </c>
      <c r="D148" s="185" t="s">
        <v>256</v>
      </c>
      <c r="E148" s="186">
        <v>4.1414299999999997</v>
      </c>
      <c r="F148" s="187"/>
      <c r="G148" s="188">
        <f>ROUND(E148*F148,2)</f>
        <v>0</v>
      </c>
      <c r="H148" s="187"/>
      <c r="I148" s="188">
        <f>ROUND(E148*H148,2)</f>
        <v>0</v>
      </c>
      <c r="J148" s="187"/>
      <c r="K148" s="188">
        <f>ROUND(E148*J148,2)</f>
        <v>0</v>
      </c>
      <c r="L148" s="188">
        <v>21</v>
      </c>
      <c r="M148" s="188">
        <f>G148*(1+L148/100)</f>
        <v>0</v>
      </c>
      <c r="N148" s="186">
        <v>0</v>
      </c>
      <c r="O148" s="186">
        <f>ROUND(E148*N148,2)</f>
        <v>0</v>
      </c>
      <c r="P148" s="186">
        <v>0</v>
      </c>
      <c r="Q148" s="186">
        <f>ROUND(E148*P148,2)</f>
        <v>0</v>
      </c>
      <c r="R148" s="188" t="s">
        <v>382</v>
      </c>
      <c r="S148" s="188" t="s">
        <v>237</v>
      </c>
      <c r="T148" s="189" t="s">
        <v>237</v>
      </c>
      <c r="U148" s="161">
        <v>1.2649999999999999</v>
      </c>
      <c r="V148" s="161">
        <f>ROUND(E148*U148,2)</f>
        <v>5.24</v>
      </c>
      <c r="W148" s="161"/>
      <c r="X148" s="161" t="s">
        <v>353</v>
      </c>
      <c r="Y148" s="161" t="s">
        <v>239</v>
      </c>
      <c r="Z148" s="151"/>
      <c r="AA148" s="151"/>
      <c r="AB148" s="151"/>
      <c r="AC148" s="151"/>
      <c r="AD148" s="151"/>
      <c r="AE148" s="151"/>
      <c r="AF148" s="151"/>
      <c r="AG148" s="151" t="s">
        <v>354</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x14ac:dyDescent="0.25">
      <c r="A149" s="168" t="s">
        <v>231</v>
      </c>
      <c r="B149" s="169" t="s">
        <v>194</v>
      </c>
      <c r="C149" s="190" t="s">
        <v>195</v>
      </c>
      <c r="D149" s="170"/>
      <c r="E149" s="171"/>
      <c r="F149" s="172"/>
      <c r="G149" s="172">
        <f>SUMIF(AG150:AG153,"&lt;&gt;NOR",G150:G153)</f>
        <v>0</v>
      </c>
      <c r="H149" s="172"/>
      <c r="I149" s="172">
        <f>SUM(I150:I153)</f>
        <v>0</v>
      </c>
      <c r="J149" s="172"/>
      <c r="K149" s="172">
        <f>SUM(K150:K153)</f>
        <v>0</v>
      </c>
      <c r="L149" s="172"/>
      <c r="M149" s="172">
        <f>SUM(M150:M153)</f>
        <v>0</v>
      </c>
      <c r="N149" s="171"/>
      <c r="O149" s="171">
        <f>SUM(O150:O153)</f>
        <v>0.85</v>
      </c>
      <c r="P149" s="171"/>
      <c r="Q149" s="171">
        <f>SUM(Q150:Q153)</f>
        <v>0</v>
      </c>
      <c r="R149" s="172"/>
      <c r="S149" s="172"/>
      <c r="T149" s="173"/>
      <c r="U149" s="167"/>
      <c r="V149" s="167">
        <f>SUM(V150:V153)</f>
        <v>181.66</v>
      </c>
      <c r="W149" s="167"/>
      <c r="X149" s="167"/>
      <c r="Y149" s="167"/>
      <c r="AG149" t="s">
        <v>232</v>
      </c>
    </row>
    <row r="150" spans="1:60" outlineLevel="1" x14ac:dyDescent="0.25">
      <c r="A150" s="175">
        <v>51</v>
      </c>
      <c r="B150" s="176" t="s">
        <v>407</v>
      </c>
      <c r="C150" s="191" t="s">
        <v>408</v>
      </c>
      <c r="D150" s="177" t="s">
        <v>247</v>
      </c>
      <c r="E150" s="178">
        <v>1351.75</v>
      </c>
      <c r="F150" s="179"/>
      <c r="G150" s="180">
        <f>ROUND(E150*F150,2)</f>
        <v>0</v>
      </c>
      <c r="H150" s="179"/>
      <c r="I150" s="180">
        <f>ROUND(E150*H150,2)</f>
        <v>0</v>
      </c>
      <c r="J150" s="179"/>
      <c r="K150" s="180">
        <f>ROUND(E150*J150,2)</f>
        <v>0</v>
      </c>
      <c r="L150" s="180">
        <v>21</v>
      </c>
      <c r="M150" s="180">
        <f>G150*(1+L150/100)</f>
        <v>0</v>
      </c>
      <c r="N150" s="178">
        <v>1.7000000000000001E-4</v>
      </c>
      <c r="O150" s="178">
        <f>ROUND(E150*N150,2)</f>
        <v>0.23</v>
      </c>
      <c r="P150" s="178">
        <v>0</v>
      </c>
      <c r="Q150" s="178">
        <f>ROUND(E150*P150,2)</f>
        <v>0</v>
      </c>
      <c r="R150" s="180" t="s">
        <v>409</v>
      </c>
      <c r="S150" s="180" t="s">
        <v>237</v>
      </c>
      <c r="T150" s="181" t="s">
        <v>237</v>
      </c>
      <c r="U150" s="161">
        <v>3.2480000000000002E-2</v>
      </c>
      <c r="V150" s="161">
        <f>ROUND(E150*U150,2)</f>
        <v>43.9</v>
      </c>
      <c r="W150" s="161"/>
      <c r="X150" s="161" t="s">
        <v>238</v>
      </c>
      <c r="Y150" s="161" t="s">
        <v>239</v>
      </c>
      <c r="Z150" s="151"/>
      <c r="AA150" s="151"/>
      <c r="AB150" s="151"/>
      <c r="AC150" s="151"/>
      <c r="AD150" s="151"/>
      <c r="AE150" s="151"/>
      <c r="AF150" s="151"/>
      <c r="AG150" s="151" t="s">
        <v>240</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2" x14ac:dyDescent="0.25">
      <c r="A151" s="158"/>
      <c r="B151" s="159"/>
      <c r="C151" s="192" t="s">
        <v>410</v>
      </c>
      <c r="D151" s="162"/>
      <c r="E151" s="163">
        <v>1351.75</v>
      </c>
      <c r="F151" s="161"/>
      <c r="G151" s="161"/>
      <c r="H151" s="161"/>
      <c r="I151" s="161"/>
      <c r="J151" s="161"/>
      <c r="K151" s="161"/>
      <c r="L151" s="161"/>
      <c r="M151" s="161"/>
      <c r="N151" s="160"/>
      <c r="O151" s="160"/>
      <c r="P151" s="160"/>
      <c r="Q151" s="160"/>
      <c r="R151" s="161"/>
      <c r="S151" s="161"/>
      <c r="T151" s="161"/>
      <c r="U151" s="161"/>
      <c r="V151" s="161"/>
      <c r="W151" s="161"/>
      <c r="X151" s="161"/>
      <c r="Y151" s="161"/>
      <c r="Z151" s="151"/>
      <c r="AA151" s="151"/>
      <c r="AB151" s="151"/>
      <c r="AC151" s="151"/>
      <c r="AD151" s="151"/>
      <c r="AE151" s="151"/>
      <c r="AF151" s="151"/>
      <c r="AG151" s="151" t="s">
        <v>244</v>
      </c>
      <c r="AH151" s="151">
        <v>0</v>
      </c>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5">
      <c r="A152" s="175">
        <v>52</v>
      </c>
      <c r="B152" s="176" t="s">
        <v>411</v>
      </c>
      <c r="C152" s="191" t="s">
        <v>412</v>
      </c>
      <c r="D152" s="177" t="s">
        <v>247</v>
      </c>
      <c r="E152" s="178">
        <v>1351.75</v>
      </c>
      <c r="F152" s="179"/>
      <c r="G152" s="180">
        <f>ROUND(E152*F152,2)</f>
        <v>0</v>
      </c>
      <c r="H152" s="179"/>
      <c r="I152" s="180">
        <f>ROUND(E152*H152,2)</f>
        <v>0</v>
      </c>
      <c r="J152" s="179"/>
      <c r="K152" s="180">
        <f>ROUND(E152*J152,2)</f>
        <v>0</v>
      </c>
      <c r="L152" s="180">
        <v>21</v>
      </c>
      <c r="M152" s="180">
        <f>G152*(1+L152/100)</f>
        <v>0</v>
      </c>
      <c r="N152" s="178">
        <v>4.6000000000000001E-4</v>
      </c>
      <c r="O152" s="178">
        <f>ROUND(E152*N152,2)</f>
        <v>0.62</v>
      </c>
      <c r="P152" s="178">
        <v>0</v>
      </c>
      <c r="Q152" s="178">
        <f>ROUND(E152*P152,2)</f>
        <v>0</v>
      </c>
      <c r="R152" s="180" t="s">
        <v>409</v>
      </c>
      <c r="S152" s="180" t="s">
        <v>237</v>
      </c>
      <c r="T152" s="181" t="s">
        <v>237</v>
      </c>
      <c r="U152" s="161">
        <v>0.10191</v>
      </c>
      <c r="V152" s="161">
        <f>ROUND(E152*U152,2)</f>
        <v>137.76</v>
      </c>
      <c r="W152" s="161"/>
      <c r="X152" s="161" t="s">
        <v>238</v>
      </c>
      <c r="Y152" s="161" t="s">
        <v>239</v>
      </c>
      <c r="Z152" s="151"/>
      <c r="AA152" s="151"/>
      <c r="AB152" s="151"/>
      <c r="AC152" s="151"/>
      <c r="AD152" s="151"/>
      <c r="AE152" s="151"/>
      <c r="AF152" s="151"/>
      <c r="AG152" s="151" t="s">
        <v>240</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2" x14ac:dyDescent="0.25">
      <c r="A153" s="158"/>
      <c r="B153" s="159"/>
      <c r="C153" s="192" t="s">
        <v>410</v>
      </c>
      <c r="D153" s="162"/>
      <c r="E153" s="163">
        <v>1351.75</v>
      </c>
      <c r="F153" s="161"/>
      <c r="G153" s="161"/>
      <c r="H153" s="161"/>
      <c r="I153" s="161"/>
      <c r="J153" s="161"/>
      <c r="K153" s="161"/>
      <c r="L153" s="161"/>
      <c r="M153" s="161"/>
      <c r="N153" s="160"/>
      <c r="O153" s="160"/>
      <c r="P153" s="160"/>
      <c r="Q153" s="160"/>
      <c r="R153" s="161"/>
      <c r="S153" s="161"/>
      <c r="T153" s="161"/>
      <c r="U153" s="161"/>
      <c r="V153" s="161"/>
      <c r="W153" s="161"/>
      <c r="X153" s="161"/>
      <c r="Y153" s="161"/>
      <c r="Z153" s="151"/>
      <c r="AA153" s="151"/>
      <c r="AB153" s="151"/>
      <c r="AC153" s="151"/>
      <c r="AD153" s="151"/>
      <c r="AE153" s="151"/>
      <c r="AF153" s="151"/>
      <c r="AG153" s="151" t="s">
        <v>244</v>
      </c>
      <c r="AH153" s="151">
        <v>0</v>
      </c>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x14ac:dyDescent="0.25">
      <c r="A154" s="168" t="s">
        <v>231</v>
      </c>
      <c r="B154" s="169" t="s">
        <v>199</v>
      </c>
      <c r="C154" s="190" t="s">
        <v>27</v>
      </c>
      <c r="D154" s="170"/>
      <c r="E154" s="171"/>
      <c r="F154" s="172"/>
      <c r="G154" s="172">
        <f>SUMIF(AG155:AG169,"&lt;&gt;NOR",G155:G169)</f>
        <v>0</v>
      </c>
      <c r="H154" s="172"/>
      <c r="I154" s="172">
        <f>SUM(I155:I169)</f>
        <v>0</v>
      </c>
      <c r="J154" s="172"/>
      <c r="K154" s="172">
        <f>SUM(K155:K169)</f>
        <v>0</v>
      </c>
      <c r="L154" s="172"/>
      <c r="M154" s="172">
        <f>SUM(M155:M169)</f>
        <v>0</v>
      </c>
      <c r="N154" s="171"/>
      <c r="O154" s="171">
        <f>SUM(O155:O169)</f>
        <v>0</v>
      </c>
      <c r="P154" s="171"/>
      <c r="Q154" s="171">
        <f>SUM(Q155:Q169)</f>
        <v>0</v>
      </c>
      <c r="R154" s="172"/>
      <c r="S154" s="172"/>
      <c r="T154" s="173"/>
      <c r="U154" s="167"/>
      <c r="V154" s="167">
        <f>SUM(V155:V169)</f>
        <v>0</v>
      </c>
      <c r="W154" s="167"/>
      <c r="X154" s="167"/>
      <c r="Y154" s="167"/>
      <c r="AG154" t="s">
        <v>232</v>
      </c>
    </row>
    <row r="155" spans="1:60" ht="20.399999999999999" outlineLevel="1" x14ac:dyDescent="0.25">
      <c r="A155" s="183">
        <v>53</v>
      </c>
      <c r="B155" s="184" t="s">
        <v>413</v>
      </c>
      <c r="C155" s="193" t="s">
        <v>414</v>
      </c>
      <c r="D155" s="185" t="s">
        <v>415</v>
      </c>
      <c r="E155" s="186">
        <v>1</v>
      </c>
      <c r="F155" s="187"/>
      <c r="G155" s="188">
        <f>ROUND(E155*F155,2)</f>
        <v>0</v>
      </c>
      <c r="H155" s="187"/>
      <c r="I155" s="188">
        <f>ROUND(E155*H155,2)</f>
        <v>0</v>
      </c>
      <c r="J155" s="187"/>
      <c r="K155" s="188">
        <f>ROUND(E155*J155,2)</f>
        <v>0</v>
      </c>
      <c r="L155" s="188">
        <v>21</v>
      </c>
      <c r="M155" s="188">
        <f>G155*(1+L155/100)</f>
        <v>0</v>
      </c>
      <c r="N155" s="186">
        <v>0</v>
      </c>
      <c r="O155" s="186">
        <f>ROUND(E155*N155,2)</f>
        <v>0</v>
      </c>
      <c r="P155" s="186">
        <v>0</v>
      </c>
      <c r="Q155" s="186">
        <f>ROUND(E155*P155,2)</f>
        <v>0</v>
      </c>
      <c r="R155" s="188"/>
      <c r="S155" s="188" t="s">
        <v>298</v>
      </c>
      <c r="T155" s="189" t="s">
        <v>299</v>
      </c>
      <c r="U155" s="161">
        <v>0</v>
      </c>
      <c r="V155" s="161">
        <f>ROUND(E155*U155,2)</f>
        <v>0</v>
      </c>
      <c r="W155" s="161"/>
      <c r="X155" s="161" t="s">
        <v>238</v>
      </c>
      <c r="Y155" s="161" t="s">
        <v>239</v>
      </c>
      <c r="Z155" s="151"/>
      <c r="AA155" s="151"/>
      <c r="AB155" s="151"/>
      <c r="AC155" s="151"/>
      <c r="AD155" s="151"/>
      <c r="AE155" s="151"/>
      <c r="AF155" s="151"/>
      <c r="AG155" s="151" t="s">
        <v>240</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1" x14ac:dyDescent="0.25">
      <c r="A156" s="183">
        <v>54</v>
      </c>
      <c r="B156" s="184" t="s">
        <v>416</v>
      </c>
      <c r="C156" s="193" t="s">
        <v>417</v>
      </c>
      <c r="D156" s="185" t="s">
        <v>415</v>
      </c>
      <c r="E156" s="186">
        <v>1</v>
      </c>
      <c r="F156" s="187"/>
      <c r="G156" s="188">
        <f>ROUND(E156*F156,2)</f>
        <v>0</v>
      </c>
      <c r="H156" s="187"/>
      <c r="I156" s="188">
        <f>ROUND(E156*H156,2)</f>
        <v>0</v>
      </c>
      <c r="J156" s="187"/>
      <c r="K156" s="188">
        <f>ROUND(E156*J156,2)</f>
        <v>0</v>
      </c>
      <c r="L156" s="188">
        <v>21</v>
      </c>
      <c r="M156" s="188">
        <f>G156*(1+L156/100)</f>
        <v>0</v>
      </c>
      <c r="N156" s="186">
        <v>0</v>
      </c>
      <c r="O156" s="186">
        <f>ROUND(E156*N156,2)</f>
        <v>0</v>
      </c>
      <c r="P156" s="186">
        <v>0</v>
      </c>
      <c r="Q156" s="186">
        <f>ROUND(E156*P156,2)</f>
        <v>0</v>
      </c>
      <c r="R156" s="188"/>
      <c r="S156" s="188" t="s">
        <v>298</v>
      </c>
      <c r="T156" s="189" t="s">
        <v>299</v>
      </c>
      <c r="U156" s="161">
        <v>0</v>
      </c>
      <c r="V156" s="161">
        <f>ROUND(E156*U156,2)</f>
        <v>0</v>
      </c>
      <c r="W156" s="161"/>
      <c r="X156" s="161" t="s">
        <v>238</v>
      </c>
      <c r="Y156" s="161" t="s">
        <v>239</v>
      </c>
      <c r="Z156" s="151"/>
      <c r="AA156" s="151"/>
      <c r="AB156" s="151"/>
      <c r="AC156" s="151"/>
      <c r="AD156" s="151"/>
      <c r="AE156" s="151"/>
      <c r="AF156" s="151"/>
      <c r="AG156" s="151" t="s">
        <v>240</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1" x14ac:dyDescent="0.25">
      <c r="A157" s="175">
        <v>55</v>
      </c>
      <c r="B157" s="176" t="s">
        <v>418</v>
      </c>
      <c r="C157" s="191" t="s">
        <v>419</v>
      </c>
      <c r="D157" s="177" t="s">
        <v>420</v>
      </c>
      <c r="E157" s="178">
        <v>1</v>
      </c>
      <c r="F157" s="179"/>
      <c r="G157" s="180">
        <f>ROUND(E157*F157,2)</f>
        <v>0</v>
      </c>
      <c r="H157" s="179"/>
      <c r="I157" s="180">
        <f>ROUND(E157*H157,2)</f>
        <v>0</v>
      </c>
      <c r="J157" s="179"/>
      <c r="K157" s="180">
        <f>ROUND(E157*J157,2)</f>
        <v>0</v>
      </c>
      <c r="L157" s="180">
        <v>21</v>
      </c>
      <c r="M157" s="180">
        <f>G157*(1+L157/100)</f>
        <v>0</v>
      </c>
      <c r="N157" s="178">
        <v>0</v>
      </c>
      <c r="O157" s="178">
        <f>ROUND(E157*N157,2)</f>
        <v>0</v>
      </c>
      <c r="P157" s="178">
        <v>0</v>
      </c>
      <c r="Q157" s="178">
        <f>ROUND(E157*P157,2)</f>
        <v>0</v>
      </c>
      <c r="R157" s="180"/>
      <c r="S157" s="180" t="s">
        <v>237</v>
      </c>
      <c r="T157" s="181" t="s">
        <v>299</v>
      </c>
      <c r="U157" s="161">
        <v>0</v>
      </c>
      <c r="V157" s="161">
        <f>ROUND(E157*U157,2)</f>
        <v>0</v>
      </c>
      <c r="W157" s="161"/>
      <c r="X157" s="161" t="s">
        <v>421</v>
      </c>
      <c r="Y157" s="161" t="s">
        <v>239</v>
      </c>
      <c r="Z157" s="151"/>
      <c r="AA157" s="151"/>
      <c r="AB157" s="151"/>
      <c r="AC157" s="151"/>
      <c r="AD157" s="151"/>
      <c r="AE157" s="151"/>
      <c r="AF157" s="151"/>
      <c r="AG157" s="151" t="s">
        <v>422</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ht="21" outlineLevel="2" x14ac:dyDescent="0.25">
      <c r="A158" s="158"/>
      <c r="B158" s="159"/>
      <c r="C158" s="253" t="s">
        <v>423</v>
      </c>
      <c r="D158" s="254"/>
      <c r="E158" s="254"/>
      <c r="F158" s="254"/>
      <c r="G158" s="254"/>
      <c r="H158" s="161"/>
      <c r="I158" s="161"/>
      <c r="J158" s="161"/>
      <c r="K158" s="161"/>
      <c r="L158" s="161"/>
      <c r="M158" s="161"/>
      <c r="N158" s="160"/>
      <c r="O158" s="160"/>
      <c r="P158" s="160"/>
      <c r="Q158" s="160"/>
      <c r="R158" s="161"/>
      <c r="S158" s="161"/>
      <c r="T158" s="161"/>
      <c r="U158" s="161"/>
      <c r="V158" s="161"/>
      <c r="W158" s="161"/>
      <c r="X158" s="161"/>
      <c r="Y158" s="161"/>
      <c r="Z158" s="151"/>
      <c r="AA158" s="151"/>
      <c r="AB158" s="151"/>
      <c r="AC158" s="151"/>
      <c r="AD158" s="151"/>
      <c r="AE158" s="151"/>
      <c r="AF158" s="151"/>
      <c r="AG158" s="151" t="s">
        <v>253</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82" t="str">
        <f>C158</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58" s="151"/>
      <c r="BC158" s="151"/>
      <c r="BD158" s="151"/>
      <c r="BE158" s="151"/>
      <c r="BF158" s="151"/>
      <c r="BG158" s="151"/>
      <c r="BH158" s="151"/>
    </row>
    <row r="159" spans="1:60" outlineLevel="3" x14ac:dyDescent="0.25">
      <c r="A159" s="158"/>
      <c r="B159" s="159"/>
      <c r="C159" s="194" t="s">
        <v>424</v>
      </c>
      <c r="D159" s="164"/>
      <c r="E159" s="165"/>
      <c r="F159" s="166"/>
      <c r="G159" s="166"/>
      <c r="H159" s="161"/>
      <c r="I159" s="161"/>
      <c r="J159" s="161"/>
      <c r="K159" s="161"/>
      <c r="L159" s="161"/>
      <c r="M159" s="161"/>
      <c r="N159" s="160"/>
      <c r="O159" s="160"/>
      <c r="P159" s="160"/>
      <c r="Q159" s="160"/>
      <c r="R159" s="161"/>
      <c r="S159" s="161"/>
      <c r="T159" s="161"/>
      <c r="U159" s="161"/>
      <c r="V159" s="161"/>
      <c r="W159" s="161"/>
      <c r="X159" s="161"/>
      <c r="Y159" s="161"/>
      <c r="Z159" s="151"/>
      <c r="AA159" s="151"/>
      <c r="AB159" s="151"/>
      <c r="AC159" s="151"/>
      <c r="AD159" s="151"/>
      <c r="AE159" s="151"/>
      <c r="AF159" s="151"/>
      <c r="AG159" s="151" t="s">
        <v>253</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outlineLevel="3" x14ac:dyDescent="0.25">
      <c r="A160" s="158"/>
      <c r="B160" s="159"/>
      <c r="C160" s="257" t="s">
        <v>440</v>
      </c>
      <c r="D160" s="258"/>
      <c r="E160" s="258"/>
      <c r="F160" s="258"/>
      <c r="G160" s="258"/>
      <c r="H160" s="161"/>
      <c r="I160" s="161"/>
      <c r="J160" s="161"/>
      <c r="K160" s="161"/>
      <c r="L160" s="161"/>
      <c r="M160" s="161"/>
      <c r="N160" s="160"/>
      <c r="O160" s="160"/>
      <c r="P160" s="160"/>
      <c r="Q160" s="160"/>
      <c r="R160" s="161"/>
      <c r="S160" s="161"/>
      <c r="T160" s="161"/>
      <c r="U160" s="161"/>
      <c r="V160" s="161"/>
      <c r="W160" s="161"/>
      <c r="X160" s="161"/>
      <c r="Y160" s="161"/>
      <c r="Z160" s="151"/>
      <c r="AA160" s="151"/>
      <c r="AB160" s="151"/>
      <c r="AC160" s="151"/>
      <c r="AD160" s="151"/>
      <c r="AE160" s="151"/>
      <c r="AF160" s="151"/>
      <c r="AG160" s="151" t="s">
        <v>253</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82" t="str">
        <f>C160</f>
        <v>Součástí zařízení staveniště jsou i buňky pro TDI, BOZP a Zasedací místnost vč. standartního vybavení - stoly, židle, tiskárna, wifi, klimatizace atd.</v>
      </c>
      <c r="BB160" s="151"/>
      <c r="BC160" s="151"/>
      <c r="BD160" s="151"/>
      <c r="BE160" s="151"/>
      <c r="BF160" s="151"/>
      <c r="BG160" s="151"/>
      <c r="BH160" s="151"/>
    </row>
    <row r="161" spans="1:60" outlineLevel="3" x14ac:dyDescent="0.25">
      <c r="A161" s="158"/>
      <c r="B161" s="159"/>
      <c r="C161" s="194" t="s">
        <v>424</v>
      </c>
      <c r="D161" s="164"/>
      <c r="E161" s="165"/>
      <c r="F161" s="166"/>
      <c r="G161" s="166"/>
      <c r="H161" s="161"/>
      <c r="I161" s="161"/>
      <c r="J161" s="161"/>
      <c r="K161" s="161"/>
      <c r="L161" s="161"/>
      <c r="M161" s="161"/>
      <c r="N161" s="160"/>
      <c r="O161" s="160"/>
      <c r="P161" s="160"/>
      <c r="Q161" s="160"/>
      <c r="R161" s="161"/>
      <c r="S161" s="161"/>
      <c r="T161" s="161"/>
      <c r="U161" s="161"/>
      <c r="V161" s="161"/>
      <c r="W161" s="161"/>
      <c r="X161" s="161"/>
      <c r="Y161" s="161"/>
      <c r="Z161" s="151"/>
      <c r="AA161" s="151"/>
      <c r="AB161" s="151"/>
      <c r="AC161" s="151"/>
      <c r="AD161" s="151"/>
      <c r="AE161" s="151"/>
      <c r="AF161" s="151"/>
      <c r="AG161" s="151" t="s">
        <v>253</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outlineLevel="3" x14ac:dyDescent="0.25">
      <c r="A162" s="158"/>
      <c r="B162" s="159"/>
      <c r="C162" s="257" t="s">
        <v>425</v>
      </c>
      <c r="D162" s="258"/>
      <c r="E162" s="258"/>
      <c r="F162" s="258"/>
      <c r="G162" s="258"/>
      <c r="H162" s="161"/>
      <c r="I162" s="161"/>
      <c r="J162" s="161"/>
      <c r="K162" s="161"/>
      <c r="L162" s="161"/>
      <c r="M162" s="161"/>
      <c r="N162" s="160"/>
      <c r="O162" s="160"/>
      <c r="P162" s="160"/>
      <c r="Q162" s="160"/>
      <c r="R162" s="161"/>
      <c r="S162" s="161"/>
      <c r="T162" s="161"/>
      <c r="U162" s="161"/>
      <c r="V162" s="161"/>
      <c r="W162" s="161"/>
      <c r="X162" s="161"/>
      <c r="Y162" s="161"/>
      <c r="Z162" s="151"/>
      <c r="AA162" s="151"/>
      <c r="AB162" s="151"/>
      <c r="AC162" s="151"/>
      <c r="AD162" s="151"/>
      <c r="AE162" s="151"/>
      <c r="AF162" s="151"/>
      <c r="AG162" s="151" t="s">
        <v>253</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51"/>
      <c r="BB162" s="151"/>
      <c r="BC162" s="151"/>
      <c r="BD162" s="151"/>
      <c r="BE162" s="151"/>
      <c r="BF162" s="151"/>
      <c r="BG162" s="151"/>
      <c r="BH162" s="151"/>
    </row>
    <row r="163" spans="1:60" outlineLevel="1" x14ac:dyDescent="0.25">
      <c r="A163" s="175">
        <v>56</v>
      </c>
      <c r="B163" s="176" t="s">
        <v>426</v>
      </c>
      <c r="C163" s="191" t="s">
        <v>427</v>
      </c>
      <c r="D163" s="177" t="s">
        <v>420</v>
      </c>
      <c r="E163" s="178">
        <v>1</v>
      </c>
      <c r="F163" s="179"/>
      <c r="G163" s="180">
        <f>ROUND(E163*F163,2)</f>
        <v>0</v>
      </c>
      <c r="H163" s="179"/>
      <c r="I163" s="180">
        <f>ROUND(E163*H163,2)</f>
        <v>0</v>
      </c>
      <c r="J163" s="179"/>
      <c r="K163" s="180">
        <f>ROUND(E163*J163,2)</f>
        <v>0</v>
      </c>
      <c r="L163" s="180">
        <v>21</v>
      </c>
      <c r="M163" s="180">
        <f>G163*(1+L163/100)</f>
        <v>0</v>
      </c>
      <c r="N163" s="178">
        <v>0</v>
      </c>
      <c r="O163" s="178">
        <f>ROUND(E163*N163,2)</f>
        <v>0</v>
      </c>
      <c r="P163" s="178">
        <v>0</v>
      </c>
      <c r="Q163" s="178">
        <f>ROUND(E163*P163,2)</f>
        <v>0</v>
      </c>
      <c r="R163" s="180"/>
      <c r="S163" s="180" t="s">
        <v>237</v>
      </c>
      <c r="T163" s="181" t="s">
        <v>299</v>
      </c>
      <c r="U163" s="161">
        <v>0</v>
      </c>
      <c r="V163" s="161">
        <f>ROUND(E163*U163,2)</f>
        <v>0</v>
      </c>
      <c r="W163" s="161"/>
      <c r="X163" s="161" t="s">
        <v>421</v>
      </c>
      <c r="Y163" s="161" t="s">
        <v>239</v>
      </c>
      <c r="Z163" s="151"/>
      <c r="AA163" s="151"/>
      <c r="AB163" s="151"/>
      <c r="AC163" s="151"/>
      <c r="AD163" s="151"/>
      <c r="AE163" s="151"/>
      <c r="AF163" s="151"/>
      <c r="AG163" s="151" t="s">
        <v>422</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ht="31.2" outlineLevel="2" x14ac:dyDescent="0.25">
      <c r="A164" s="158"/>
      <c r="B164" s="159"/>
      <c r="C164" s="253" t="s">
        <v>428</v>
      </c>
      <c r="D164" s="254"/>
      <c r="E164" s="254"/>
      <c r="F164" s="254"/>
      <c r="G164" s="254"/>
      <c r="H164" s="161"/>
      <c r="I164" s="161"/>
      <c r="J164" s="161"/>
      <c r="K164" s="161"/>
      <c r="L164" s="161"/>
      <c r="M164" s="161"/>
      <c r="N164" s="160"/>
      <c r="O164" s="160"/>
      <c r="P164" s="160"/>
      <c r="Q164" s="160"/>
      <c r="R164" s="161"/>
      <c r="S164" s="161"/>
      <c r="T164" s="161"/>
      <c r="U164" s="161"/>
      <c r="V164" s="161"/>
      <c r="W164" s="161"/>
      <c r="X164" s="161"/>
      <c r="Y164" s="161"/>
      <c r="Z164" s="151"/>
      <c r="AA164" s="151"/>
      <c r="AB164" s="151"/>
      <c r="AC164" s="151"/>
      <c r="AD164" s="151"/>
      <c r="AE164" s="151"/>
      <c r="AF164" s="151"/>
      <c r="AG164" s="151" t="s">
        <v>253</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82" t="str">
        <f>C164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64" s="151"/>
      <c r="BC164" s="151"/>
      <c r="BD164" s="151"/>
      <c r="BE164" s="151"/>
      <c r="BF164" s="151"/>
      <c r="BG164" s="151"/>
      <c r="BH164" s="151"/>
    </row>
    <row r="165" spans="1:60" outlineLevel="1" x14ac:dyDescent="0.25">
      <c r="A165" s="175">
        <v>57</v>
      </c>
      <c r="B165" s="176" t="s">
        <v>429</v>
      </c>
      <c r="C165" s="191" t="s">
        <v>430</v>
      </c>
      <c r="D165" s="177" t="s">
        <v>420</v>
      </c>
      <c r="E165" s="178">
        <v>1</v>
      </c>
      <c r="F165" s="179"/>
      <c r="G165" s="180">
        <f>ROUND(E165*F165,2)</f>
        <v>0</v>
      </c>
      <c r="H165" s="179"/>
      <c r="I165" s="180">
        <f>ROUND(E165*H165,2)</f>
        <v>0</v>
      </c>
      <c r="J165" s="179"/>
      <c r="K165" s="180">
        <f>ROUND(E165*J165,2)</f>
        <v>0</v>
      </c>
      <c r="L165" s="180">
        <v>21</v>
      </c>
      <c r="M165" s="180">
        <f>G165*(1+L165/100)</f>
        <v>0</v>
      </c>
      <c r="N165" s="178">
        <v>0</v>
      </c>
      <c r="O165" s="178">
        <f>ROUND(E165*N165,2)</f>
        <v>0</v>
      </c>
      <c r="P165" s="178">
        <v>0</v>
      </c>
      <c r="Q165" s="178">
        <f>ROUND(E165*P165,2)</f>
        <v>0</v>
      </c>
      <c r="R165" s="180"/>
      <c r="S165" s="180" t="s">
        <v>237</v>
      </c>
      <c r="T165" s="181" t="s">
        <v>299</v>
      </c>
      <c r="U165" s="161">
        <v>0</v>
      </c>
      <c r="V165" s="161">
        <f>ROUND(E165*U165,2)</f>
        <v>0</v>
      </c>
      <c r="W165" s="161"/>
      <c r="X165" s="161" t="s">
        <v>421</v>
      </c>
      <c r="Y165" s="161" t="s">
        <v>239</v>
      </c>
      <c r="Z165" s="151"/>
      <c r="AA165" s="151"/>
      <c r="AB165" s="151"/>
      <c r="AC165" s="151"/>
      <c r="AD165" s="151"/>
      <c r="AE165" s="151"/>
      <c r="AF165" s="151"/>
      <c r="AG165" s="151" t="s">
        <v>422</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row>
    <row r="166" spans="1:60" ht="21" outlineLevel="2" x14ac:dyDescent="0.25">
      <c r="A166" s="158"/>
      <c r="B166" s="159"/>
      <c r="C166" s="253" t="s">
        <v>431</v>
      </c>
      <c r="D166" s="254"/>
      <c r="E166" s="254"/>
      <c r="F166" s="254"/>
      <c r="G166" s="254"/>
      <c r="H166" s="161"/>
      <c r="I166" s="161"/>
      <c r="J166" s="161"/>
      <c r="K166" s="161"/>
      <c r="L166" s="161"/>
      <c r="M166" s="161"/>
      <c r="N166" s="160"/>
      <c r="O166" s="160"/>
      <c r="P166" s="160"/>
      <c r="Q166" s="160"/>
      <c r="R166" s="161"/>
      <c r="S166" s="161"/>
      <c r="T166" s="161"/>
      <c r="U166" s="161"/>
      <c r="V166" s="161"/>
      <c r="W166" s="161"/>
      <c r="X166" s="161"/>
      <c r="Y166" s="161"/>
      <c r="Z166" s="151"/>
      <c r="AA166" s="151"/>
      <c r="AB166" s="151"/>
      <c r="AC166" s="151"/>
      <c r="AD166" s="151"/>
      <c r="AE166" s="151"/>
      <c r="AF166" s="151"/>
      <c r="AG166" s="151" t="s">
        <v>253</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82" t="str">
        <f>C166</f>
        <v>Odstranění objektů zařízení staveniště včetně přípojek energií a jejich odvoz. Položka zahrnuje i náklady na úpravu povrchů po odstranění zařízení staveniště a úklid ploch, na kterých bylo zařízení staveniště provozováno.</v>
      </c>
      <c r="BB166" s="151"/>
      <c r="BC166" s="151"/>
      <c r="BD166" s="151"/>
      <c r="BE166" s="151"/>
      <c r="BF166" s="151"/>
      <c r="BG166" s="151"/>
      <c r="BH166" s="151"/>
    </row>
    <row r="167" spans="1:60" outlineLevel="1" x14ac:dyDescent="0.25">
      <c r="A167" s="175">
        <v>58</v>
      </c>
      <c r="B167" s="176" t="s">
        <v>432</v>
      </c>
      <c r="C167" s="191" t="s">
        <v>433</v>
      </c>
      <c r="D167" s="177" t="s">
        <v>420</v>
      </c>
      <c r="E167" s="178">
        <v>1</v>
      </c>
      <c r="F167" s="179"/>
      <c r="G167" s="180">
        <f>ROUND(E167*F167,2)</f>
        <v>0</v>
      </c>
      <c r="H167" s="179"/>
      <c r="I167" s="180">
        <f>ROUND(E167*H167,2)</f>
        <v>0</v>
      </c>
      <c r="J167" s="179"/>
      <c r="K167" s="180">
        <f>ROUND(E167*J167,2)</f>
        <v>0</v>
      </c>
      <c r="L167" s="180">
        <v>21</v>
      </c>
      <c r="M167" s="180">
        <f>G167*(1+L167/100)</f>
        <v>0</v>
      </c>
      <c r="N167" s="178">
        <v>0</v>
      </c>
      <c r="O167" s="178">
        <f>ROUND(E167*N167,2)</f>
        <v>0</v>
      </c>
      <c r="P167" s="178">
        <v>0</v>
      </c>
      <c r="Q167" s="178">
        <f>ROUND(E167*P167,2)</f>
        <v>0</v>
      </c>
      <c r="R167" s="180"/>
      <c r="S167" s="180" t="s">
        <v>237</v>
      </c>
      <c r="T167" s="181" t="s">
        <v>299</v>
      </c>
      <c r="U167" s="161">
        <v>0</v>
      </c>
      <c r="V167" s="161">
        <f>ROUND(E167*U167,2)</f>
        <v>0</v>
      </c>
      <c r="W167" s="161"/>
      <c r="X167" s="161" t="s">
        <v>421</v>
      </c>
      <c r="Y167" s="161" t="s">
        <v>239</v>
      </c>
      <c r="Z167" s="151"/>
      <c r="AA167" s="151"/>
      <c r="AB167" s="151"/>
      <c r="AC167" s="151"/>
      <c r="AD167" s="151"/>
      <c r="AE167" s="151"/>
      <c r="AF167" s="151"/>
      <c r="AG167" s="151" t="s">
        <v>422</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outlineLevel="2" x14ac:dyDescent="0.25">
      <c r="A168" s="158"/>
      <c r="B168" s="159"/>
      <c r="C168" s="253" t="s">
        <v>434</v>
      </c>
      <c r="D168" s="254"/>
      <c r="E168" s="254"/>
      <c r="F168" s="254"/>
      <c r="G168" s="254"/>
      <c r="H168" s="161"/>
      <c r="I168" s="161"/>
      <c r="J168" s="161"/>
      <c r="K168" s="161"/>
      <c r="L168" s="161"/>
      <c r="M168" s="161"/>
      <c r="N168" s="160"/>
      <c r="O168" s="160"/>
      <c r="P168" s="160"/>
      <c r="Q168" s="160"/>
      <c r="R168" s="161"/>
      <c r="S168" s="161"/>
      <c r="T168" s="161"/>
      <c r="U168" s="161"/>
      <c r="V168" s="161"/>
      <c r="W168" s="161"/>
      <c r="X168" s="161"/>
      <c r="Y168" s="161"/>
      <c r="Z168" s="151"/>
      <c r="AA168" s="151"/>
      <c r="AB168" s="151"/>
      <c r="AC168" s="151"/>
      <c r="AD168" s="151"/>
      <c r="AE168" s="151"/>
      <c r="AF168" s="151"/>
      <c r="AG168" s="151" t="s">
        <v>253</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82" t="str">
        <f>C168</f>
        <v>Náklady na vyhotovení dokumentace skutečného provedení stavby a její předání objednateli v požadované formě a požadovaném počtu.</v>
      </c>
      <c r="BB168" s="151"/>
      <c r="BC168" s="151"/>
      <c r="BD168" s="151"/>
      <c r="BE168" s="151"/>
      <c r="BF168" s="151"/>
      <c r="BG168" s="151"/>
      <c r="BH168" s="151"/>
    </row>
    <row r="169" spans="1:60" outlineLevel="1" x14ac:dyDescent="0.25">
      <c r="A169" s="175">
        <v>59</v>
      </c>
      <c r="B169" s="176" t="s">
        <v>435</v>
      </c>
      <c r="C169" s="191" t="s">
        <v>436</v>
      </c>
      <c r="D169" s="177" t="s">
        <v>437</v>
      </c>
      <c r="E169" s="178">
        <v>1</v>
      </c>
      <c r="F169" s="179"/>
      <c r="G169" s="180">
        <f>ROUND(E169*F169,2)</f>
        <v>0</v>
      </c>
      <c r="H169" s="179"/>
      <c r="I169" s="180">
        <f>ROUND(E169*H169,2)</f>
        <v>0</v>
      </c>
      <c r="J169" s="179"/>
      <c r="K169" s="180">
        <f>ROUND(E169*J169,2)</f>
        <v>0</v>
      </c>
      <c r="L169" s="180">
        <v>21</v>
      </c>
      <c r="M169" s="180">
        <f>G169*(1+L169/100)</f>
        <v>0</v>
      </c>
      <c r="N169" s="178">
        <v>0</v>
      </c>
      <c r="O169" s="178">
        <f>ROUND(E169*N169,2)</f>
        <v>0</v>
      </c>
      <c r="P169" s="178">
        <v>0</v>
      </c>
      <c r="Q169" s="178">
        <f>ROUND(E169*P169,2)</f>
        <v>0</v>
      </c>
      <c r="R169" s="180"/>
      <c r="S169" s="180" t="s">
        <v>298</v>
      </c>
      <c r="T169" s="181" t="s">
        <v>299</v>
      </c>
      <c r="U169" s="161">
        <v>0</v>
      </c>
      <c r="V169" s="161">
        <f>ROUND(E169*U169,2)</f>
        <v>0</v>
      </c>
      <c r="W169" s="161"/>
      <c r="X169" s="161" t="s">
        <v>421</v>
      </c>
      <c r="Y169" s="161" t="s">
        <v>239</v>
      </c>
      <c r="Z169" s="151"/>
      <c r="AA169" s="151"/>
      <c r="AB169" s="151"/>
      <c r="AC169" s="151"/>
      <c r="AD169" s="151"/>
      <c r="AE169" s="151"/>
      <c r="AF169" s="151"/>
      <c r="AG169" s="151" t="s">
        <v>422</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x14ac:dyDescent="0.25">
      <c r="A170" s="3"/>
      <c r="B170" s="4"/>
      <c r="C170" s="195"/>
      <c r="D170" s="6"/>
      <c r="E170" s="3"/>
      <c r="F170" s="3"/>
      <c r="G170" s="3"/>
      <c r="H170" s="3"/>
      <c r="I170" s="3"/>
      <c r="J170" s="3"/>
      <c r="K170" s="3"/>
      <c r="L170" s="3"/>
      <c r="M170" s="3"/>
      <c r="N170" s="3"/>
      <c r="O170" s="3"/>
      <c r="P170" s="3"/>
      <c r="Q170" s="3"/>
      <c r="R170" s="3"/>
      <c r="S170" s="3"/>
      <c r="T170" s="3"/>
      <c r="U170" s="3"/>
      <c r="V170" s="3"/>
      <c r="W170" s="3"/>
      <c r="X170" s="3"/>
      <c r="Y170" s="3"/>
      <c r="AE170">
        <v>12</v>
      </c>
      <c r="AF170">
        <v>21</v>
      </c>
      <c r="AG170" t="s">
        <v>217</v>
      </c>
    </row>
    <row r="171" spans="1:60" x14ac:dyDescent="0.25">
      <c r="A171" s="154"/>
      <c r="B171" s="155" t="s">
        <v>29</v>
      </c>
      <c r="C171" s="196"/>
      <c r="D171" s="156"/>
      <c r="E171" s="157"/>
      <c r="F171" s="157"/>
      <c r="G171" s="174">
        <f>G8+G22+G26+G64+G72+G97+G102+G105+G114+G123+G134+G140+G149+G154</f>
        <v>0</v>
      </c>
      <c r="H171" s="3"/>
      <c r="I171" s="3"/>
      <c r="J171" s="3"/>
      <c r="K171" s="3"/>
      <c r="L171" s="3"/>
      <c r="M171" s="3"/>
      <c r="N171" s="3"/>
      <c r="O171" s="3"/>
      <c r="P171" s="3"/>
      <c r="Q171" s="3"/>
      <c r="R171" s="3"/>
      <c r="S171" s="3"/>
      <c r="T171" s="3"/>
      <c r="U171" s="3"/>
      <c r="V171" s="3"/>
      <c r="W171" s="3"/>
      <c r="X171" s="3"/>
      <c r="Y171" s="3"/>
      <c r="AE171">
        <f>SUMIF(L7:L169,AE170,G7:G169)</f>
        <v>0</v>
      </c>
      <c r="AF171">
        <f>SUMIF(L7:L169,AF170,G7:G169)</f>
        <v>0</v>
      </c>
      <c r="AG171" t="s">
        <v>438</v>
      </c>
    </row>
    <row r="172" spans="1:60" x14ac:dyDescent="0.25">
      <c r="C172" s="197"/>
      <c r="D172" s="10"/>
      <c r="AG172" t="s">
        <v>441</v>
      </c>
    </row>
    <row r="173" spans="1:60" x14ac:dyDescent="0.25">
      <c r="D173" s="10"/>
    </row>
    <row r="174" spans="1:60" x14ac:dyDescent="0.25">
      <c r="D174" s="10"/>
    </row>
    <row r="175" spans="1:60" x14ac:dyDescent="0.25">
      <c r="D175" s="10"/>
    </row>
    <row r="176" spans="1:60"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42">
    <mergeCell ref="C13:G13"/>
    <mergeCell ref="A1:G1"/>
    <mergeCell ref="C2:G2"/>
    <mergeCell ref="C3:G3"/>
    <mergeCell ref="C4:G4"/>
    <mergeCell ref="C10:G10"/>
    <mergeCell ref="C50:G50"/>
    <mergeCell ref="C16:G16"/>
    <mergeCell ref="C17:G17"/>
    <mergeCell ref="C20:G20"/>
    <mergeCell ref="C24:G24"/>
    <mergeCell ref="C28:G28"/>
    <mergeCell ref="C31:G31"/>
    <mergeCell ref="C34:G34"/>
    <mergeCell ref="C37:G37"/>
    <mergeCell ref="C40:G40"/>
    <mergeCell ref="C43:G43"/>
    <mergeCell ref="C47:G47"/>
    <mergeCell ref="C113:G113"/>
    <mergeCell ref="C51:G51"/>
    <mergeCell ref="C52:G52"/>
    <mergeCell ref="C53:G53"/>
    <mergeCell ref="C56:G56"/>
    <mergeCell ref="C57:G57"/>
    <mergeCell ref="C58:G58"/>
    <mergeCell ref="C59:G59"/>
    <mergeCell ref="C62:G62"/>
    <mergeCell ref="C66:G66"/>
    <mergeCell ref="C70:G70"/>
    <mergeCell ref="C104:G104"/>
    <mergeCell ref="C168:G168"/>
    <mergeCell ref="C116:G116"/>
    <mergeCell ref="C119:G119"/>
    <mergeCell ref="C122:G122"/>
    <mergeCell ref="C133:G133"/>
    <mergeCell ref="C139:G139"/>
    <mergeCell ref="C142:G142"/>
    <mergeCell ref="C158:G158"/>
    <mergeCell ref="C160:G160"/>
    <mergeCell ref="C162:G162"/>
    <mergeCell ref="C164:G164"/>
    <mergeCell ref="C166:G16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9CAD8-F730-41E9-A080-C6DE69B4AC5C}">
  <sheetPr>
    <outlinePr summaryBelow="0"/>
  </sheetPr>
  <dimension ref="A1:BH4999"/>
  <sheetViews>
    <sheetView workbookViewId="0">
      <pane ySplit="7" topLeftCell="A123" activePane="bottomLeft" state="frozen"/>
      <selection pane="bottomLeft" activeCell="AD134" sqref="AD134"/>
    </sheetView>
  </sheetViews>
  <sheetFormatPr defaultRowHeight="13.2" outlineLevelRow="3"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59" t="s">
        <v>204</v>
      </c>
      <c r="B1" s="259"/>
      <c r="C1" s="259"/>
      <c r="D1" s="259"/>
      <c r="E1" s="259"/>
      <c r="F1" s="259"/>
      <c r="G1" s="259"/>
      <c r="AG1" t="s">
        <v>205</v>
      </c>
    </row>
    <row r="2" spans="1:60" ht="25.05" customHeight="1" x14ac:dyDescent="0.25">
      <c r="A2" s="50" t="s">
        <v>7</v>
      </c>
      <c r="B2" s="49" t="s">
        <v>43</v>
      </c>
      <c r="C2" s="260" t="s">
        <v>44</v>
      </c>
      <c r="D2" s="261"/>
      <c r="E2" s="261"/>
      <c r="F2" s="261"/>
      <c r="G2" s="262"/>
      <c r="AG2" t="s">
        <v>206</v>
      </c>
    </row>
    <row r="3" spans="1:60" ht="25.05" customHeight="1" x14ac:dyDescent="0.25">
      <c r="A3" s="50" t="s">
        <v>8</v>
      </c>
      <c r="B3" s="49" t="s">
        <v>58</v>
      </c>
      <c r="C3" s="260" t="s">
        <v>59</v>
      </c>
      <c r="D3" s="261"/>
      <c r="E3" s="261"/>
      <c r="F3" s="261"/>
      <c r="G3" s="262"/>
      <c r="AC3" s="125" t="s">
        <v>206</v>
      </c>
      <c r="AG3" t="s">
        <v>207</v>
      </c>
    </row>
    <row r="4" spans="1:60" ht="25.05" customHeight="1" x14ac:dyDescent="0.25">
      <c r="A4" s="144" t="s">
        <v>9</v>
      </c>
      <c r="B4" s="145" t="s">
        <v>62</v>
      </c>
      <c r="C4" s="263" t="s">
        <v>63</v>
      </c>
      <c r="D4" s="264"/>
      <c r="E4" s="264"/>
      <c r="F4" s="264"/>
      <c r="G4" s="265"/>
      <c r="AG4" t="s">
        <v>208</v>
      </c>
    </row>
    <row r="5" spans="1:60" x14ac:dyDescent="0.25">
      <c r="D5" s="10"/>
    </row>
    <row r="6" spans="1:60" ht="39.6" x14ac:dyDescent="0.25">
      <c r="A6" s="147" t="s">
        <v>209</v>
      </c>
      <c r="B6" s="149" t="s">
        <v>210</v>
      </c>
      <c r="C6" s="149" t="s">
        <v>211</v>
      </c>
      <c r="D6" s="148" t="s">
        <v>212</v>
      </c>
      <c r="E6" s="147" t="s">
        <v>213</v>
      </c>
      <c r="F6" s="146" t="s">
        <v>214</v>
      </c>
      <c r="G6" s="147" t="s">
        <v>29</v>
      </c>
      <c r="H6" s="150" t="s">
        <v>30</v>
      </c>
      <c r="I6" s="150" t="s">
        <v>215</v>
      </c>
      <c r="J6" s="150" t="s">
        <v>31</v>
      </c>
      <c r="K6" s="150" t="s">
        <v>216</v>
      </c>
      <c r="L6" s="150" t="s">
        <v>217</v>
      </c>
      <c r="M6" s="150" t="s">
        <v>218</v>
      </c>
      <c r="N6" s="150" t="s">
        <v>219</v>
      </c>
      <c r="O6" s="150" t="s">
        <v>220</v>
      </c>
      <c r="P6" s="150" t="s">
        <v>221</v>
      </c>
      <c r="Q6" s="150" t="s">
        <v>222</v>
      </c>
      <c r="R6" s="150" t="s">
        <v>223</v>
      </c>
      <c r="S6" s="150" t="s">
        <v>224</v>
      </c>
      <c r="T6" s="150" t="s">
        <v>225</v>
      </c>
      <c r="U6" s="150" t="s">
        <v>226</v>
      </c>
      <c r="V6" s="150" t="s">
        <v>227</v>
      </c>
      <c r="W6" s="150" t="s">
        <v>228</v>
      </c>
      <c r="X6" s="150" t="s">
        <v>229</v>
      </c>
      <c r="Y6" s="150" t="s">
        <v>230</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5">
      <c r="A8" s="168" t="s">
        <v>231</v>
      </c>
      <c r="B8" s="169" t="s">
        <v>144</v>
      </c>
      <c r="C8" s="190" t="s">
        <v>145</v>
      </c>
      <c r="D8" s="170"/>
      <c r="E8" s="171"/>
      <c r="F8" s="172"/>
      <c r="G8" s="172">
        <f>SUMIF(AG9:AG58,"&lt;&gt;NOR",G9:G58)</f>
        <v>0</v>
      </c>
      <c r="H8" s="172"/>
      <c r="I8" s="172">
        <f>SUM(I9:I58)</f>
        <v>0</v>
      </c>
      <c r="J8" s="172"/>
      <c r="K8" s="172">
        <f>SUM(K9:K58)</f>
        <v>0</v>
      </c>
      <c r="L8" s="172"/>
      <c r="M8" s="172">
        <f>SUM(M9:M58)</f>
        <v>0</v>
      </c>
      <c r="N8" s="171"/>
      <c r="O8" s="171">
        <f>SUM(O9:O58)</f>
        <v>0</v>
      </c>
      <c r="P8" s="171"/>
      <c r="Q8" s="171">
        <f>SUM(Q9:Q58)</f>
        <v>0</v>
      </c>
      <c r="R8" s="172"/>
      <c r="S8" s="172"/>
      <c r="T8" s="173"/>
      <c r="U8" s="167"/>
      <c r="V8" s="167">
        <f>SUM(V9:V58)</f>
        <v>0</v>
      </c>
      <c r="W8" s="167"/>
      <c r="X8" s="167"/>
      <c r="Y8" s="167"/>
      <c r="AG8" t="s">
        <v>232</v>
      </c>
    </row>
    <row r="9" spans="1:60" ht="30.6" outlineLevel="1" x14ac:dyDescent="0.25">
      <c r="A9" s="175">
        <v>1</v>
      </c>
      <c r="B9" s="176" t="s">
        <v>442</v>
      </c>
      <c r="C9" s="191" t="s">
        <v>443</v>
      </c>
      <c r="D9" s="177" t="s">
        <v>437</v>
      </c>
      <c r="E9" s="178">
        <v>1</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298</v>
      </c>
      <c r="T9" s="181" t="s">
        <v>299</v>
      </c>
      <c r="U9" s="161">
        <v>0</v>
      </c>
      <c r="V9" s="161">
        <f>ROUND(E9*U9,2)</f>
        <v>0</v>
      </c>
      <c r="W9" s="161"/>
      <c r="X9" s="161" t="s">
        <v>238</v>
      </c>
      <c r="Y9" s="161" t="s">
        <v>239</v>
      </c>
      <c r="Z9" s="151"/>
      <c r="AA9" s="151"/>
      <c r="AB9" s="151"/>
      <c r="AC9" s="151"/>
      <c r="AD9" s="151"/>
      <c r="AE9" s="151"/>
      <c r="AF9" s="151"/>
      <c r="AG9" s="151" t="s">
        <v>444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31.2" outlineLevel="2" x14ac:dyDescent="0.25">
      <c r="A10" s="158"/>
      <c r="B10" s="159"/>
      <c r="C10" s="253" t="s">
        <v>445</v>
      </c>
      <c r="D10" s="254"/>
      <c r="E10" s="254"/>
      <c r="F10" s="254"/>
      <c r="G10" s="254"/>
      <c r="H10" s="161"/>
      <c r="I10" s="161"/>
      <c r="J10" s="161"/>
      <c r="K10" s="161"/>
      <c r="L10" s="161"/>
      <c r="M10" s="161"/>
      <c r="N10" s="160"/>
      <c r="O10" s="160"/>
      <c r="P10" s="160"/>
      <c r="Q10" s="160"/>
      <c r="R10" s="161"/>
      <c r="S10" s="161"/>
      <c r="T10" s="161"/>
      <c r="U10" s="161"/>
      <c r="V10" s="161"/>
      <c r="W10" s="161"/>
      <c r="X10" s="161"/>
      <c r="Y10" s="161"/>
      <c r="Z10" s="151"/>
      <c r="AA10" s="151"/>
      <c r="AB10" s="151"/>
      <c r="AC10" s="151"/>
      <c r="AD10" s="151"/>
      <c r="AE10" s="151"/>
      <c r="AF10" s="151"/>
      <c r="AG10" s="151" t="s">
        <v>253</v>
      </c>
      <c r="AH10" s="151"/>
      <c r="AI10" s="151"/>
      <c r="AJ10" s="151"/>
      <c r="AK10" s="151"/>
      <c r="AL10" s="151"/>
      <c r="AM10" s="151"/>
      <c r="AN10" s="151"/>
      <c r="AO10" s="151"/>
      <c r="AP10" s="151"/>
      <c r="AQ10" s="151"/>
      <c r="AR10" s="151"/>
      <c r="AS10" s="151"/>
      <c r="AT10" s="151"/>
      <c r="AU10" s="151"/>
      <c r="AV10" s="151"/>
      <c r="AW10" s="151"/>
      <c r="AX10" s="151"/>
      <c r="AY10" s="151"/>
      <c r="AZ10" s="151"/>
      <c r="BA10" s="182" t="str">
        <f>C10</f>
        <v>jednotku pro osazení jednotky stavební základ (betonový základ pod jednotkou v dodávce ASŘ), odvod kondenzátu, pružné manžety na hrdlech, klapky na přívodu a odvodu vzduchu ovládané servopohony, otvory pro měření, odkapová nerezová vana, obtoková klapka rekuperace, otevíravé dveře s pantem a otočnými pákami (s bezpečnostním zámkem), vypínání při požáru v dodávce EPS</v>
      </c>
      <c r="BB10" s="151"/>
      <c r="BC10" s="151"/>
      <c r="BD10" s="151"/>
      <c r="BE10" s="151"/>
      <c r="BF10" s="151"/>
      <c r="BG10" s="151"/>
      <c r="BH10" s="151"/>
    </row>
    <row r="11" spans="1:60" outlineLevel="3" x14ac:dyDescent="0.25">
      <c r="A11" s="158"/>
      <c r="B11" s="159"/>
      <c r="C11" s="257" t="s">
        <v>677</v>
      </c>
      <c r="D11" s="258"/>
      <c r="E11" s="258"/>
      <c r="F11" s="258"/>
      <c r="G11" s="258"/>
      <c r="H11" s="161"/>
      <c r="I11" s="161"/>
      <c r="J11" s="161"/>
      <c r="K11" s="161"/>
      <c r="L11" s="161"/>
      <c r="M11" s="161"/>
      <c r="N11" s="160"/>
      <c r="O11" s="160"/>
      <c r="P11" s="160"/>
      <c r="Q11" s="160"/>
      <c r="R11" s="161"/>
      <c r="S11" s="161"/>
      <c r="T11" s="161"/>
      <c r="U11" s="161"/>
      <c r="V11" s="161"/>
      <c r="W11" s="161"/>
      <c r="X11" s="161"/>
      <c r="Y11" s="161"/>
      <c r="Z11" s="151"/>
      <c r="AA11" s="151"/>
      <c r="AB11" s="151"/>
      <c r="AC11" s="151"/>
      <c r="AD11" s="151"/>
      <c r="AE11" s="151"/>
      <c r="AF11" s="151"/>
      <c r="AG11" s="151" t="s">
        <v>253</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3" x14ac:dyDescent="0.25">
      <c r="A12" s="158"/>
      <c r="B12" s="159"/>
      <c r="C12" s="257" t="s">
        <v>446</v>
      </c>
      <c r="D12" s="258"/>
      <c r="E12" s="258"/>
      <c r="F12" s="258"/>
      <c r="G12" s="258"/>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253</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51.6" outlineLevel="3" x14ac:dyDescent="0.25">
      <c r="A13" s="158"/>
      <c r="B13" s="159"/>
      <c r="C13" s="257" t="s">
        <v>447</v>
      </c>
      <c r="D13" s="258"/>
      <c r="E13" s="258"/>
      <c r="F13" s="258"/>
      <c r="G13" s="258"/>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253</v>
      </c>
      <c r="AH13" s="151"/>
      <c r="AI13" s="151"/>
      <c r="AJ13" s="151"/>
      <c r="AK13" s="151"/>
      <c r="AL13" s="151"/>
      <c r="AM13" s="151"/>
      <c r="AN13" s="151"/>
      <c r="AO13" s="151"/>
      <c r="AP13" s="151"/>
      <c r="AQ13" s="151"/>
      <c r="AR13" s="151"/>
      <c r="AS13" s="151"/>
      <c r="AT13" s="151"/>
      <c r="AU13" s="151"/>
      <c r="AV13" s="151"/>
      <c r="AW13" s="151"/>
      <c r="AX13" s="151"/>
      <c r="AY13" s="151"/>
      <c r="AZ13" s="151"/>
      <c r="BA13" s="182" t="str">
        <f>C13</f>
        <v>Parametry: přívod + odvod 3400 m3/h vzduchu, externí tlak 700 Pa, rekuperace 82 %, vodní deskový ohřívač - o výkonu 14,93 kW (teplotní spád po směšování 60/40°C, tlaková ztráta na straně vody 8,6 kPa, lamely hliníkové, sběrná trubka měděná), vodní deskový chladič o výkonu 16,82 kW (teplotní spádá 6/12°C, tlaková ztráta na straně vody 19,9 kPa, lamely hliníkové, sběrná trubka měděná) , volná komora pro umístění externího vyvíječe páry, filtrace na přívodním vzduchu dvoustupňová M5, F9 - kapsové filtry, na odvodním vzduchu M5 - kapsový filtr, 2x ventilátor EC typu o výkonu: 2,68kW (přívod), 1,8kW (odvod), ErP 2018, krytí IP20</v>
      </c>
      <c r="BB13" s="151"/>
      <c r="BC13" s="151"/>
      <c r="BD13" s="151"/>
      <c r="BE13" s="151"/>
      <c r="BF13" s="151"/>
      <c r="BG13" s="151"/>
      <c r="BH13" s="151"/>
    </row>
    <row r="14" spans="1:60" outlineLevel="3" x14ac:dyDescent="0.25">
      <c r="A14" s="158"/>
      <c r="B14" s="159"/>
      <c r="C14" s="257" t="s">
        <v>448</v>
      </c>
      <c r="D14" s="258"/>
      <c r="E14" s="258"/>
      <c r="F14" s="258"/>
      <c r="G14" s="258"/>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253</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3" x14ac:dyDescent="0.25">
      <c r="A15" s="158"/>
      <c r="B15" s="159"/>
      <c r="C15" s="257" t="s">
        <v>449</v>
      </c>
      <c r="D15" s="258"/>
      <c r="E15" s="258"/>
      <c r="F15" s="258"/>
      <c r="G15" s="258"/>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253</v>
      </c>
      <c r="AH15" s="151"/>
      <c r="AI15" s="151"/>
      <c r="AJ15" s="151"/>
      <c r="AK15" s="151"/>
      <c r="AL15" s="151"/>
      <c r="AM15" s="151"/>
      <c r="AN15" s="151"/>
      <c r="AO15" s="151"/>
      <c r="AP15" s="151"/>
      <c r="AQ15" s="151"/>
      <c r="AR15" s="151"/>
      <c r="AS15" s="151"/>
      <c r="AT15" s="151"/>
      <c r="AU15" s="151"/>
      <c r="AV15" s="151"/>
      <c r="AW15" s="151"/>
      <c r="AX15" s="151"/>
      <c r="AY15" s="151"/>
      <c r="AZ15" s="151"/>
      <c r="BA15" s="182" t="str">
        <f>C15</f>
        <v>Jednotka je dodána bez regulace, bez aktivních prvků (servopohony, čidla atd.) a bez propojení aktivních prvků (toto je součástí dodávky profese MaR</v>
      </c>
      <c r="BB15" s="151"/>
      <c r="BC15" s="151"/>
      <c r="BD15" s="151"/>
      <c r="BE15" s="151"/>
      <c r="BF15" s="151"/>
      <c r="BG15" s="151"/>
      <c r="BH15" s="151"/>
    </row>
    <row r="16" spans="1:60" outlineLevel="3" x14ac:dyDescent="0.25">
      <c r="A16" s="158"/>
      <c r="B16" s="159"/>
      <c r="C16" s="257" t="s">
        <v>450</v>
      </c>
      <c r="D16" s="258"/>
      <c r="E16" s="258"/>
      <c r="F16" s="258"/>
      <c r="G16" s="258"/>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253</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3" x14ac:dyDescent="0.25">
      <c r="A17" s="158"/>
      <c r="B17" s="159"/>
      <c r="C17" s="257" t="s">
        <v>451</v>
      </c>
      <c r="D17" s="258"/>
      <c r="E17" s="258"/>
      <c r="F17" s="258"/>
      <c r="G17" s="258"/>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253</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30.6" outlineLevel="1" x14ac:dyDescent="0.25">
      <c r="A18" s="175">
        <v>2</v>
      </c>
      <c r="B18" s="176" t="s">
        <v>452</v>
      </c>
      <c r="C18" s="191" t="s">
        <v>453</v>
      </c>
      <c r="D18" s="177" t="s">
        <v>437</v>
      </c>
      <c r="E18" s="178">
        <v>1</v>
      </c>
      <c r="F18" s="179"/>
      <c r="G18" s="180">
        <f>ROUND(E18*F18,2)</f>
        <v>0</v>
      </c>
      <c r="H18" s="179"/>
      <c r="I18" s="180">
        <f>ROUND(E18*H18,2)</f>
        <v>0</v>
      </c>
      <c r="J18" s="179"/>
      <c r="K18" s="180">
        <f>ROUND(E18*J18,2)</f>
        <v>0</v>
      </c>
      <c r="L18" s="180">
        <v>21</v>
      </c>
      <c r="M18" s="180">
        <f>G18*(1+L18/100)</f>
        <v>0</v>
      </c>
      <c r="N18" s="178">
        <v>0</v>
      </c>
      <c r="O18" s="178">
        <f>ROUND(E18*N18,2)</f>
        <v>0</v>
      </c>
      <c r="P18" s="178">
        <v>0</v>
      </c>
      <c r="Q18" s="178">
        <f>ROUND(E18*P18,2)</f>
        <v>0</v>
      </c>
      <c r="R18" s="180"/>
      <c r="S18" s="180" t="s">
        <v>298</v>
      </c>
      <c r="T18" s="181" t="s">
        <v>299</v>
      </c>
      <c r="U18" s="161">
        <v>0</v>
      </c>
      <c r="V18" s="161">
        <f>ROUND(E18*U18,2)</f>
        <v>0</v>
      </c>
      <c r="W18" s="161"/>
      <c r="X18" s="161" t="s">
        <v>238</v>
      </c>
      <c r="Y18" s="161" t="s">
        <v>239</v>
      </c>
      <c r="Z18" s="151"/>
      <c r="AA18" s="151"/>
      <c r="AB18" s="151"/>
      <c r="AC18" s="151"/>
      <c r="AD18" s="151"/>
      <c r="AE18" s="151"/>
      <c r="AF18" s="151"/>
      <c r="AG18" s="151" t="s">
        <v>444</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1" outlineLevel="2" x14ac:dyDescent="0.25">
      <c r="A19" s="158"/>
      <c r="B19" s="159"/>
      <c r="C19" s="253" t="s">
        <v>454</v>
      </c>
      <c r="D19" s="254"/>
      <c r="E19" s="254"/>
      <c r="F19" s="254"/>
      <c r="G19" s="254"/>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253</v>
      </c>
      <c r="AH19" s="151"/>
      <c r="AI19" s="151"/>
      <c r="AJ19" s="151"/>
      <c r="AK19" s="151"/>
      <c r="AL19" s="151"/>
      <c r="AM19" s="151"/>
      <c r="AN19" s="151"/>
      <c r="AO19" s="151"/>
      <c r="AP19" s="151"/>
      <c r="AQ19" s="151"/>
      <c r="AR19" s="151"/>
      <c r="AS19" s="151"/>
      <c r="AT19" s="151"/>
      <c r="AU19" s="151"/>
      <c r="AV19" s="151"/>
      <c r="AW19" s="151"/>
      <c r="AX19" s="151"/>
      <c r="AY19" s="151"/>
      <c r="AZ19" s="151"/>
      <c r="BA19" s="182" t="str">
        <f>C19</f>
        <v>zvlhčovač vhodný pro neupravenou i upravenou (demineralizovanou) vodou, zvlhčovací výkon: 40kg/hod, napájení 400V, max příkon 30kW, max proud 43,3A, min. jištění 63A, El. propojení a ovládání v dodávce MaR</v>
      </c>
      <c r="BB19" s="151"/>
      <c r="BC19" s="151"/>
      <c r="BD19" s="151"/>
      <c r="BE19" s="151"/>
      <c r="BF19" s="151"/>
      <c r="BG19" s="151"/>
      <c r="BH19" s="151"/>
    </row>
    <row r="20" spans="1:60" ht="31.2" outlineLevel="3" x14ac:dyDescent="0.25">
      <c r="A20" s="158"/>
      <c r="B20" s="159"/>
      <c r="C20" s="257" t="s">
        <v>455</v>
      </c>
      <c r="D20" s="258"/>
      <c r="E20" s="258"/>
      <c r="F20" s="258"/>
      <c r="G20" s="258"/>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253</v>
      </c>
      <c r="AH20" s="151"/>
      <c r="AI20" s="151"/>
      <c r="AJ20" s="151"/>
      <c r="AK20" s="151"/>
      <c r="AL20" s="151"/>
      <c r="AM20" s="151"/>
      <c r="AN20" s="151"/>
      <c r="AO20" s="151"/>
      <c r="AP20" s="151"/>
      <c r="AQ20" s="151"/>
      <c r="AR20" s="151"/>
      <c r="AS20" s="151"/>
      <c r="AT20" s="151"/>
      <c r="AU20" s="151"/>
      <c r="AV20" s="151"/>
      <c r="AW20" s="151"/>
      <c r="AX20" s="151"/>
      <c r="AY20" s="151"/>
      <c r="AZ20" s="151"/>
      <c r="BA20" s="182" t="str">
        <f>C20</f>
        <v>Dodávka vzt včetně propojení s Vzt jednotkou pomocí parní a kondenzační hadice (cca 5m od jednotky), Dodávka včetně distributoru páry z ušlechtilé oceli montované do volné komory vzt jednotky, dodávka včetně ocelové nosné konstrukce kotvené do podlahy pro osazení do výšky cca 1,5 m nad podlahu. Odvod kondenzátu, vychlazovací jímka kondenzátu je v dodávce ZTI</v>
      </c>
      <c r="BB20" s="151"/>
      <c r="BC20" s="151"/>
      <c r="BD20" s="151"/>
      <c r="BE20" s="151"/>
      <c r="BF20" s="151"/>
      <c r="BG20" s="151"/>
      <c r="BH20" s="151"/>
    </row>
    <row r="21" spans="1:60" outlineLevel="3" x14ac:dyDescent="0.25">
      <c r="A21" s="158"/>
      <c r="B21" s="159"/>
      <c r="C21" s="257" t="s">
        <v>451</v>
      </c>
      <c r="D21" s="258"/>
      <c r="E21" s="258"/>
      <c r="F21" s="258"/>
      <c r="G21" s="258"/>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253</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30.6" outlineLevel="1" x14ac:dyDescent="0.25">
      <c r="A22" s="175">
        <v>3</v>
      </c>
      <c r="B22" s="176" t="s">
        <v>456</v>
      </c>
      <c r="C22" s="191" t="s">
        <v>457</v>
      </c>
      <c r="D22" s="177" t="s">
        <v>437</v>
      </c>
      <c r="E22" s="178">
        <v>2</v>
      </c>
      <c r="F22" s="179"/>
      <c r="G22" s="180">
        <f>ROUND(E22*F22,2)</f>
        <v>0</v>
      </c>
      <c r="H22" s="179"/>
      <c r="I22" s="180">
        <f>ROUND(E22*H22,2)</f>
        <v>0</v>
      </c>
      <c r="J22" s="179"/>
      <c r="K22" s="180">
        <f>ROUND(E22*J22,2)</f>
        <v>0</v>
      </c>
      <c r="L22" s="180">
        <v>21</v>
      </c>
      <c r="M22" s="180">
        <f>G22*(1+L22/100)</f>
        <v>0</v>
      </c>
      <c r="N22" s="178">
        <v>0</v>
      </c>
      <c r="O22" s="178">
        <f>ROUND(E22*N22,2)</f>
        <v>0</v>
      </c>
      <c r="P22" s="178">
        <v>0</v>
      </c>
      <c r="Q22" s="178">
        <f>ROUND(E22*P22,2)</f>
        <v>0</v>
      </c>
      <c r="R22" s="180"/>
      <c r="S22" s="180" t="s">
        <v>298</v>
      </c>
      <c r="T22" s="181" t="s">
        <v>299</v>
      </c>
      <c r="U22" s="161">
        <v>0</v>
      </c>
      <c r="V22" s="161">
        <f>ROUND(E22*U22,2)</f>
        <v>0</v>
      </c>
      <c r="W22" s="161"/>
      <c r="X22" s="161" t="s">
        <v>238</v>
      </c>
      <c r="Y22" s="161" t="s">
        <v>239</v>
      </c>
      <c r="Z22" s="151"/>
      <c r="AA22" s="151"/>
      <c r="AB22" s="151"/>
      <c r="AC22" s="151"/>
      <c r="AD22" s="151"/>
      <c r="AE22" s="151"/>
      <c r="AF22" s="151"/>
      <c r="AG22" s="151" t="s">
        <v>444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2" x14ac:dyDescent="0.25">
      <c r="A23" s="158"/>
      <c r="B23" s="159"/>
      <c r="C23" s="253" t="s">
        <v>458</v>
      </c>
      <c r="D23" s="254"/>
      <c r="E23" s="254"/>
      <c r="F23" s="254"/>
      <c r="G23" s="254"/>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253</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3" x14ac:dyDescent="0.25">
      <c r="A24" s="158"/>
      <c r="B24" s="159"/>
      <c r="C24" s="257" t="s">
        <v>451</v>
      </c>
      <c r="D24" s="258"/>
      <c r="E24" s="258"/>
      <c r="F24" s="258"/>
      <c r="G24" s="258"/>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253</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30.6" outlineLevel="1" x14ac:dyDescent="0.25">
      <c r="A25" s="175">
        <v>4</v>
      </c>
      <c r="B25" s="176" t="s">
        <v>459</v>
      </c>
      <c r="C25" s="191" t="s">
        <v>460</v>
      </c>
      <c r="D25" s="177" t="s">
        <v>437</v>
      </c>
      <c r="E25" s="178">
        <v>2</v>
      </c>
      <c r="F25" s="179"/>
      <c r="G25" s="180">
        <f>ROUND(E25*F25,2)</f>
        <v>0</v>
      </c>
      <c r="H25" s="179"/>
      <c r="I25" s="180">
        <f>ROUND(E25*H25,2)</f>
        <v>0</v>
      </c>
      <c r="J25" s="179"/>
      <c r="K25" s="180">
        <f>ROUND(E25*J25,2)</f>
        <v>0</v>
      </c>
      <c r="L25" s="180">
        <v>21</v>
      </c>
      <c r="M25" s="180">
        <f>G25*(1+L25/100)</f>
        <v>0</v>
      </c>
      <c r="N25" s="178">
        <v>0</v>
      </c>
      <c r="O25" s="178">
        <f>ROUND(E25*N25,2)</f>
        <v>0</v>
      </c>
      <c r="P25" s="178">
        <v>0</v>
      </c>
      <c r="Q25" s="178">
        <f>ROUND(E25*P25,2)</f>
        <v>0</v>
      </c>
      <c r="R25" s="180"/>
      <c r="S25" s="180" t="s">
        <v>298</v>
      </c>
      <c r="T25" s="181" t="s">
        <v>299</v>
      </c>
      <c r="U25" s="161">
        <v>0</v>
      </c>
      <c r="V25" s="161">
        <f>ROUND(E25*U25,2)</f>
        <v>0</v>
      </c>
      <c r="W25" s="161"/>
      <c r="X25" s="161" t="s">
        <v>238</v>
      </c>
      <c r="Y25" s="161" t="s">
        <v>239</v>
      </c>
      <c r="Z25" s="151"/>
      <c r="AA25" s="151"/>
      <c r="AB25" s="151"/>
      <c r="AC25" s="151"/>
      <c r="AD25" s="151"/>
      <c r="AE25" s="151"/>
      <c r="AF25" s="151"/>
      <c r="AG25" s="151" t="s">
        <v>444</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2" x14ac:dyDescent="0.25">
      <c r="A26" s="158"/>
      <c r="B26" s="159"/>
      <c r="C26" s="253" t="s">
        <v>461</v>
      </c>
      <c r="D26" s="254"/>
      <c r="E26" s="254"/>
      <c r="F26" s="254"/>
      <c r="G26" s="254"/>
      <c r="H26" s="161"/>
      <c r="I26" s="161"/>
      <c r="J26" s="161"/>
      <c r="K26" s="161"/>
      <c r="L26" s="161"/>
      <c r="M26" s="161"/>
      <c r="N26" s="160"/>
      <c r="O26" s="160"/>
      <c r="P26" s="160"/>
      <c r="Q26" s="160"/>
      <c r="R26" s="161"/>
      <c r="S26" s="161"/>
      <c r="T26" s="161"/>
      <c r="U26" s="161"/>
      <c r="V26" s="161"/>
      <c r="W26" s="161"/>
      <c r="X26" s="161"/>
      <c r="Y26" s="161"/>
      <c r="Z26" s="151"/>
      <c r="AA26" s="151"/>
      <c r="AB26" s="151"/>
      <c r="AC26" s="151"/>
      <c r="AD26" s="151"/>
      <c r="AE26" s="151"/>
      <c r="AF26" s="151"/>
      <c r="AG26" s="151" t="s">
        <v>253</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3" x14ac:dyDescent="0.25">
      <c r="A27" s="158"/>
      <c r="B27" s="159"/>
      <c r="C27" s="257" t="s">
        <v>451</v>
      </c>
      <c r="D27" s="258"/>
      <c r="E27" s="258"/>
      <c r="F27" s="258"/>
      <c r="G27" s="258"/>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253</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30.6" outlineLevel="1" x14ac:dyDescent="0.25">
      <c r="A28" s="175">
        <v>5</v>
      </c>
      <c r="B28" s="176" t="s">
        <v>462</v>
      </c>
      <c r="C28" s="191" t="s">
        <v>463</v>
      </c>
      <c r="D28" s="177" t="s">
        <v>437</v>
      </c>
      <c r="E28" s="178">
        <v>1</v>
      </c>
      <c r="F28" s="179"/>
      <c r="G28" s="180">
        <f>ROUND(E28*F28,2)</f>
        <v>0</v>
      </c>
      <c r="H28" s="179"/>
      <c r="I28" s="180">
        <f>ROUND(E28*H28,2)</f>
        <v>0</v>
      </c>
      <c r="J28" s="179"/>
      <c r="K28" s="180">
        <f>ROUND(E28*J28,2)</f>
        <v>0</v>
      </c>
      <c r="L28" s="180">
        <v>21</v>
      </c>
      <c r="M28" s="180">
        <f>G28*(1+L28/100)</f>
        <v>0</v>
      </c>
      <c r="N28" s="178">
        <v>0</v>
      </c>
      <c r="O28" s="178">
        <f>ROUND(E28*N28,2)</f>
        <v>0</v>
      </c>
      <c r="P28" s="178">
        <v>0</v>
      </c>
      <c r="Q28" s="178">
        <f>ROUND(E28*P28,2)</f>
        <v>0</v>
      </c>
      <c r="R28" s="180"/>
      <c r="S28" s="180" t="s">
        <v>298</v>
      </c>
      <c r="T28" s="181" t="s">
        <v>299</v>
      </c>
      <c r="U28" s="161">
        <v>0</v>
      </c>
      <c r="V28" s="161">
        <f>ROUND(E28*U28,2)</f>
        <v>0</v>
      </c>
      <c r="W28" s="161"/>
      <c r="X28" s="161" t="s">
        <v>238</v>
      </c>
      <c r="Y28" s="161" t="s">
        <v>239</v>
      </c>
      <c r="Z28" s="151"/>
      <c r="AA28" s="151"/>
      <c r="AB28" s="151"/>
      <c r="AC28" s="151"/>
      <c r="AD28" s="151"/>
      <c r="AE28" s="151"/>
      <c r="AF28" s="151"/>
      <c r="AG28" s="151" t="s">
        <v>444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2" x14ac:dyDescent="0.25">
      <c r="A29" s="158"/>
      <c r="B29" s="159"/>
      <c r="C29" s="253" t="s">
        <v>464</v>
      </c>
      <c r="D29" s="254"/>
      <c r="E29" s="254"/>
      <c r="F29" s="254"/>
      <c r="G29" s="254"/>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253</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5">
      <c r="A30" s="183">
        <v>6</v>
      </c>
      <c r="B30" s="184" t="s">
        <v>465</v>
      </c>
      <c r="C30" s="193" t="s">
        <v>466</v>
      </c>
      <c r="D30" s="185" t="s">
        <v>437</v>
      </c>
      <c r="E30" s="186">
        <v>1</v>
      </c>
      <c r="F30" s="187"/>
      <c r="G30" s="188">
        <f t="shared" ref="G30:G37" si="0">ROUND(E30*F30,2)</f>
        <v>0</v>
      </c>
      <c r="H30" s="187"/>
      <c r="I30" s="188">
        <f t="shared" ref="I30:I37" si="1">ROUND(E30*H30,2)</f>
        <v>0</v>
      </c>
      <c r="J30" s="187"/>
      <c r="K30" s="188">
        <f t="shared" ref="K30:K37" si="2">ROUND(E30*J30,2)</f>
        <v>0</v>
      </c>
      <c r="L30" s="188">
        <v>21</v>
      </c>
      <c r="M30" s="188">
        <f t="shared" ref="M30:M37" si="3">G30*(1+L30/100)</f>
        <v>0</v>
      </c>
      <c r="N30" s="186">
        <v>0</v>
      </c>
      <c r="O30" s="186">
        <f t="shared" ref="O30:O37" si="4">ROUND(E30*N30,2)</f>
        <v>0</v>
      </c>
      <c r="P30" s="186">
        <v>0</v>
      </c>
      <c r="Q30" s="186">
        <f t="shared" ref="Q30:Q37" si="5">ROUND(E30*P30,2)</f>
        <v>0</v>
      </c>
      <c r="R30" s="188"/>
      <c r="S30" s="188" t="s">
        <v>298</v>
      </c>
      <c r="T30" s="189" t="s">
        <v>299</v>
      </c>
      <c r="U30" s="161">
        <v>0</v>
      </c>
      <c r="V30" s="161">
        <f t="shared" ref="V30:V37" si="6">ROUND(E30*U30,2)</f>
        <v>0</v>
      </c>
      <c r="W30" s="161"/>
      <c r="X30" s="161" t="s">
        <v>238</v>
      </c>
      <c r="Y30" s="161" t="s">
        <v>239</v>
      </c>
      <c r="Z30" s="151"/>
      <c r="AA30" s="151"/>
      <c r="AB30" s="151"/>
      <c r="AC30" s="151"/>
      <c r="AD30" s="151"/>
      <c r="AE30" s="151"/>
      <c r="AF30" s="151"/>
      <c r="AG30" s="151" t="s">
        <v>444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5">
      <c r="A31" s="183">
        <v>7</v>
      </c>
      <c r="B31" s="184" t="s">
        <v>467</v>
      </c>
      <c r="C31" s="193" t="s">
        <v>468</v>
      </c>
      <c r="D31" s="185" t="s">
        <v>437</v>
      </c>
      <c r="E31" s="186">
        <v>1</v>
      </c>
      <c r="F31" s="187"/>
      <c r="G31" s="188">
        <f t="shared" si="0"/>
        <v>0</v>
      </c>
      <c r="H31" s="187"/>
      <c r="I31" s="188">
        <f t="shared" si="1"/>
        <v>0</v>
      </c>
      <c r="J31" s="187"/>
      <c r="K31" s="188">
        <f t="shared" si="2"/>
        <v>0</v>
      </c>
      <c r="L31" s="188">
        <v>21</v>
      </c>
      <c r="M31" s="188">
        <f t="shared" si="3"/>
        <v>0</v>
      </c>
      <c r="N31" s="186">
        <v>0</v>
      </c>
      <c r="O31" s="186">
        <f t="shared" si="4"/>
        <v>0</v>
      </c>
      <c r="P31" s="186">
        <v>0</v>
      </c>
      <c r="Q31" s="186">
        <f t="shared" si="5"/>
        <v>0</v>
      </c>
      <c r="R31" s="188"/>
      <c r="S31" s="188" t="s">
        <v>298</v>
      </c>
      <c r="T31" s="189" t="s">
        <v>299</v>
      </c>
      <c r="U31" s="161">
        <v>0</v>
      </c>
      <c r="V31" s="161">
        <f t="shared" si="6"/>
        <v>0</v>
      </c>
      <c r="W31" s="161"/>
      <c r="X31" s="161" t="s">
        <v>238</v>
      </c>
      <c r="Y31" s="161" t="s">
        <v>239</v>
      </c>
      <c r="Z31" s="151"/>
      <c r="AA31" s="151"/>
      <c r="AB31" s="151"/>
      <c r="AC31" s="151"/>
      <c r="AD31" s="151"/>
      <c r="AE31" s="151"/>
      <c r="AF31" s="151"/>
      <c r="AG31" s="151" t="s">
        <v>444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83">
        <v>8</v>
      </c>
      <c r="B32" s="184" t="s">
        <v>469</v>
      </c>
      <c r="C32" s="193" t="s">
        <v>470</v>
      </c>
      <c r="D32" s="185" t="s">
        <v>437</v>
      </c>
      <c r="E32" s="186">
        <v>1</v>
      </c>
      <c r="F32" s="187"/>
      <c r="G32" s="188">
        <f t="shared" si="0"/>
        <v>0</v>
      </c>
      <c r="H32" s="187"/>
      <c r="I32" s="188">
        <f t="shared" si="1"/>
        <v>0</v>
      </c>
      <c r="J32" s="187"/>
      <c r="K32" s="188">
        <f t="shared" si="2"/>
        <v>0</v>
      </c>
      <c r="L32" s="188">
        <v>21</v>
      </c>
      <c r="M32" s="188">
        <f t="shared" si="3"/>
        <v>0</v>
      </c>
      <c r="N32" s="186">
        <v>0</v>
      </c>
      <c r="O32" s="186">
        <f t="shared" si="4"/>
        <v>0</v>
      </c>
      <c r="P32" s="186">
        <v>0</v>
      </c>
      <c r="Q32" s="186">
        <f t="shared" si="5"/>
        <v>0</v>
      </c>
      <c r="R32" s="188"/>
      <c r="S32" s="188" t="s">
        <v>298</v>
      </c>
      <c r="T32" s="189" t="s">
        <v>299</v>
      </c>
      <c r="U32" s="161">
        <v>0</v>
      </c>
      <c r="V32" s="161">
        <f t="shared" si="6"/>
        <v>0</v>
      </c>
      <c r="W32" s="161"/>
      <c r="X32" s="161" t="s">
        <v>238</v>
      </c>
      <c r="Y32" s="161" t="s">
        <v>239</v>
      </c>
      <c r="Z32" s="151"/>
      <c r="AA32" s="151"/>
      <c r="AB32" s="151"/>
      <c r="AC32" s="151"/>
      <c r="AD32" s="151"/>
      <c r="AE32" s="151"/>
      <c r="AF32" s="151"/>
      <c r="AG32" s="151" t="s">
        <v>444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5">
      <c r="A33" s="183">
        <v>9</v>
      </c>
      <c r="B33" s="184" t="s">
        <v>471</v>
      </c>
      <c r="C33" s="193" t="s">
        <v>472</v>
      </c>
      <c r="D33" s="185" t="s">
        <v>437</v>
      </c>
      <c r="E33" s="186">
        <v>1</v>
      </c>
      <c r="F33" s="187"/>
      <c r="G33" s="188">
        <f t="shared" si="0"/>
        <v>0</v>
      </c>
      <c r="H33" s="187"/>
      <c r="I33" s="188">
        <f t="shared" si="1"/>
        <v>0</v>
      </c>
      <c r="J33" s="187"/>
      <c r="K33" s="188">
        <f t="shared" si="2"/>
        <v>0</v>
      </c>
      <c r="L33" s="188">
        <v>21</v>
      </c>
      <c r="M33" s="188">
        <f t="shared" si="3"/>
        <v>0</v>
      </c>
      <c r="N33" s="186">
        <v>0</v>
      </c>
      <c r="O33" s="186">
        <f t="shared" si="4"/>
        <v>0</v>
      </c>
      <c r="P33" s="186">
        <v>0</v>
      </c>
      <c r="Q33" s="186">
        <f t="shared" si="5"/>
        <v>0</v>
      </c>
      <c r="R33" s="188"/>
      <c r="S33" s="188" t="s">
        <v>298</v>
      </c>
      <c r="T33" s="189" t="s">
        <v>299</v>
      </c>
      <c r="U33" s="161">
        <v>0</v>
      </c>
      <c r="V33" s="161">
        <f t="shared" si="6"/>
        <v>0</v>
      </c>
      <c r="W33" s="161"/>
      <c r="X33" s="161" t="s">
        <v>238</v>
      </c>
      <c r="Y33" s="161" t="s">
        <v>239</v>
      </c>
      <c r="Z33" s="151"/>
      <c r="AA33" s="151"/>
      <c r="AB33" s="151"/>
      <c r="AC33" s="151"/>
      <c r="AD33" s="151"/>
      <c r="AE33" s="151"/>
      <c r="AF33" s="151"/>
      <c r="AG33" s="151" t="s">
        <v>444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83">
        <v>10</v>
      </c>
      <c r="B34" s="184" t="s">
        <v>473</v>
      </c>
      <c r="C34" s="193" t="s">
        <v>474</v>
      </c>
      <c r="D34" s="185" t="s">
        <v>437</v>
      </c>
      <c r="E34" s="186">
        <v>3</v>
      </c>
      <c r="F34" s="187"/>
      <c r="G34" s="188">
        <f t="shared" si="0"/>
        <v>0</v>
      </c>
      <c r="H34" s="187"/>
      <c r="I34" s="188">
        <f t="shared" si="1"/>
        <v>0</v>
      </c>
      <c r="J34" s="187"/>
      <c r="K34" s="188">
        <f t="shared" si="2"/>
        <v>0</v>
      </c>
      <c r="L34" s="188">
        <v>21</v>
      </c>
      <c r="M34" s="188">
        <f t="shared" si="3"/>
        <v>0</v>
      </c>
      <c r="N34" s="186">
        <v>0</v>
      </c>
      <c r="O34" s="186">
        <f t="shared" si="4"/>
        <v>0</v>
      </c>
      <c r="P34" s="186">
        <v>0</v>
      </c>
      <c r="Q34" s="186">
        <f t="shared" si="5"/>
        <v>0</v>
      </c>
      <c r="R34" s="188"/>
      <c r="S34" s="188" t="s">
        <v>298</v>
      </c>
      <c r="T34" s="189" t="s">
        <v>299</v>
      </c>
      <c r="U34" s="161">
        <v>0</v>
      </c>
      <c r="V34" s="161">
        <f t="shared" si="6"/>
        <v>0</v>
      </c>
      <c r="W34" s="161"/>
      <c r="X34" s="161" t="s">
        <v>238</v>
      </c>
      <c r="Y34" s="161" t="s">
        <v>239</v>
      </c>
      <c r="Z34" s="151"/>
      <c r="AA34" s="151"/>
      <c r="AB34" s="151"/>
      <c r="AC34" s="151"/>
      <c r="AD34" s="151"/>
      <c r="AE34" s="151"/>
      <c r="AF34" s="151"/>
      <c r="AG34" s="151" t="s">
        <v>444</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5">
      <c r="A35" s="183">
        <v>11</v>
      </c>
      <c r="B35" s="184" t="s">
        <v>475</v>
      </c>
      <c r="C35" s="193" t="s">
        <v>476</v>
      </c>
      <c r="D35" s="185" t="s">
        <v>437</v>
      </c>
      <c r="E35" s="186">
        <v>1</v>
      </c>
      <c r="F35" s="187"/>
      <c r="G35" s="188">
        <f t="shared" si="0"/>
        <v>0</v>
      </c>
      <c r="H35" s="187"/>
      <c r="I35" s="188">
        <f t="shared" si="1"/>
        <v>0</v>
      </c>
      <c r="J35" s="187"/>
      <c r="K35" s="188">
        <f t="shared" si="2"/>
        <v>0</v>
      </c>
      <c r="L35" s="188">
        <v>21</v>
      </c>
      <c r="M35" s="188">
        <f t="shared" si="3"/>
        <v>0</v>
      </c>
      <c r="N35" s="186">
        <v>0</v>
      </c>
      <c r="O35" s="186">
        <f t="shared" si="4"/>
        <v>0</v>
      </c>
      <c r="P35" s="186">
        <v>0</v>
      </c>
      <c r="Q35" s="186">
        <f t="shared" si="5"/>
        <v>0</v>
      </c>
      <c r="R35" s="188"/>
      <c r="S35" s="188" t="s">
        <v>298</v>
      </c>
      <c r="T35" s="189" t="s">
        <v>299</v>
      </c>
      <c r="U35" s="161">
        <v>0</v>
      </c>
      <c r="V35" s="161">
        <f t="shared" si="6"/>
        <v>0</v>
      </c>
      <c r="W35" s="161"/>
      <c r="X35" s="161" t="s">
        <v>238</v>
      </c>
      <c r="Y35" s="161" t="s">
        <v>239</v>
      </c>
      <c r="Z35" s="151"/>
      <c r="AA35" s="151"/>
      <c r="AB35" s="151"/>
      <c r="AC35" s="151"/>
      <c r="AD35" s="151"/>
      <c r="AE35" s="151"/>
      <c r="AF35" s="151"/>
      <c r="AG35" s="151" t="s">
        <v>444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5">
      <c r="A36" s="183">
        <v>12</v>
      </c>
      <c r="B36" s="184" t="s">
        <v>477</v>
      </c>
      <c r="C36" s="193" t="s">
        <v>478</v>
      </c>
      <c r="D36" s="185" t="s">
        <v>437</v>
      </c>
      <c r="E36" s="186">
        <v>2</v>
      </c>
      <c r="F36" s="187"/>
      <c r="G36" s="188">
        <f t="shared" si="0"/>
        <v>0</v>
      </c>
      <c r="H36" s="187"/>
      <c r="I36" s="188">
        <f t="shared" si="1"/>
        <v>0</v>
      </c>
      <c r="J36" s="187"/>
      <c r="K36" s="188">
        <f t="shared" si="2"/>
        <v>0</v>
      </c>
      <c r="L36" s="188">
        <v>21</v>
      </c>
      <c r="M36" s="188">
        <f t="shared" si="3"/>
        <v>0</v>
      </c>
      <c r="N36" s="186">
        <v>0</v>
      </c>
      <c r="O36" s="186">
        <f t="shared" si="4"/>
        <v>0</v>
      </c>
      <c r="P36" s="186">
        <v>0</v>
      </c>
      <c r="Q36" s="186">
        <f t="shared" si="5"/>
        <v>0</v>
      </c>
      <c r="R36" s="188"/>
      <c r="S36" s="188" t="s">
        <v>298</v>
      </c>
      <c r="T36" s="189" t="s">
        <v>299</v>
      </c>
      <c r="U36" s="161">
        <v>0</v>
      </c>
      <c r="V36" s="161">
        <f t="shared" si="6"/>
        <v>0</v>
      </c>
      <c r="W36" s="161"/>
      <c r="X36" s="161" t="s">
        <v>238</v>
      </c>
      <c r="Y36" s="161" t="s">
        <v>239</v>
      </c>
      <c r="Z36" s="151"/>
      <c r="AA36" s="151"/>
      <c r="AB36" s="151"/>
      <c r="AC36" s="151"/>
      <c r="AD36" s="151"/>
      <c r="AE36" s="151"/>
      <c r="AF36" s="151"/>
      <c r="AG36" s="151" t="s">
        <v>444</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30.6" outlineLevel="1" x14ac:dyDescent="0.25">
      <c r="A37" s="175">
        <v>13</v>
      </c>
      <c r="B37" s="176" t="s">
        <v>479</v>
      </c>
      <c r="C37" s="191" t="s">
        <v>480</v>
      </c>
      <c r="D37" s="177" t="s">
        <v>437</v>
      </c>
      <c r="E37" s="178">
        <v>19</v>
      </c>
      <c r="F37" s="179"/>
      <c r="G37" s="180">
        <f t="shared" si="0"/>
        <v>0</v>
      </c>
      <c r="H37" s="179"/>
      <c r="I37" s="180">
        <f t="shared" si="1"/>
        <v>0</v>
      </c>
      <c r="J37" s="179"/>
      <c r="K37" s="180">
        <f t="shared" si="2"/>
        <v>0</v>
      </c>
      <c r="L37" s="180">
        <v>21</v>
      </c>
      <c r="M37" s="180">
        <f t="shared" si="3"/>
        <v>0</v>
      </c>
      <c r="N37" s="178">
        <v>0</v>
      </c>
      <c r="O37" s="178">
        <f t="shared" si="4"/>
        <v>0</v>
      </c>
      <c r="P37" s="178">
        <v>0</v>
      </c>
      <c r="Q37" s="178">
        <f t="shared" si="5"/>
        <v>0</v>
      </c>
      <c r="R37" s="180"/>
      <c r="S37" s="180" t="s">
        <v>298</v>
      </c>
      <c r="T37" s="181" t="s">
        <v>299</v>
      </c>
      <c r="U37" s="161">
        <v>0</v>
      </c>
      <c r="V37" s="161">
        <f t="shared" si="6"/>
        <v>0</v>
      </c>
      <c r="W37" s="161"/>
      <c r="X37" s="161" t="s">
        <v>238</v>
      </c>
      <c r="Y37" s="161" t="s">
        <v>239</v>
      </c>
      <c r="Z37" s="151"/>
      <c r="AA37" s="151"/>
      <c r="AB37" s="151"/>
      <c r="AC37" s="151"/>
      <c r="AD37" s="151"/>
      <c r="AE37" s="151"/>
      <c r="AF37" s="151"/>
      <c r="AG37" s="151" t="s">
        <v>444</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2" x14ac:dyDescent="0.25">
      <c r="A38" s="158"/>
      <c r="B38" s="159"/>
      <c r="C38" s="253" t="s">
        <v>481</v>
      </c>
      <c r="D38" s="254"/>
      <c r="E38" s="254"/>
      <c r="F38" s="254"/>
      <c r="G38" s="254"/>
      <c r="H38" s="161"/>
      <c r="I38" s="161"/>
      <c r="J38" s="161"/>
      <c r="K38" s="161"/>
      <c r="L38" s="161"/>
      <c r="M38" s="161"/>
      <c r="N38" s="160"/>
      <c r="O38" s="160"/>
      <c r="P38" s="160"/>
      <c r="Q38" s="160"/>
      <c r="R38" s="161"/>
      <c r="S38" s="161"/>
      <c r="T38" s="161"/>
      <c r="U38" s="161"/>
      <c r="V38" s="161"/>
      <c r="W38" s="161"/>
      <c r="X38" s="161"/>
      <c r="Y38" s="161"/>
      <c r="Z38" s="151"/>
      <c r="AA38" s="151"/>
      <c r="AB38" s="151"/>
      <c r="AC38" s="151"/>
      <c r="AD38" s="151"/>
      <c r="AE38" s="151"/>
      <c r="AF38" s="151"/>
      <c r="AG38" s="151" t="s">
        <v>253</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3" x14ac:dyDescent="0.25">
      <c r="A39" s="158"/>
      <c r="B39" s="159"/>
      <c r="C39" s="257" t="s">
        <v>678</v>
      </c>
      <c r="D39" s="258"/>
      <c r="E39" s="258"/>
      <c r="F39" s="258"/>
      <c r="G39" s="258"/>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253</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3" x14ac:dyDescent="0.25">
      <c r="A40" s="158"/>
      <c r="B40" s="159"/>
      <c r="C40" s="257" t="s">
        <v>482</v>
      </c>
      <c r="D40" s="258"/>
      <c r="E40" s="258"/>
      <c r="F40" s="258"/>
      <c r="G40" s="258"/>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253</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30.6" outlineLevel="1" x14ac:dyDescent="0.25">
      <c r="A41" s="175">
        <v>14</v>
      </c>
      <c r="B41" s="176" t="s">
        <v>483</v>
      </c>
      <c r="C41" s="191" t="s">
        <v>484</v>
      </c>
      <c r="D41" s="177" t="s">
        <v>437</v>
      </c>
      <c r="E41" s="178">
        <v>19</v>
      </c>
      <c r="F41" s="179"/>
      <c r="G41" s="180">
        <f>ROUND(E41*F41,2)</f>
        <v>0</v>
      </c>
      <c r="H41" s="179"/>
      <c r="I41" s="180">
        <f>ROUND(E41*H41,2)</f>
        <v>0</v>
      </c>
      <c r="J41" s="179"/>
      <c r="K41" s="180">
        <f>ROUND(E41*J41,2)</f>
        <v>0</v>
      </c>
      <c r="L41" s="180">
        <v>21</v>
      </c>
      <c r="M41" s="180">
        <f>G41*(1+L41/100)</f>
        <v>0</v>
      </c>
      <c r="N41" s="178">
        <v>0</v>
      </c>
      <c r="O41" s="178">
        <f>ROUND(E41*N41,2)</f>
        <v>0</v>
      </c>
      <c r="P41" s="178">
        <v>0</v>
      </c>
      <c r="Q41" s="178">
        <f>ROUND(E41*P41,2)</f>
        <v>0</v>
      </c>
      <c r="R41" s="180"/>
      <c r="S41" s="180" t="s">
        <v>298</v>
      </c>
      <c r="T41" s="181" t="s">
        <v>299</v>
      </c>
      <c r="U41" s="161">
        <v>0</v>
      </c>
      <c r="V41" s="161">
        <f>ROUND(E41*U41,2)</f>
        <v>0</v>
      </c>
      <c r="W41" s="161"/>
      <c r="X41" s="161" t="s">
        <v>238</v>
      </c>
      <c r="Y41" s="161" t="s">
        <v>239</v>
      </c>
      <c r="Z41" s="151"/>
      <c r="AA41" s="151"/>
      <c r="AB41" s="151"/>
      <c r="AC41" s="151"/>
      <c r="AD41" s="151"/>
      <c r="AE41" s="151"/>
      <c r="AF41" s="151"/>
      <c r="AG41" s="151" t="s">
        <v>444</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2" x14ac:dyDescent="0.25">
      <c r="A42" s="158"/>
      <c r="B42" s="159"/>
      <c r="C42" s="253" t="s">
        <v>481</v>
      </c>
      <c r="D42" s="254"/>
      <c r="E42" s="254"/>
      <c r="F42" s="254"/>
      <c r="G42" s="254"/>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253</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3" x14ac:dyDescent="0.25">
      <c r="A43" s="158"/>
      <c r="B43" s="159"/>
      <c r="C43" s="257" t="s">
        <v>678</v>
      </c>
      <c r="D43" s="258"/>
      <c r="E43" s="258"/>
      <c r="F43" s="258"/>
      <c r="G43" s="258"/>
      <c r="H43" s="161"/>
      <c r="I43" s="161"/>
      <c r="J43" s="161"/>
      <c r="K43" s="161"/>
      <c r="L43" s="161"/>
      <c r="M43" s="161"/>
      <c r="N43" s="160"/>
      <c r="O43" s="160"/>
      <c r="P43" s="160"/>
      <c r="Q43" s="160"/>
      <c r="R43" s="161"/>
      <c r="S43" s="161"/>
      <c r="T43" s="161"/>
      <c r="U43" s="161"/>
      <c r="V43" s="161"/>
      <c r="W43" s="161"/>
      <c r="X43" s="161"/>
      <c r="Y43" s="161"/>
      <c r="Z43" s="151"/>
      <c r="AA43" s="151"/>
      <c r="AB43" s="151"/>
      <c r="AC43" s="151"/>
      <c r="AD43" s="151"/>
      <c r="AE43" s="151"/>
      <c r="AF43" s="151"/>
      <c r="AG43" s="151" t="s">
        <v>253</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3" x14ac:dyDescent="0.25">
      <c r="A44" s="158"/>
      <c r="B44" s="159"/>
      <c r="C44" s="257" t="s">
        <v>482</v>
      </c>
      <c r="D44" s="258"/>
      <c r="E44" s="258"/>
      <c r="F44" s="258"/>
      <c r="G44" s="258"/>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253</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20.399999999999999" outlineLevel="1" x14ac:dyDescent="0.25">
      <c r="A45" s="183">
        <v>15</v>
      </c>
      <c r="B45" s="184" t="s">
        <v>485</v>
      </c>
      <c r="C45" s="193" t="s">
        <v>486</v>
      </c>
      <c r="D45" s="185" t="s">
        <v>437</v>
      </c>
      <c r="E45" s="186">
        <v>8</v>
      </c>
      <c r="F45" s="187"/>
      <c r="G45" s="188">
        <f t="shared" ref="G45:G58" si="7">ROUND(E45*F45,2)</f>
        <v>0</v>
      </c>
      <c r="H45" s="187"/>
      <c r="I45" s="188">
        <f t="shared" ref="I45:I58" si="8">ROUND(E45*H45,2)</f>
        <v>0</v>
      </c>
      <c r="J45" s="187"/>
      <c r="K45" s="188">
        <f t="shared" ref="K45:K58" si="9">ROUND(E45*J45,2)</f>
        <v>0</v>
      </c>
      <c r="L45" s="188">
        <v>21</v>
      </c>
      <c r="M45" s="188">
        <f t="shared" ref="M45:M58" si="10">G45*(1+L45/100)</f>
        <v>0</v>
      </c>
      <c r="N45" s="186">
        <v>0</v>
      </c>
      <c r="O45" s="186">
        <f t="shared" ref="O45:O58" si="11">ROUND(E45*N45,2)</f>
        <v>0</v>
      </c>
      <c r="P45" s="186">
        <v>0</v>
      </c>
      <c r="Q45" s="186">
        <f t="shared" ref="Q45:Q58" si="12">ROUND(E45*P45,2)</f>
        <v>0</v>
      </c>
      <c r="R45" s="188"/>
      <c r="S45" s="188" t="s">
        <v>298</v>
      </c>
      <c r="T45" s="189" t="s">
        <v>299</v>
      </c>
      <c r="U45" s="161">
        <v>0</v>
      </c>
      <c r="V45" s="161">
        <f t="shared" ref="V45:V58" si="13">ROUND(E45*U45,2)</f>
        <v>0</v>
      </c>
      <c r="W45" s="161"/>
      <c r="X45" s="161" t="s">
        <v>238</v>
      </c>
      <c r="Y45" s="161" t="s">
        <v>239</v>
      </c>
      <c r="Z45" s="151"/>
      <c r="AA45" s="151"/>
      <c r="AB45" s="151"/>
      <c r="AC45" s="151"/>
      <c r="AD45" s="151"/>
      <c r="AE45" s="151"/>
      <c r="AF45" s="151"/>
      <c r="AG45" s="151" t="s">
        <v>444</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ht="20.399999999999999" outlineLevel="1" x14ac:dyDescent="0.25">
      <c r="A46" s="183">
        <v>16</v>
      </c>
      <c r="B46" s="184" t="s">
        <v>487</v>
      </c>
      <c r="C46" s="193" t="s">
        <v>488</v>
      </c>
      <c r="D46" s="185" t="s">
        <v>247</v>
      </c>
      <c r="E46" s="186">
        <v>132</v>
      </c>
      <c r="F46" s="187"/>
      <c r="G46" s="188">
        <f t="shared" si="7"/>
        <v>0</v>
      </c>
      <c r="H46" s="187"/>
      <c r="I46" s="188">
        <f t="shared" si="8"/>
        <v>0</v>
      </c>
      <c r="J46" s="187"/>
      <c r="K46" s="188">
        <f t="shared" si="9"/>
        <v>0</v>
      </c>
      <c r="L46" s="188">
        <v>21</v>
      </c>
      <c r="M46" s="188">
        <f t="shared" si="10"/>
        <v>0</v>
      </c>
      <c r="N46" s="186">
        <v>0</v>
      </c>
      <c r="O46" s="186">
        <f t="shared" si="11"/>
        <v>0</v>
      </c>
      <c r="P46" s="186">
        <v>0</v>
      </c>
      <c r="Q46" s="186">
        <f t="shared" si="12"/>
        <v>0</v>
      </c>
      <c r="R46" s="188"/>
      <c r="S46" s="188" t="s">
        <v>298</v>
      </c>
      <c r="T46" s="189" t="s">
        <v>299</v>
      </c>
      <c r="U46" s="161">
        <v>0</v>
      </c>
      <c r="V46" s="161">
        <f t="shared" si="13"/>
        <v>0</v>
      </c>
      <c r="W46" s="161"/>
      <c r="X46" s="161" t="s">
        <v>238</v>
      </c>
      <c r="Y46" s="161" t="s">
        <v>239</v>
      </c>
      <c r="Z46" s="151"/>
      <c r="AA46" s="151"/>
      <c r="AB46" s="151"/>
      <c r="AC46" s="151"/>
      <c r="AD46" s="151"/>
      <c r="AE46" s="151"/>
      <c r="AF46" s="151"/>
      <c r="AG46" s="151" t="s">
        <v>444</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ht="20.399999999999999" outlineLevel="1" x14ac:dyDescent="0.25">
      <c r="A47" s="183">
        <v>17</v>
      </c>
      <c r="B47" s="184" t="s">
        <v>489</v>
      </c>
      <c r="C47" s="193" t="s">
        <v>490</v>
      </c>
      <c r="D47" s="185" t="s">
        <v>247</v>
      </c>
      <c r="E47" s="186">
        <v>66</v>
      </c>
      <c r="F47" s="187"/>
      <c r="G47" s="188">
        <f t="shared" si="7"/>
        <v>0</v>
      </c>
      <c r="H47" s="187"/>
      <c r="I47" s="188">
        <f t="shared" si="8"/>
        <v>0</v>
      </c>
      <c r="J47" s="187"/>
      <c r="K47" s="188">
        <f t="shared" si="9"/>
        <v>0</v>
      </c>
      <c r="L47" s="188">
        <v>21</v>
      </c>
      <c r="M47" s="188">
        <f t="shared" si="10"/>
        <v>0</v>
      </c>
      <c r="N47" s="186">
        <v>0</v>
      </c>
      <c r="O47" s="186">
        <f t="shared" si="11"/>
        <v>0</v>
      </c>
      <c r="P47" s="186">
        <v>0</v>
      </c>
      <c r="Q47" s="186">
        <f t="shared" si="12"/>
        <v>0</v>
      </c>
      <c r="R47" s="188"/>
      <c r="S47" s="188" t="s">
        <v>298</v>
      </c>
      <c r="T47" s="189" t="s">
        <v>299</v>
      </c>
      <c r="U47" s="161">
        <v>0</v>
      </c>
      <c r="V47" s="161">
        <f t="shared" si="13"/>
        <v>0</v>
      </c>
      <c r="W47" s="161"/>
      <c r="X47" s="161" t="s">
        <v>238</v>
      </c>
      <c r="Y47" s="161" t="s">
        <v>239</v>
      </c>
      <c r="Z47" s="151"/>
      <c r="AA47" s="151"/>
      <c r="AB47" s="151"/>
      <c r="AC47" s="151"/>
      <c r="AD47" s="151"/>
      <c r="AE47" s="151"/>
      <c r="AF47" s="151"/>
      <c r="AG47" s="151" t="s">
        <v>444</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20.399999999999999" outlineLevel="1" x14ac:dyDescent="0.25">
      <c r="A48" s="183">
        <v>18</v>
      </c>
      <c r="B48" s="184" t="s">
        <v>491</v>
      </c>
      <c r="C48" s="193" t="s">
        <v>492</v>
      </c>
      <c r="D48" s="185" t="s">
        <v>493</v>
      </c>
      <c r="E48" s="186">
        <v>10.35</v>
      </c>
      <c r="F48" s="187"/>
      <c r="G48" s="188">
        <f t="shared" si="7"/>
        <v>0</v>
      </c>
      <c r="H48" s="187"/>
      <c r="I48" s="188">
        <f t="shared" si="8"/>
        <v>0</v>
      </c>
      <c r="J48" s="187"/>
      <c r="K48" s="188">
        <f t="shared" si="9"/>
        <v>0</v>
      </c>
      <c r="L48" s="188">
        <v>21</v>
      </c>
      <c r="M48" s="188">
        <f t="shared" si="10"/>
        <v>0</v>
      </c>
      <c r="N48" s="186">
        <v>0</v>
      </c>
      <c r="O48" s="186">
        <f t="shared" si="11"/>
        <v>0</v>
      </c>
      <c r="P48" s="186">
        <v>0</v>
      </c>
      <c r="Q48" s="186">
        <f t="shared" si="12"/>
        <v>0</v>
      </c>
      <c r="R48" s="188"/>
      <c r="S48" s="188" t="s">
        <v>298</v>
      </c>
      <c r="T48" s="189" t="s">
        <v>299</v>
      </c>
      <c r="U48" s="161">
        <v>0</v>
      </c>
      <c r="V48" s="161">
        <f t="shared" si="13"/>
        <v>0</v>
      </c>
      <c r="W48" s="161"/>
      <c r="X48" s="161" t="s">
        <v>238</v>
      </c>
      <c r="Y48" s="161" t="s">
        <v>239</v>
      </c>
      <c r="Z48" s="151"/>
      <c r="AA48" s="151"/>
      <c r="AB48" s="151"/>
      <c r="AC48" s="151"/>
      <c r="AD48" s="151"/>
      <c r="AE48" s="151"/>
      <c r="AF48" s="151"/>
      <c r="AG48" s="151" t="s">
        <v>444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20.399999999999999" outlineLevel="1" x14ac:dyDescent="0.25">
      <c r="A49" s="183">
        <v>19</v>
      </c>
      <c r="B49" s="184" t="s">
        <v>494</v>
      </c>
      <c r="C49" s="193" t="s">
        <v>495</v>
      </c>
      <c r="D49" s="185" t="s">
        <v>493</v>
      </c>
      <c r="E49" s="186">
        <v>70.150000000000006</v>
      </c>
      <c r="F49" s="187"/>
      <c r="G49" s="188">
        <f t="shared" si="7"/>
        <v>0</v>
      </c>
      <c r="H49" s="187"/>
      <c r="I49" s="188">
        <f t="shared" si="8"/>
        <v>0</v>
      </c>
      <c r="J49" s="187"/>
      <c r="K49" s="188">
        <f t="shared" si="9"/>
        <v>0</v>
      </c>
      <c r="L49" s="188">
        <v>21</v>
      </c>
      <c r="M49" s="188">
        <f t="shared" si="10"/>
        <v>0</v>
      </c>
      <c r="N49" s="186">
        <v>0</v>
      </c>
      <c r="O49" s="186">
        <f t="shared" si="11"/>
        <v>0</v>
      </c>
      <c r="P49" s="186">
        <v>0</v>
      </c>
      <c r="Q49" s="186">
        <f t="shared" si="12"/>
        <v>0</v>
      </c>
      <c r="R49" s="188"/>
      <c r="S49" s="188" t="s">
        <v>298</v>
      </c>
      <c r="T49" s="189" t="s">
        <v>299</v>
      </c>
      <c r="U49" s="161">
        <v>0</v>
      </c>
      <c r="V49" s="161">
        <f t="shared" si="13"/>
        <v>0</v>
      </c>
      <c r="W49" s="161"/>
      <c r="X49" s="161" t="s">
        <v>238</v>
      </c>
      <c r="Y49" s="161" t="s">
        <v>239</v>
      </c>
      <c r="Z49" s="151"/>
      <c r="AA49" s="151"/>
      <c r="AB49" s="151"/>
      <c r="AC49" s="151"/>
      <c r="AD49" s="151"/>
      <c r="AE49" s="151"/>
      <c r="AF49" s="151"/>
      <c r="AG49" s="151" t="s">
        <v>444</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20.399999999999999" outlineLevel="1" x14ac:dyDescent="0.25">
      <c r="A50" s="183">
        <v>20</v>
      </c>
      <c r="B50" s="184" t="s">
        <v>496</v>
      </c>
      <c r="C50" s="193" t="s">
        <v>497</v>
      </c>
      <c r="D50" s="185" t="s">
        <v>493</v>
      </c>
      <c r="E50" s="186">
        <v>63.25</v>
      </c>
      <c r="F50" s="187"/>
      <c r="G50" s="188">
        <f t="shared" si="7"/>
        <v>0</v>
      </c>
      <c r="H50" s="187"/>
      <c r="I50" s="188">
        <f t="shared" si="8"/>
        <v>0</v>
      </c>
      <c r="J50" s="187"/>
      <c r="K50" s="188">
        <f t="shared" si="9"/>
        <v>0</v>
      </c>
      <c r="L50" s="188">
        <v>21</v>
      </c>
      <c r="M50" s="188">
        <f t="shared" si="10"/>
        <v>0</v>
      </c>
      <c r="N50" s="186">
        <v>0</v>
      </c>
      <c r="O50" s="186">
        <f t="shared" si="11"/>
        <v>0</v>
      </c>
      <c r="P50" s="186">
        <v>0</v>
      </c>
      <c r="Q50" s="186">
        <f t="shared" si="12"/>
        <v>0</v>
      </c>
      <c r="R50" s="188"/>
      <c r="S50" s="188" t="s">
        <v>298</v>
      </c>
      <c r="T50" s="189" t="s">
        <v>299</v>
      </c>
      <c r="U50" s="161">
        <v>0</v>
      </c>
      <c r="V50" s="161">
        <f t="shared" si="13"/>
        <v>0</v>
      </c>
      <c r="W50" s="161"/>
      <c r="X50" s="161" t="s">
        <v>238</v>
      </c>
      <c r="Y50" s="161" t="s">
        <v>239</v>
      </c>
      <c r="Z50" s="151"/>
      <c r="AA50" s="151"/>
      <c r="AB50" s="151"/>
      <c r="AC50" s="151"/>
      <c r="AD50" s="151"/>
      <c r="AE50" s="151"/>
      <c r="AF50" s="151"/>
      <c r="AG50" s="151" t="s">
        <v>444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20.399999999999999" outlineLevel="1" x14ac:dyDescent="0.25">
      <c r="A51" s="183">
        <v>21</v>
      </c>
      <c r="B51" s="184" t="s">
        <v>498</v>
      </c>
      <c r="C51" s="193" t="s">
        <v>499</v>
      </c>
      <c r="D51" s="185" t="s">
        <v>493</v>
      </c>
      <c r="E51" s="186">
        <v>16.100000000000001</v>
      </c>
      <c r="F51" s="187"/>
      <c r="G51" s="188">
        <f t="shared" si="7"/>
        <v>0</v>
      </c>
      <c r="H51" s="187"/>
      <c r="I51" s="188">
        <f t="shared" si="8"/>
        <v>0</v>
      </c>
      <c r="J51" s="187"/>
      <c r="K51" s="188">
        <f t="shared" si="9"/>
        <v>0</v>
      </c>
      <c r="L51" s="188">
        <v>21</v>
      </c>
      <c r="M51" s="188">
        <f t="shared" si="10"/>
        <v>0</v>
      </c>
      <c r="N51" s="186">
        <v>0</v>
      </c>
      <c r="O51" s="186">
        <f t="shared" si="11"/>
        <v>0</v>
      </c>
      <c r="P51" s="186">
        <v>0</v>
      </c>
      <c r="Q51" s="186">
        <f t="shared" si="12"/>
        <v>0</v>
      </c>
      <c r="R51" s="188"/>
      <c r="S51" s="188" t="s">
        <v>298</v>
      </c>
      <c r="T51" s="189" t="s">
        <v>299</v>
      </c>
      <c r="U51" s="161">
        <v>0</v>
      </c>
      <c r="V51" s="161">
        <f t="shared" si="13"/>
        <v>0</v>
      </c>
      <c r="W51" s="161"/>
      <c r="X51" s="161" t="s">
        <v>238</v>
      </c>
      <c r="Y51" s="161" t="s">
        <v>239</v>
      </c>
      <c r="Z51" s="151"/>
      <c r="AA51" s="151"/>
      <c r="AB51" s="151"/>
      <c r="AC51" s="151"/>
      <c r="AD51" s="151"/>
      <c r="AE51" s="151"/>
      <c r="AF51" s="151"/>
      <c r="AG51" s="151" t="s">
        <v>444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0.399999999999999" outlineLevel="1" x14ac:dyDescent="0.25">
      <c r="A52" s="183">
        <v>22</v>
      </c>
      <c r="B52" s="184" t="s">
        <v>500</v>
      </c>
      <c r="C52" s="193" t="s">
        <v>501</v>
      </c>
      <c r="D52" s="185" t="s">
        <v>493</v>
      </c>
      <c r="E52" s="186">
        <v>19.55</v>
      </c>
      <c r="F52" s="187"/>
      <c r="G52" s="188">
        <f t="shared" si="7"/>
        <v>0</v>
      </c>
      <c r="H52" s="187"/>
      <c r="I52" s="188">
        <f t="shared" si="8"/>
        <v>0</v>
      </c>
      <c r="J52" s="187"/>
      <c r="K52" s="188">
        <f t="shared" si="9"/>
        <v>0</v>
      </c>
      <c r="L52" s="188">
        <v>21</v>
      </c>
      <c r="M52" s="188">
        <f t="shared" si="10"/>
        <v>0</v>
      </c>
      <c r="N52" s="186">
        <v>0</v>
      </c>
      <c r="O52" s="186">
        <f t="shared" si="11"/>
        <v>0</v>
      </c>
      <c r="P52" s="186">
        <v>0</v>
      </c>
      <c r="Q52" s="186">
        <f t="shared" si="12"/>
        <v>0</v>
      </c>
      <c r="R52" s="188"/>
      <c r="S52" s="188" t="s">
        <v>298</v>
      </c>
      <c r="T52" s="189" t="s">
        <v>299</v>
      </c>
      <c r="U52" s="161">
        <v>0</v>
      </c>
      <c r="V52" s="161">
        <f t="shared" si="13"/>
        <v>0</v>
      </c>
      <c r="W52" s="161"/>
      <c r="X52" s="161" t="s">
        <v>238</v>
      </c>
      <c r="Y52" s="161" t="s">
        <v>239</v>
      </c>
      <c r="Z52" s="151"/>
      <c r="AA52" s="151"/>
      <c r="AB52" s="151"/>
      <c r="AC52" s="151"/>
      <c r="AD52" s="151"/>
      <c r="AE52" s="151"/>
      <c r="AF52" s="151"/>
      <c r="AG52" s="151" t="s">
        <v>444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20.399999999999999" outlineLevel="1" x14ac:dyDescent="0.25">
      <c r="A53" s="183">
        <v>23</v>
      </c>
      <c r="B53" s="184" t="s">
        <v>502</v>
      </c>
      <c r="C53" s="193" t="s">
        <v>503</v>
      </c>
      <c r="D53" s="185" t="s">
        <v>493</v>
      </c>
      <c r="E53" s="186">
        <v>47.15</v>
      </c>
      <c r="F53" s="187"/>
      <c r="G53" s="188">
        <f t="shared" si="7"/>
        <v>0</v>
      </c>
      <c r="H53" s="187"/>
      <c r="I53" s="188">
        <f t="shared" si="8"/>
        <v>0</v>
      </c>
      <c r="J53" s="187"/>
      <c r="K53" s="188">
        <f t="shared" si="9"/>
        <v>0</v>
      </c>
      <c r="L53" s="188">
        <v>21</v>
      </c>
      <c r="M53" s="188">
        <f t="shared" si="10"/>
        <v>0</v>
      </c>
      <c r="N53" s="186">
        <v>0</v>
      </c>
      <c r="O53" s="186">
        <f t="shared" si="11"/>
        <v>0</v>
      </c>
      <c r="P53" s="186">
        <v>0</v>
      </c>
      <c r="Q53" s="186">
        <f t="shared" si="12"/>
        <v>0</v>
      </c>
      <c r="R53" s="188"/>
      <c r="S53" s="188" t="s">
        <v>298</v>
      </c>
      <c r="T53" s="189" t="s">
        <v>299</v>
      </c>
      <c r="U53" s="161">
        <v>0</v>
      </c>
      <c r="V53" s="161">
        <f t="shared" si="13"/>
        <v>0</v>
      </c>
      <c r="W53" s="161"/>
      <c r="X53" s="161" t="s">
        <v>238</v>
      </c>
      <c r="Y53" s="161" t="s">
        <v>239</v>
      </c>
      <c r="Z53" s="151"/>
      <c r="AA53" s="151"/>
      <c r="AB53" s="151"/>
      <c r="AC53" s="151"/>
      <c r="AD53" s="151"/>
      <c r="AE53" s="151"/>
      <c r="AF53" s="151"/>
      <c r="AG53" s="151" t="s">
        <v>444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0.399999999999999" outlineLevel="1" x14ac:dyDescent="0.25">
      <c r="A54" s="183">
        <v>24</v>
      </c>
      <c r="B54" s="184" t="s">
        <v>504</v>
      </c>
      <c r="C54" s="193" t="s">
        <v>505</v>
      </c>
      <c r="D54" s="185" t="s">
        <v>493</v>
      </c>
      <c r="E54" s="186">
        <v>6.3250000000000002</v>
      </c>
      <c r="F54" s="187"/>
      <c r="G54" s="188">
        <f t="shared" si="7"/>
        <v>0</v>
      </c>
      <c r="H54" s="187"/>
      <c r="I54" s="188">
        <f t="shared" si="8"/>
        <v>0</v>
      </c>
      <c r="J54" s="187"/>
      <c r="K54" s="188">
        <f t="shared" si="9"/>
        <v>0</v>
      </c>
      <c r="L54" s="188">
        <v>21</v>
      </c>
      <c r="M54" s="188">
        <f t="shared" si="10"/>
        <v>0</v>
      </c>
      <c r="N54" s="186">
        <v>0</v>
      </c>
      <c r="O54" s="186">
        <f t="shared" si="11"/>
        <v>0</v>
      </c>
      <c r="P54" s="186">
        <v>0</v>
      </c>
      <c r="Q54" s="186">
        <f t="shared" si="12"/>
        <v>0</v>
      </c>
      <c r="R54" s="188"/>
      <c r="S54" s="188" t="s">
        <v>298</v>
      </c>
      <c r="T54" s="189" t="s">
        <v>299</v>
      </c>
      <c r="U54" s="161">
        <v>0</v>
      </c>
      <c r="V54" s="161">
        <f t="shared" si="13"/>
        <v>0</v>
      </c>
      <c r="W54" s="161"/>
      <c r="X54" s="161" t="s">
        <v>238</v>
      </c>
      <c r="Y54" s="161" t="s">
        <v>239</v>
      </c>
      <c r="Z54" s="151"/>
      <c r="AA54" s="151"/>
      <c r="AB54" s="151"/>
      <c r="AC54" s="151"/>
      <c r="AD54" s="151"/>
      <c r="AE54" s="151"/>
      <c r="AF54" s="151"/>
      <c r="AG54" s="151" t="s">
        <v>444</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0.399999999999999" outlineLevel="1" x14ac:dyDescent="0.25">
      <c r="A55" s="183">
        <v>25</v>
      </c>
      <c r="B55" s="184" t="s">
        <v>506</v>
      </c>
      <c r="C55" s="193" t="s">
        <v>507</v>
      </c>
      <c r="D55" s="185" t="s">
        <v>493</v>
      </c>
      <c r="E55" s="186">
        <v>6.3250000000000002</v>
      </c>
      <c r="F55" s="187"/>
      <c r="G55" s="188">
        <f t="shared" si="7"/>
        <v>0</v>
      </c>
      <c r="H55" s="187"/>
      <c r="I55" s="188">
        <f t="shared" si="8"/>
        <v>0</v>
      </c>
      <c r="J55" s="187"/>
      <c r="K55" s="188">
        <f t="shared" si="9"/>
        <v>0</v>
      </c>
      <c r="L55" s="188">
        <v>21</v>
      </c>
      <c r="M55" s="188">
        <f t="shared" si="10"/>
        <v>0</v>
      </c>
      <c r="N55" s="186">
        <v>0</v>
      </c>
      <c r="O55" s="186">
        <f t="shared" si="11"/>
        <v>0</v>
      </c>
      <c r="P55" s="186">
        <v>0</v>
      </c>
      <c r="Q55" s="186">
        <f t="shared" si="12"/>
        <v>0</v>
      </c>
      <c r="R55" s="188"/>
      <c r="S55" s="188" t="s">
        <v>298</v>
      </c>
      <c r="T55" s="189" t="s">
        <v>299</v>
      </c>
      <c r="U55" s="161">
        <v>0</v>
      </c>
      <c r="V55" s="161">
        <f t="shared" si="13"/>
        <v>0</v>
      </c>
      <c r="W55" s="161"/>
      <c r="X55" s="161" t="s">
        <v>238</v>
      </c>
      <c r="Y55" s="161" t="s">
        <v>239</v>
      </c>
      <c r="Z55" s="151"/>
      <c r="AA55" s="151"/>
      <c r="AB55" s="151"/>
      <c r="AC55" s="151"/>
      <c r="AD55" s="151"/>
      <c r="AE55" s="151"/>
      <c r="AF55" s="151"/>
      <c r="AG55" s="151" t="s">
        <v>444</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ht="20.399999999999999" outlineLevel="1" x14ac:dyDescent="0.25">
      <c r="A56" s="183">
        <v>26</v>
      </c>
      <c r="B56" s="184" t="s">
        <v>508</v>
      </c>
      <c r="C56" s="193" t="s">
        <v>509</v>
      </c>
      <c r="D56" s="185" t="s">
        <v>493</v>
      </c>
      <c r="E56" s="186">
        <v>11.5</v>
      </c>
      <c r="F56" s="187"/>
      <c r="G56" s="188">
        <f t="shared" si="7"/>
        <v>0</v>
      </c>
      <c r="H56" s="187"/>
      <c r="I56" s="188">
        <f t="shared" si="8"/>
        <v>0</v>
      </c>
      <c r="J56" s="187"/>
      <c r="K56" s="188">
        <f t="shared" si="9"/>
        <v>0</v>
      </c>
      <c r="L56" s="188">
        <v>21</v>
      </c>
      <c r="M56" s="188">
        <f t="shared" si="10"/>
        <v>0</v>
      </c>
      <c r="N56" s="186">
        <v>0</v>
      </c>
      <c r="O56" s="186">
        <f t="shared" si="11"/>
        <v>0</v>
      </c>
      <c r="P56" s="186">
        <v>0</v>
      </c>
      <c r="Q56" s="186">
        <f t="shared" si="12"/>
        <v>0</v>
      </c>
      <c r="R56" s="188"/>
      <c r="S56" s="188" t="s">
        <v>298</v>
      </c>
      <c r="T56" s="189" t="s">
        <v>299</v>
      </c>
      <c r="U56" s="161">
        <v>0</v>
      </c>
      <c r="V56" s="161">
        <f t="shared" si="13"/>
        <v>0</v>
      </c>
      <c r="W56" s="161"/>
      <c r="X56" s="161" t="s">
        <v>238</v>
      </c>
      <c r="Y56" s="161" t="s">
        <v>239</v>
      </c>
      <c r="Z56" s="151"/>
      <c r="AA56" s="151"/>
      <c r="AB56" s="151"/>
      <c r="AC56" s="151"/>
      <c r="AD56" s="151"/>
      <c r="AE56" s="151"/>
      <c r="AF56" s="151"/>
      <c r="AG56" s="151" t="s">
        <v>444</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20.399999999999999" outlineLevel="1" x14ac:dyDescent="0.25">
      <c r="A57" s="183">
        <v>27</v>
      </c>
      <c r="B57" s="184" t="s">
        <v>510</v>
      </c>
      <c r="C57" s="193" t="s">
        <v>511</v>
      </c>
      <c r="D57" s="185" t="s">
        <v>493</v>
      </c>
      <c r="E57" s="186">
        <v>34.5</v>
      </c>
      <c r="F57" s="187"/>
      <c r="G57" s="188">
        <f t="shared" si="7"/>
        <v>0</v>
      </c>
      <c r="H57" s="187"/>
      <c r="I57" s="188">
        <f t="shared" si="8"/>
        <v>0</v>
      </c>
      <c r="J57" s="187"/>
      <c r="K57" s="188">
        <f t="shared" si="9"/>
        <v>0</v>
      </c>
      <c r="L57" s="188">
        <v>21</v>
      </c>
      <c r="M57" s="188">
        <f t="shared" si="10"/>
        <v>0</v>
      </c>
      <c r="N57" s="186">
        <v>0</v>
      </c>
      <c r="O57" s="186">
        <f t="shared" si="11"/>
        <v>0</v>
      </c>
      <c r="P57" s="186">
        <v>0</v>
      </c>
      <c r="Q57" s="186">
        <f t="shared" si="12"/>
        <v>0</v>
      </c>
      <c r="R57" s="188"/>
      <c r="S57" s="188" t="s">
        <v>298</v>
      </c>
      <c r="T57" s="189" t="s">
        <v>299</v>
      </c>
      <c r="U57" s="161">
        <v>0</v>
      </c>
      <c r="V57" s="161">
        <f t="shared" si="13"/>
        <v>0</v>
      </c>
      <c r="W57" s="161"/>
      <c r="X57" s="161" t="s">
        <v>238</v>
      </c>
      <c r="Y57" s="161" t="s">
        <v>239</v>
      </c>
      <c r="Z57" s="151"/>
      <c r="AA57" s="151"/>
      <c r="AB57" s="151"/>
      <c r="AC57" s="151"/>
      <c r="AD57" s="151"/>
      <c r="AE57" s="151"/>
      <c r="AF57" s="151"/>
      <c r="AG57" s="151" t="s">
        <v>444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ht="20.399999999999999" outlineLevel="1" x14ac:dyDescent="0.25">
      <c r="A58" s="183">
        <v>28</v>
      </c>
      <c r="B58" s="184" t="s">
        <v>512</v>
      </c>
      <c r="C58" s="193" t="s">
        <v>513</v>
      </c>
      <c r="D58" s="185" t="s">
        <v>247</v>
      </c>
      <c r="E58" s="186">
        <v>468.75</v>
      </c>
      <c r="F58" s="187"/>
      <c r="G58" s="188">
        <f t="shared" si="7"/>
        <v>0</v>
      </c>
      <c r="H58" s="187"/>
      <c r="I58" s="188">
        <f t="shared" si="8"/>
        <v>0</v>
      </c>
      <c r="J58" s="187"/>
      <c r="K58" s="188">
        <f t="shared" si="9"/>
        <v>0</v>
      </c>
      <c r="L58" s="188">
        <v>21</v>
      </c>
      <c r="M58" s="188">
        <f t="shared" si="10"/>
        <v>0</v>
      </c>
      <c r="N58" s="186">
        <v>0</v>
      </c>
      <c r="O58" s="186">
        <f t="shared" si="11"/>
        <v>0</v>
      </c>
      <c r="P58" s="186">
        <v>0</v>
      </c>
      <c r="Q58" s="186">
        <f t="shared" si="12"/>
        <v>0</v>
      </c>
      <c r="R58" s="188"/>
      <c r="S58" s="188" t="s">
        <v>298</v>
      </c>
      <c r="T58" s="189" t="s">
        <v>299</v>
      </c>
      <c r="U58" s="161">
        <v>0</v>
      </c>
      <c r="V58" s="161">
        <f t="shared" si="13"/>
        <v>0</v>
      </c>
      <c r="W58" s="161"/>
      <c r="X58" s="161" t="s">
        <v>238</v>
      </c>
      <c r="Y58" s="161" t="s">
        <v>239</v>
      </c>
      <c r="Z58" s="151"/>
      <c r="AA58" s="151"/>
      <c r="AB58" s="151"/>
      <c r="AC58" s="151"/>
      <c r="AD58" s="151"/>
      <c r="AE58" s="151"/>
      <c r="AF58" s="151"/>
      <c r="AG58" s="151" t="s">
        <v>444</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x14ac:dyDescent="0.25">
      <c r="A59" s="168" t="s">
        <v>231</v>
      </c>
      <c r="B59" s="169" t="s">
        <v>146</v>
      </c>
      <c r="C59" s="190" t="s">
        <v>147</v>
      </c>
      <c r="D59" s="170"/>
      <c r="E59" s="171"/>
      <c r="F59" s="172"/>
      <c r="G59" s="172">
        <f>SUMIF(AG60:AG76,"&lt;&gt;NOR",G60:G76)</f>
        <v>0</v>
      </c>
      <c r="H59" s="172"/>
      <c r="I59" s="172">
        <f>SUM(I60:I76)</f>
        <v>0</v>
      </c>
      <c r="J59" s="172"/>
      <c r="K59" s="172">
        <f>SUM(K60:K76)</f>
        <v>0</v>
      </c>
      <c r="L59" s="172"/>
      <c r="M59" s="172">
        <f>SUM(M60:M76)</f>
        <v>0</v>
      </c>
      <c r="N59" s="171"/>
      <c r="O59" s="171">
        <f>SUM(O60:O76)</f>
        <v>0</v>
      </c>
      <c r="P59" s="171"/>
      <c r="Q59" s="171">
        <f>SUM(Q60:Q76)</f>
        <v>0</v>
      </c>
      <c r="R59" s="172"/>
      <c r="S59" s="172"/>
      <c r="T59" s="173"/>
      <c r="U59" s="167"/>
      <c r="V59" s="167">
        <f>SUM(V60:V76)</f>
        <v>0</v>
      </c>
      <c r="W59" s="167"/>
      <c r="X59" s="167"/>
      <c r="Y59" s="167"/>
      <c r="AG59" t="s">
        <v>232</v>
      </c>
    </row>
    <row r="60" spans="1:60" ht="30.6" outlineLevel="1" x14ac:dyDescent="0.25">
      <c r="A60" s="175">
        <v>29</v>
      </c>
      <c r="B60" s="176" t="s">
        <v>514</v>
      </c>
      <c r="C60" s="191" t="s">
        <v>515</v>
      </c>
      <c r="D60" s="177" t="s">
        <v>437</v>
      </c>
      <c r="E60" s="178">
        <v>1</v>
      </c>
      <c r="F60" s="179"/>
      <c r="G60" s="180">
        <f>ROUND(E60*F60,2)</f>
        <v>0</v>
      </c>
      <c r="H60" s="179"/>
      <c r="I60" s="180">
        <f>ROUND(E60*H60,2)</f>
        <v>0</v>
      </c>
      <c r="J60" s="179"/>
      <c r="K60" s="180">
        <f>ROUND(E60*J60,2)</f>
        <v>0</v>
      </c>
      <c r="L60" s="180">
        <v>21</v>
      </c>
      <c r="M60" s="180">
        <f>G60*(1+L60/100)</f>
        <v>0</v>
      </c>
      <c r="N60" s="178">
        <v>0</v>
      </c>
      <c r="O60" s="178">
        <f>ROUND(E60*N60,2)</f>
        <v>0</v>
      </c>
      <c r="P60" s="178">
        <v>0</v>
      </c>
      <c r="Q60" s="178">
        <f>ROUND(E60*P60,2)</f>
        <v>0</v>
      </c>
      <c r="R60" s="180"/>
      <c r="S60" s="180" t="s">
        <v>298</v>
      </c>
      <c r="T60" s="181" t="s">
        <v>299</v>
      </c>
      <c r="U60" s="161">
        <v>0</v>
      </c>
      <c r="V60" s="161">
        <f>ROUND(E60*U60,2)</f>
        <v>0</v>
      </c>
      <c r="W60" s="161"/>
      <c r="X60" s="161" t="s">
        <v>238</v>
      </c>
      <c r="Y60" s="161" t="s">
        <v>239</v>
      </c>
      <c r="Z60" s="151"/>
      <c r="AA60" s="151"/>
      <c r="AB60" s="151"/>
      <c r="AC60" s="151"/>
      <c r="AD60" s="151"/>
      <c r="AE60" s="151"/>
      <c r="AF60" s="151"/>
      <c r="AG60" s="151" t="s">
        <v>444</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2" x14ac:dyDescent="0.25">
      <c r="A61" s="158"/>
      <c r="B61" s="159"/>
      <c r="C61" s="253" t="s">
        <v>516</v>
      </c>
      <c r="D61" s="254"/>
      <c r="E61" s="254"/>
      <c r="F61" s="254"/>
      <c r="G61" s="254"/>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253</v>
      </c>
      <c r="AH61" s="151"/>
      <c r="AI61" s="151"/>
      <c r="AJ61" s="151"/>
      <c r="AK61" s="151"/>
      <c r="AL61" s="151"/>
      <c r="AM61" s="151"/>
      <c r="AN61" s="151"/>
      <c r="AO61" s="151"/>
      <c r="AP61" s="151"/>
      <c r="AQ61" s="151"/>
      <c r="AR61" s="151"/>
      <c r="AS61" s="151"/>
      <c r="AT61" s="151"/>
      <c r="AU61" s="151"/>
      <c r="AV61" s="151"/>
      <c r="AW61" s="151"/>
      <c r="AX61" s="151"/>
      <c r="AY61" s="151"/>
      <c r="AZ61" s="151"/>
      <c r="BA61" s="182" t="str">
        <f>C61</f>
        <v>spínací hodiny s týdením režimem v dodávce vzt, propojovací kabeláž do 15 m v dodávce vzt, dodávka s regulátorem otáček (detailní popis viz. TZ)</v>
      </c>
      <c r="BB61" s="151"/>
      <c r="BC61" s="151"/>
      <c r="BD61" s="151"/>
      <c r="BE61" s="151"/>
      <c r="BF61" s="151"/>
      <c r="BG61" s="151"/>
      <c r="BH61" s="151"/>
    </row>
    <row r="62" spans="1:60" outlineLevel="3" x14ac:dyDescent="0.25">
      <c r="A62" s="158"/>
      <c r="B62" s="159"/>
      <c r="C62" s="257" t="s">
        <v>517</v>
      </c>
      <c r="D62" s="258"/>
      <c r="E62" s="258"/>
      <c r="F62" s="258"/>
      <c r="G62" s="258"/>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253</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ht="30.6" outlineLevel="1" x14ac:dyDescent="0.25">
      <c r="A63" s="175">
        <v>30</v>
      </c>
      <c r="B63" s="176" t="s">
        <v>518</v>
      </c>
      <c r="C63" s="191" t="s">
        <v>519</v>
      </c>
      <c r="D63" s="177" t="s">
        <v>437</v>
      </c>
      <c r="E63" s="178">
        <v>1</v>
      </c>
      <c r="F63" s="179"/>
      <c r="G63" s="180">
        <f>ROUND(E63*F63,2)</f>
        <v>0</v>
      </c>
      <c r="H63" s="179"/>
      <c r="I63" s="180">
        <f>ROUND(E63*H63,2)</f>
        <v>0</v>
      </c>
      <c r="J63" s="179"/>
      <c r="K63" s="180">
        <f>ROUND(E63*J63,2)</f>
        <v>0</v>
      </c>
      <c r="L63" s="180">
        <v>21</v>
      </c>
      <c r="M63" s="180">
        <f>G63*(1+L63/100)</f>
        <v>0</v>
      </c>
      <c r="N63" s="178">
        <v>0</v>
      </c>
      <c r="O63" s="178">
        <f>ROUND(E63*N63,2)</f>
        <v>0</v>
      </c>
      <c r="P63" s="178">
        <v>0</v>
      </c>
      <c r="Q63" s="178">
        <f>ROUND(E63*P63,2)</f>
        <v>0</v>
      </c>
      <c r="R63" s="180"/>
      <c r="S63" s="180" t="s">
        <v>298</v>
      </c>
      <c r="T63" s="181" t="s">
        <v>299</v>
      </c>
      <c r="U63" s="161">
        <v>0</v>
      </c>
      <c r="V63" s="161">
        <f>ROUND(E63*U63,2)</f>
        <v>0</v>
      </c>
      <c r="W63" s="161"/>
      <c r="X63" s="161" t="s">
        <v>238</v>
      </c>
      <c r="Y63" s="161" t="s">
        <v>239</v>
      </c>
      <c r="Z63" s="151"/>
      <c r="AA63" s="151"/>
      <c r="AB63" s="151"/>
      <c r="AC63" s="151"/>
      <c r="AD63" s="151"/>
      <c r="AE63" s="151"/>
      <c r="AF63" s="151"/>
      <c r="AG63" s="151" t="s">
        <v>444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2" x14ac:dyDescent="0.25">
      <c r="A64" s="158"/>
      <c r="B64" s="159"/>
      <c r="C64" s="253" t="s">
        <v>520</v>
      </c>
      <c r="D64" s="254"/>
      <c r="E64" s="254"/>
      <c r="F64" s="254"/>
      <c r="G64" s="254"/>
      <c r="H64" s="161"/>
      <c r="I64" s="161"/>
      <c r="J64" s="161"/>
      <c r="K64" s="161"/>
      <c r="L64" s="161"/>
      <c r="M64" s="161"/>
      <c r="N64" s="160"/>
      <c r="O64" s="160"/>
      <c r="P64" s="160"/>
      <c r="Q64" s="160"/>
      <c r="R64" s="161"/>
      <c r="S64" s="161"/>
      <c r="T64" s="161"/>
      <c r="U64" s="161"/>
      <c r="V64" s="161"/>
      <c r="W64" s="161"/>
      <c r="X64" s="161"/>
      <c r="Y64" s="161"/>
      <c r="Z64" s="151"/>
      <c r="AA64" s="151"/>
      <c r="AB64" s="151"/>
      <c r="AC64" s="151"/>
      <c r="AD64" s="151"/>
      <c r="AE64" s="151"/>
      <c r="AF64" s="151"/>
      <c r="AG64" s="151" t="s">
        <v>253</v>
      </c>
      <c r="AH64" s="151"/>
      <c r="AI64" s="151"/>
      <c r="AJ64" s="151"/>
      <c r="AK64" s="151"/>
      <c r="AL64" s="151"/>
      <c r="AM64" s="151"/>
      <c r="AN64" s="151"/>
      <c r="AO64" s="151"/>
      <c r="AP64" s="151"/>
      <c r="AQ64" s="151"/>
      <c r="AR64" s="151"/>
      <c r="AS64" s="151"/>
      <c r="AT64" s="151"/>
      <c r="AU64" s="151"/>
      <c r="AV64" s="151"/>
      <c r="AW64" s="151"/>
      <c r="AX64" s="151"/>
      <c r="AY64" s="151"/>
      <c r="AZ64" s="151"/>
      <c r="BA64" s="182" t="str">
        <f>C64</f>
        <v>každé větrané místnosti, propojovací kabeláž do 15 m v dodávce vzt, dodávka s regulátorem otáček (detailní popis viz. TZ)</v>
      </c>
      <c r="BB64" s="151"/>
      <c r="BC64" s="151"/>
      <c r="BD64" s="151"/>
      <c r="BE64" s="151"/>
      <c r="BF64" s="151"/>
      <c r="BG64" s="151"/>
      <c r="BH64" s="151"/>
    </row>
    <row r="65" spans="1:60" outlineLevel="3" x14ac:dyDescent="0.25">
      <c r="A65" s="158"/>
      <c r="B65" s="159"/>
      <c r="C65" s="257" t="s">
        <v>521</v>
      </c>
      <c r="D65" s="258"/>
      <c r="E65" s="258"/>
      <c r="F65" s="258"/>
      <c r="G65" s="258"/>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253</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5">
      <c r="A66" s="183">
        <v>31</v>
      </c>
      <c r="B66" s="184" t="s">
        <v>522</v>
      </c>
      <c r="C66" s="193" t="s">
        <v>523</v>
      </c>
      <c r="D66" s="185" t="s">
        <v>437</v>
      </c>
      <c r="E66" s="186">
        <v>1</v>
      </c>
      <c r="F66" s="187"/>
      <c r="G66" s="188">
        <f t="shared" ref="G66:G76" si="14">ROUND(E66*F66,2)</f>
        <v>0</v>
      </c>
      <c r="H66" s="187"/>
      <c r="I66" s="188">
        <f t="shared" ref="I66:I76" si="15">ROUND(E66*H66,2)</f>
        <v>0</v>
      </c>
      <c r="J66" s="187"/>
      <c r="K66" s="188">
        <f t="shared" ref="K66:K76" si="16">ROUND(E66*J66,2)</f>
        <v>0</v>
      </c>
      <c r="L66" s="188">
        <v>21</v>
      </c>
      <c r="M66" s="188">
        <f t="shared" ref="M66:M76" si="17">G66*(1+L66/100)</f>
        <v>0</v>
      </c>
      <c r="N66" s="186">
        <v>0</v>
      </c>
      <c r="O66" s="186">
        <f t="shared" ref="O66:O76" si="18">ROUND(E66*N66,2)</f>
        <v>0</v>
      </c>
      <c r="P66" s="186">
        <v>0</v>
      </c>
      <c r="Q66" s="186">
        <f t="shared" ref="Q66:Q76" si="19">ROUND(E66*P66,2)</f>
        <v>0</v>
      </c>
      <c r="R66" s="188"/>
      <c r="S66" s="188" t="s">
        <v>298</v>
      </c>
      <c r="T66" s="189" t="s">
        <v>299</v>
      </c>
      <c r="U66" s="161">
        <v>0</v>
      </c>
      <c r="V66" s="161">
        <f t="shared" ref="V66:V76" si="20">ROUND(E66*U66,2)</f>
        <v>0</v>
      </c>
      <c r="W66" s="161"/>
      <c r="X66" s="161" t="s">
        <v>238</v>
      </c>
      <c r="Y66" s="161" t="s">
        <v>239</v>
      </c>
      <c r="Z66" s="151"/>
      <c r="AA66" s="151"/>
      <c r="AB66" s="151"/>
      <c r="AC66" s="151"/>
      <c r="AD66" s="151"/>
      <c r="AE66" s="151"/>
      <c r="AF66" s="151"/>
      <c r="AG66" s="151" t="s">
        <v>444</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5">
      <c r="A67" s="183">
        <v>32</v>
      </c>
      <c r="B67" s="184" t="s">
        <v>524</v>
      </c>
      <c r="C67" s="193" t="s">
        <v>525</v>
      </c>
      <c r="D67" s="185" t="s">
        <v>437</v>
      </c>
      <c r="E67" s="186">
        <v>1</v>
      </c>
      <c r="F67" s="187"/>
      <c r="G67" s="188">
        <f t="shared" si="14"/>
        <v>0</v>
      </c>
      <c r="H67" s="187"/>
      <c r="I67" s="188">
        <f t="shared" si="15"/>
        <v>0</v>
      </c>
      <c r="J67" s="187"/>
      <c r="K67" s="188">
        <f t="shared" si="16"/>
        <v>0</v>
      </c>
      <c r="L67" s="188">
        <v>21</v>
      </c>
      <c r="M67" s="188">
        <f t="shared" si="17"/>
        <v>0</v>
      </c>
      <c r="N67" s="186">
        <v>0</v>
      </c>
      <c r="O67" s="186">
        <f t="shared" si="18"/>
        <v>0</v>
      </c>
      <c r="P67" s="186">
        <v>0</v>
      </c>
      <c r="Q67" s="186">
        <f t="shared" si="19"/>
        <v>0</v>
      </c>
      <c r="R67" s="188"/>
      <c r="S67" s="188" t="s">
        <v>298</v>
      </c>
      <c r="T67" s="189" t="s">
        <v>299</v>
      </c>
      <c r="U67" s="161">
        <v>0</v>
      </c>
      <c r="V67" s="161">
        <f t="shared" si="20"/>
        <v>0</v>
      </c>
      <c r="W67" s="161"/>
      <c r="X67" s="161" t="s">
        <v>238</v>
      </c>
      <c r="Y67" s="161" t="s">
        <v>239</v>
      </c>
      <c r="Z67" s="151"/>
      <c r="AA67" s="151"/>
      <c r="AB67" s="151"/>
      <c r="AC67" s="151"/>
      <c r="AD67" s="151"/>
      <c r="AE67" s="151"/>
      <c r="AF67" s="151"/>
      <c r="AG67" s="151" t="s">
        <v>444</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5">
      <c r="A68" s="183">
        <v>33</v>
      </c>
      <c r="B68" s="184" t="s">
        <v>526</v>
      </c>
      <c r="C68" s="193" t="s">
        <v>527</v>
      </c>
      <c r="D68" s="185" t="s">
        <v>437</v>
      </c>
      <c r="E68" s="186">
        <v>2</v>
      </c>
      <c r="F68" s="187"/>
      <c r="G68" s="188">
        <f t="shared" si="14"/>
        <v>0</v>
      </c>
      <c r="H68" s="187"/>
      <c r="I68" s="188">
        <f t="shared" si="15"/>
        <v>0</v>
      </c>
      <c r="J68" s="187"/>
      <c r="K68" s="188">
        <f t="shared" si="16"/>
        <v>0</v>
      </c>
      <c r="L68" s="188">
        <v>21</v>
      </c>
      <c r="M68" s="188">
        <f t="shared" si="17"/>
        <v>0</v>
      </c>
      <c r="N68" s="186">
        <v>0</v>
      </c>
      <c r="O68" s="186">
        <f t="shared" si="18"/>
        <v>0</v>
      </c>
      <c r="P68" s="186">
        <v>0</v>
      </c>
      <c r="Q68" s="186">
        <f t="shared" si="19"/>
        <v>0</v>
      </c>
      <c r="R68" s="188"/>
      <c r="S68" s="188" t="s">
        <v>298</v>
      </c>
      <c r="T68" s="189" t="s">
        <v>299</v>
      </c>
      <c r="U68" s="161">
        <v>0</v>
      </c>
      <c r="V68" s="161">
        <f t="shared" si="20"/>
        <v>0</v>
      </c>
      <c r="W68" s="161"/>
      <c r="X68" s="161" t="s">
        <v>238</v>
      </c>
      <c r="Y68" s="161" t="s">
        <v>239</v>
      </c>
      <c r="Z68" s="151"/>
      <c r="AA68" s="151"/>
      <c r="AB68" s="151"/>
      <c r="AC68" s="151"/>
      <c r="AD68" s="151"/>
      <c r="AE68" s="151"/>
      <c r="AF68" s="151"/>
      <c r="AG68" s="151" t="s">
        <v>444</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20.399999999999999" outlineLevel="1" x14ac:dyDescent="0.25">
      <c r="A69" s="183">
        <v>34</v>
      </c>
      <c r="B69" s="184" t="s">
        <v>528</v>
      </c>
      <c r="C69" s="193" t="s">
        <v>529</v>
      </c>
      <c r="D69" s="185" t="s">
        <v>437</v>
      </c>
      <c r="E69" s="186">
        <v>4</v>
      </c>
      <c r="F69" s="187"/>
      <c r="G69" s="188">
        <f t="shared" si="14"/>
        <v>0</v>
      </c>
      <c r="H69" s="187"/>
      <c r="I69" s="188">
        <f t="shared" si="15"/>
        <v>0</v>
      </c>
      <c r="J69" s="187"/>
      <c r="K69" s="188">
        <f t="shared" si="16"/>
        <v>0</v>
      </c>
      <c r="L69" s="188">
        <v>21</v>
      </c>
      <c r="M69" s="188">
        <f t="shared" si="17"/>
        <v>0</v>
      </c>
      <c r="N69" s="186">
        <v>0</v>
      </c>
      <c r="O69" s="186">
        <f t="shared" si="18"/>
        <v>0</v>
      </c>
      <c r="P69" s="186">
        <v>0</v>
      </c>
      <c r="Q69" s="186">
        <f t="shared" si="19"/>
        <v>0</v>
      </c>
      <c r="R69" s="188"/>
      <c r="S69" s="188" t="s">
        <v>298</v>
      </c>
      <c r="T69" s="189" t="s">
        <v>299</v>
      </c>
      <c r="U69" s="161">
        <v>0</v>
      </c>
      <c r="V69" s="161">
        <f t="shared" si="20"/>
        <v>0</v>
      </c>
      <c r="W69" s="161"/>
      <c r="X69" s="161" t="s">
        <v>238</v>
      </c>
      <c r="Y69" s="161" t="s">
        <v>239</v>
      </c>
      <c r="Z69" s="151"/>
      <c r="AA69" s="151"/>
      <c r="AB69" s="151"/>
      <c r="AC69" s="151"/>
      <c r="AD69" s="151"/>
      <c r="AE69" s="151"/>
      <c r="AF69" s="151"/>
      <c r="AG69" s="151" t="s">
        <v>444</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20.399999999999999" outlineLevel="1" x14ac:dyDescent="0.25">
      <c r="A70" s="183">
        <v>35</v>
      </c>
      <c r="B70" s="184" t="s">
        <v>530</v>
      </c>
      <c r="C70" s="193" t="s">
        <v>531</v>
      </c>
      <c r="D70" s="185" t="s">
        <v>437</v>
      </c>
      <c r="E70" s="186">
        <v>2</v>
      </c>
      <c r="F70" s="187"/>
      <c r="G70" s="188">
        <f t="shared" si="14"/>
        <v>0</v>
      </c>
      <c r="H70" s="187"/>
      <c r="I70" s="188">
        <f t="shared" si="15"/>
        <v>0</v>
      </c>
      <c r="J70" s="187"/>
      <c r="K70" s="188">
        <f t="shared" si="16"/>
        <v>0</v>
      </c>
      <c r="L70" s="188">
        <v>21</v>
      </c>
      <c r="M70" s="188">
        <f t="shared" si="17"/>
        <v>0</v>
      </c>
      <c r="N70" s="186">
        <v>0</v>
      </c>
      <c r="O70" s="186">
        <f t="shared" si="18"/>
        <v>0</v>
      </c>
      <c r="P70" s="186">
        <v>0</v>
      </c>
      <c r="Q70" s="186">
        <f t="shared" si="19"/>
        <v>0</v>
      </c>
      <c r="R70" s="188"/>
      <c r="S70" s="188" t="s">
        <v>298</v>
      </c>
      <c r="T70" s="189" t="s">
        <v>299</v>
      </c>
      <c r="U70" s="161">
        <v>0</v>
      </c>
      <c r="V70" s="161">
        <f t="shared" si="20"/>
        <v>0</v>
      </c>
      <c r="W70" s="161"/>
      <c r="X70" s="161" t="s">
        <v>238</v>
      </c>
      <c r="Y70" s="161" t="s">
        <v>239</v>
      </c>
      <c r="Z70" s="151"/>
      <c r="AA70" s="151"/>
      <c r="AB70" s="151"/>
      <c r="AC70" s="151"/>
      <c r="AD70" s="151"/>
      <c r="AE70" s="151"/>
      <c r="AF70" s="151"/>
      <c r="AG70" s="151" t="s">
        <v>444</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0.399999999999999" outlineLevel="1" x14ac:dyDescent="0.25">
      <c r="A71" s="183">
        <v>36</v>
      </c>
      <c r="B71" s="184" t="s">
        <v>532</v>
      </c>
      <c r="C71" s="193" t="s">
        <v>490</v>
      </c>
      <c r="D71" s="185" t="s">
        <v>247</v>
      </c>
      <c r="E71" s="186">
        <v>0.6</v>
      </c>
      <c r="F71" s="187"/>
      <c r="G71" s="188">
        <f t="shared" si="14"/>
        <v>0</v>
      </c>
      <c r="H71" s="187"/>
      <c r="I71" s="188">
        <f t="shared" si="15"/>
        <v>0</v>
      </c>
      <c r="J71" s="187"/>
      <c r="K71" s="188">
        <f t="shared" si="16"/>
        <v>0</v>
      </c>
      <c r="L71" s="188">
        <v>21</v>
      </c>
      <c r="M71" s="188">
        <f t="shared" si="17"/>
        <v>0</v>
      </c>
      <c r="N71" s="186">
        <v>0</v>
      </c>
      <c r="O71" s="186">
        <f t="shared" si="18"/>
        <v>0</v>
      </c>
      <c r="P71" s="186">
        <v>0</v>
      </c>
      <c r="Q71" s="186">
        <f t="shared" si="19"/>
        <v>0</v>
      </c>
      <c r="R71" s="188"/>
      <c r="S71" s="188" t="s">
        <v>298</v>
      </c>
      <c r="T71" s="189" t="s">
        <v>299</v>
      </c>
      <c r="U71" s="161">
        <v>0</v>
      </c>
      <c r="V71" s="161">
        <f t="shared" si="20"/>
        <v>0</v>
      </c>
      <c r="W71" s="161"/>
      <c r="X71" s="161" t="s">
        <v>238</v>
      </c>
      <c r="Y71" s="161" t="s">
        <v>239</v>
      </c>
      <c r="Z71" s="151"/>
      <c r="AA71" s="151"/>
      <c r="AB71" s="151"/>
      <c r="AC71" s="151"/>
      <c r="AD71" s="151"/>
      <c r="AE71" s="151"/>
      <c r="AF71" s="151"/>
      <c r="AG71" s="151" t="s">
        <v>444</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ht="20.399999999999999" outlineLevel="1" x14ac:dyDescent="0.25">
      <c r="A72" s="183">
        <v>37</v>
      </c>
      <c r="B72" s="184" t="s">
        <v>533</v>
      </c>
      <c r="C72" s="193" t="s">
        <v>492</v>
      </c>
      <c r="D72" s="185" t="s">
        <v>493</v>
      </c>
      <c r="E72" s="186">
        <v>35.65</v>
      </c>
      <c r="F72" s="187"/>
      <c r="G72" s="188">
        <f t="shared" si="14"/>
        <v>0</v>
      </c>
      <c r="H72" s="187"/>
      <c r="I72" s="188">
        <f t="shared" si="15"/>
        <v>0</v>
      </c>
      <c r="J72" s="187"/>
      <c r="K72" s="188">
        <f t="shared" si="16"/>
        <v>0</v>
      </c>
      <c r="L72" s="188">
        <v>21</v>
      </c>
      <c r="M72" s="188">
        <f t="shared" si="17"/>
        <v>0</v>
      </c>
      <c r="N72" s="186">
        <v>0</v>
      </c>
      <c r="O72" s="186">
        <f t="shared" si="18"/>
        <v>0</v>
      </c>
      <c r="P72" s="186">
        <v>0</v>
      </c>
      <c r="Q72" s="186">
        <f t="shared" si="19"/>
        <v>0</v>
      </c>
      <c r="R72" s="188"/>
      <c r="S72" s="188" t="s">
        <v>298</v>
      </c>
      <c r="T72" s="189" t="s">
        <v>299</v>
      </c>
      <c r="U72" s="161">
        <v>0</v>
      </c>
      <c r="V72" s="161">
        <f t="shared" si="20"/>
        <v>0</v>
      </c>
      <c r="W72" s="161"/>
      <c r="X72" s="161" t="s">
        <v>238</v>
      </c>
      <c r="Y72" s="161" t="s">
        <v>239</v>
      </c>
      <c r="Z72" s="151"/>
      <c r="AA72" s="151"/>
      <c r="AB72" s="151"/>
      <c r="AC72" s="151"/>
      <c r="AD72" s="151"/>
      <c r="AE72" s="151"/>
      <c r="AF72" s="151"/>
      <c r="AG72" s="151" t="s">
        <v>444</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ht="20.399999999999999" outlineLevel="1" x14ac:dyDescent="0.25">
      <c r="A73" s="183">
        <v>38</v>
      </c>
      <c r="B73" s="184" t="s">
        <v>534</v>
      </c>
      <c r="C73" s="193" t="s">
        <v>535</v>
      </c>
      <c r="D73" s="185" t="s">
        <v>493</v>
      </c>
      <c r="E73" s="186">
        <v>3.45</v>
      </c>
      <c r="F73" s="187"/>
      <c r="G73" s="188">
        <f t="shared" si="14"/>
        <v>0</v>
      </c>
      <c r="H73" s="187"/>
      <c r="I73" s="188">
        <f t="shared" si="15"/>
        <v>0</v>
      </c>
      <c r="J73" s="187"/>
      <c r="K73" s="188">
        <f t="shared" si="16"/>
        <v>0</v>
      </c>
      <c r="L73" s="188">
        <v>21</v>
      </c>
      <c r="M73" s="188">
        <f t="shared" si="17"/>
        <v>0</v>
      </c>
      <c r="N73" s="186">
        <v>0</v>
      </c>
      <c r="O73" s="186">
        <f t="shared" si="18"/>
        <v>0</v>
      </c>
      <c r="P73" s="186">
        <v>0</v>
      </c>
      <c r="Q73" s="186">
        <f t="shared" si="19"/>
        <v>0</v>
      </c>
      <c r="R73" s="188"/>
      <c r="S73" s="188" t="s">
        <v>298</v>
      </c>
      <c r="T73" s="189" t="s">
        <v>299</v>
      </c>
      <c r="U73" s="161">
        <v>0</v>
      </c>
      <c r="V73" s="161">
        <f t="shared" si="20"/>
        <v>0</v>
      </c>
      <c r="W73" s="161"/>
      <c r="X73" s="161" t="s">
        <v>238</v>
      </c>
      <c r="Y73" s="161" t="s">
        <v>239</v>
      </c>
      <c r="Z73" s="151"/>
      <c r="AA73" s="151"/>
      <c r="AB73" s="151"/>
      <c r="AC73" s="151"/>
      <c r="AD73" s="151"/>
      <c r="AE73" s="151"/>
      <c r="AF73" s="151"/>
      <c r="AG73" s="151" t="s">
        <v>444</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0.399999999999999" outlineLevel="1" x14ac:dyDescent="0.25">
      <c r="A74" s="183">
        <v>39</v>
      </c>
      <c r="B74" s="184" t="s">
        <v>536</v>
      </c>
      <c r="C74" s="193" t="s">
        <v>537</v>
      </c>
      <c r="D74" s="185" t="s">
        <v>493</v>
      </c>
      <c r="E74" s="186">
        <v>1.1499999999999999</v>
      </c>
      <c r="F74" s="187"/>
      <c r="G74" s="188">
        <f t="shared" si="14"/>
        <v>0</v>
      </c>
      <c r="H74" s="187"/>
      <c r="I74" s="188">
        <f t="shared" si="15"/>
        <v>0</v>
      </c>
      <c r="J74" s="187"/>
      <c r="K74" s="188">
        <f t="shared" si="16"/>
        <v>0</v>
      </c>
      <c r="L74" s="188">
        <v>21</v>
      </c>
      <c r="M74" s="188">
        <f t="shared" si="17"/>
        <v>0</v>
      </c>
      <c r="N74" s="186">
        <v>0</v>
      </c>
      <c r="O74" s="186">
        <f t="shared" si="18"/>
        <v>0</v>
      </c>
      <c r="P74" s="186">
        <v>0</v>
      </c>
      <c r="Q74" s="186">
        <f t="shared" si="19"/>
        <v>0</v>
      </c>
      <c r="R74" s="188"/>
      <c r="S74" s="188" t="s">
        <v>298</v>
      </c>
      <c r="T74" s="189" t="s">
        <v>299</v>
      </c>
      <c r="U74" s="161">
        <v>0</v>
      </c>
      <c r="V74" s="161">
        <f t="shared" si="20"/>
        <v>0</v>
      </c>
      <c r="W74" s="161"/>
      <c r="X74" s="161" t="s">
        <v>238</v>
      </c>
      <c r="Y74" s="161" t="s">
        <v>239</v>
      </c>
      <c r="Z74" s="151"/>
      <c r="AA74" s="151"/>
      <c r="AB74" s="151"/>
      <c r="AC74" s="151"/>
      <c r="AD74" s="151"/>
      <c r="AE74" s="151"/>
      <c r="AF74" s="151"/>
      <c r="AG74" s="151" t="s">
        <v>444</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5">
      <c r="A75" s="183">
        <v>40</v>
      </c>
      <c r="B75" s="184" t="s">
        <v>538</v>
      </c>
      <c r="C75" s="193" t="s">
        <v>539</v>
      </c>
      <c r="D75" s="185" t="s">
        <v>493</v>
      </c>
      <c r="E75" s="186">
        <v>5.1749999999999998</v>
      </c>
      <c r="F75" s="187"/>
      <c r="G75" s="188">
        <f t="shared" si="14"/>
        <v>0</v>
      </c>
      <c r="H75" s="187"/>
      <c r="I75" s="188">
        <f t="shared" si="15"/>
        <v>0</v>
      </c>
      <c r="J75" s="187"/>
      <c r="K75" s="188">
        <f t="shared" si="16"/>
        <v>0</v>
      </c>
      <c r="L75" s="188">
        <v>21</v>
      </c>
      <c r="M75" s="188">
        <f t="shared" si="17"/>
        <v>0</v>
      </c>
      <c r="N75" s="186">
        <v>0</v>
      </c>
      <c r="O75" s="186">
        <f t="shared" si="18"/>
        <v>0</v>
      </c>
      <c r="P75" s="186">
        <v>0</v>
      </c>
      <c r="Q75" s="186">
        <f t="shared" si="19"/>
        <v>0</v>
      </c>
      <c r="R75" s="188"/>
      <c r="S75" s="188" t="s">
        <v>298</v>
      </c>
      <c r="T75" s="189" t="s">
        <v>299</v>
      </c>
      <c r="U75" s="161">
        <v>0</v>
      </c>
      <c r="V75" s="161">
        <f t="shared" si="20"/>
        <v>0</v>
      </c>
      <c r="W75" s="161"/>
      <c r="X75" s="161" t="s">
        <v>238</v>
      </c>
      <c r="Y75" s="161" t="s">
        <v>239</v>
      </c>
      <c r="Z75" s="151"/>
      <c r="AA75" s="151"/>
      <c r="AB75" s="151"/>
      <c r="AC75" s="151"/>
      <c r="AD75" s="151"/>
      <c r="AE75" s="151"/>
      <c r="AF75" s="151"/>
      <c r="AG75" s="151" t="s">
        <v>444</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20.399999999999999" outlineLevel="1" x14ac:dyDescent="0.25">
      <c r="A76" s="183">
        <v>41</v>
      </c>
      <c r="B76" s="184" t="s">
        <v>540</v>
      </c>
      <c r="C76" s="193" t="s">
        <v>513</v>
      </c>
      <c r="D76" s="185" t="s">
        <v>247</v>
      </c>
      <c r="E76" s="186">
        <v>7.5</v>
      </c>
      <c r="F76" s="187"/>
      <c r="G76" s="188">
        <f t="shared" si="14"/>
        <v>0</v>
      </c>
      <c r="H76" s="187"/>
      <c r="I76" s="188">
        <f t="shared" si="15"/>
        <v>0</v>
      </c>
      <c r="J76" s="187"/>
      <c r="K76" s="188">
        <f t="shared" si="16"/>
        <v>0</v>
      </c>
      <c r="L76" s="188">
        <v>21</v>
      </c>
      <c r="M76" s="188">
        <f t="shared" si="17"/>
        <v>0</v>
      </c>
      <c r="N76" s="186">
        <v>0</v>
      </c>
      <c r="O76" s="186">
        <f t="shared" si="18"/>
        <v>0</v>
      </c>
      <c r="P76" s="186">
        <v>0</v>
      </c>
      <c r="Q76" s="186">
        <f t="shared" si="19"/>
        <v>0</v>
      </c>
      <c r="R76" s="188"/>
      <c r="S76" s="188" t="s">
        <v>298</v>
      </c>
      <c r="T76" s="189" t="s">
        <v>299</v>
      </c>
      <c r="U76" s="161">
        <v>0</v>
      </c>
      <c r="V76" s="161">
        <f t="shared" si="20"/>
        <v>0</v>
      </c>
      <c r="W76" s="161"/>
      <c r="X76" s="161" t="s">
        <v>238</v>
      </c>
      <c r="Y76" s="161" t="s">
        <v>239</v>
      </c>
      <c r="Z76" s="151"/>
      <c r="AA76" s="151"/>
      <c r="AB76" s="151"/>
      <c r="AC76" s="151"/>
      <c r="AD76" s="151"/>
      <c r="AE76" s="151"/>
      <c r="AF76" s="151"/>
      <c r="AG76" s="151" t="s">
        <v>444</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x14ac:dyDescent="0.25">
      <c r="A77" s="168" t="s">
        <v>231</v>
      </c>
      <c r="B77" s="169" t="s">
        <v>148</v>
      </c>
      <c r="C77" s="190" t="s">
        <v>149</v>
      </c>
      <c r="D77" s="170"/>
      <c r="E77" s="171"/>
      <c r="F77" s="172"/>
      <c r="G77" s="172">
        <f>SUMIF(AG78:AG94,"&lt;&gt;NOR",G78:G94)</f>
        <v>0</v>
      </c>
      <c r="H77" s="172"/>
      <c r="I77" s="172">
        <f>SUM(I78:I94)</f>
        <v>0</v>
      </c>
      <c r="J77" s="172"/>
      <c r="K77" s="172">
        <f>SUM(K78:K94)</f>
        <v>0</v>
      </c>
      <c r="L77" s="172"/>
      <c r="M77" s="172">
        <f>SUM(M78:M94)</f>
        <v>0</v>
      </c>
      <c r="N77" s="171"/>
      <c r="O77" s="171">
        <f>SUM(O78:O94)</f>
        <v>0</v>
      </c>
      <c r="P77" s="171"/>
      <c r="Q77" s="171">
        <f>SUM(Q78:Q94)</f>
        <v>0</v>
      </c>
      <c r="R77" s="172"/>
      <c r="S77" s="172"/>
      <c r="T77" s="173"/>
      <c r="U77" s="167"/>
      <c r="V77" s="167">
        <f>SUM(V78:V94)</f>
        <v>0</v>
      </c>
      <c r="W77" s="167"/>
      <c r="X77" s="167"/>
      <c r="Y77" s="167"/>
      <c r="AG77" t="s">
        <v>232</v>
      </c>
    </row>
    <row r="78" spans="1:60" ht="30.6" outlineLevel="1" x14ac:dyDescent="0.25">
      <c r="A78" s="175">
        <v>42</v>
      </c>
      <c r="B78" s="176" t="s">
        <v>541</v>
      </c>
      <c r="C78" s="191" t="s">
        <v>542</v>
      </c>
      <c r="D78" s="177" t="s">
        <v>437</v>
      </c>
      <c r="E78" s="178">
        <v>6</v>
      </c>
      <c r="F78" s="179"/>
      <c r="G78" s="180">
        <f>ROUND(E78*F78,2)</f>
        <v>0</v>
      </c>
      <c r="H78" s="179"/>
      <c r="I78" s="180">
        <f>ROUND(E78*H78,2)</f>
        <v>0</v>
      </c>
      <c r="J78" s="179"/>
      <c r="K78" s="180">
        <f>ROUND(E78*J78,2)</f>
        <v>0</v>
      </c>
      <c r="L78" s="180">
        <v>21</v>
      </c>
      <c r="M78" s="180">
        <f>G78*(1+L78/100)</f>
        <v>0</v>
      </c>
      <c r="N78" s="178">
        <v>0</v>
      </c>
      <c r="O78" s="178">
        <f>ROUND(E78*N78,2)</f>
        <v>0</v>
      </c>
      <c r="P78" s="178">
        <v>0</v>
      </c>
      <c r="Q78" s="178">
        <f>ROUND(E78*P78,2)</f>
        <v>0</v>
      </c>
      <c r="R78" s="180"/>
      <c r="S78" s="180" t="s">
        <v>298</v>
      </c>
      <c r="T78" s="181" t="s">
        <v>299</v>
      </c>
      <c r="U78" s="161">
        <v>0</v>
      </c>
      <c r="V78" s="161">
        <f>ROUND(E78*U78,2)</f>
        <v>0</v>
      </c>
      <c r="W78" s="161"/>
      <c r="X78" s="161" t="s">
        <v>238</v>
      </c>
      <c r="Y78" s="161" t="s">
        <v>239</v>
      </c>
      <c r="Z78" s="151"/>
      <c r="AA78" s="151"/>
      <c r="AB78" s="151"/>
      <c r="AC78" s="151"/>
      <c r="AD78" s="151"/>
      <c r="AE78" s="151"/>
      <c r="AF78" s="151"/>
      <c r="AG78" s="151" t="s">
        <v>444</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2" x14ac:dyDescent="0.25">
      <c r="A79" s="158"/>
      <c r="B79" s="159"/>
      <c r="C79" s="253" t="s">
        <v>481</v>
      </c>
      <c r="D79" s="254"/>
      <c r="E79" s="254"/>
      <c r="F79" s="254"/>
      <c r="G79" s="254"/>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253</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3" x14ac:dyDescent="0.25">
      <c r="A80" s="158"/>
      <c r="B80" s="159"/>
      <c r="C80" s="257" t="s">
        <v>679</v>
      </c>
      <c r="D80" s="258"/>
      <c r="E80" s="258"/>
      <c r="F80" s="258"/>
      <c r="G80" s="258"/>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253</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3" x14ac:dyDescent="0.25">
      <c r="A81" s="158"/>
      <c r="B81" s="159"/>
      <c r="C81" s="257" t="s">
        <v>482</v>
      </c>
      <c r="D81" s="258"/>
      <c r="E81" s="258"/>
      <c r="F81" s="258"/>
      <c r="G81" s="258"/>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253</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ht="20.399999999999999" outlineLevel="1" x14ac:dyDescent="0.25">
      <c r="A82" s="183">
        <v>43</v>
      </c>
      <c r="B82" s="184" t="s">
        <v>543</v>
      </c>
      <c r="C82" s="193" t="s">
        <v>544</v>
      </c>
      <c r="D82" s="185" t="s">
        <v>437</v>
      </c>
      <c r="E82" s="186">
        <v>3</v>
      </c>
      <c r="F82" s="187"/>
      <c r="G82" s="188">
        <f t="shared" ref="G82:G94" si="21">ROUND(E82*F82,2)</f>
        <v>0</v>
      </c>
      <c r="H82" s="187"/>
      <c r="I82" s="188">
        <f t="shared" ref="I82:I94" si="22">ROUND(E82*H82,2)</f>
        <v>0</v>
      </c>
      <c r="J82" s="187"/>
      <c r="K82" s="188">
        <f t="shared" ref="K82:K94" si="23">ROUND(E82*J82,2)</f>
        <v>0</v>
      </c>
      <c r="L82" s="188">
        <v>21</v>
      </c>
      <c r="M82" s="188">
        <f t="shared" ref="M82:M94" si="24">G82*(1+L82/100)</f>
        <v>0</v>
      </c>
      <c r="N82" s="186">
        <v>0</v>
      </c>
      <c r="O82" s="186">
        <f t="shared" ref="O82:O94" si="25">ROUND(E82*N82,2)</f>
        <v>0</v>
      </c>
      <c r="P82" s="186">
        <v>0</v>
      </c>
      <c r="Q82" s="186">
        <f t="shared" ref="Q82:Q94" si="26">ROUND(E82*P82,2)</f>
        <v>0</v>
      </c>
      <c r="R82" s="188"/>
      <c r="S82" s="188" t="s">
        <v>298</v>
      </c>
      <c r="T82" s="189" t="s">
        <v>299</v>
      </c>
      <c r="U82" s="161">
        <v>0</v>
      </c>
      <c r="V82" s="161">
        <f t="shared" ref="V82:V94" si="27">ROUND(E82*U82,2)</f>
        <v>0</v>
      </c>
      <c r="W82" s="161"/>
      <c r="X82" s="161" t="s">
        <v>238</v>
      </c>
      <c r="Y82" s="161" t="s">
        <v>239</v>
      </c>
      <c r="Z82" s="151"/>
      <c r="AA82" s="151"/>
      <c r="AB82" s="151"/>
      <c r="AC82" s="151"/>
      <c r="AD82" s="151"/>
      <c r="AE82" s="151"/>
      <c r="AF82" s="151"/>
      <c r="AG82" s="151" t="s">
        <v>444</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ht="20.399999999999999" outlineLevel="1" x14ac:dyDescent="0.25">
      <c r="A83" s="183">
        <v>44</v>
      </c>
      <c r="B83" s="184" t="s">
        <v>545</v>
      </c>
      <c r="C83" s="193" t="s">
        <v>546</v>
      </c>
      <c r="D83" s="185" t="s">
        <v>437</v>
      </c>
      <c r="E83" s="186">
        <v>1</v>
      </c>
      <c r="F83" s="187"/>
      <c r="G83" s="188">
        <f t="shared" si="21"/>
        <v>0</v>
      </c>
      <c r="H83" s="187"/>
      <c r="I83" s="188">
        <f t="shared" si="22"/>
        <v>0</v>
      </c>
      <c r="J83" s="187"/>
      <c r="K83" s="188">
        <f t="shared" si="23"/>
        <v>0</v>
      </c>
      <c r="L83" s="188">
        <v>21</v>
      </c>
      <c r="M83" s="188">
        <f t="shared" si="24"/>
        <v>0</v>
      </c>
      <c r="N83" s="186">
        <v>0</v>
      </c>
      <c r="O83" s="186">
        <f t="shared" si="25"/>
        <v>0</v>
      </c>
      <c r="P83" s="186">
        <v>0</v>
      </c>
      <c r="Q83" s="186">
        <f t="shared" si="26"/>
        <v>0</v>
      </c>
      <c r="R83" s="188"/>
      <c r="S83" s="188" t="s">
        <v>298</v>
      </c>
      <c r="T83" s="189" t="s">
        <v>299</v>
      </c>
      <c r="U83" s="161">
        <v>0</v>
      </c>
      <c r="V83" s="161">
        <f t="shared" si="27"/>
        <v>0</v>
      </c>
      <c r="W83" s="161"/>
      <c r="X83" s="161" t="s">
        <v>238</v>
      </c>
      <c r="Y83" s="161" t="s">
        <v>239</v>
      </c>
      <c r="Z83" s="151"/>
      <c r="AA83" s="151"/>
      <c r="AB83" s="151"/>
      <c r="AC83" s="151"/>
      <c r="AD83" s="151"/>
      <c r="AE83" s="151"/>
      <c r="AF83" s="151"/>
      <c r="AG83" s="151" t="s">
        <v>444</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20.399999999999999" outlineLevel="1" x14ac:dyDescent="0.25">
      <c r="A84" s="183">
        <v>45</v>
      </c>
      <c r="B84" s="184" t="s">
        <v>547</v>
      </c>
      <c r="C84" s="193" t="s">
        <v>548</v>
      </c>
      <c r="D84" s="185" t="s">
        <v>437</v>
      </c>
      <c r="E84" s="186">
        <v>2</v>
      </c>
      <c r="F84" s="187"/>
      <c r="G84" s="188">
        <f t="shared" si="21"/>
        <v>0</v>
      </c>
      <c r="H84" s="187"/>
      <c r="I84" s="188">
        <f t="shared" si="22"/>
        <v>0</v>
      </c>
      <c r="J84" s="187"/>
      <c r="K84" s="188">
        <f t="shared" si="23"/>
        <v>0</v>
      </c>
      <c r="L84" s="188">
        <v>21</v>
      </c>
      <c r="M84" s="188">
        <f t="shared" si="24"/>
        <v>0</v>
      </c>
      <c r="N84" s="186">
        <v>0</v>
      </c>
      <c r="O84" s="186">
        <f t="shared" si="25"/>
        <v>0</v>
      </c>
      <c r="P84" s="186">
        <v>0</v>
      </c>
      <c r="Q84" s="186">
        <f t="shared" si="26"/>
        <v>0</v>
      </c>
      <c r="R84" s="188"/>
      <c r="S84" s="188" t="s">
        <v>298</v>
      </c>
      <c r="T84" s="189" t="s">
        <v>299</v>
      </c>
      <c r="U84" s="161">
        <v>0</v>
      </c>
      <c r="V84" s="161">
        <f t="shared" si="27"/>
        <v>0</v>
      </c>
      <c r="W84" s="161"/>
      <c r="X84" s="161" t="s">
        <v>238</v>
      </c>
      <c r="Y84" s="161" t="s">
        <v>239</v>
      </c>
      <c r="Z84" s="151"/>
      <c r="AA84" s="151"/>
      <c r="AB84" s="151"/>
      <c r="AC84" s="151"/>
      <c r="AD84" s="151"/>
      <c r="AE84" s="151"/>
      <c r="AF84" s="151"/>
      <c r="AG84" s="151" t="s">
        <v>444</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20.399999999999999" outlineLevel="1" x14ac:dyDescent="0.25">
      <c r="A85" s="183">
        <v>46</v>
      </c>
      <c r="B85" s="184" t="s">
        <v>549</v>
      </c>
      <c r="C85" s="193" t="s">
        <v>550</v>
      </c>
      <c r="D85" s="185" t="s">
        <v>437</v>
      </c>
      <c r="E85" s="186">
        <v>1</v>
      </c>
      <c r="F85" s="187"/>
      <c r="G85" s="188">
        <f t="shared" si="21"/>
        <v>0</v>
      </c>
      <c r="H85" s="187"/>
      <c r="I85" s="188">
        <f t="shared" si="22"/>
        <v>0</v>
      </c>
      <c r="J85" s="187"/>
      <c r="K85" s="188">
        <f t="shared" si="23"/>
        <v>0</v>
      </c>
      <c r="L85" s="188">
        <v>21</v>
      </c>
      <c r="M85" s="188">
        <f t="shared" si="24"/>
        <v>0</v>
      </c>
      <c r="N85" s="186">
        <v>0</v>
      </c>
      <c r="O85" s="186">
        <f t="shared" si="25"/>
        <v>0</v>
      </c>
      <c r="P85" s="186">
        <v>0</v>
      </c>
      <c r="Q85" s="186">
        <f t="shared" si="26"/>
        <v>0</v>
      </c>
      <c r="R85" s="188"/>
      <c r="S85" s="188" t="s">
        <v>298</v>
      </c>
      <c r="T85" s="189" t="s">
        <v>299</v>
      </c>
      <c r="U85" s="161">
        <v>0</v>
      </c>
      <c r="V85" s="161">
        <f t="shared" si="27"/>
        <v>0</v>
      </c>
      <c r="W85" s="161"/>
      <c r="X85" s="161" t="s">
        <v>238</v>
      </c>
      <c r="Y85" s="161" t="s">
        <v>239</v>
      </c>
      <c r="Z85" s="151"/>
      <c r="AA85" s="151"/>
      <c r="AB85" s="151"/>
      <c r="AC85" s="151"/>
      <c r="AD85" s="151"/>
      <c r="AE85" s="151"/>
      <c r="AF85" s="151"/>
      <c r="AG85" s="151" t="s">
        <v>444</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5">
      <c r="A86" s="183">
        <v>47</v>
      </c>
      <c r="B86" s="184" t="s">
        <v>551</v>
      </c>
      <c r="C86" s="193" t="s">
        <v>552</v>
      </c>
      <c r="D86" s="185" t="s">
        <v>437</v>
      </c>
      <c r="E86" s="186">
        <v>1</v>
      </c>
      <c r="F86" s="187"/>
      <c r="G86" s="188">
        <f t="shared" si="21"/>
        <v>0</v>
      </c>
      <c r="H86" s="187"/>
      <c r="I86" s="188">
        <f t="shared" si="22"/>
        <v>0</v>
      </c>
      <c r="J86" s="187"/>
      <c r="K86" s="188">
        <f t="shared" si="23"/>
        <v>0</v>
      </c>
      <c r="L86" s="188">
        <v>21</v>
      </c>
      <c r="M86" s="188">
        <f t="shared" si="24"/>
        <v>0</v>
      </c>
      <c r="N86" s="186">
        <v>0</v>
      </c>
      <c r="O86" s="186">
        <f t="shared" si="25"/>
        <v>0</v>
      </c>
      <c r="P86" s="186">
        <v>0</v>
      </c>
      <c r="Q86" s="186">
        <f t="shared" si="26"/>
        <v>0</v>
      </c>
      <c r="R86" s="188"/>
      <c r="S86" s="188" t="s">
        <v>298</v>
      </c>
      <c r="T86" s="189" t="s">
        <v>299</v>
      </c>
      <c r="U86" s="161">
        <v>0</v>
      </c>
      <c r="V86" s="161">
        <f t="shared" si="27"/>
        <v>0</v>
      </c>
      <c r="W86" s="161"/>
      <c r="X86" s="161" t="s">
        <v>238</v>
      </c>
      <c r="Y86" s="161" t="s">
        <v>239</v>
      </c>
      <c r="Z86" s="151"/>
      <c r="AA86" s="151"/>
      <c r="AB86" s="151"/>
      <c r="AC86" s="151"/>
      <c r="AD86" s="151"/>
      <c r="AE86" s="151"/>
      <c r="AF86" s="151"/>
      <c r="AG86" s="151" t="s">
        <v>444</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5">
      <c r="A87" s="183">
        <v>48</v>
      </c>
      <c r="B87" s="184" t="s">
        <v>553</v>
      </c>
      <c r="C87" s="193" t="s">
        <v>470</v>
      </c>
      <c r="D87" s="185" t="s">
        <v>437</v>
      </c>
      <c r="E87" s="186">
        <v>4</v>
      </c>
      <c r="F87" s="187"/>
      <c r="G87" s="188">
        <f t="shared" si="21"/>
        <v>0</v>
      </c>
      <c r="H87" s="187"/>
      <c r="I87" s="188">
        <f t="shared" si="22"/>
        <v>0</v>
      </c>
      <c r="J87" s="187"/>
      <c r="K87" s="188">
        <f t="shared" si="23"/>
        <v>0</v>
      </c>
      <c r="L87" s="188">
        <v>21</v>
      </c>
      <c r="M87" s="188">
        <f t="shared" si="24"/>
        <v>0</v>
      </c>
      <c r="N87" s="186">
        <v>0</v>
      </c>
      <c r="O87" s="186">
        <f t="shared" si="25"/>
        <v>0</v>
      </c>
      <c r="P87" s="186">
        <v>0</v>
      </c>
      <c r="Q87" s="186">
        <f t="shared" si="26"/>
        <v>0</v>
      </c>
      <c r="R87" s="188"/>
      <c r="S87" s="188" t="s">
        <v>298</v>
      </c>
      <c r="T87" s="189" t="s">
        <v>299</v>
      </c>
      <c r="U87" s="161">
        <v>0</v>
      </c>
      <c r="V87" s="161">
        <f t="shared" si="27"/>
        <v>0</v>
      </c>
      <c r="W87" s="161"/>
      <c r="X87" s="161" t="s">
        <v>238</v>
      </c>
      <c r="Y87" s="161" t="s">
        <v>239</v>
      </c>
      <c r="Z87" s="151"/>
      <c r="AA87" s="151"/>
      <c r="AB87" s="151"/>
      <c r="AC87" s="151"/>
      <c r="AD87" s="151"/>
      <c r="AE87" s="151"/>
      <c r="AF87" s="151"/>
      <c r="AG87" s="151" t="s">
        <v>444</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ht="20.399999999999999" outlineLevel="1" x14ac:dyDescent="0.25">
      <c r="A88" s="183">
        <v>49</v>
      </c>
      <c r="B88" s="184" t="s">
        <v>554</v>
      </c>
      <c r="C88" s="193" t="s">
        <v>488</v>
      </c>
      <c r="D88" s="185" t="s">
        <v>247</v>
      </c>
      <c r="E88" s="186">
        <v>3</v>
      </c>
      <c r="F88" s="187"/>
      <c r="G88" s="188">
        <f t="shared" si="21"/>
        <v>0</v>
      </c>
      <c r="H88" s="187"/>
      <c r="I88" s="188">
        <f t="shared" si="22"/>
        <v>0</v>
      </c>
      <c r="J88" s="187"/>
      <c r="K88" s="188">
        <f t="shared" si="23"/>
        <v>0</v>
      </c>
      <c r="L88" s="188">
        <v>21</v>
      </c>
      <c r="M88" s="188">
        <f t="shared" si="24"/>
        <v>0</v>
      </c>
      <c r="N88" s="186">
        <v>0</v>
      </c>
      <c r="O88" s="186">
        <f t="shared" si="25"/>
        <v>0</v>
      </c>
      <c r="P88" s="186">
        <v>0</v>
      </c>
      <c r="Q88" s="186">
        <f t="shared" si="26"/>
        <v>0</v>
      </c>
      <c r="R88" s="188"/>
      <c r="S88" s="188" t="s">
        <v>298</v>
      </c>
      <c r="T88" s="189" t="s">
        <v>299</v>
      </c>
      <c r="U88" s="161">
        <v>0</v>
      </c>
      <c r="V88" s="161">
        <f t="shared" si="27"/>
        <v>0</v>
      </c>
      <c r="W88" s="161"/>
      <c r="X88" s="161" t="s">
        <v>238</v>
      </c>
      <c r="Y88" s="161" t="s">
        <v>239</v>
      </c>
      <c r="Z88" s="151"/>
      <c r="AA88" s="151"/>
      <c r="AB88" s="151"/>
      <c r="AC88" s="151"/>
      <c r="AD88" s="151"/>
      <c r="AE88" s="151"/>
      <c r="AF88" s="151"/>
      <c r="AG88" s="151" t="s">
        <v>444</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ht="20.399999999999999" outlineLevel="1" x14ac:dyDescent="0.25">
      <c r="A89" s="183">
        <v>50</v>
      </c>
      <c r="B89" s="184" t="s">
        <v>555</v>
      </c>
      <c r="C89" s="193" t="s">
        <v>490</v>
      </c>
      <c r="D89" s="185" t="s">
        <v>247</v>
      </c>
      <c r="E89" s="186">
        <v>2.4</v>
      </c>
      <c r="F89" s="187"/>
      <c r="G89" s="188">
        <f t="shared" si="21"/>
        <v>0</v>
      </c>
      <c r="H89" s="187"/>
      <c r="I89" s="188">
        <f t="shared" si="22"/>
        <v>0</v>
      </c>
      <c r="J89" s="187"/>
      <c r="K89" s="188">
        <f t="shared" si="23"/>
        <v>0</v>
      </c>
      <c r="L89" s="188">
        <v>21</v>
      </c>
      <c r="M89" s="188">
        <f t="shared" si="24"/>
        <v>0</v>
      </c>
      <c r="N89" s="186">
        <v>0</v>
      </c>
      <c r="O89" s="186">
        <f t="shared" si="25"/>
        <v>0</v>
      </c>
      <c r="P89" s="186">
        <v>0</v>
      </c>
      <c r="Q89" s="186">
        <f t="shared" si="26"/>
        <v>0</v>
      </c>
      <c r="R89" s="188"/>
      <c r="S89" s="188" t="s">
        <v>298</v>
      </c>
      <c r="T89" s="189" t="s">
        <v>299</v>
      </c>
      <c r="U89" s="161">
        <v>0</v>
      </c>
      <c r="V89" s="161">
        <f t="shared" si="27"/>
        <v>0</v>
      </c>
      <c r="W89" s="161"/>
      <c r="X89" s="161" t="s">
        <v>238</v>
      </c>
      <c r="Y89" s="161" t="s">
        <v>239</v>
      </c>
      <c r="Z89" s="151"/>
      <c r="AA89" s="151"/>
      <c r="AB89" s="151"/>
      <c r="AC89" s="151"/>
      <c r="AD89" s="151"/>
      <c r="AE89" s="151"/>
      <c r="AF89" s="151"/>
      <c r="AG89" s="151" t="s">
        <v>444</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ht="20.399999999999999" outlineLevel="1" x14ac:dyDescent="0.25">
      <c r="A90" s="183">
        <v>51</v>
      </c>
      <c r="B90" s="184" t="s">
        <v>556</v>
      </c>
      <c r="C90" s="193" t="s">
        <v>492</v>
      </c>
      <c r="D90" s="185" t="s">
        <v>493</v>
      </c>
      <c r="E90" s="186">
        <v>10.925000000000001</v>
      </c>
      <c r="F90" s="187"/>
      <c r="G90" s="188">
        <f t="shared" si="21"/>
        <v>0</v>
      </c>
      <c r="H90" s="187"/>
      <c r="I90" s="188">
        <f t="shared" si="22"/>
        <v>0</v>
      </c>
      <c r="J90" s="187"/>
      <c r="K90" s="188">
        <f t="shared" si="23"/>
        <v>0</v>
      </c>
      <c r="L90" s="188">
        <v>21</v>
      </c>
      <c r="M90" s="188">
        <f t="shared" si="24"/>
        <v>0</v>
      </c>
      <c r="N90" s="186">
        <v>0</v>
      </c>
      <c r="O90" s="186">
        <f t="shared" si="25"/>
        <v>0</v>
      </c>
      <c r="P90" s="186">
        <v>0</v>
      </c>
      <c r="Q90" s="186">
        <f t="shared" si="26"/>
        <v>0</v>
      </c>
      <c r="R90" s="188"/>
      <c r="S90" s="188" t="s">
        <v>298</v>
      </c>
      <c r="T90" s="189" t="s">
        <v>299</v>
      </c>
      <c r="U90" s="161">
        <v>0</v>
      </c>
      <c r="V90" s="161">
        <f t="shared" si="27"/>
        <v>0</v>
      </c>
      <c r="W90" s="161"/>
      <c r="X90" s="161" t="s">
        <v>238</v>
      </c>
      <c r="Y90" s="161" t="s">
        <v>239</v>
      </c>
      <c r="Z90" s="151"/>
      <c r="AA90" s="151"/>
      <c r="AB90" s="151"/>
      <c r="AC90" s="151"/>
      <c r="AD90" s="151"/>
      <c r="AE90" s="151"/>
      <c r="AF90" s="151"/>
      <c r="AG90" s="151" t="s">
        <v>444</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ht="20.399999999999999" outlineLevel="1" x14ac:dyDescent="0.25">
      <c r="A91" s="183">
        <v>52</v>
      </c>
      <c r="B91" s="184" t="s">
        <v>557</v>
      </c>
      <c r="C91" s="193" t="s">
        <v>558</v>
      </c>
      <c r="D91" s="185" t="s">
        <v>493</v>
      </c>
      <c r="E91" s="186">
        <v>36.799999999999997</v>
      </c>
      <c r="F91" s="187"/>
      <c r="G91" s="188">
        <f t="shared" si="21"/>
        <v>0</v>
      </c>
      <c r="H91" s="187"/>
      <c r="I91" s="188">
        <f t="shared" si="22"/>
        <v>0</v>
      </c>
      <c r="J91" s="187"/>
      <c r="K91" s="188">
        <f t="shared" si="23"/>
        <v>0</v>
      </c>
      <c r="L91" s="188">
        <v>21</v>
      </c>
      <c r="M91" s="188">
        <f t="shared" si="24"/>
        <v>0</v>
      </c>
      <c r="N91" s="186">
        <v>0</v>
      </c>
      <c r="O91" s="186">
        <f t="shared" si="25"/>
        <v>0</v>
      </c>
      <c r="P91" s="186">
        <v>0</v>
      </c>
      <c r="Q91" s="186">
        <f t="shared" si="26"/>
        <v>0</v>
      </c>
      <c r="R91" s="188"/>
      <c r="S91" s="188" t="s">
        <v>298</v>
      </c>
      <c r="T91" s="189" t="s">
        <v>299</v>
      </c>
      <c r="U91" s="161">
        <v>0</v>
      </c>
      <c r="V91" s="161">
        <f t="shared" si="27"/>
        <v>0</v>
      </c>
      <c r="W91" s="161"/>
      <c r="X91" s="161" t="s">
        <v>238</v>
      </c>
      <c r="Y91" s="161" t="s">
        <v>239</v>
      </c>
      <c r="Z91" s="151"/>
      <c r="AA91" s="151"/>
      <c r="AB91" s="151"/>
      <c r="AC91" s="151"/>
      <c r="AD91" s="151"/>
      <c r="AE91" s="151"/>
      <c r="AF91" s="151"/>
      <c r="AG91" s="151" t="s">
        <v>444</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ht="20.399999999999999" outlineLevel="1" x14ac:dyDescent="0.25">
      <c r="A92" s="183">
        <v>53</v>
      </c>
      <c r="B92" s="184" t="s">
        <v>559</v>
      </c>
      <c r="C92" s="193" t="s">
        <v>560</v>
      </c>
      <c r="D92" s="185" t="s">
        <v>493</v>
      </c>
      <c r="E92" s="186">
        <v>41.4</v>
      </c>
      <c r="F92" s="187"/>
      <c r="G92" s="188">
        <f t="shared" si="21"/>
        <v>0</v>
      </c>
      <c r="H92" s="187"/>
      <c r="I92" s="188">
        <f t="shared" si="22"/>
        <v>0</v>
      </c>
      <c r="J92" s="187"/>
      <c r="K92" s="188">
        <f t="shared" si="23"/>
        <v>0</v>
      </c>
      <c r="L92" s="188">
        <v>21</v>
      </c>
      <c r="M92" s="188">
        <f t="shared" si="24"/>
        <v>0</v>
      </c>
      <c r="N92" s="186">
        <v>0</v>
      </c>
      <c r="O92" s="186">
        <f t="shared" si="25"/>
        <v>0</v>
      </c>
      <c r="P92" s="186">
        <v>0</v>
      </c>
      <c r="Q92" s="186">
        <f t="shared" si="26"/>
        <v>0</v>
      </c>
      <c r="R92" s="188"/>
      <c r="S92" s="188" t="s">
        <v>298</v>
      </c>
      <c r="T92" s="189" t="s">
        <v>299</v>
      </c>
      <c r="U92" s="161">
        <v>0</v>
      </c>
      <c r="V92" s="161">
        <f t="shared" si="27"/>
        <v>0</v>
      </c>
      <c r="W92" s="161"/>
      <c r="X92" s="161" t="s">
        <v>238</v>
      </c>
      <c r="Y92" s="161" t="s">
        <v>239</v>
      </c>
      <c r="Z92" s="151"/>
      <c r="AA92" s="151"/>
      <c r="AB92" s="151"/>
      <c r="AC92" s="151"/>
      <c r="AD92" s="151"/>
      <c r="AE92" s="151"/>
      <c r="AF92" s="151"/>
      <c r="AG92" s="151" t="s">
        <v>444</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20.399999999999999" outlineLevel="1" x14ac:dyDescent="0.25">
      <c r="A93" s="183">
        <v>54</v>
      </c>
      <c r="B93" s="184" t="s">
        <v>561</v>
      </c>
      <c r="C93" s="193" t="s">
        <v>562</v>
      </c>
      <c r="D93" s="185" t="s">
        <v>493</v>
      </c>
      <c r="E93" s="186">
        <v>6.9</v>
      </c>
      <c r="F93" s="187"/>
      <c r="G93" s="188">
        <f t="shared" si="21"/>
        <v>0</v>
      </c>
      <c r="H93" s="187"/>
      <c r="I93" s="188">
        <f t="shared" si="22"/>
        <v>0</v>
      </c>
      <c r="J93" s="187"/>
      <c r="K93" s="188">
        <f t="shared" si="23"/>
        <v>0</v>
      </c>
      <c r="L93" s="188">
        <v>21</v>
      </c>
      <c r="M93" s="188">
        <f t="shared" si="24"/>
        <v>0</v>
      </c>
      <c r="N93" s="186">
        <v>0</v>
      </c>
      <c r="O93" s="186">
        <f t="shared" si="25"/>
        <v>0</v>
      </c>
      <c r="P93" s="186">
        <v>0</v>
      </c>
      <c r="Q93" s="186">
        <f t="shared" si="26"/>
        <v>0</v>
      </c>
      <c r="R93" s="188"/>
      <c r="S93" s="188" t="s">
        <v>298</v>
      </c>
      <c r="T93" s="189" t="s">
        <v>299</v>
      </c>
      <c r="U93" s="161">
        <v>0</v>
      </c>
      <c r="V93" s="161">
        <f t="shared" si="27"/>
        <v>0</v>
      </c>
      <c r="W93" s="161"/>
      <c r="X93" s="161" t="s">
        <v>238</v>
      </c>
      <c r="Y93" s="161" t="s">
        <v>239</v>
      </c>
      <c r="Z93" s="151"/>
      <c r="AA93" s="151"/>
      <c r="AB93" s="151"/>
      <c r="AC93" s="151"/>
      <c r="AD93" s="151"/>
      <c r="AE93" s="151"/>
      <c r="AF93" s="151"/>
      <c r="AG93" s="151" t="s">
        <v>444</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20.399999999999999" outlineLevel="1" x14ac:dyDescent="0.25">
      <c r="A94" s="183">
        <v>55</v>
      </c>
      <c r="B94" s="184" t="s">
        <v>563</v>
      </c>
      <c r="C94" s="193" t="s">
        <v>564</v>
      </c>
      <c r="D94" s="185" t="s">
        <v>493</v>
      </c>
      <c r="E94" s="186">
        <v>10.35</v>
      </c>
      <c r="F94" s="187"/>
      <c r="G94" s="188">
        <f t="shared" si="21"/>
        <v>0</v>
      </c>
      <c r="H94" s="187"/>
      <c r="I94" s="188">
        <f t="shared" si="22"/>
        <v>0</v>
      </c>
      <c r="J94" s="187"/>
      <c r="K94" s="188">
        <f t="shared" si="23"/>
        <v>0</v>
      </c>
      <c r="L94" s="188">
        <v>21</v>
      </c>
      <c r="M94" s="188">
        <f t="shared" si="24"/>
        <v>0</v>
      </c>
      <c r="N94" s="186">
        <v>0</v>
      </c>
      <c r="O94" s="186">
        <f t="shared" si="25"/>
        <v>0</v>
      </c>
      <c r="P94" s="186">
        <v>0</v>
      </c>
      <c r="Q94" s="186">
        <f t="shared" si="26"/>
        <v>0</v>
      </c>
      <c r="R94" s="188"/>
      <c r="S94" s="188" t="s">
        <v>298</v>
      </c>
      <c r="T94" s="189" t="s">
        <v>299</v>
      </c>
      <c r="U94" s="161">
        <v>0</v>
      </c>
      <c r="V94" s="161">
        <f t="shared" si="27"/>
        <v>0</v>
      </c>
      <c r="W94" s="161"/>
      <c r="X94" s="161" t="s">
        <v>238</v>
      </c>
      <c r="Y94" s="161" t="s">
        <v>239</v>
      </c>
      <c r="Z94" s="151"/>
      <c r="AA94" s="151"/>
      <c r="AB94" s="151"/>
      <c r="AC94" s="151"/>
      <c r="AD94" s="151"/>
      <c r="AE94" s="151"/>
      <c r="AF94" s="151"/>
      <c r="AG94" s="151" t="s">
        <v>444</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x14ac:dyDescent="0.25">
      <c r="A95" s="168" t="s">
        <v>231</v>
      </c>
      <c r="B95" s="169" t="s">
        <v>168</v>
      </c>
      <c r="C95" s="190" t="s">
        <v>169</v>
      </c>
      <c r="D95" s="170"/>
      <c r="E95" s="171"/>
      <c r="F95" s="172"/>
      <c r="G95" s="172">
        <f>SUMIF(AG96:AG99,"&lt;&gt;NOR",G96:G99)</f>
        <v>0</v>
      </c>
      <c r="H95" s="172"/>
      <c r="I95" s="172">
        <f>SUM(I96:I99)</f>
        <v>0</v>
      </c>
      <c r="J95" s="172"/>
      <c r="K95" s="172">
        <f>SUM(K96:K99)</f>
        <v>0</v>
      </c>
      <c r="L95" s="172"/>
      <c r="M95" s="172">
        <f>SUM(M96:M99)</f>
        <v>0</v>
      </c>
      <c r="N95" s="171"/>
      <c r="O95" s="171">
        <f>SUM(O96:O99)</f>
        <v>0</v>
      </c>
      <c r="P95" s="171"/>
      <c r="Q95" s="171">
        <f>SUM(Q96:Q99)</f>
        <v>0</v>
      </c>
      <c r="R95" s="172"/>
      <c r="S95" s="172"/>
      <c r="T95" s="173"/>
      <c r="U95" s="167"/>
      <c r="V95" s="167">
        <f>SUM(V96:V99)</f>
        <v>0</v>
      </c>
      <c r="W95" s="167"/>
      <c r="X95" s="167"/>
      <c r="Y95" s="167"/>
      <c r="AG95" t="s">
        <v>232</v>
      </c>
    </row>
    <row r="96" spans="1:60" ht="20.399999999999999" outlineLevel="1" x14ac:dyDescent="0.25">
      <c r="A96" s="183">
        <v>56</v>
      </c>
      <c r="B96" s="184" t="s">
        <v>565</v>
      </c>
      <c r="C96" s="193" t="s">
        <v>566</v>
      </c>
      <c r="D96" s="185" t="s">
        <v>437</v>
      </c>
      <c r="E96" s="186">
        <v>18</v>
      </c>
      <c r="F96" s="187"/>
      <c r="G96" s="188">
        <f>ROUND(E96*F96,2)</f>
        <v>0</v>
      </c>
      <c r="H96" s="187"/>
      <c r="I96" s="188">
        <f>ROUND(E96*H96,2)</f>
        <v>0</v>
      </c>
      <c r="J96" s="187"/>
      <c r="K96" s="188">
        <f>ROUND(E96*J96,2)</f>
        <v>0</v>
      </c>
      <c r="L96" s="188">
        <v>21</v>
      </c>
      <c r="M96" s="188">
        <f>G96*(1+L96/100)</f>
        <v>0</v>
      </c>
      <c r="N96" s="186">
        <v>0</v>
      </c>
      <c r="O96" s="186">
        <f>ROUND(E96*N96,2)</f>
        <v>0</v>
      </c>
      <c r="P96" s="186">
        <v>0</v>
      </c>
      <c r="Q96" s="186">
        <f>ROUND(E96*P96,2)</f>
        <v>0</v>
      </c>
      <c r="R96" s="188"/>
      <c r="S96" s="188" t="s">
        <v>298</v>
      </c>
      <c r="T96" s="189" t="s">
        <v>299</v>
      </c>
      <c r="U96" s="161">
        <v>0</v>
      </c>
      <c r="V96" s="161">
        <f>ROUND(E96*U96,2)</f>
        <v>0</v>
      </c>
      <c r="W96" s="161"/>
      <c r="X96" s="161" t="s">
        <v>238</v>
      </c>
      <c r="Y96" s="161" t="s">
        <v>239</v>
      </c>
      <c r="Z96" s="151"/>
      <c r="AA96" s="151"/>
      <c r="AB96" s="151"/>
      <c r="AC96" s="151"/>
      <c r="AD96" s="151"/>
      <c r="AE96" s="151"/>
      <c r="AF96" s="151"/>
      <c r="AG96" s="151" t="s">
        <v>444</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20.399999999999999" outlineLevel="1" x14ac:dyDescent="0.25">
      <c r="A97" s="183">
        <v>57</v>
      </c>
      <c r="B97" s="184" t="s">
        <v>567</v>
      </c>
      <c r="C97" s="193" t="s">
        <v>492</v>
      </c>
      <c r="D97" s="185" t="s">
        <v>493</v>
      </c>
      <c r="E97" s="186">
        <v>43.7</v>
      </c>
      <c r="F97" s="187"/>
      <c r="G97" s="188">
        <f>ROUND(E97*F97,2)</f>
        <v>0</v>
      </c>
      <c r="H97" s="187"/>
      <c r="I97" s="188">
        <f>ROUND(E97*H97,2)</f>
        <v>0</v>
      </c>
      <c r="J97" s="187"/>
      <c r="K97" s="188">
        <f>ROUND(E97*J97,2)</f>
        <v>0</v>
      </c>
      <c r="L97" s="188">
        <v>21</v>
      </c>
      <c r="M97" s="188">
        <f>G97*(1+L97/100)</f>
        <v>0</v>
      </c>
      <c r="N97" s="186">
        <v>0</v>
      </c>
      <c r="O97" s="186">
        <f>ROUND(E97*N97,2)</f>
        <v>0</v>
      </c>
      <c r="P97" s="186">
        <v>0</v>
      </c>
      <c r="Q97" s="186">
        <f>ROUND(E97*P97,2)</f>
        <v>0</v>
      </c>
      <c r="R97" s="188"/>
      <c r="S97" s="188" t="s">
        <v>298</v>
      </c>
      <c r="T97" s="189" t="s">
        <v>299</v>
      </c>
      <c r="U97" s="161">
        <v>0</v>
      </c>
      <c r="V97" s="161">
        <f>ROUND(E97*U97,2)</f>
        <v>0</v>
      </c>
      <c r="W97" s="161"/>
      <c r="X97" s="161" t="s">
        <v>238</v>
      </c>
      <c r="Y97" s="161" t="s">
        <v>239</v>
      </c>
      <c r="Z97" s="151"/>
      <c r="AA97" s="151"/>
      <c r="AB97" s="151"/>
      <c r="AC97" s="151"/>
      <c r="AD97" s="151"/>
      <c r="AE97" s="151"/>
      <c r="AF97" s="151"/>
      <c r="AG97" s="151" t="s">
        <v>444</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ht="20.399999999999999" outlineLevel="1" x14ac:dyDescent="0.25">
      <c r="A98" s="183">
        <v>58</v>
      </c>
      <c r="B98" s="184" t="s">
        <v>568</v>
      </c>
      <c r="C98" s="193" t="s">
        <v>535</v>
      </c>
      <c r="D98" s="185" t="s">
        <v>493</v>
      </c>
      <c r="E98" s="186">
        <v>5.1749999999999998</v>
      </c>
      <c r="F98" s="187"/>
      <c r="G98" s="188">
        <f>ROUND(E98*F98,2)</f>
        <v>0</v>
      </c>
      <c r="H98" s="187"/>
      <c r="I98" s="188">
        <f>ROUND(E98*H98,2)</f>
        <v>0</v>
      </c>
      <c r="J98" s="187"/>
      <c r="K98" s="188">
        <f>ROUND(E98*J98,2)</f>
        <v>0</v>
      </c>
      <c r="L98" s="188">
        <v>21</v>
      </c>
      <c r="M98" s="188">
        <f>G98*(1+L98/100)</f>
        <v>0</v>
      </c>
      <c r="N98" s="186">
        <v>0</v>
      </c>
      <c r="O98" s="186">
        <f>ROUND(E98*N98,2)</f>
        <v>0</v>
      </c>
      <c r="P98" s="186">
        <v>0</v>
      </c>
      <c r="Q98" s="186">
        <f>ROUND(E98*P98,2)</f>
        <v>0</v>
      </c>
      <c r="R98" s="188"/>
      <c r="S98" s="188" t="s">
        <v>298</v>
      </c>
      <c r="T98" s="189" t="s">
        <v>299</v>
      </c>
      <c r="U98" s="161">
        <v>0</v>
      </c>
      <c r="V98" s="161">
        <f>ROUND(E98*U98,2)</f>
        <v>0</v>
      </c>
      <c r="W98" s="161"/>
      <c r="X98" s="161" t="s">
        <v>238</v>
      </c>
      <c r="Y98" s="161" t="s">
        <v>239</v>
      </c>
      <c r="Z98" s="151"/>
      <c r="AA98" s="151"/>
      <c r="AB98" s="151"/>
      <c r="AC98" s="151"/>
      <c r="AD98" s="151"/>
      <c r="AE98" s="151"/>
      <c r="AF98" s="151"/>
      <c r="AG98" s="151" t="s">
        <v>444</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5">
      <c r="A99" s="183">
        <v>59</v>
      </c>
      <c r="B99" s="184" t="s">
        <v>569</v>
      </c>
      <c r="C99" s="193" t="s">
        <v>539</v>
      </c>
      <c r="D99" s="185" t="s">
        <v>493</v>
      </c>
      <c r="E99" s="186">
        <v>13.8</v>
      </c>
      <c r="F99" s="187"/>
      <c r="G99" s="188">
        <f>ROUND(E99*F99,2)</f>
        <v>0</v>
      </c>
      <c r="H99" s="187"/>
      <c r="I99" s="188">
        <f>ROUND(E99*H99,2)</f>
        <v>0</v>
      </c>
      <c r="J99" s="187"/>
      <c r="K99" s="188">
        <f>ROUND(E99*J99,2)</f>
        <v>0</v>
      </c>
      <c r="L99" s="188">
        <v>21</v>
      </c>
      <c r="M99" s="188">
        <f>G99*(1+L99/100)</f>
        <v>0</v>
      </c>
      <c r="N99" s="186">
        <v>0</v>
      </c>
      <c r="O99" s="186">
        <f>ROUND(E99*N99,2)</f>
        <v>0</v>
      </c>
      <c r="P99" s="186">
        <v>0</v>
      </c>
      <c r="Q99" s="186">
        <f>ROUND(E99*P99,2)</f>
        <v>0</v>
      </c>
      <c r="R99" s="188"/>
      <c r="S99" s="188" t="s">
        <v>298</v>
      </c>
      <c r="T99" s="189" t="s">
        <v>299</v>
      </c>
      <c r="U99" s="161">
        <v>0</v>
      </c>
      <c r="V99" s="161">
        <f>ROUND(E99*U99,2)</f>
        <v>0</v>
      </c>
      <c r="W99" s="161"/>
      <c r="X99" s="161" t="s">
        <v>238</v>
      </c>
      <c r="Y99" s="161" t="s">
        <v>239</v>
      </c>
      <c r="Z99" s="151"/>
      <c r="AA99" s="151"/>
      <c r="AB99" s="151"/>
      <c r="AC99" s="151"/>
      <c r="AD99" s="151"/>
      <c r="AE99" s="151"/>
      <c r="AF99" s="151"/>
      <c r="AG99" s="151" t="s">
        <v>444</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x14ac:dyDescent="0.25">
      <c r="A100" s="168" t="s">
        <v>231</v>
      </c>
      <c r="B100" s="169" t="s">
        <v>119</v>
      </c>
      <c r="C100" s="190" t="s">
        <v>120</v>
      </c>
      <c r="D100" s="170"/>
      <c r="E100" s="171"/>
      <c r="F100" s="172"/>
      <c r="G100" s="172">
        <f>SUMIF(AG101:AG110,"&lt;&gt;NOR",G101:G110)</f>
        <v>0</v>
      </c>
      <c r="H100" s="172"/>
      <c r="I100" s="172">
        <f>SUM(I101:I110)</f>
        <v>0</v>
      </c>
      <c r="J100" s="172"/>
      <c r="K100" s="172">
        <f>SUM(K101:K110)</f>
        <v>0</v>
      </c>
      <c r="L100" s="172"/>
      <c r="M100" s="172">
        <f>SUM(M101:M110)</f>
        <v>0</v>
      </c>
      <c r="N100" s="171"/>
      <c r="O100" s="171">
        <f>SUM(O101:O110)</f>
        <v>0</v>
      </c>
      <c r="P100" s="171"/>
      <c r="Q100" s="171">
        <f>SUM(Q101:Q110)</f>
        <v>0</v>
      </c>
      <c r="R100" s="172"/>
      <c r="S100" s="172"/>
      <c r="T100" s="173"/>
      <c r="U100" s="167"/>
      <c r="V100" s="167">
        <f>SUM(V101:V110)</f>
        <v>0</v>
      </c>
      <c r="W100" s="167"/>
      <c r="X100" s="167"/>
      <c r="Y100" s="167"/>
      <c r="AG100" t="s">
        <v>232</v>
      </c>
    </row>
    <row r="101" spans="1:60" ht="30.6" outlineLevel="1" x14ac:dyDescent="0.25">
      <c r="A101" s="175">
        <v>60</v>
      </c>
      <c r="B101" s="176" t="s">
        <v>570</v>
      </c>
      <c r="C101" s="191" t="s">
        <v>571</v>
      </c>
      <c r="D101" s="177" t="s">
        <v>437</v>
      </c>
      <c r="E101" s="178">
        <v>1</v>
      </c>
      <c r="F101" s="179"/>
      <c r="G101" s="180">
        <f>ROUND(E101*F101,2)</f>
        <v>0</v>
      </c>
      <c r="H101" s="179"/>
      <c r="I101" s="180">
        <f>ROUND(E101*H101,2)</f>
        <v>0</v>
      </c>
      <c r="J101" s="179"/>
      <c r="K101" s="180">
        <f>ROUND(E101*J101,2)</f>
        <v>0</v>
      </c>
      <c r="L101" s="180">
        <v>21</v>
      </c>
      <c r="M101" s="180">
        <f>G101*(1+L101/100)</f>
        <v>0</v>
      </c>
      <c r="N101" s="178">
        <v>0</v>
      </c>
      <c r="O101" s="178">
        <f>ROUND(E101*N101,2)</f>
        <v>0</v>
      </c>
      <c r="P101" s="178">
        <v>0</v>
      </c>
      <c r="Q101" s="178">
        <f>ROUND(E101*P101,2)</f>
        <v>0</v>
      </c>
      <c r="R101" s="180"/>
      <c r="S101" s="180" t="s">
        <v>298</v>
      </c>
      <c r="T101" s="181" t="s">
        <v>299</v>
      </c>
      <c r="U101" s="161">
        <v>0</v>
      </c>
      <c r="V101" s="161">
        <f>ROUND(E101*U101,2)</f>
        <v>0</v>
      </c>
      <c r="W101" s="161"/>
      <c r="X101" s="161" t="s">
        <v>238</v>
      </c>
      <c r="Y101" s="161" t="s">
        <v>239</v>
      </c>
      <c r="Z101" s="151"/>
      <c r="AA101" s="151"/>
      <c r="AB101" s="151"/>
      <c r="AC101" s="151"/>
      <c r="AD101" s="151"/>
      <c r="AE101" s="151"/>
      <c r="AF101" s="151"/>
      <c r="AG101" s="151" t="s">
        <v>444</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ht="31.2" outlineLevel="2" x14ac:dyDescent="0.25">
      <c r="A102" s="158"/>
      <c r="B102" s="159"/>
      <c r="C102" s="253" t="s">
        <v>680</v>
      </c>
      <c r="D102" s="254"/>
      <c r="E102" s="254"/>
      <c r="F102" s="254"/>
      <c r="G102" s="254"/>
      <c r="H102" s="161"/>
      <c r="I102" s="161"/>
      <c r="J102" s="161"/>
      <c r="K102" s="161"/>
      <c r="L102" s="161"/>
      <c r="M102" s="161"/>
      <c r="N102" s="160"/>
      <c r="O102" s="160"/>
      <c r="P102" s="160"/>
      <c r="Q102" s="160"/>
      <c r="R102" s="161"/>
      <c r="S102" s="161"/>
      <c r="T102" s="161"/>
      <c r="U102" s="161"/>
      <c r="V102" s="161"/>
      <c r="W102" s="161"/>
      <c r="X102" s="161"/>
      <c r="Y102" s="161"/>
      <c r="Z102" s="151"/>
      <c r="AA102" s="151"/>
      <c r="AB102" s="151"/>
      <c r="AC102" s="151"/>
      <c r="AD102" s="151"/>
      <c r="AE102" s="151"/>
      <c r="AF102" s="151"/>
      <c r="AG102" s="151" t="s">
        <v>253</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82" t="str">
        <f>C102</f>
        <v>trasa kabeláže a trasa dvojice potrubí cca 110m - tzn cca 220m potrubí), propojení s vnitřními jednotka včetně požárních u ucpávek, ocelový rám, uchycení na střechu, modulární systém podpory pro zařízení na ploché střechy. Včetně rozbočovačů refnet, naplnění chladivem. S výstupem pro napojení na centrální MaR.</v>
      </c>
      <c r="BB102" s="151"/>
      <c r="BC102" s="151"/>
      <c r="BD102" s="151"/>
      <c r="BE102" s="151"/>
      <c r="BF102" s="151"/>
      <c r="BG102" s="151"/>
      <c r="BH102" s="151"/>
    </row>
    <row r="103" spans="1:60" outlineLevel="3" x14ac:dyDescent="0.25">
      <c r="A103" s="158"/>
      <c r="B103" s="159"/>
      <c r="C103" s="257" t="s">
        <v>572</v>
      </c>
      <c r="D103" s="258"/>
      <c r="E103" s="258"/>
      <c r="F103" s="258"/>
      <c r="G103" s="258"/>
      <c r="H103" s="161"/>
      <c r="I103" s="161"/>
      <c r="J103" s="161"/>
      <c r="K103" s="161"/>
      <c r="L103" s="161"/>
      <c r="M103" s="161"/>
      <c r="N103" s="160"/>
      <c r="O103" s="160"/>
      <c r="P103" s="160"/>
      <c r="Q103" s="160"/>
      <c r="R103" s="161"/>
      <c r="S103" s="161"/>
      <c r="T103" s="161"/>
      <c r="U103" s="161"/>
      <c r="V103" s="161"/>
      <c r="W103" s="161"/>
      <c r="X103" s="161"/>
      <c r="Y103" s="161"/>
      <c r="Z103" s="151"/>
      <c r="AA103" s="151"/>
      <c r="AB103" s="151"/>
      <c r="AC103" s="151"/>
      <c r="AD103" s="151"/>
      <c r="AE103" s="151"/>
      <c r="AF103" s="151"/>
      <c r="AG103" s="151" t="s">
        <v>253</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3" x14ac:dyDescent="0.25">
      <c r="A104" s="158"/>
      <c r="B104" s="159"/>
      <c r="C104" s="257" t="s">
        <v>451</v>
      </c>
      <c r="D104" s="258"/>
      <c r="E104" s="258"/>
      <c r="F104" s="258"/>
      <c r="G104" s="258"/>
      <c r="H104" s="161"/>
      <c r="I104" s="161"/>
      <c r="J104" s="161"/>
      <c r="K104" s="161"/>
      <c r="L104" s="161"/>
      <c r="M104" s="161"/>
      <c r="N104" s="160"/>
      <c r="O104" s="160"/>
      <c r="P104" s="160"/>
      <c r="Q104" s="160"/>
      <c r="R104" s="161"/>
      <c r="S104" s="161"/>
      <c r="T104" s="161"/>
      <c r="U104" s="161"/>
      <c r="V104" s="161"/>
      <c r="W104" s="161"/>
      <c r="X104" s="161"/>
      <c r="Y104" s="161"/>
      <c r="Z104" s="151"/>
      <c r="AA104" s="151"/>
      <c r="AB104" s="151"/>
      <c r="AC104" s="151"/>
      <c r="AD104" s="151"/>
      <c r="AE104" s="151"/>
      <c r="AF104" s="151"/>
      <c r="AG104" s="151" t="s">
        <v>253</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ht="30.6" outlineLevel="1" x14ac:dyDescent="0.25">
      <c r="A105" s="175">
        <v>61</v>
      </c>
      <c r="B105" s="176" t="s">
        <v>573</v>
      </c>
      <c r="C105" s="191" t="s">
        <v>574</v>
      </c>
      <c r="D105" s="177" t="s">
        <v>437</v>
      </c>
      <c r="E105" s="178">
        <v>16</v>
      </c>
      <c r="F105" s="179"/>
      <c r="G105" s="180">
        <f>ROUND(E105*F105,2)</f>
        <v>0</v>
      </c>
      <c r="H105" s="179"/>
      <c r="I105" s="180">
        <f>ROUND(E105*H105,2)</f>
        <v>0</v>
      </c>
      <c r="J105" s="179"/>
      <c r="K105" s="180">
        <f>ROUND(E105*J105,2)</f>
        <v>0</v>
      </c>
      <c r="L105" s="180">
        <v>21</v>
      </c>
      <c r="M105" s="180">
        <f>G105*(1+L105/100)</f>
        <v>0</v>
      </c>
      <c r="N105" s="178">
        <v>0</v>
      </c>
      <c r="O105" s="178">
        <f>ROUND(E105*N105,2)</f>
        <v>0</v>
      </c>
      <c r="P105" s="178">
        <v>0</v>
      </c>
      <c r="Q105" s="178">
        <f>ROUND(E105*P105,2)</f>
        <v>0</v>
      </c>
      <c r="R105" s="180"/>
      <c r="S105" s="180" t="s">
        <v>298</v>
      </c>
      <c r="T105" s="181" t="s">
        <v>299</v>
      </c>
      <c r="U105" s="161">
        <v>0</v>
      </c>
      <c r="V105" s="161">
        <f>ROUND(E105*U105,2)</f>
        <v>0</v>
      </c>
      <c r="W105" s="161"/>
      <c r="X105" s="161" t="s">
        <v>238</v>
      </c>
      <c r="Y105" s="161" t="s">
        <v>239</v>
      </c>
      <c r="Z105" s="151"/>
      <c r="AA105" s="151"/>
      <c r="AB105" s="151"/>
      <c r="AC105" s="151"/>
      <c r="AD105" s="151"/>
      <c r="AE105" s="151"/>
      <c r="AF105" s="151"/>
      <c r="AG105" s="151" t="s">
        <v>444</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ht="21" outlineLevel="2" x14ac:dyDescent="0.25">
      <c r="A106" s="158"/>
      <c r="B106" s="159"/>
      <c r="C106" s="253" t="s">
        <v>575</v>
      </c>
      <c r="D106" s="254"/>
      <c r="E106" s="254"/>
      <c r="F106" s="254"/>
      <c r="G106" s="254"/>
      <c r="H106" s="161"/>
      <c r="I106" s="161"/>
      <c r="J106" s="161"/>
      <c r="K106" s="161"/>
      <c r="L106" s="161"/>
      <c r="M106" s="161"/>
      <c r="N106" s="160"/>
      <c r="O106" s="160"/>
      <c r="P106" s="160"/>
      <c r="Q106" s="160"/>
      <c r="R106" s="161"/>
      <c r="S106" s="161"/>
      <c r="T106" s="161"/>
      <c r="U106" s="161"/>
      <c r="V106" s="161"/>
      <c r="W106" s="161"/>
      <c r="X106" s="161"/>
      <c r="Y106" s="161"/>
      <c r="Z106" s="151"/>
      <c r="AA106" s="151"/>
      <c r="AB106" s="151"/>
      <c r="AC106" s="151"/>
      <c r="AD106" s="151"/>
      <c r="AE106" s="151"/>
      <c r="AF106" s="151"/>
      <c r="AG106" s="151" t="s">
        <v>253</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82" t="str">
        <f>C106</f>
        <v>spínače (blokace při otevření okna) - okení spínač a propojovací kabeláž v dodávce mar, blokace termoregulační elektronické hlavice na otopném tělese v místnosti při supštění chlazení (dodávka MaR),čerpadlo kondenzátu, napojení na odvod kondenzátu, příslušenství.</v>
      </c>
      <c r="BB106" s="151"/>
      <c r="BC106" s="151"/>
      <c r="BD106" s="151"/>
      <c r="BE106" s="151"/>
      <c r="BF106" s="151"/>
      <c r="BG106" s="151"/>
      <c r="BH106" s="151"/>
    </row>
    <row r="107" spans="1:60" outlineLevel="3" x14ac:dyDescent="0.25">
      <c r="A107" s="158"/>
      <c r="B107" s="159"/>
      <c r="C107" s="257" t="s">
        <v>451</v>
      </c>
      <c r="D107" s="258"/>
      <c r="E107" s="258"/>
      <c r="F107" s="258"/>
      <c r="G107" s="258"/>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253</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ht="30.6" outlineLevel="1" x14ac:dyDescent="0.25">
      <c r="A108" s="175">
        <v>62</v>
      </c>
      <c r="B108" s="176" t="s">
        <v>576</v>
      </c>
      <c r="C108" s="191" t="s">
        <v>577</v>
      </c>
      <c r="D108" s="177" t="s">
        <v>437</v>
      </c>
      <c r="E108" s="178">
        <v>1</v>
      </c>
      <c r="F108" s="179"/>
      <c r="G108" s="180">
        <f>ROUND(E108*F108,2)</f>
        <v>0</v>
      </c>
      <c r="H108" s="179"/>
      <c r="I108" s="180">
        <f>ROUND(E108*H108,2)</f>
        <v>0</v>
      </c>
      <c r="J108" s="179"/>
      <c r="K108" s="180">
        <f>ROUND(E108*J108,2)</f>
        <v>0</v>
      </c>
      <c r="L108" s="180">
        <v>21</v>
      </c>
      <c r="M108" s="180">
        <f>G108*(1+L108/100)</f>
        <v>0</v>
      </c>
      <c r="N108" s="178">
        <v>0</v>
      </c>
      <c r="O108" s="178">
        <f>ROUND(E108*N108,2)</f>
        <v>0</v>
      </c>
      <c r="P108" s="178">
        <v>0</v>
      </c>
      <c r="Q108" s="178">
        <f>ROUND(E108*P108,2)</f>
        <v>0</v>
      </c>
      <c r="R108" s="180"/>
      <c r="S108" s="180" t="s">
        <v>298</v>
      </c>
      <c r="T108" s="181" t="s">
        <v>299</v>
      </c>
      <c r="U108" s="161">
        <v>0</v>
      </c>
      <c r="V108" s="161">
        <f>ROUND(E108*U108,2)</f>
        <v>0</v>
      </c>
      <c r="W108" s="161"/>
      <c r="X108" s="161" t="s">
        <v>238</v>
      </c>
      <c r="Y108" s="161" t="s">
        <v>239</v>
      </c>
      <c r="Z108" s="151"/>
      <c r="AA108" s="151"/>
      <c r="AB108" s="151"/>
      <c r="AC108" s="151"/>
      <c r="AD108" s="151"/>
      <c r="AE108" s="151"/>
      <c r="AF108" s="151"/>
      <c r="AG108" s="151" t="s">
        <v>444</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ht="21" outlineLevel="2" x14ac:dyDescent="0.25">
      <c r="A109" s="158"/>
      <c r="B109" s="159"/>
      <c r="C109" s="253" t="s">
        <v>575</v>
      </c>
      <c r="D109" s="254"/>
      <c r="E109" s="254"/>
      <c r="F109" s="254"/>
      <c r="G109" s="254"/>
      <c r="H109" s="161"/>
      <c r="I109" s="161"/>
      <c r="J109" s="161"/>
      <c r="K109" s="161"/>
      <c r="L109" s="161"/>
      <c r="M109" s="161"/>
      <c r="N109" s="160"/>
      <c r="O109" s="160"/>
      <c r="P109" s="160"/>
      <c r="Q109" s="160"/>
      <c r="R109" s="161"/>
      <c r="S109" s="161"/>
      <c r="T109" s="161"/>
      <c r="U109" s="161"/>
      <c r="V109" s="161"/>
      <c r="W109" s="161"/>
      <c r="X109" s="161"/>
      <c r="Y109" s="161"/>
      <c r="Z109" s="151"/>
      <c r="AA109" s="151"/>
      <c r="AB109" s="151"/>
      <c r="AC109" s="151"/>
      <c r="AD109" s="151"/>
      <c r="AE109" s="151"/>
      <c r="AF109" s="151"/>
      <c r="AG109" s="151" t="s">
        <v>253</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82" t="str">
        <f>C109</f>
        <v>spínače (blokace při otevření okna) - okení spínač a propojovací kabeláž v dodávce mar, blokace termoregulační elektronické hlavice na otopném tělese v místnosti při supštění chlazení (dodávka MaR),čerpadlo kondenzátu, napojení na odvod kondenzátu, příslušenství.</v>
      </c>
      <c r="BB109" s="151"/>
      <c r="BC109" s="151"/>
      <c r="BD109" s="151"/>
      <c r="BE109" s="151"/>
      <c r="BF109" s="151"/>
      <c r="BG109" s="151"/>
      <c r="BH109" s="151"/>
    </row>
    <row r="110" spans="1:60" outlineLevel="3" x14ac:dyDescent="0.25">
      <c r="A110" s="158"/>
      <c r="B110" s="159"/>
      <c r="C110" s="257" t="s">
        <v>451</v>
      </c>
      <c r="D110" s="258"/>
      <c r="E110" s="258"/>
      <c r="F110" s="258"/>
      <c r="G110" s="258"/>
      <c r="H110" s="161"/>
      <c r="I110" s="161"/>
      <c r="J110" s="161"/>
      <c r="K110" s="161"/>
      <c r="L110" s="161"/>
      <c r="M110" s="161"/>
      <c r="N110" s="160"/>
      <c r="O110" s="160"/>
      <c r="P110" s="160"/>
      <c r="Q110" s="160"/>
      <c r="R110" s="161"/>
      <c r="S110" s="161"/>
      <c r="T110" s="161"/>
      <c r="U110" s="161"/>
      <c r="V110" s="161"/>
      <c r="W110" s="161"/>
      <c r="X110" s="161"/>
      <c r="Y110" s="161"/>
      <c r="Z110" s="151"/>
      <c r="AA110" s="151"/>
      <c r="AB110" s="151"/>
      <c r="AC110" s="151"/>
      <c r="AD110" s="151"/>
      <c r="AE110" s="151"/>
      <c r="AF110" s="151"/>
      <c r="AG110" s="151" t="s">
        <v>253</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x14ac:dyDescent="0.25">
      <c r="A111" s="168" t="s">
        <v>231</v>
      </c>
      <c r="B111" s="169" t="s">
        <v>74</v>
      </c>
      <c r="C111" s="190" t="s">
        <v>177</v>
      </c>
      <c r="D111" s="170"/>
      <c r="E111" s="171"/>
      <c r="F111" s="172"/>
      <c r="G111" s="172">
        <f>SUMIF(AG112:AG130,"&lt;&gt;NOR",G112:G130)</f>
        <v>0</v>
      </c>
      <c r="H111" s="172"/>
      <c r="I111" s="172">
        <f>SUM(I112:I130)</f>
        <v>0</v>
      </c>
      <c r="J111" s="172"/>
      <c r="K111" s="172">
        <f>SUM(K112:K130)</f>
        <v>0</v>
      </c>
      <c r="L111" s="172"/>
      <c r="M111" s="172">
        <f>SUM(M112:M130)</f>
        <v>0</v>
      </c>
      <c r="N111" s="171"/>
      <c r="O111" s="171">
        <f>SUM(O112:O130)</f>
        <v>0</v>
      </c>
      <c r="P111" s="171"/>
      <c r="Q111" s="171">
        <f>SUM(Q112:Q130)</f>
        <v>0</v>
      </c>
      <c r="R111" s="172"/>
      <c r="S111" s="172"/>
      <c r="T111" s="173"/>
      <c r="U111" s="167"/>
      <c r="V111" s="167">
        <f>SUM(V112:V130)</f>
        <v>0</v>
      </c>
      <c r="W111" s="167"/>
      <c r="X111" s="167"/>
      <c r="Y111" s="167"/>
      <c r="AG111" t="s">
        <v>232</v>
      </c>
    </row>
    <row r="112" spans="1:60" ht="20.399999999999999" outlineLevel="1" x14ac:dyDescent="0.25">
      <c r="A112" s="183">
        <v>63</v>
      </c>
      <c r="B112" s="184" t="s">
        <v>578</v>
      </c>
      <c r="C112" s="193" t="s">
        <v>579</v>
      </c>
      <c r="D112" s="185" t="s">
        <v>437</v>
      </c>
      <c r="E112" s="186">
        <v>1</v>
      </c>
      <c r="F112" s="187"/>
      <c r="G112" s="188">
        <f>ROUND(E112*F112,2)</f>
        <v>0</v>
      </c>
      <c r="H112" s="187"/>
      <c r="I112" s="188">
        <f>ROUND(E112*H112,2)</f>
        <v>0</v>
      </c>
      <c r="J112" s="187"/>
      <c r="K112" s="188">
        <f>ROUND(E112*J112,2)</f>
        <v>0</v>
      </c>
      <c r="L112" s="188">
        <v>21</v>
      </c>
      <c r="M112" s="188">
        <f>G112*(1+L112/100)</f>
        <v>0</v>
      </c>
      <c r="N112" s="186">
        <v>0</v>
      </c>
      <c r="O112" s="186">
        <f>ROUND(E112*N112,2)</f>
        <v>0</v>
      </c>
      <c r="P112" s="186">
        <v>0</v>
      </c>
      <c r="Q112" s="186">
        <f>ROUND(E112*P112,2)</f>
        <v>0</v>
      </c>
      <c r="R112" s="188"/>
      <c r="S112" s="188" t="s">
        <v>298</v>
      </c>
      <c r="T112" s="189" t="s">
        <v>299</v>
      </c>
      <c r="U112" s="161">
        <v>0</v>
      </c>
      <c r="V112" s="161">
        <f>ROUND(E112*U112,2)</f>
        <v>0</v>
      </c>
      <c r="W112" s="161"/>
      <c r="X112" s="161" t="s">
        <v>238</v>
      </c>
      <c r="Y112" s="161" t="s">
        <v>239</v>
      </c>
      <c r="Z112" s="151"/>
      <c r="AA112" s="151"/>
      <c r="AB112" s="151"/>
      <c r="AC112" s="151"/>
      <c r="AD112" s="151"/>
      <c r="AE112" s="151"/>
      <c r="AF112" s="151"/>
      <c r="AG112" s="151" t="s">
        <v>444</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ht="20.399999999999999" outlineLevel="1" x14ac:dyDescent="0.25">
      <c r="A113" s="183">
        <v>64</v>
      </c>
      <c r="B113" s="184" t="s">
        <v>117</v>
      </c>
      <c r="C113" s="193" t="s">
        <v>580</v>
      </c>
      <c r="D113" s="185" t="s">
        <v>437</v>
      </c>
      <c r="E113" s="186">
        <v>4</v>
      </c>
      <c r="F113" s="187"/>
      <c r="G113" s="188">
        <f>ROUND(E113*F113,2)</f>
        <v>0</v>
      </c>
      <c r="H113" s="187"/>
      <c r="I113" s="188">
        <f>ROUND(E113*H113,2)</f>
        <v>0</v>
      </c>
      <c r="J113" s="187"/>
      <c r="K113" s="188">
        <f>ROUND(E113*J113,2)</f>
        <v>0</v>
      </c>
      <c r="L113" s="188">
        <v>21</v>
      </c>
      <c r="M113" s="188">
        <f>G113*(1+L113/100)</f>
        <v>0</v>
      </c>
      <c r="N113" s="186">
        <v>0</v>
      </c>
      <c r="O113" s="186">
        <f>ROUND(E113*N113,2)</f>
        <v>0</v>
      </c>
      <c r="P113" s="186">
        <v>0</v>
      </c>
      <c r="Q113" s="186">
        <f>ROUND(E113*P113,2)</f>
        <v>0</v>
      </c>
      <c r="R113" s="188"/>
      <c r="S113" s="188" t="s">
        <v>298</v>
      </c>
      <c r="T113" s="189" t="s">
        <v>299</v>
      </c>
      <c r="U113" s="161">
        <v>0</v>
      </c>
      <c r="V113" s="161">
        <f>ROUND(E113*U113,2)</f>
        <v>0</v>
      </c>
      <c r="W113" s="161"/>
      <c r="X113" s="161" t="s">
        <v>238</v>
      </c>
      <c r="Y113" s="161" t="s">
        <v>239</v>
      </c>
      <c r="Z113" s="151"/>
      <c r="AA113" s="151"/>
      <c r="AB113" s="151"/>
      <c r="AC113" s="151"/>
      <c r="AD113" s="151"/>
      <c r="AE113" s="151"/>
      <c r="AF113" s="151"/>
      <c r="AG113" s="151" t="s">
        <v>444</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ht="30.6" outlineLevel="1" x14ac:dyDescent="0.25">
      <c r="A114" s="175">
        <v>65</v>
      </c>
      <c r="B114" s="176" t="s">
        <v>136</v>
      </c>
      <c r="C114" s="191" t="s">
        <v>581</v>
      </c>
      <c r="D114" s="177" t="s">
        <v>437</v>
      </c>
      <c r="E114" s="178">
        <v>1</v>
      </c>
      <c r="F114" s="179"/>
      <c r="G114" s="180">
        <f>ROUND(E114*F114,2)</f>
        <v>0</v>
      </c>
      <c r="H114" s="179"/>
      <c r="I114" s="180">
        <f>ROUND(E114*H114,2)</f>
        <v>0</v>
      </c>
      <c r="J114" s="179"/>
      <c r="K114" s="180">
        <f>ROUND(E114*J114,2)</f>
        <v>0</v>
      </c>
      <c r="L114" s="180">
        <v>21</v>
      </c>
      <c r="M114" s="180">
        <f>G114*(1+L114/100)</f>
        <v>0</v>
      </c>
      <c r="N114" s="178">
        <v>0</v>
      </c>
      <c r="O114" s="178">
        <f>ROUND(E114*N114,2)</f>
        <v>0</v>
      </c>
      <c r="P114" s="178">
        <v>0</v>
      </c>
      <c r="Q114" s="178">
        <f>ROUND(E114*P114,2)</f>
        <v>0</v>
      </c>
      <c r="R114" s="180"/>
      <c r="S114" s="180" t="s">
        <v>298</v>
      </c>
      <c r="T114" s="181" t="s">
        <v>299</v>
      </c>
      <c r="U114" s="161">
        <v>0</v>
      </c>
      <c r="V114" s="161">
        <f>ROUND(E114*U114,2)</f>
        <v>0</v>
      </c>
      <c r="W114" s="161"/>
      <c r="X114" s="161" t="s">
        <v>238</v>
      </c>
      <c r="Y114" s="161" t="s">
        <v>239</v>
      </c>
      <c r="Z114" s="151"/>
      <c r="AA114" s="151"/>
      <c r="AB114" s="151"/>
      <c r="AC114" s="151"/>
      <c r="AD114" s="151"/>
      <c r="AE114" s="151"/>
      <c r="AF114" s="151"/>
      <c r="AG114" s="151" t="s">
        <v>444</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2" x14ac:dyDescent="0.25">
      <c r="A115" s="158"/>
      <c r="B115" s="159"/>
      <c r="C115" s="253" t="s">
        <v>582</v>
      </c>
      <c r="D115" s="254"/>
      <c r="E115" s="254"/>
      <c r="F115" s="254"/>
      <c r="G115" s="254"/>
      <c r="H115" s="161"/>
      <c r="I115" s="161"/>
      <c r="J115" s="161"/>
      <c r="K115" s="161"/>
      <c r="L115" s="161"/>
      <c r="M115" s="161"/>
      <c r="N115" s="160"/>
      <c r="O115" s="160"/>
      <c r="P115" s="160"/>
      <c r="Q115" s="160"/>
      <c r="R115" s="161"/>
      <c r="S115" s="161"/>
      <c r="T115" s="161"/>
      <c r="U115" s="161"/>
      <c r="V115" s="161"/>
      <c r="W115" s="161"/>
      <c r="X115" s="161"/>
      <c r="Y115" s="161"/>
      <c r="Z115" s="151"/>
      <c r="AA115" s="151"/>
      <c r="AB115" s="151"/>
      <c r="AC115" s="151"/>
      <c r="AD115" s="151"/>
      <c r="AE115" s="151"/>
      <c r="AF115" s="151"/>
      <c r="AG115" s="151" t="s">
        <v>253</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82" t="str">
        <f>C115</f>
        <v>včetně demontáže a zpětné montáže potrubí před tlumičem odhad 2m, pzn.: u všech položek demontáží včetně likvidace</v>
      </c>
      <c r="BB115" s="151"/>
      <c r="BC115" s="151"/>
      <c r="BD115" s="151"/>
      <c r="BE115" s="151"/>
      <c r="BF115" s="151"/>
      <c r="BG115" s="151"/>
      <c r="BH115" s="151"/>
    </row>
    <row r="116" spans="1:60" ht="20.399999999999999" outlineLevel="1" x14ac:dyDescent="0.25">
      <c r="A116" s="183">
        <v>66</v>
      </c>
      <c r="B116" s="184" t="s">
        <v>148</v>
      </c>
      <c r="C116" s="193" t="s">
        <v>583</v>
      </c>
      <c r="D116" s="185" t="s">
        <v>437</v>
      </c>
      <c r="E116" s="186">
        <v>1</v>
      </c>
      <c r="F116" s="187"/>
      <c r="G116" s="188">
        <f>ROUND(E116*F116,2)</f>
        <v>0</v>
      </c>
      <c r="H116" s="187"/>
      <c r="I116" s="188">
        <f>ROUND(E116*H116,2)</f>
        <v>0</v>
      </c>
      <c r="J116" s="187"/>
      <c r="K116" s="188">
        <f>ROUND(E116*J116,2)</f>
        <v>0</v>
      </c>
      <c r="L116" s="188">
        <v>21</v>
      </c>
      <c r="M116" s="188">
        <f>G116*(1+L116/100)</f>
        <v>0</v>
      </c>
      <c r="N116" s="186">
        <v>0</v>
      </c>
      <c r="O116" s="186">
        <f>ROUND(E116*N116,2)</f>
        <v>0</v>
      </c>
      <c r="P116" s="186">
        <v>0</v>
      </c>
      <c r="Q116" s="186">
        <f>ROUND(E116*P116,2)</f>
        <v>0</v>
      </c>
      <c r="R116" s="188"/>
      <c r="S116" s="188" t="s">
        <v>298</v>
      </c>
      <c r="T116" s="189" t="s">
        <v>299</v>
      </c>
      <c r="U116" s="161">
        <v>0</v>
      </c>
      <c r="V116" s="161">
        <f>ROUND(E116*U116,2)</f>
        <v>0</v>
      </c>
      <c r="W116" s="161"/>
      <c r="X116" s="161" t="s">
        <v>238</v>
      </c>
      <c r="Y116" s="161" t="s">
        <v>239</v>
      </c>
      <c r="Z116" s="151"/>
      <c r="AA116" s="151"/>
      <c r="AB116" s="151"/>
      <c r="AC116" s="151"/>
      <c r="AD116" s="151"/>
      <c r="AE116" s="151"/>
      <c r="AF116" s="151"/>
      <c r="AG116" s="151" t="s">
        <v>444</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ht="30.6" outlineLevel="1" x14ac:dyDescent="0.25">
      <c r="A117" s="175">
        <v>67</v>
      </c>
      <c r="B117" s="176" t="s">
        <v>584</v>
      </c>
      <c r="C117" s="191" t="s">
        <v>585</v>
      </c>
      <c r="D117" s="177" t="s">
        <v>437</v>
      </c>
      <c r="E117" s="178">
        <v>1</v>
      </c>
      <c r="F117" s="179"/>
      <c r="G117" s="180">
        <f>ROUND(E117*F117,2)</f>
        <v>0</v>
      </c>
      <c r="H117" s="179"/>
      <c r="I117" s="180">
        <f>ROUND(E117*H117,2)</f>
        <v>0</v>
      </c>
      <c r="J117" s="179"/>
      <c r="K117" s="180">
        <f>ROUND(E117*J117,2)</f>
        <v>0</v>
      </c>
      <c r="L117" s="180">
        <v>21</v>
      </c>
      <c r="M117" s="180">
        <f>G117*(1+L117/100)</f>
        <v>0</v>
      </c>
      <c r="N117" s="178">
        <v>0</v>
      </c>
      <c r="O117" s="178">
        <f>ROUND(E117*N117,2)</f>
        <v>0</v>
      </c>
      <c r="P117" s="178">
        <v>0</v>
      </c>
      <c r="Q117" s="178">
        <f>ROUND(E117*P117,2)</f>
        <v>0</v>
      </c>
      <c r="R117" s="180"/>
      <c r="S117" s="180" t="s">
        <v>298</v>
      </c>
      <c r="T117" s="181" t="s">
        <v>299</v>
      </c>
      <c r="U117" s="161">
        <v>0</v>
      </c>
      <c r="V117" s="161">
        <f>ROUND(E117*U117,2)</f>
        <v>0</v>
      </c>
      <c r="W117" s="161"/>
      <c r="X117" s="161" t="s">
        <v>238</v>
      </c>
      <c r="Y117" s="161" t="s">
        <v>239</v>
      </c>
      <c r="Z117" s="151"/>
      <c r="AA117" s="151"/>
      <c r="AB117" s="151"/>
      <c r="AC117" s="151"/>
      <c r="AD117" s="151"/>
      <c r="AE117" s="151"/>
      <c r="AF117" s="151"/>
      <c r="AG117" s="151" t="s">
        <v>444</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2" x14ac:dyDescent="0.25">
      <c r="A118" s="158"/>
      <c r="B118" s="159"/>
      <c r="C118" s="253" t="s">
        <v>586</v>
      </c>
      <c r="D118" s="254"/>
      <c r="E118" s="254"/>
      <c r="F118" s="254"/>
      <c r="G118" s="254"/>
      <c r="H118" s="161"/>
      <c r="I118" s="161"/>
      <c r="J118" s="161"/>
      <c r="K118" s="161"/>
      <c r="L118" s="161"/>
      <c r="M118" s="161"/>
      <c r="N118" s="160"/>
      <c r="O118" s="160"/>
      <c r="P118" s="160"/>
      <c r="Q118" s="160"/>
      <c r="R118" s="161"/>
      <c r="S118" s="161"/>
      <c r="T118" s="161"/>
      <c r="U118" s="161"/>
      <c r="V118" s="161"/>
      <c r="W118" s="161"/>
      <c r="X118" s="161"/>
      <c r="Y118" s="161"/>
      <c r="Z118" s="151"/>
      <c r="AA118" s="151"/>
      <c r="AB118" s="151"/>
      <c r="AC118" s="151"/>
      <c r="AD118" s="151"/>
      <c r="AE118" s="151"/>
      <c r="AF118" s="151"/>
      <c r="AG118" s="151" t="s">
        <v>253</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ht="30.6" outlineLevel="1" x14ac:dyDescent="0.25">
      <c r="A119" s="175">
        <v>68</v>
      </c>
      <c r="B119" s="176" t="s">
        <v>587</v>
      </c>
      <c r="C119" s="191" t="s">
        <v>588</v>
      </c>
      <c r="D119" s="177" t="s">
        <v>493</v>
      </c>
      <c r="E119" s="178">
        <v>30</v>
      </c>
      <c r="F119" s="179"/>
      <c r="G119" s="180">
        <f>ROUND(E119*F119,2)</f>
        <v>0</v>
      </c>
      <c r="H119" s="179"/>
      <c r="I119" s="180">
        <f>ROUND(E119*H119,2)</f>
        <v>0</v>
      </c>
      <c r="J119" s="179"/>
      <c r="K119" s="180">
        <f>ROUND(E119*J119,2)</f>
        <v>0</v>
      </c>
      <c r="L119" s="180">
        <v>21</v>
      </c>
      <c r="M119" s="180">
        <f>G119*(1+L119/100)</f>
        <v>0</v>
      </c>
      <c r="N119" s="178">
        <v>0</v>
      </c>
      <c r="O119" s="178">
        <f>ROUND(E119*N119,2)</f>
        <v>0</v>
      </c>
      <c r="P119" s="178">
        <v>0</v>
      </c>
      <c r="Q119" s="178">
        <f>ROUND(E119*P119,2)</f>
        <v>0</v>
      </c>
      <c r="R119" s="180"/>
      <c r="S119" s="180" t="s">
        <v>298</v>
      </c>
      <c r="T119" s="181" t="s">
        <v>299</v>
      </c>
      <c r="U119" s="161">
        <v>0</v>
      </c>
      <c r="V119" s="161">
        <f>ROUND(E119*U119,2)</f>
        <v>0</v>
      </c>
      <c r="W119" s="161"/>
      <c r="X119" s="161" t="s">
        <v>238</v>
      </c>
      <c r="Y119" s="161" t="s">
        <v>239</v>
      </c>
      <c r="Z119" s="151"/>
      <c r="AA119" s="151"/>
      <c r="AB119" s="151"/>
      <c r="AC119" s="151"/>
      <c r="AD119" s="151"/>
      <c r="AE119" s="151"/>
      <c r="AF119" s="151"/>
      <c r="AG119" s="151" t="s">
        <v>444</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2" x14ac:dyDescent="0.25">
      <c r="A120" s="158"/>
      <c r="B120" s="159"/>
      <c r="C120" s="253" t="s">
        <v>589</v>
      </c>
      <c r="D120" s="254"/>
      <c r="E120" s="254"/>
      <c r="F120" s="254"/>
      <c r="G120" s="254"/>
      <c r="H120" s="161"/>
      <c r="I120" s="161"/>
      <c r="J120" s="161"/>
      <c r="K120" s="161"/>
      <c r="L120" s="161"/>
      <c r="M120" s="161"/>
      <c r="N120" s="160"/>
      <c r="O120" s="160"/>
      <c r="P120" s="160"/>
      <c r="Q120" s="160"/>
      <c r="R120" s="161"/>
      <c r="S120" s="161"/>
      <c r="T120" s="161"/>
      <c r="U120" s="161"/>
      <c r="V120" s="161"/>
      <c r="W120" s="161"/>
      <c r="X120" s="161"/>
      <c r="Y120" s="161"/>
      <c r="Z120" s="151"/>
      <c r="AA120" s="151"/>
      <c r="AB120" s="151"/>
      <c r="AC120" s="151"/>
      <c r="AD120" s="151"/>
      <c r="AE120" s="151"/>
      <c r="AF120" s="151"/>
      <c r="AG120" s="151" t="s">
        <v>253</v>
      </c>
      <c r="AH120" s="151"/>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ht="20.399999999999999" outlineLevel="1" x14ac:dyDescent="0.25">
      <c r="A121" s="183">
        <v>69</v>
      </c>
      <c r="B121" s="184" t="s">
        <v>590</v>
      </c>
      <c r="C121" s="193" t="s">
        <v>591</v>
      </c>
      <c r="D121" s="185" t="s">
        <v>493</v>
      </c>
      <c r="E121" s="186">
        <v>30</v>
      </c>
      <c r="F121" s="187"/>
      <c r="G121" s="188">
        <f>ROUND(E121*F121,2)</f>
        <v>0</v>
      </c>
      <c r="H121" s="187"/>
      <c r="I121" s="188">
        <f>ROUND(E121*H121,2)</f>
        <v>0</v>
      </c>
      <c r="J121" s="187"/>
      <c r="K121" s="188">
        <f>ROUND(E121*J121,2)</f>
        <v>0</v>
      </c>
      <c r="L121" s="188">
        <v>21</v>
      </c>
      <c r="M121" s="188">
        <f>G121*(1+L121/100)</f>
        <v>0</v>
      </c>
      <c r="N121" s="186">
        <v>0</v>
      </c>
      <c r="O121" s="186">
        <f>ROUND(E121*N121,2)</f>
        <v>0</v>
      </c>
      <c r="P121" s="186">
        <v>0</v>
      </c>
      <c r="Q121" s="186">
        <f>ROUND(E121*P121,2)</f>
        <v>0</v>
      </c>
      <c r="R121" s="188"/>
      <c r="S121" s="188" t="s">
        <v>298</v>
      </c>
      <c r="T121" s="189" t="s">
        <v>299</v>
      </c>
      <c r="U121" s="161">
        <v>0</v>
      </c>
      <c r="V121" s="161">
        <f>ROUND(E121*U121,2)</f>
        <v>0</v>
      </c>
      <c r="W121" s="161"/>
      <c r="X121" s="161" t="s">
        <v>238</v>
      </c>
      <c r="Y121" s="161" t="s">
        <v>239</v>
      </c>
      <c r="Z121" s="151"/>
      <c r="AA121" s="151"/>
      <c r="AB121" s="151"/>
      <c r="AC121" s="151"/>
      <c r="AD121" s="151"/>
      <c r="AE121" s="151"/>
      <c r="AF121" s="151"/>
      <c r="AG121" s="151" t="s">
        <v>444</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ht="30.6" outlineLevel="1" x14ac:dyDescent="0.25">
      <c r="A122" s="175">
        <v>70</v>
      </c>
      <c r="B122" s="176" t="s">
        <v>168</v>
      </c>
      <c r="C122" s="191" t="s">
        <v>592</v>
      </c>
      <c r="D122" s="177" t="s">
        <v>247</v>
      </c>
      <c r="E122" s="178">
        <v>450</v>
      </c>
      <c r="F122" s="179"/>
      <c r="G122" s="180">
        <f>ROUND(E122*F122,2)</f>
        <v>0</v>
      </c>
      <c r="H122" s="179"/>
      <c r="I122" s="180">
        <f>ROUND(E122*H122,2)</f>
        <v>0</v>
      </c>
      <c r="J122" s="179"/>
      <c r="K122" s="180">
        <f>ROUND(E122*J122,2)</f>
        <v>0</v>
      </c>
      <c r="L122" s="180">
        <v>21</v>
      </c>
      <c r="M122" s="180">
        <f>G122*(1+L122/100)</f>
        <v>0</v>
      </c>
      <c r="N122" s="178">
        <v>0</v>
      </c>
      <c r="O122" s="178">
        <f>ROUND(E122*N122,2)</f>
        <v>0</v>
      </c>
      <c r="P122" s="178">
        <v>0</v>
      </c>
      <c r="Q122" s="178">
        <f>ROUND(E122*P122,2)</f>
        <v>0</v>
      </c>
      <c r="R122" s="180"/>
      <c r="S122" s="180" t="s">
        <v>298</v>
      </c>
      <c r="T122" s="181" t="s">
        <v>299</v>
      </c>
      <c r="U122" s="161">
        <v>0</v>
      </c>
      <c r="V122" s="161">
        <f>ROUND(E122*U122,2)</f>
        <v>0</v>
      </c>
      <c r="W122" s="161"/>
      <c r="X122" s="161" t="s">
        <v>238</v>
      </c>
      <c r="Y122" s="161" t="s">
        <v>239</v>
      </c>
      <c r="Z122" s="151"/>
      <c r="AA122" s="151"/>
      <c r="AB122" s="151"/>
      <c r="AC122" s="151"/>
      <c r="AD122" s="151"/>
      <c r="AE122" s="151"/>
      <c r="AF122" s="151"/>
      <c r="AG122" s="151" t="s">
        <v>444</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2" x14ac:dyDescent="0.25">
      <c r="A123" s="158"/>
      <c r="B123" s="159"/>
      <c r="C123" s="253" t="s">
        <v>593</v>
      </c>
      <c r="D123" s="254"/>
      <c r="E123" s="254"/>
      <c r="F123" s="254"/>
      <c r="G123" s="254"/>
      <c r="H123" s="161"/>
      <c r="I123" s="161"/>
      <c r="J123" s="161"/>
      <c r="K123" s="161"/>
      <c r="L123" s="161"/>
      <c r="M123" s="161"/>
      <c r="N123" s="160"/>
      <c r="O123" s="160"/>
      <c r="P123" s="160"/>
      <c r="Q123" s="160"/>
      <c r="R123" s="161"/>
      <c r="S123" s="161"/>
      <c r="T123" s="161"/>
      <c r="U123" s="161"/>
      <c r="V123" s="161"/>
      <c r="W123" s="161"/>
      <c r="X123" s="161"/>
      <c r="Y123" s="161"/>
      <c r="Z123" s="151"/>
      <c r="AA123" s="151"/>
      <c r="AB123" s="151"/>
      <c r="AC123" s="151"/>
      <c r="AD123" s="151"/>
      <c r="AE123" s="151"/>
      <c r="AF123" s="151"/>
      <c r="AG123" s="151" t="s">
        <v>253</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ht="30.6" outlineLevel="1" x14ac:dyDescent="0.25">
      <c r="A124" s="183">
        <v>71</v>
      </c>
      <c r="B124" s="184" t="s">
        <v>594</v>
      </c>
      <c r="C124" s="193" t="s">
        <v>595</v>
      </c>
      <c r="D124" s="185" t="s">
        <v>437</v>
      </c>
      <c r="E124" s="186">
        <v>8</v>
      </c>
      <c r="F124" s="187"/>
      <c r="G124" s="188">
        <f>ROUND(E124*F124,2)</f>
        <v>0</v>
      </c>
      <c r="H124" s="187"/>
      <c r="I124" s="188">
        <f>ROUND(E124*H124,2)</f>
        <v>0</v>
      </c>
      <c r="J124" s="187"/>
      <c r="K124" s="188">
        <f>ROUND(E124*J124,2)</f>
        <v>0</v>
      </c>
      <c r="L124" s="188">
        <v>21</v>
      </c>
      <c r="M124" s="188">
        <f>G124*(1+L124/100)</f>
        <v>0</v>
      </c>
      <c r="N124" s="186">
        <v>0</v>
      </c>
      <c r="O124" s="186">
        <f>ROUND(E124*N124,2)</f>
        <v>0</v>
      </c>
      <c r="P124" s="186">
        <v>0</v>
      </c>
      <c r="Q124" s="186">
        <f>ROUND(E124*P124,2)</f>
        <v>0</v>
      </c>
      <c r="R124" s="188"/>
      <c r="S124" s="188" t="s">
        <v>298</v>
      </c>
      <c r="T124" s="189" t="s">
        <v>299</v>
      </c>
      <c r="U124" s="161">
        <v>0</v>
      </c>
      <c r="V124" s="161">
        <f>ROUND(E124*U124,2)</f>
        <v>0</v>
      </c>
      <c r="W124" s="161"/>
      <c r="X124" s="161" t="s">
        <v>238</v>
      </c>
      <c r="Y124" s="161" t="s">
        <v>239</v>
      </c>
      <c r="Z124" s="151"/>
      <c r="AA124" s="151"/>
      <c r="AB124" s="151"/>
      <c r="AC124" s="151"/>
      <c r="AD124" s="151"/>
      <c r="AE124" s="151"/>
      <c r="AF124" s="151"/>
      <c r="AG124" s="151" t="s">
        <v>444</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ht="30.6" outlineLevel="1" x14ac:dyDescent="0.25">
      <c r="A125" s="175">
        <v>72</v>
      </c>
      <c r="B125" s="176" t="s">
        <v>93</v>
      </c>
      <c r="C125" s="191" t="s">
        <v>596</v>
      </c>
      <c r="D125" s="177" t="s">
        <v>437</v>
      </c>
      <c r="E125" s="178">
        <v>75</v>
      </c>
      <c r="F125" s="179"/>
      <c r="G125" s="180">
        <f>ROUND(E125*F125,2)</f>
        <v>0</v>
      </c>
      <c r="H125" s="179"/>
      <c r="I125" s="180">
        <f>ROUND(E125*H125,2)</f>
        <v>0</v>
      </c>
      <c r="J125" s="179"/>
      <c r="K125" s="180">
        <f>ROUND(E125*J125,2)</f>
        <v>0</v>
      </c>
      <c r="L125" s="180">
        <v>21</v>
      </c>
      <c r="M125" s="180">
        <f>G125*(1+L125/100)</f>
        <v>0</v>
      </c>
      <c r="N125" s="178">
        <v>0</v>
      </c>
      <c r="O125" s="178">
        <f>ROUND(E125*N125,2)</f>
        <v>0</v>
      </c>
      <c r="P125" s="178">
        <v>0</v>
      </c>
      <c r="Q125" s="178">
        <f>ROUND(E125*P125,2)</f>
        <v>0</v>
      </c>
      <c r="R125" s="180"/>
      <c r="S125" s="180" t="s">
        <v>298</v>
      </c>
      <c r="T125" s="181" t="s">
        <v>299</v>
      </c>
      <c r="U125" s="161">
        <v>0</v>
      </c>
      <c r="V125" s="161">
        <f>ROUND(E125*U125,2)</f>
        <v>0</v>
      </c>
      <c r="W125" s="161"/>
      <c r="X125" s="161" t="s">
        <v>238</v>
      </c>
      <c r="Y125" s="161" t="s">
        <v>239</v>
      </c>
      <c r="Z125" s="151"/>
      <c r="AA125" s="151"/>
      <c r="AB125" s="151"/>
      <c r="AC125" s="151"/>
      <c r="AD125" s="151"/>
      <c r="AE125" s="151"/>
      <c r="AF125" s="151"/>
      <c r="AG125" s="151" t="s">
        <v>444</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2" x14ac:dyDescent="0.25">
      <c r="A126" s="158"/>
      <c r="B126" s="159"/>
      <c r="C126" s="253" t="s">
        <v>597</v>
      </c>
      <c r="D126" s="254"/>
      <c r="E126" s="254"/>
      <c r="F126" s="254"/>
      <c r="G126" s="254"/>
      <c r="H126" s="161"/>
      <c r="I126" s="161"/>
      <c r="J126" s="161"/>
      <c r="K126" s="161"/>
      <c r="L126" s="161"/>
      <c r="M126" s="161"/>
      <c r="N126" s="160"/>
      <c r="O126" s="160"/>
      <c r="P126" s="160"/>
      <c r="Q126" s="160"/>
      <c r="R126" s="161"/>
      <c r="S126" s="161"/>
      <c r="T126" s="161"/>
      <c r="U126" s="161"/>
      <c r="V126" s="161"/>
      <c r="W126" s="161"/>
      <c r="X126" s="161"/>
      <c r="Y126" s="161"/>
      <c r="Z126" s="151"/>
      <c r="AA126" s="151"/>
      <c r="AB126" s="151"/>
      <c r="AC126" s="151"/>
      <c r="AD126" s="151"/>
      <c r="AE126" s="151"/>
      <c r="AF126" s="151"/>
      <c r="AG126" s="151" t="s">
        <v>253</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ht="20.399999999999999" outlineLevel="1" x14ac:dyDescent="0.25">
      <c r="A127" s="183">
        <v>73</v>
      </c>
      <c r="B127" s="184" t="s">
        <v>598</v>
      </c>
      <c r="C127" s="193" t="s">
        <v>599</v>
      </c>
      <c r="D127" s="185" t="s">
        <v>437</v>
      </c>
      <c r="E127" s="186">
        <v>7</v>
      </c>
      <c r="F127" s="187"/>
      <c r="G127" s="188">
        <f>ROUND(E127*F127,2)</f>
        <v>0</v>
      </c>
      <c r="H127" s="187"/>
      <c r="I127" s="188">
        <f>ROUND(E127*H127,2)</f>
        <v>0</v>
      </c>
      <c r="J127" s="187"/>
      <c r="K127" s="188">
        <f>ROUND(E127*J127,2)</f>
        <v>0</v>
      </c>
      <c r="L127" s="188">
        <v>21</v>
      </c>
      <c r="M127" s="188">
        <f>G127*(1+L127/100)</f>
        <v>0</v>
      </c>
      <c r="N127" s="186">
        <v>0</v>
      </c>
      <c r="O127" s="186">
        <f>ROUND(E127*N127,2)</f>
        <v>0</v>
      </c>
      <c r="P127" s="186">
        <v>0</v>
      </c>
      <c r="Q127" s="186">
        <f>ROUND(E127*P127,2)</f>
        <v>0</v>
      </c>
      <c r="R127" s="188"/>
      <c r="S127" s="188" t="s">
        <v>298</v>
      </c>
      <c r="T127" s="189" t="s">
        <v>299</v>
      </c>
      <c r="U127" s="161">
        <v>0</v>
      </c>
      <c r="V127" s="161">
        <f>ROUND(E127*U127,2)</f>
        <v>0</v>
      </c>
      <c r="W127" s="161"/>
      <c r="X127" s="161" t="s">
        <v>364</v>
      </c>
      <c r="Y127" s="161" t="s">
        <v>239</v>
      </c>
      <c r="Z127" s="151"/>
      <c r="AA127" s="151"/>
      <c r="AB127" s="151"/>
      <c r="AC127" s="151"/>
      <c r="AD127" s="151"/>
      <c r="AE127" s="151"/>
      <c r="AF127" s="151"/>
      <c r="AG127" s="151" t="s">
        <v>600</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ht="20.399999999999999" outlineLevel="1" x14ac:dyDescent="0.25">
      <c r="A128" s="175">
        <v>74</v>
      </c>
      <c r="B128" s="176" t="s">
        <v>601</v>
      </c>
      <c r="C128" s="191" t="s">
        <v>602</v>
      </c>
      <c r="D128" s="177" t="s">
        <v>437</v>
      </c>
      <c r="E128" s="178">
        <v>10</v>
      </c>
      <c r="F128" s="179"/>
      <c r="G128" s="180">
        <f>ROUND(E128*F128,2)</f>
        <v>0</v>
      </c>
      <c r="H128" s="179"/>
      <c r="I128" s="180">
        <f>ROUND(E128*H128,2)</f>
        <v>0</v>
      </c>
      <c r="J128" s="179"/>
      <c r="K128" s="180">
        <f>ROUND(E128*J128,2)</f>
        <v>0</v>
      </c>
      <c r="L128" s="180">
        <v>21</v>
      </c>
      <c r="M128" s="180">
        <f>G128*(1+L128/100)</f>
        <v>0</v>
      </c>
      <c r="N128" s="178">
        <v>0</v>
      </c>
      <c r="O128" s="178">
        <f>ROUND(E128*N128,2)</f>
        <v>0</v>
      </c>
      <c r="P128" s="178">
        <v>0</v>
      </c>
      <c r="Q128" s="178">
        <f>ROUND(E128*P128,2)</f>
        <v>0</v>
      </c>
      <c r="R128" s="180"/>
      <c r="S128" s="180" t="s">
        <v>298</v>
      </c>
      <c r="T128" s="181" t="s">
        <v>299</v>
      </c>
      <c r="U128" s="161">
        <v>0</v>
      </c>
      <c r="V128" s="161">
        <f>ROUND(E128*U128,2)</f>
        <v>0</v>
      </c>
      <c r="W128" s="161"/>
      <c r="X128" s="161" t="s">
        <v>364</v>
      </c>
      <c r="Y128" s="161" t="s">
        <v>239</v>
      </c>
      <c r="Z128" s="151"/>
      <c r="AA128" s="151"/>
      <c r="AB128" s="151"/>
      <c r="AC128" s="151"/>
      <c r="AD128" s="151"/>
      <c r="AE128" s="151"/>
      <c r="AF128" s="151"/>
      <c r="AG128" s="151" t="s">
        <v>600</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2" x14ac:dyDescent="0.25">
      <c r="A129" s="158"/>
      <c r="B129" s="159"/>
      <c r="C129" s="253" t="s">
        <v>603</v>
      </c>
      <c r="D129" s="254"/>
      <c r="E129" s="254"/>
      <c r="F129" s="254"/>
      <c r="G129" s="254"/>
      <c r="H129" s="161"/>
      <c r="I129" s="161"/>
      <c r="J129" s="161"/>
      <c r="K129" s="161"/>
      <c r="L129" s="161"/>
      <c r="M129" s="161"/>
      <c r="N129" s="160"/>
      <c r="O129" s="160"/>
      <c r="P129" s="160"/>
      <c r="Q129" s="160"/>
      <c r="R129" s="161"/>
      <c r="S129" s="161"/>
      <c r="T129" s="161"/>
      <c r="U129" s="161"/>
      <c r="V129" s="161"/>
      <c r="W129" s="161"/>
      <c r="X129" s="161"/>
      <c r="Y129" s="161"/>
      <c r="Z129" s="151"/>
      <c r="AA129" s="151"/>
      <c r="AB129" s="151"/>
      <c r="AC129" s="151"/>
      <c r="AD129" s="151"/>
      <c r="AE129" s="151"/>
      <c r="AF129" s="151"/>
      <c r="AG129" s="151" t="s">
        <v>253</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ht="20.399999999999999" outlineLevel="1" x14ac:dyDescent="0.25">
      <c r="A130" s="183">
        <v>75</v>
      </c>
      <c r="B130" s="184" t="s">
        <v>604</v>
      </c>
      <c r="C130" s="193" t="s">
        <v>605</v>
      </c>
      <c r="D130" s="185" t="s">
        <v>437</v>
      </c>
      <c r="E130" s="186">
        <v>1</v>
      </c>
      <c r="F130" s="187"/>
      <c r="G130" s="188">
        <f>ROUND(E130*F130,2)</f>
        <v>0</v>
      </c>
      <c r="H130" s="187"/>
      <c r="I130" s="188">
        <f>ROUND(E130*H130,2)</f>
        <v>0</v>
      </c>
      <c r="J130" s="187"/>
      <c r="K130" s="188">
        <f>ROUND(E130*J130,2)</f>
        <v>0</v>
      </c>
      <c r="L130" s="188">
        <v>21</v>
      </c>
      <c r="M130" s="188">
        <f>G130*(1+L130/100)</f>
        <v>0</v>
      </c>
      <c r="N130" s="186">
        <v>0</v>
      </c>
      <c r="O130" s="186">
        <f>ROUND(E130*N130,2)</f>
        <v>0</v>
      </c>
      <c r="P130" s="186">
        <v>0</v>
      </c>
      <c r="Q130" s="186">
        <f>ROUND(E130*P130,2)</f>
        <v>0</v>
      </c>
      <c r="R130" s="188"/>
      <c r="S130" s="188" t="s">
        <v>298</v>
      </c>
      <c r="T130" s="189" t="s">
        <v>299</v>
      </c>
      <c r="U130" s="161">
        <v>0</v>
      </c>
      <c r="V130" s="161">
        <f>ROUND(E130*U130,2)</f>
        <v>0</v>
      </c>
      <c r="W130" s="161"/>
      <c r="X130" s="161" t="s">
        <v>238</v>
      </c>
      <c r="Y130" s="161" t="s">
        <v>239</v>
      </c>
      <c r="Z130" s="151"/>
      <c r="AA130" s="151"/>
      <c r="AB130" s="151"/>
      <c r="AC130" s="151"/>
      <c r="AD130" s="151"/>
      <c r="AE130" s="151"/>
      <c r="AF130" s="151"/>
      <c r="AG130" s="151" t="s">
        <v>444</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x14ac:dyDescent="0.25">
      <c r="A131" s="168" t="s">
        <v>231</v>
      </c>
      <c r="B131" s="169" t="s">
        <v>200</v>
      </c>
      <c r="C131" s="190" t="s">
        <v>203</v>
      </c>
      <c r="D131" s="170"/>
      <c r="E131" s="171"/>
      <c r="F131" s="172"/>
      <c r="G131" s="172">
        <f>SUMIF(AG132:AG172,"&lt;&gt;NOR",G132:G172)</f>
        <v>0</v>
      </c>
      <c r="H131" s="172"/>
      <c r="I131" s="172">
        <f>SUM(I132:I172)</f>
        <v>0</v>
      </c>
      <c r="J131" s="172"/>
      <c r="K131" s="172">
        <f>SUM(K132:K172)</f>
        <v>0</v>
      </c>
      <c r="L131" s="172"/>
      <c r="M131" s="172">
        <f>SUM(M132:M172)</f>
        <v>0</v>
      </c>
      <c r="N131" s="171"/>
      <c r="O131" s="171">
        <f>SUM(O132:O172)</f>
        <v>0</v>
      </c>
      <c r="P131" s="171"/>
      <c r="Q131" s="171">
        <f>SUM(Q132:Q172)</f>
        <v>0</v>
      </c>
      <c r="R131" s="172"/>
      <c r="S131" s="172"/>
      <c r="T131" s="173"/>
      <c r="U131" s="167"/>
      <c r="V131" s="167">
        <f>SUM(V132:V172)</f>
        <v>0</v>
      </c>
      <c r="W131" s="167"/>
      <c r="X131" s="167"/>
      <c r="Y131" s="167"/>
      <c r="AG131" t="s">
        <v>232</v>
      </c>
    </row>
    <row r="132" spans="1:60" ht="20.399999999999999" outlineLevel="1" x14ac:dyDescent="0.25">
      <c r="A132" s="183">
        <v>76</v>
      </c>
      <c r="B132" s="184" t="s">
        <v>606</v>
      </c>
      <c r="C132" s="193" t="s">
        <v>607</v>
      </c>
      <c r="D132" s="185" t="s">
        <v>437</v>
      </c>
      <c r="E132" s="186">
        <v>6</v>
      </c>
      <c r="F132" s="187"/>
      <c r="G132" s="188">
        <f t="shared" ref="G132:G137" si="28">ROUND(E132*F132,2)</f>
        <v>0</v>
      </c>
      <c r="H132" s="187"/>
      <c r="I132" s="188">
        <f t="shared" ref="I132:I137" si="29">ROUND(E132*H132,2)</f>
        <v>0</v>
      </c>
      <c r="J132" s="187"/>
      <c r="K132" s="188">
        <f t="shared" ref="K132:K137" si="30">ROUND(E132*J132,2)</f>
        <v>0</v>
      </c>
      <c r="L132" s="188">
        <v>21</v>
      </c>
      <c r="M132" s="188">
        <f t="shared" ref="M132:M137" si="31">G132*(1+L132/100)</f>
        <v>0</v>
      </c>
      <c r="N132" s="186">
        <v>0</v>
      </c>
      <c r="O132" s="186">
        <f t="shared" ref="O132:O137" si="32">ROUND(E132*N132,2)</f>
        <v>0</v>
      </c>
      <c r="P132" s="186">
        <v>0</v>
      </c>
      <c r="Q132" s="186">
        <f t="shared" ref="Q132:Q137" si="33">ROUND(E132*P132,2)</f>
        <v>0</v>
      </c>
      <c r="R132" s="188"/>
      <c r="S132" s="188" t="s">
        <v>298</v>
      </c>
      <c r="T132" s="189" t="s">
        <v>299</v>
      </c>
      <c r="U132" s="161">
        <v>0</v>
      </c>
      <c r="V132" s="161">
        <f t="shared" ref="V132:V137" si="34">ROUND(E132*U132,2)</f>
        <v>0</v>
      </c>
      <c r="W132" s="161"/>
      <c r="X132" s="161" t="s">
        <v>364</v>
      </c>
      <c r="Y132" s="161" t="s">
        <v>239</v>
      </c>
      <c r="Z132" s="151"/>
      <c r="AA132" s="151"/>
      <c r="AB132" s="151"/>
      <c r="AC132" s="151"/>
      <c r="AD132" s="151"/>
      <c r="AE132" s="151"/>
      <c r="AF132" s="151"/>
      <c r="AG132" s="151" t="s">
        <v>600</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5">
      <c r="A133" s="183">
        <v>77</v>
      </c>
      <c r="B133" s="184" t="s">
        <v>105</v>
      </c>
      <c r="C133" s="193" t="s">
        <v>608</v>
      </c>
      <c r="D133" s="185" t="s">
        <v>437</v>
      </c>
      <c r="E133" s="186">
        <v>8</v>
      </c>
      <c r="F133" s="187"/>
      <c r="G133" s="188">
        <f t="shared" si="28"/>
        <v>0</v>
      </c>
      <c r="H133" s="187"/>
      <c r="I133" s="188">
        <f t="shared" si="29"/>
        <v>0</v>
      </c>
      <c r="J133" s="187"/>
      <c r="K133" s="188">
        <f t="shared" si="30"/>
        <v>0</v>
      </c>
      <c r="L133" s="188">
        <v>21</v>
      </c>
      <c r="M133" s="188">
        <f t="shared" si="31"/>
        <v>0</v>
      </c>
      <c r="N133" s="186">
        <v>0</v>
      </c>
      <c r="O133" s="186">
        <f t="shared" si="32"/>
        <v>0</v>
      </c>
      <c r="P133" s="186">
        <v>0</v>
      </c>
      <c r="Q133" s="186">
        <f t="shared" si="33"/>
        <v>0</v>
      </c>
      <c r="R133" s="188"/>
      <c r="S133" s="188" t="s">
        <v>298</v>
      </c>
      <c r="T133" s="189" t="s">
        <v>299</v>
      </c>
      <c r="U133" s="161">
        <v>0</v>
      </c>
      <c r="V133" s="161">
        <f t="shared" si="34"/>
        <v>0</v>
      </c>
      <c r="W133" s="161"/>
      <c r="X133" s="161" t="s">
        <v>238</v>
      </c>
      <c r="Y133" s="161" t="s">
        <v>239</v>
      </c>
      <c r="Z133" s="151"/>
      <c r="AA133" s="151"/>
      <c r="AB133" s="151"/>
      <c r="AC133" s="151"/>
      <c r="AD133" s="151"/>
      <c r="AE133" s="151"/>
      <c r="AF133" s="151"/>
      <c r="AG133" s="151" t="s">
        <v>609</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5">
      <c r="A134" s="183">
        <v>78</v>
      </c>
      <c r="B134" s="184" t="s">
        <v>610</v>
      </c>
      <c r="C134" s="193" t="s">
        <v>611</v>
      </c>
      <c r="D134" s="185" t="s">
        <v>437</v>
      </c>
      <c r="E134" s="186">
        <v>5</v>
      </c>
      <c r="F134" s="187"/>
      <c r="G134" s="188">
        <f t="shared" si="28"/>
        <v>0</v>
      </c>
      <c r="H134" s="187"/>
      <c r="I134" s="188">
        <f t="shared" si="29"/>
        <v>0</v>
      </c>
      <c r="J134" s="187"/>
      <c r="K134" s="188">
        <f t="shared" si="30"/>
        <v>0</v>
      </c>
      <c r="L134" s="188">
        <v>21</v>
      </c>
      <c r="M134" s="188">
        <f t="shared" si="31"/>
        <v>0</v>
      </c>
      <c r="N134" s="186">
        <v>0</v>
      </c>
      <c r="O134" s="186">
        <f t="shared" si="32"/>
        <v>0</v>
      </c>
      <c r="P134" s="186">
        <v>0</v>
      </c>
      <c r="Q134" s="186">
        <f t="shared" si="33"/>
        <v>0</v>
      </c>
      <c r="R134" s="188"/>
      <c r="S134" s="188" t="s">
        <v>298</v>
      </c>
      <c r="T134" s="189" t="s">
        <v>299</v>
      </c>
      <c r="U134" s="161">
        <v>0</v>
      </c>
      <c r="V134" s="161">
        <f t="shared" si="34"/>
        <v>0</v>
      </c>
      <c r="W134" s="161"/>
      <c r="X134" s="161" t="s">
        <v>364</v>
      </c>
      <c r="Y134" s="161" t="s">
        <v>239</v>
      </c>
      <c r="Z134" s="151"/>
      <c r="AA134" s="151"/>
      <c r="AB134" s="151"/>
      <c r="AC134" s="151"/>
      <c r="AD134" s="151"/>
      <c r="AE134" s="151"/>
      <c r="AF134" s="151"/>
      <c r="AG134" s="151" t="s">
        <v>600</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5">
      <c r="A135" s="183">
        <v>79</v>
      </c>
      <c r="B135" s="184" t="s">
        <v>612</v>
      </c>
      <c r="C135" s="193" t="s">
        <v>613</v>
      </c>
      <c r="D135" s="185" t="s">
        <v>437</v>
      </c>
      <c r="E135" s="186">
        <v>12</v>
      </c>
      <c r="F135" s="187"/>
      <c r="G135" s="188">
        <f t="shared" si="28"/>
        <v>0</v>
      </c>
      <c r="H135" s="187"/>
      <c r="I135" s="188">
        <f t="shared" si="29"/>
        <v>0</v>
      </c>
      <c r="J135" s="187"/>
      <c r="K135" s="188">
        <f t="shared" si="30"/>
        <v>0</v>
      </c>
      <c r="L135" s="188">
        <v>21</v>
      </c>
      <c r="M135" s="188">
        <f t="shared" si="31"/>
        <v>0</v>
      </c>
      <c r="N135" s="186">
        <v>0</v>
      </c>
      <c r="O135" s="186">
        <f t="shared" si="32"/>
        <v>0</v>
      </c>
      <c r="P135" s="186">
        <v>0</v>
      </c>
      <c r="Q135" s="186">
        <f t="shared" si="33"/>
        <v>0</v>
      </c>
      <c r="R135" s="188"/>
      <c r="S135" s="188" t="s">
        <v>298</v>
      </c>
      <c r="T135" s="189" t="s">
        <v>299</v>
      </c>
      <c r="U135" s="161">
        <v>0</v>
      </c>
      <c r="V135" s="161">
        <f t="shared" si="34"/>
        <v>0</v>
      </c>
      <c r="W135" s="161"/>
      <c r="X135" s="161" t="s">
        <v>364</v>
      </c>
      <c r="Y135" s="161" t="s">
        <v>239</v>
      </c>
      <c r="Z135" s="151"/>
      <c r="AA135" s="151"/>
      <c r="AB135" s="151"/>
      <c r="AC135" s="151"/>
      <c r="AD135" s="151"/>
      <c r="AE135" s="151"/>
      <c r="AF135" s="151"/>
      <c r="AG135" s="151" t="s">
        <v>600</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ht="20.399999999999999" outlineLevel="1" x14ac:dyDescent="0.25">
      <c r="A136" s="183">
        <v>80</v>
      </c>
      <c r="B136" s="184" t="s">
        <v>614</v>
      </c>
      <c r="C136" s="193" t="s">
        <v>615</v>
      </c>
      <c r="D136" s="185" t="s">
        <v>437</v>
      </c>
      <c r="E136" s="186">
        <v>12</v>
      </c>
      <c r="F136" s="187"/>
      <c r="G136" s="188">
        <f t="shared" si="28"/>
        <v>0</v>
      </c>
      <c r="H136" s="187"/>
      <c r="I136" s="188">
        <f t="shared" si="29"/>
        <v>0</v>
      </c>
      <c r="J136" s="187"/>
      <c r="K136" s="188">
        <f t="shared" si="30"/>
        <v>0</v>
      </c>
      <c r="L136" s="188">
        <v>21</v>
      </c>
      <c r="M136" s="188">
        <f t="shared" si="31"/>
        <v>0</v>
      </c>
      <c r="N136" s="186">
        <v>0</v>
      </c>
      <c r="O136" s="186">
        <f t="shared" si="32"/>
        <v>0</v>
      </c>
      <c r="P136" s="186">
        <v>0</v>
      </c>
      <c r="Q136" s="186">
        <f t="shared" si="33"/>
        <v>0</v>
      </c>
      <c r="R136" s="188"/>
      <c r="S136" s="188" t="s">
        <v>298</v>
      </c>
      <c r="T136" s="189" t="s">
        <v>299</v>
      </c>
      <c r="U136" s="161">
        <v>0</v>
      </c>
      <c r="V136" s="161">
        <f t="shared" si="34"/>
        <v>0</v>
      </c>
      <c r="W136" s="161"/>
      <c r="X136" s="161" t="s">
        <v>238</v>
      </c>
      <c r="Y136" s="161" t="s">
        <v>239</v>
      </c>
      <c r="Z136" s="151"/>
      <c r="AA136" s="151"/>
      <c r="AB136" s="151"/>
      <c r="AC136" s="151"/>
      <c r="AD136" s="151"/>
      <c r="AE136" s="151"/>
      <c r="AF136" s="151"/>
      <c r="AG136" s="151" t="s">
        <v>609</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ht="30.6" outlineLevel="1" x14ac:dyDescent="0.25">
      <c r="A137" s="175">
        <v>81</v>
      </c>
      <c r="B137" s="176" t="s">
        <v>616</v>
      </c>
      <c r="C137" s="191" t="s">
        <v>617</v>
      </c>
      <c r="D137" s="177" t="s">
        <v>437</v>
      </c>
      <c r="E137" s="178">
        <v>1</v>
      </c>
      <c r="F137" s="179"/>
      <c r="G137" s="180">
        <f t="shared" si="28"/>
        <v>0</v>
      </c>
      <c r="H137" s="179"/>
      <c r="I137" s="180">
        <f t="shared" si="29"/>
        <v>0</v>
      </c>
      <c r="J137" s="179"/>
      <c r="K137" s="180">
        <f t="shared" si="30"/>
        <v>0</v>
      </c>
      <c r="L137" s="180">
        <v>21</v>
      </c>
      <c r="M137" s="180">
        <f t="shared" si="31"/>
        <v>0</v>
      </c>
      <c r="N137" s="178">
        <v>0</v>
      </c>
      <c r="O137" s="178">
        <f t="shared" si="32"/>
        <v>0</v>
      </c>
      <c r="P137" s="178">
        <v>0</v>
      </c>
      <c r="Q137" s="178">
        <f t="shared" si="33"/>
        <v>0</v>
      </c>
      <c r="R137" s="180"/>
      <c r="S137" s="180" t="s">
        <v>298</v>
      </c>
      <c r="T137" s="181" t="s">
        <v>299</v>
      </c>
      <c r="U137" s="161">
        <v>0</v>
      </c>
      <c r="V137" s="161">
        <f t="shared" si="34"/>
        <v>0</v>
      </c>
      <c r="W137" s="161"/>
      <c r="X137" s="161" t="s">
        <v>238</v>
      </c>
      <c r="Y137" s="161" t="s">
        <v>239</v>
      </c>
      <c r="Z137" s="151"/>
      <c r="AA137" s="151"/>
      <c r="AB137" s="151"/>
      <c r="AC137" s="151"/>
      <c r="AD137" s="151"/>
      <c r="AE137" s="151"/>
      <c r="AF137" s="151"/>
      <c r="AG137" s="151" t="s">
        <v>609</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2" x14ac:dyDescent="0.25">
      <c r="A138" s="158"/>
      <c r="B138" s="159"/>
      <c r="C138" s="253" t="s">
        <v>618</v>
      </c>
      <c r="D138" s="254"/>
      <c r="E138" s="254"/>
      <c r="F138" s="254"/>
      <c r="G138" s="254"/>
      <c r="H138" s="161"/>
      <c r="I138" s="161"/>
      <c r="J138" s="161"/>
      <c r="K138" s="161"/>
      <c r="L138" s="161"/>
      <c r="M138" s="161"/>
      <c r="N138" s="160"/>
      <c r="O138" s="160"/>
      <c r="P138" s="160"/>
      <c r="Q138" s="160"/>
      <c r="R138" s="161"/>
      <c r="S138" s="161"/>
      <c r="T138" s="161"/>
      <c r="U138" s="161"/>
      <c r="V138" s="161"/>
      <c r="W138" s="161"/>
      <c r="X138" s="161"/>
      <c r="Y138" s="161"/>
      <c r="Z138" s="151"/>
      <c r="AA138" s="151"/>
      <c r="AB138" s="151"/>
      <c r="AC138" s="151"/>
      <c r="AD138" s="151"/>
      <c r="AE138" s="151"/>
      <c r="AF138" s="151"/>
      <c r="AG138" s="151" t="s">
        <v>253</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82" t="str">
        <f>C138</f>
        <v>1 x 2,8m (250kg), U demontovaná jednotky podobný předpoklad, Odhad celkové dopravované hmotnosti 3000kg</v>
      </c>
      <c r="BB138" s="151"/>
      <c r="BC138" s="151"/>
      <c r="BD138" s="151"/>
      <c r="BE138" s="151"/>
      <c r="BF138" s="151"/>
      <c r="BG138" s="151"/>
      <c r="BH138" s="151"/>
    </row>
    <row r="139" spans="1:60" ht="30.6" outlineLevel="1" x14ac:dyDescent="0.25">
      <c r="A139" s="175">
        <v>83</v>
      </c>
      <c r="B139" s="176" t="s">
        <v>619</v>
      </c>
      <c r="C139" s="191" t="s">
        <v>620</v>
      </c>
      <c r="D139" s="177" t="s">
        <v>437</v>
      </c>
      <c r="E139" s="178">
        <v>1</v>
      </c>
      <c r="F139" s="179"/>
      <c r="G139" s="180">
        <f>ROUND(E139*F139,2)</f>
        <v>0</v>
      </c>
      <c r="H139" s="179"/>
      <c r="I139" s="180">
        <f>ROUND(E139*H139,2)</f>
        <v>0</v>
      </c>
      <c r="J139" s="179"/>
      <c r="K139" s="180">
        <f>ROUND(E139*J139,2)</f>
        <v>0</v>
      </c>
      <c r="L139" s="180">
        <v>21</v>
      </c>
      <c r="M139" s="180">
        <f>G139*(1+L139/100)</f>
        <v>0</v>
      </c>
      <c r="N139" s="178">
        <v>0</v>
      </c>
      <c r="O139" s="178">
        <f>ROUND(E139*N139,2)</f>
        <v>0</v>
      </c>
      <c r="P139" s="178">
        <v>0</v>
      </c>
      <c r="Q139" s="178">
        <f>ROUND(E139*P139,2)</f>
        <v>0</v>
      </c>
      <c r="R139" s="180"/>
      <c r="S139" s="180" t="s">
        <v>298</v>
      </c>
      <c r="T139" s="181" t="s">
        <v>299</v>
      </c>
      <c r="U139" s="161">
        <v>0</v>
      </c>
      <c r="V139" s="161">
        <f>ROUND(E139*U139,2)</f>
        <v>0</v>
      </c>
      <c r="W139" s="161"/>
      <c r="X139" s="161" t="s">
        <v>238</v>
      </c>
      <c r="Y139" s="161" t="s">
        <v>239</v>
      </c>
      <c r="Z139" s="151"/>
      <c r="AA139" s="151"/>
      <c r="AB139" s="151"/>
      <c r="AC139" s="151"/>
      <c r="AD139" s="151"/>
      <c r="AE139" s="151"/>
      <c r="AF139" s="151"/>
      <c r="AG139" s="151" t="s">
        <v>609</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2" x14ac:dyDescent="0.25">
      <c r="A140" s="158"/>
      <c r="B140" s="159"/>
      <c r="C140" s="253" t="s">
        <v>621</v>
      </c>
      <c r="D140" s="254"/>
      <c r="E140" s="254"/>
      <c r="F140" s="254"/>
      <c r="G140" s="254"/>
      <c r="H140" s="161"/>
      <c r="I140" s="161"/>
      <c r="J140" s="161"/>
      <c r="K140" s="161"/>
      <c r="L140" s="161"/>
      <c r="M140" s="161"/>
      <c r="N140" s="160"/>
      <c r="O140" s="160"/>
      <c r="P140" s="160"/>
      <c r="Q140" s="160"/>
      <c r="R140" s="161"/>
      <c r="S140" s="161"/>
      <c r="T140" s="161"/>
      <c r="U140" s="161"/>
      <c r="V140" s="161"/>
      <c r="W140" s="161"/>
      <c r="X140" s="161"/>
      <c r="Y140" s="161"/>
      <c r="Z140" s="151"/>
      <c r="AA140" s="151"/>
      <c r="AB140" s="151"/>
      <c r="AC140" s="151"/>
      <c r="AD140" s="151"/>
      <c r="AE140" s="151"/>
      <c r="AF140" s="151"/>
      <c r="AG140" s="151" t="s">
        <v>253</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ht="20.399999999999999" outlineLevel="1" x14ac:dyDescent="0.25">
      <c r="A141" s="183">
        <v>84</v>
      </c>
      <c r="B141" s="184" t="s">
        <v>622</v>
      </c>
      <c r="C141" s="193" t="s">
        <v>623</v>
      </c>
      <c r="D141" s="185" t="s">
        <v>437</v>
      </c>
      <c r="E141" s="186">
        <v>25</v>
      </c>
      <c r="F141" s="187"/>
      <c r="G141" s="188">
        <f>ROUND(E141*F141,2)</f>
        <v>0</v>
      </c>
      <c r="H141" s="187"/>
      <c r="I141" s="188">
        <f>ROUND(E141*H141,2)</f>
        <v>0</v>
      </c>
      <c r="J141" s="187"/>
      <c r="K141" s="188">
        <f>ROUND(E141*J141,2)</f>
        <v>0</v>
      </c>
      <c r="L141" s="188">
        <v>21</v>
      </c>
      <c r="M141" s="188">
        <f>G141*(1+L141/100)</f>
        <v>0</v>
      </c>
      <c r="N141" s="186">
        <v>0</v>
      </c>
      <c r="O141" s="186">
        <f>ROUND(E141*N141,2)</f>
        <v>0</v>
      </c>
      <c r="P141" s="186">
        <v>0</v>
      </c>
      <c r="Q141" s="186">
        <f>ROUND(E141*P141,2)</f>
        <v>0</v>
      </c>
      <c r="R141" s="188"/>
      <c r="S141" s="188" t="s">
        <v>298</v>
      </c>
      <c r="T141" s="189" t="s">
        <v>299</v>
      </c>
      <c r="U141" s="161">
        <v>0</v>
      </c>
      <c r="V141" s="161">
        <f>ROUND(E141*U141,2)</f>
        <v>0</v>
      </c>
      <c r="W141" s="161"/>
      <c r="X141" s="161" t="s">
        <v>364</v>
      </c>
      <c r="Y141" s="161" t="s">
        <v>239</v>
      </c>
      <c r="Z141" s="151"/>
      <c r="AA141" s="151"/>
      <c r="AB141" s="151"/>
      <c r="AC141" s="151"/>
      <c r="AD141" s="151"/>
      <c r="AE141" s="151"/>
      <c r="AF141" s="151"/>
      <c r="AG141" s="151" t="s">
        <v>600</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ht="30.6" outlineLevel="1" x14ac:dyDescent="0.25">
      <c r="A142" s="175">
        <v>85</v>
      </c>
      <c r="B142" s="176" t="s">
        <v>624</v>
      </c>
      <c r="C142" s="191" t="s">
        <v>625</v>
      </c>
      <c r="D142" s="177" t="s">
        <v>247</v>
      </c>
      <c r="E142" s="178">
        <v>280</v>
      </c>
      <c r="F142" s="179"/>
      <c r="G142" s="180">
        <f>ROUND(E142*F142,2)</f>
        <v>0</v>
      </c>
      <c r="H142" s="179"/>
      <c r="I142" s="180">
        <f>ROUND(E142*H142,2)</f>
        <v>0</v>
      </c>
      <c r="J142" s="179"/>
      <c r="K142" s="180">
        <f>ROUND(E142*J142,2)</f>
        <v>0</v>
      </c>
      <c r="L142" s="180">
        <v>21</v>
      </c>
      <c r="M142" s="180">
        <f>G142*(1+L142/100)</f>
        <v>0</v>
      </c>
      <c r="N142" s="178">
        <v>0</v>
      </c>
      <c r="O142" s="178">
        <f>ROUND(E142*N142,2)</f>
        <v>0</v>
      </c>
      <c r="P142" s="178">
        <v>0</v>
      </c>
      <c r="Q142" s="178">
        <f>ROUND(E142*P142,2)</f>
        <v>0</v>
      </c>
      <c r="R142" s="180"/>
      <c r="S142" s="180" t="s">
        <v>298</v>
      </c>
      <c r="T142" s="181" t="s">
        <v>299</v>
      </c>
      <c r="U142" s="161">
        <v>0</v>
      </c>
      <c r="V142" s="161">
        <f>ROUND(E142*U142,2)</f>
        <v>0</v>
      </c>
      <c r="W142" s="161"/>
      <c r="X142" s="161" t="s">
        <v>364</v>
      </c>
      <c r="Y142" s="161" t="s">
        <v>239</v>
      </c>
      <c r="Z142" s="151"/>
      <c r="AA142" s="151"/>
      <c r="AB142" s="151"/>
      <c r="AC142" s="151"/>
      <c r="AD142" s="151"/>
      <c r="AE142" s="151"/>
      <c r="AF142" s="151"/>
      <c r="AG142" s="151" t="s">
        <v>600</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2" x14ac:dyDescent="0.25">
      <c r="A143" s="158"/>
      <c r="B143" s="159"/>
      <c r="C143" s="253" t="s">
        <v>626</v>
      </c>
      <c r="D143" s="254"/>
      <c r="E143" s="254"/>
      <c r="F143" s="254"/>
      <c r="G143" s="254"/>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253</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ht="20.399999999999999" outlineLevel="1" x14ac:dyDescent="0.25">
      <c r="A144" s="183">
        <v>86</v>
      </c>
      <c r="B144" s="184" t="s">
        <v>627</v>
      </c>
      <c r="C144" s="193" t="s">
        <v>628</v>
      </c>
      <c r="D144" s="185" t="s">
        <v>437</v>
      </c>
      <c r="E144" s="186">
        <v>1</v>
      </c>
      <c r="F144" s="187"/>
      <c r="G144" s="188">
        <f>ROUND(E144*F144,2)</f>
        <v>0</v>
      </c>
      <c r="H144" s="187"/>
      <c r="I144" s="188">
        <f>ROUND(E144*H144,2)</f>
        <v>0</v>
      </c>
      <c r="J144" s="187"/>
      <c r="K144" s="188">
        <f>ROUND(E144*J144,2)</f>
        <v>0</v>
      </c>
      <c r="L144" s="188">
        <v>21</v>
      </c>
      <c r="M144" s="188">
        <f>G144*(1+L144/100)</f>
        <v>0</v>
      </c>
      <c r="N144" s="186">
        <v>0</v>
      </c>
      <c r="O144" s="186">
        <f>ROUND(E144*N144,2)</f>
        <v>0</v>
      </c>
      <c r="P144" s="186">
        <v>0</v>
      </c>
      <c r="Q144" s="186">
        <f>ROUND(E144*P144,2)</f>
        <v>0</v>
      </c>
      <c r="R144" s="188"/>
      <c r="S144" s="188" t="s">
        <v>298</v>
      </c>
      <c r="T144" s="189" t="s">
        <v>299</v>
      </c>
      <c r="U144" s="161">
        <v>0</v>
      </c>
      <c r="V144" s="161">
        <f>ROUND(E144*U144,2)</f>
        <v>0</v>
      </c>
      <c r="W144" s="161"/>
      <c r="X144" s="161" t="s">
        <v>238</v>
      </c>
      <c r="Y144" s="161" t="s">
        <v>239</v>
      </c>
      <c r="Z144" s="151"/>
      <c r="AA144" s="151"/>
      <c r="AB144" s="151"/>
      <c r="AC144" s="151"/>
      <c r="AD144" s="151"/>
      <c r="AE144" s="151"/>
      <c r="AF144" s="151"/>
      <c r="AG144" s="151" t="s">
        <v>609</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ht="20.399999999999999" outlineLevel="1" x14ac:dyDescent="0.25">
      <c r="A145" s="183">
        <v>87</v>
      </c>
      <c r="B145" s="184" t="s">
        <v>132</v>
      </c>
      <c r="C145" s="193" t="s">
        <v>629</v>
      </c>
      <c r="D145" s="185" t="s">
        <v>437</v>
      </c>
      <c r="E145" s="186">
        <v>1</v>
      </c>
      <c r="F145" s="187"/>
      <c r="G145" s="188">
        <f>ROUND(E145*F145,2)</f>
        <v>0</v>
      </c>
      <c r="H145" s="187"/>
      <c r="I145" s="188">
        <f>ROUND(E145*H145,2)</f>
        <v>0</v>
      </c>
      <c r="J145" s="187"/>
      <c r="K145" s="188">
        <f>ROUND(E145*J145,2)</f>
        <v>0</v>
      </c>
      <c r="L145" s="188">
        <v>21</v>
      </c>
      <c r="M145" s="188">
        <f>G145*(1+L145/100)</f>
        <v>0</v>
      </c>
      <c r="N145" s="186">
        <v>0</v>
      </c>
      <c r="O145" s="186">
        <f>ROUND(E145*N145,2)</f>
        <v>0</v>
      </c>
      <c r="P145" s="186">
        <v>0</v>
      </c>
      <c r="Q145" s="186">
        <f>ROUND(E145*P145,2)</f>
        <v>0</v>
      </c>
      <c r="R145" s="188"/>
      <c r="S145" s="188" t="s">
        <v>298</v>
      </c>
      <c r="T145" s="189" t="s">
        <v>299</v>
      </c>
      <c r="U145" s="161">
        <v>0</v>
      </c>
      <c r="V145" s="161">
        <f>ROUND(E145*U145,2)</f>
        <v>0</v>
      </c>
      <c r="W145" s="161"/>
      <c r="X145" s="161" t="s">
        <v>364</v>
      </c>
      <c r="Y145" s="161" t="s">
        <v>239</v>
      </c>
      <c r="Z145" s="151"/>
      <c r="AA145" s="151"/>
      <c r="AB145" s="151"/>
      <c r="AC145" s="151"/>
      <c r="AD145" s="151"/>
      <c r="AE145" s="151"/>
      <c r="AF145" s="151"/>
      <c r="AG145" s="151" t="s">
        <v>600</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ht="20.399999999999999" outlineLevel="1" x14ac:dyDescent="0.25">
      <c r="A146" s="183">
        <v>88</v>
      </c>
      <c r="B146" s="184" t="s">
        <v>630</v>
      </c>
      <c r="C146" s="193" t="s">
        <v>631</v>
      </c>
      <c r="D146" s="185" t="s">
        <v>437</v>
      </c>
      <c r="E146" s="186">
        <v>1</v>
      </c>
      <c r="F146" s="187"/>
      <c r="G146" s="188">
        <f>ROUND(E146*F146,2)</f>
        <v>0</v>
      </c>
      <c r="H146" s="187"/>
      <c r="I146" s="188">
        <f>ROUND(E146*H146,2)</f>
        <v>0</v>
      </c>
      <c r="J146" s="187"/>
      <c r="K146" s="188">
        <f>ROUND(E146*J146,2)</f>
        <v>0</v>
      </c>
      <c r="L146" s="188">
        <v>21</v>
      </c>
      <c r="M146" s="188">
        <f>G146*(1+L146/100)</f>
        <v>0</v>
      </c>
      <c r="N146" s="186">
        <v>0</v>
      </c>
      <c r="O146" s="186">
        <f>ROUND(E146*N146,2)</f>
        <v>0</v>
      </c>
      <c r="P146" s="186">
        <v>0</v>
      </c>
      <c r="Q146" s="186">
        <f>ROUND(E146*P146,2)</f>
        <v>0</v>
      </c>
      <c r="R146" s="188"/>
      <c r="S146" s="188" t="s">
        <v>298</v>
      </c>
      <c r="T146" s="189" t="s">
        <v>299</v>
      </c>
      <c r="U146" s="161">
        <v>0</v>
      </c>
      <c r="V146" s="161">
        <f>ROUND(E146*U146,2)</f>
        <v>0</v>
      </c>
      <c r="W146" s="161"/>
      <c r="X146" s="161" t="s">
        <v>238</v>
      </c>
      <c r="Y146" s="161" t="s">
        <v>239</v>
      </c>
      <c r="Z146" s="151"/>
      <c r="AA146" s="151"/>
      <c r="AB146" s="151"/>
      <c r="AC146" s="151"/>
      <c r="AD146" s="151"/>
      <c r="AE146" s="151"/>
      <c r="AF146" s="151"/>
      <c r="AG146" s="151" t="s">
        <v>609</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row>
    <row r="147" spans="1:60" ht="30.6" outlineLevel="1" x14ac:dyDescent="0.25">
      <c r="A147" s="175">
        <v>89</v>
      </c>
      <c r="B147" s="176" t="s">
        <v>632</v>
      </c>
      <c r="C147" s="191" t="s">
        <v>633</v>
      </c>
      <c r="D147" s="177" t="s">
        <v>634</v>
      </c>
      <c r="E147" s="178">
        <v>1</v>
      </c>
      <c r="F147" s="179"/>
      <c r="G147" s="180">
        <f>ROUND(E147*F147,2)</f>
        <v>0</v>
      </c>
      <c r="H147" s="179"/>
      <c r="I147" s="180">
        <f>ROUND(E147*H147,2)</f>
        <v>0</v>
      </c>
      <c r="J147" s="179"/>
      <c r="K147" s="180">
        <f>ROUND(E147*J147,2)</f>
        <v>0</v>
      </c>
      <c r="L147" s="180">
        <v>21</v>
      </c>
      <c r="M147" s="180">
        <f>G147*(1+L147/100)</f>
        <v>0</v>
      </c>
      <c r="N147" s="178">
        <v>0</v>
      </c>
      <c r="O147" s="178">
        <f>ROUND(E147*N147,2)</f>
        <v>0</v>
      </c>
      <c r="P147" s="178">
        <v>0</v>
      </c>
      <c r="Q147" s="178">
        <f>ROUND(E147*P147,2)</f>
        <v>0</v>
      </c>
      <c r="R147" s="180"/>
      <c r="S147" s="180" t="s">
        <v>298</v>
      </c>
      <c r="T147" s="181" t="s">
        <v>299</v>
      </c>
      <c r="U147" s="161">
        <v>0</v>
      </c>
      <c r="V147" s="161">
        <f>ROUND(E147*U147,2)</f>
        <v>0</v>
      </c>
      <c r="W147" s="161"/>
      <c r="X147" s="161" t="s">
        <v>364</v>
      </c>
      <c r="Y147" s="161" t="s">
        <v>239</v>
      </c>
      <c r="Z147" s="151"/>
      <c r="AA147" s="151"/>
      <c r="AB147" s="151"/>
      <c r="AC147" s="151"/>
      <c r="AD147" s="151"/>
      <c r="AE147" s="151"/>
      <c r="AF147" s="151"/>
      <c r="AG147" s="151" t="s">
        <v>600</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2" x14ac:dyDescent="0.25">
      <c r="A148" s="158"/>
      <c r="B148" s="159"/>
      <c r="C148" s="253" t="s">
        <v>635</v>
      </c>
      <c r="D148" s="254"/>
      <c r="E148" s="254"/>
      <c r="F148" s="254"/>
      <c r="G148" s="254"/>
      <c r="H148" s="161"/>
      <c r="I148" s="161"/>
      <c r="J148" s="161"/>
      <c r="K148" s="161"/>
      <c r="L148" s="161"/>
      <c r="M148" s="161"/>
      <c r="N148" s="160"/>
      <c r="O148" s="160"/>
      <c r="P148" s="160"/>
      <c r="Q148" s="160"/>
      <c r="R148" s="161"/>
      <c r="S148" s="161"/>
      <c r="T148" s="161"/>
      <c r="U148" s="161"/>
      <c r="V148" s="161"/>
      <c r="W148" s="161"/>
      <c r="X148" s="161"/>
      <c r="Y148" s="161"/>
      <c r="Z148" s="151"/>
      <c r="AA148" s="151"/>
      <c r="AB148" s="151"/>
      <c r="AC148" s="151"/>
      <c r="AD148" s="151"/>
      <c r="AE148" s="151"/>
      <c r="AF148" s="151"/>
      <c r="AG148" s="151" t="s">
        <v>253</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ht="20.399999999999999" outlineLevel="1" x14ac:dyDescent="0.25">
      <c r="A149" s="183">
        <v>90</v>
      </c>
      <c r="B149" s="184" t="s">
        <v>636</v>
      </c>
      <c r="C149" s="193" t="s">
        <v>637</v>
      </c>
      <c r="D149" s="185" t="s">
        <v>437</v>
      </c>
      <c r="E149" s="186">
        <v>1</v>
      </c>
      <c r="F149" s="187"/>
      <c r="G149" s="188">
        <f t="shared" ref="G149:G155" si="35">ROUND(E149*F149,2)</f>
        <v>0</v>
      </c>
      <c r="H149" s="187"/>
      <c r="I149" s="188">
        <f t="shared" ref="I149:I155" si="36">ROUND(E149*H149,2)</f>
        <v>0</v>
      </c>
      <c r="J149" s="187"/>
      <c r="K149" s="188">
        <f t="shared" ref="K149:K155" si="37">ROUND(E149*J149,2)</f>
        <v>0</v>
      </c>
      <c r="L149" s="188">
        <v>21</v>
      </c>
      <c r="M149" s="188">
        <f t="shared" ref="M149:M155" si="38">G149*(1+L149/100)</f>
        <v>0</v>
      </c>
      <c r="N149" s="186">
        <v>0</v>
      </c>
      <c r="O149" s="186">
        <f t="shared" ref="O149:O155" si="39">ROUND(E149*N149,2)</f>
        <v>0</v>
      </c>
      <c r="P149" s="186">
        <v>0</v>
      </c>
      <c r="Q149" s="186">
        <f t="shared" ref="Q149:Q155" si="40">ROUND(E149*P149,2)</f>
        <v>0</v>
      </c>
      <c r="R149" s="188"/>
      <c r="S149" s="188" t="s">
        <v>298</v>
      </c>
      <c r="T149" s="189" t="s">
        <v>299</v>
      </c>
      <c r="U149" s="161">
        <v>0</v>
      </c>
      <c r="V149" s="161">
        <f t="shared" ref="V149:V155" si="41">ROUND(E149*U149,2)</f>
        <v>0</v>
      </c>
      <c r="W149" s="161"/>
      <c r="X149" s="161" t="s">
        <v>638</v>
      </c>
      <c r="Y149" s="161" t="s">
        <v>239</v>
      </c>
      <c r="Z149" s="151"/>
      <c r="AA149" s="151"/>
      <c r="AB149" s="151"/>
      <c r="AC149" s="151"/>
      <c r="AD149" s="151"/>
      <c r="AE149" s="151"/>
      <c r="AF149" s="151"/>
      <c r="AG149" s="151" t="s">
        <v>639</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1" x14ac:dyDescent="0.25">
      <c r="A150" s="183">
        <v>91</v>
      </c>
      <c r="B150" s="184" t="s">
        <v>640</v>
      </c>
      <c r="C150" s="193" t="s">
        <v>641</v>
      </c>
      <c r="D150" s="185" t="s">
        <v>642</v>
      </c>
      <c r="E150" s="186">
        <v>8</v>
      </c>
      <c r="F150" s="187"/>
      <c r="G150" s="188">
        <f t="shared" si="35"/>
        <v>0</v>
      </c>
      <c r="H150" s="187"/>
      <c r="I150" s="188">
        <f t="shared" si="36"/>
        <v>0</v>
      </c>
      <c r="J150" s="187"/>
      <c r="K150" s="188">
        <f t="shared" si="37"/>
        <v>0</v>
      </c>
      <c r="L150" s="188">
        <v>21</v>
      </c>
      <c r="M150" s="188">
        <f t="shared" si="38"/>
        <v>0</v>
      </c>
      <c r="N150" s="186">
        <v>0</v>
      </c>
      <c r="O150" s="186">
        <f t="shared" si="39"/>
        <v>0</v>
      </c>
      <c r="P150" s="186">
        <v>0</v>
      </c>
      <c r="Q150" s="186">
        <f t="shared" si="40"/>
        <v>0</v>
      </c>
      <c r="R150" s="188"/>
      <c r="S150" s="188" t="s">
        <v>298</v>
      </c>
      <c r="T150" s="189" t="s">
        <v>299</v>
      </c>
      <c r="U150" s="161">
        <v>0</v>
      </c>
      <c r="V150" s="161">
        <f t="shared" si="41"/>
        <v>0</v>
      </c>
      <c r="W150" s="161"/>
      <c r="X150" s="161" t="s">
        <v>238</v>
      </c>
      <c r="Y150" s="161" t="s">
        <v>239</v>
      </c>
      <c r="Z150" s="151"/>
      <c r="AA150" s="151"/>
      <c r="AB150" s="151"/>
      <c r="AC150" s="151"/>
      <c r="AD150" s="151"/>
      <c r="AE150" s="151"/>
      <c r="AF150" s="151"/>
      <c r="AG150" s="151" t="s">
        <v>609</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51"/>
      <c r="BB150" s="151"/>
      <c r="BC150" s="151"/>
      <c r="BD150" s="151"/>
      <c r="BE150" s="151"/>
      <c r="BF150" s="151"/>
      <c r="BG150" s="151"/>
      <c r="BH150" s="151"/>
    </row>
    <row r="151" spans="1:60" outlineLevel="1" x14ac:dyDescent="0.25">
      <c r="A151" s="183">
        <v>92</v>
      </c>
      <c r="B151" s="184" t="s">
        <v>643</v>
      </c>
      <c r="C151" s="193" t="s">
        <v>644</v>
      </c>
      <c r="D151" s="185" t="s">
        <v>642</v>
      </c>
      <c r="E151" s="186">
        <v>5</v>
      </c>
      <c r="F151" s="187"/>
      <c r="G151" s="188">
        <f t="shared" si="35"/>
        <v>0</v>
      </c>
      <c r="H151" s="187"/>
      <c r="I151" s="188">
        <f t="shared" si="36"/>
        <v>0</v>
      </c>
      <c r="J151" s="187"/>
      <c r="K151" s="188">
        <f t="shared" si="37"/>
        <v>0</v>
      </c>
      <c r="L151" s="188">
        <v>21</v>
      </c>
      <c r="M151" s="188">
        <f t="shared" si="38"/>
        <v>0</v>
      </c>
      <c r="N151" s="186">
        <v>0</v>
      </c>
      <c r="O151" s="186">
        <f t="shared" si="39"/>
        <v>0</v>
      </c>
      <c r="P151" s="186">
        <v>0</v>
      </c>
      <c r="Q151" s="186">
        <f t="shared" si="40"/>
        <v>0</v>
      </c>
      <c r="R151" s="188"/>
      <c r="S151" s="188" t="s">
        <v>298</v>
      </c>
      <c r="T151" s="189" t="s">
        <v>299</v>
      </c>
      <c r="U151" s="161">
        <v>0</v>
      </c>
      <c r="V151" s="161">
        <f t="shared" si="41"/>
        <v>0</v>
      </c>
      <c r="W151" s="161"/>
      <c r="X151" s="161" t="s">
        <v>238</v>
      </c>
      <c r="Y151" s="161" t="s">
        <v>239</v>
      </c>
      <c r="Z151" s="151"/>
      <c r="AA151" s="151"/>
      <c r="AB151" s="151"/>
      <c r="AC151" s="151"/>
      <c r="AD151" s="151"/>
      <c r="AE151" s="151"/>
      <c r="AF151" s="151"/>
      <c r="AG151" s="151" t="s">
        <v>609</v>
      </c>
      <c r="AH151" s="151"/>
      <c r="AI151" s="151"/>
      <c r="AJ151" s="151"/>
      <c r="AK151" s="151"/>
      <c r="AL151" s="151"/>
      <c r="AM151" s="151"/>
      <c r="AN151" s="151"/>
      <c r="AO151" s="151"/>
      <c r="AP151" s="151"/>
      <c r="AQ151" s="151"/>
      <c r="AR151" s="151"/>
      <c r="AS151" s="151"/>
      <c r="AT151" s="151"/>
      <c r="AU151" s="151"/>
      <c r="AV151" s="151"/>
      <c r="AW151" s="151"/>
      <c r="AX151" s="151"/>
      <c r="AY151" s="151"/>
      <c r="AZ151" s="151"/>
      <c r="BA151" s="151"/>
      <c r="BB151" s="151"/>
      <c r="BC151" s="151"/>
      <c r="BD151" s="151"/>
      <c r="BE151" s="151"/>
      <c r="BF151" s="151"/>
      <c r="BG151" s="151"/>
      <c r="BH151" s="151"/>
    </row>
    <row r="152" spans="1:60" outlineLevel="1" x14ac:dyDescent="0.25">
      <c r="A152" s="183">
        <v>93</v>
      </c>
      <c r="B152" s="184" t="s">
        <v>645</v>
      </c>
      <c r="C152" s="193" t="s">
        <v>646</v>
      </c>
      <c r="D152" s="185" t="s">
        <v>642</v>
      </c>
      <c r="E152" s="186">
        <v>20</v>
      </c>
      <c r="F152" s="187"/>
      <c r="G152" s="188">
        <f t="shared" si="35"/>
        <v>0</v>
      </c>
      <c r="H152" s="187"/>
      <c r="I152" s="188">
        <f t="shared" si="36"/>
        <v>0</v>
      </c>
      <c r="J152" s="187"/>
      <c r="K152" s="188">
        <f t="shared" si="37"/>
        <v>0</v>
      </c>
      <c r="L152" s="188">
        <v>21</v>
      </c>
      <c r="M152" s="188">
        <f t="shared" si="38"/>
        <v>0</v>
      </c>
      <c r="N152" s="186">
        <v>0</v>
      </c>
      <c r="O152" s="186">
        <f t="shared" si="39"/>
        <v>0</v>
      </c>
      <c r="P152" s="186">
        <v>0</v>
      </c>
      <c r="Q152" s="186">
        <f t="shared" si="40"/>
        <v>0</v>
      </c>
      <c r="R152" s="188"/>
      <c r="S152" s="188" t="s">
        <v>298</v>
      </c>
      <c r="T152" s="189" t="s">
        <v>299</v>
      </c>
      <c r="U152" s="161">
        <v>0</v>
      </c>
      <c r="V152" s="161">
        <f t="shared" si="41"/>
        <v>0</v>
      </c>
      <c r="W152" s="161"/>
      <c r="X152" s="161" t="s">
        <v>238</v>
      </c>
      <c r="Y152" s="161" t="s">
        <v>239</v>
      </c>
      <c r="Z152" s="151"/>
      <c r="AA152" s="151"/>
      <c r="AB152" s="151"/>
      <c r="AC152" s="151"/>
      <c r="AD152" s="151"/>
      <c r="AE152" s="151"/>
      <c r="AF152" s="151"/>
      <c r="AG152" s="151" t="s">
        <v>609</v>
      </c>
      <c r="AH152" s="151"/>
      <c r="AI152" s="151"/>
      <c r="AJ152" s="151"/>
      <c r="AK152" s="151"/>
      <c r="AL152" s="151"/>
      <c r="AM152" s="151"/>
      <c r="AN152" s="151"/>
      <c r="AO152" s="151"/>
      <c r="AP152" s="151"/>
      <c r="AQ152" s="151"/>
      <c r="AR152" s="151"/>
      <c r="AS152" s="151"/>
      <c r="AT152" s="151"/>
      <c r="AU152" s="151"/>
      <c r="AV152" s="151"/>
      <c r="AW152" s="151"/>
      <c r="AX152" s="151"/>
      <c r="AY152" s="151"/>
      <c r="AZ152" s="151"/>
      <c r="BA152" s="151"/>
      <c r="BB152" s="151"/>
      <c r="BC152" s="151"/>
      <c r="BD152" s="151"/>
      <c r="BE152" s="151"/>
      <c r="BF152" s="151"/>
      <c r="BG152" s="151"/>
      <c r="BH152" s="151"/>
    </row>
    <row r="153" spans="1:60" outlineLevel="1" x14ac:dyDescent="0.25">
      <c r="A153" s="183">
        <v>94</v>
      </c>
      <c r="B153" s="184" t="s">
        <v>647</v>
      </c>
      <c r="C153" s="193" t="s">
        <v>648</v>
      </c>
      <c r="D153" s="185" t="s">
        <v>642</v>
      </c>
      <c r="E153" s="186">
        <v>20</v>
      </c>
      <c r="F153" s="187"/>
      <c r="G153" s="188">
        <f t="shared" si="35"/>
        <v>0</v>
      </c>
      <c r="H153" s="187"/>
      <c r="I153" s="188">
        <f t="shared" si="36"/>
        <v>0</v>
      </c>
      <c r="J153" s="187"/>
      <c r="K153" s="188">
        <f t="shared" si="37"/>
        <v>0</v>
      </c>
      <c r="L153" s="188">
        <v>21</v>
      </c>
      <c r="M153" s="188">
        <f t="shared" si="38"/>
        <v>0</v>
      </c>
      <c r="N153" s="186">
        <v>0</v>
      </c>
      <c r="O153" s="186">
        <f t="shared" si="39"/>
        <v>0</v>
      </c>
      <c r="P153" s="186">
        <v>0</v>
      </c>
      <c r="Q153" s="186">
        <f t="shared" si="40"/>
        <v>0</v>
      </c>
      <c r="R153" s="188"/>
      <c r="S153" s="188" t="s">
        <v>298</v>
      </c>
      <c r="T153" s="189" t="s">
        <v>299</v>
      </c>
      <c r="U153" s="161">
        <v>0</v>
      </c>
      <c r="V153" s="161">
        <f t="shared" si="41"/>
        <v>0</v>
      </c>
      <c r="W153" s="161"/>
      <c r="X153" s="161" t="s">
        <v>238</v>
      </c>
      <c r="Y153" s="161" t="s">
        <v>239</v>
      </c>
      <c r="Z153" s="151"/>
      <c r="AA153" s="151"/>
      <c r="AB153" s="151"/>
      <c r="AC153" s="151"/>
      <c r="AD153" s="151"/>
      <c r="AE153" s="151"/>
      <c r="AF153" s="151"/>
      <c r="AG153" s="151" t="s">
        <v>609</v>
      </c>
      <c r="AH153" s="151"/>
      <c r="AI153" s="151"/>
      <c r="AJ153" s="151"/>
      <c r="AK153" s="151"/>
      <c r="AL153" s="151"/>
      <c r="AM153" s="151"/>
      <c r="AN153" s="151"/>
      <c r="AO153" s="151"/>
      <c r="AP153" s="151"/>
      <c r="AQ153" s="151"/>
      <c r="AR153" s="151"/>
      <c r="AS153" s="151"/>
      <c r="AT153" s="151"/>
      <c r="AU153" s="151"/>
      <c r="AV153" s="151"/>
      <c r="AW153" s="151"/>
      <c r="AX153" s="151"/>
      <c r="AY153" s="151"/>
      <c r="AZ153" s="151"/>
      <c r="BA153" s="151"/>
      <c r="BB153" s="151"/>
      <c r="BC153" s="151"/>
      <c r="BD153" s="151"/>
      <c r="BE153" s="151"/>
      <c r="BF153" s="151"/>
      <c r="BG153" s="151"/>
      <c r="BH153" s="151"/>
    </row>
    <row r="154" spans="1:60" outlineLevel="1" x14ac:dyDescent="0.25">
      <c r="A154" s="183">
        <v>95</v>
      </c>
      <c r="B154" s="184" t="s">
        <v>649</v>
      </c>
      <c r="C154" s="193" t="s">
        <v>650</v>
      </c>
      <c r="D154" s="185" t="s">
        <v>642</v>
      </c>
      <c r="E154" s="186">
        <v>2</v>
      </c>
      <c r="F154" s="187"/>
      <c r="G154" s="188">
        <f t="shared" si="35"/>
        <v>0</v>
      </c>
      <c r="H154" s="187"/>
      <c r="I154" s="188">
        <f t="shared" si="36"/>
        <v>0</v>
      </c>
      <c r="J154" s="187"/>
      <c r="K154" s="188">
        <f t="shared" si="37"/>
        <v>0</v>
      </c>
      <c r="L154" s="188">
        <v>21</v>
      </c>
      <c r="M154" s="188">
        <f t="shared" si="38"/>
        <v>0</v>
      </c>
      <c r="N154" s="186">
        <v>0</v>
      </c>
      <c r="O154" s="186">
        <f t="shared" si="39"/>
        <v>0</v>
      </c>
      <c r="P154" s="186">
        <v>0</v>
      </c>
      <c r="Q154" s="186">
        <f t="shared" si="40"/>
        <v>0</v>
      </c>
      <c r="R154" s="188"/>
      <c r="S154" s="188" t="s">
        <v>298</v>
      </c>
      <c r="T154" s="189" t="s">
        <v>299</v>
      </c>
      <c r="U154" s="161">
        <v>0</v>
      </c>
      <c r="V154" s="161">
        <f t="shared" si="41"/>
        <v>0</v>
      </c>
      <c r="W154" s="161"/>
      <c r="X154" s="161" t="s">
        <v>238</v>
      </c>
      <c r="Y154" s="161" t="s">
        <v>239</v>
      </c>
      <c r="Z154" s="151"/>
      <c r="AA154" s="151"/>
      <c r="AB154" s="151"/>
      <c r="AC154" s="151"/>
      <c r="AD154" s="151"/>
      <c r="AE154" s="151"/>
      <c r="AF154" s="151"/>
      <c r="AG154" s="151" t="s">
        <v>609</v>
      </c>
      <c r="AH154" s="151"/>
      <c r="AI154" s="151"/>
      <c r="AJ154" s="151"/>
      <c r="AK154" s="151"/>
      <c r="AL154" s="151"/>
      <c r="AM154" s="151"/>
      <c r="AN154" s="151"/>
      <c r="AO154" s="151"/>
      <c r="AP154" s="151"/>
      <c r="AQ154" s="151"/>
      <c r="AR154" s="151"/>
      <c r="AS154" s="151"/>
      <c r="AT154" s="151"/>
      <c r="AU154" s="151"/>
      <c r="AV154" s="151"/>
      <c r="AW154" s="151"/>
      <c r="AX154" s="151"/>
      <c r="AY154" s="151"/>
      <c r="AZ154" s="151"/>
      <c r="BA154" s="151"/>
      <c r="BB154" s="151"/>
      <c r="BC154" s="151"/>
      <c r="BD154" s="151"/>
      <c r="BE154" s="151"/>
      <c r="BF154" s="151"/>
      <c r="BG154" s="151"/>
      <c r="BH154" s="151"/>
    </row>
    <row r="155" spans="1:60" ht="30.6" outlineLevel="1" x14ac:dyDescent="0.25">
      <c r="A155" s="175">
        <v>96</v>
      </c>
      <c r="B155" s="176" t="s">
        <v>651</v>
      </c>
      <c r="C155" s="191" t="s">
        <v>652</v>
      </c>
      <c r="D155" s="177" t="s">
        <v>437</v>
      </c>
      <c r="E155" s="178">
        <v>1</v>
      </c>
      <c r="F155" s="179"/>
      <c r="G155" s="180">
        <f t="shared" si="35"/>
        <v>0</v>
      </c>
      <c r="H155" s="179"/>
      <c r="I155" s="180">
        <f t="shared" si="36"/>
        <v>0</v>
      </c>
      <c r="J155" s="179"/>
      <c r="K155" s="180">
        <f t="shared" si="37"/>
        <v>0</v>
      </c>
      <c r="L155" s="180">
        <v>21</v>
      </c>
      <c r="M155" s="180">
        <f t="shared" si="38"/>
        <v>0</v>
      </c>
      <c r="N155" s="178">
        <v>0</v>
      </c>
      <c r="O155" s="178">
        <f t="shared" si="39"/>
        <v>0</v>
      </c>
      <c r="P155" s="178">
        <v>0</v>
      </c>
      <c r="Q155" s="178">
        <f t="shared" si="40"/>
        <v>0</v>
      </c>
      <c r="R155" s="180"/>
      <c r="S155" s="180" t="s">
        <v>298</v>
      </c>
      <c r="T155" s="181" t="s">
        <v>299</v>
      </c>
      <c r="U155" s="161">
        <v>0</v>
      </c>
      <c r="V155" s="161">
        <f t="shared" si="41"/>
        <v>0</v>
      </c>
      <c r="W155" s="161"/>
      <c r="X155" s="161" t="s">
        <v>364</v>
      </c>
      <c r="Y155" s="161" t="s">
        <v>239</v>
      </c>
      <c r="Z155" s="151"/>
      <c r="AA155" s="151"/>
      <c r="AB155" s="151"/>
      <c r="AC155" s="151"/>
      <c r="AD155" s="151"/>
      <c r="AE155" s="151"/>
      <c r="AF155" s="151"/>
      <c r="AG155" s="151" t="s">
        <v>600</v>
      </c>
      <c r="AH155" s="151"/>
      <c r="AI155" s="151"/>
      <c r="AJ155" s="151"/>
      <c r="AK155" s="151"/>
      <c r="AL155" s="151"/>
      <c r="AM155" s="151"/>
      <c r="AN155" s="151"/>
      <c r="AO155" s="151"/>
      <c r="AP155" s="151"/>
      <c r="AQ155" s="151"/>
      <c r="AR155" s="151"/>
      <c r="AS155" s="151"/>
      <c r="AT155" s="151"/>
      <c r="AU155" s="151"/>
      <c r="AV155" s="151"/>
      <c r="AW155" s="151"/>
      <c r="AX155" s="151"/>
      <c r="AY155" s="151"/>
      <c r="AZ155" s="151"/>
      <c r="BA155" s="151"/>
      <c r="BB155" s="151"/>
      <c r="BC155" s="151"/>
      <c r="BD155" s="151"/>
      <c r="BE155" s="151"/>
      <c r="BF155" s="151"/>
      <c r="BG155" s="151"/>
      <c r="BH155" s="151"/>
    </row>
    <row r="156" spans="1:60" outlineLevel="2" x14ac:dyDescent="0.25">
      <c r="A156" s="158"/>
      <c r="B156" s="159"/>
      <c r="C156" s="253" t="s">
        <v>653</v>
      </c>
      <c r="D156" s="254"/>
      <c r="E156" s="254"/>
      <c r="F156" s="254"/>
      <c r="G156" s="254"/>
      <c r="H156" s="161"/>
      <c r="I156" s="161"/>
      <c r="J156" s="161"/>
      <c r="K156" s="161"/>
      <c r="L156" s="161"/>
      <c r="M156" s="161"/>
      <c r="N156" s="160"/>
      <c r="O156" s="160"/>
      <c r="P156" s="160"/>
      <c r="Q156" s="160"/>
      <c r="R156" s="161"/>
      <c r="S156" s="161"/>
      <c r="T156" s="161"/>
      <c r="U156" s="161"/>
      <c r="V156" s="161"/>
      <c r="W156" s="161"/>
      <c r="X156" s="161"/>
      <c r="Y156" s="161"/>
      <c r="Z156" s="151"/>
      <c r="AA156" s="151"/>
      <c r="AB156" s="151"/>
      <c r="AC156" s="151"/>
      <c r="AD156" s="151"/>
      <c r="AE156" s="151"/>
      <c r="AF156" s="151"/>
      <c r="AG156" s="151" t="s">
        <v>253</v>
      </c>
      <c r="AH156" s="151"/>
      <c r="AI156" s="151"/>
      <c r="AJ156" s="151"/>
      <c r="AK156" s="151"/>
      <c r="AL156" s="151"/>
      <c r="AM156" s="151"/>
      <c r="AN156" s="151"/>
      <c r="AO156" s="151"/>
      <c r="AP156" s="151"/>
      <c r="AQ156" s="151"/>
      <c r="AR156" s="151"/>
      <c r="AS156" s="151"/>
      <c r="AT156" s="151"/>
      <c r="AU156" s="151"/>
      <c r="AV156" s="151"/>
      <c r="AW156" s="151"/>
      <c r="AX156" s="151"/>
      <c r="AY156" s="151"/>
      <c r="AZ156" s="151"/>
      <c r="BA156" s="151"/>
      <c r="BB156" s="151"/>
      <c r="BC156" s="151"/>
      <c r="BD156" s="151"/>
      <c r="BE156" s="151"/>
      <c r="BF156" s="151"/>
      <c r="BG156" s="151"/>
      <c r="BH156" s="151"/>
    </row>
    <row r="157" spans="1:60" outlineLevel="3" x14ac:dyDescent="0.25">
      <c r="A157" s="158"/>
      <c r="B157" s="159"/>
      <c r="C157" s="257" t="s">
        <v>654</v>
      </c>
      <c r="D157" s="258"/>
      <c r="E157" s="258"/>
      <c r="F157" s="258"/>
      <c r="G157" s="258"/>
      <c r="H157" s="161"/>
      <c r="I157" s="161"/>
      <c r="J157" s="161"/>
      <c r="K157" s="161"/>
      <c r="L157" s="161"/>
      <c r="M157" s="161"/>
      <c r="N157" s="160"/>
      <c r="O157" s="160"/>
      <c r="P157" s="160"/>
      <c r="Q157" s="160"/>
      <c r="R157" s="161"/>
      <c r="S157" s="161"/>
      <c r="T157" s="161"/>
      <c r="U157" s="161"/>
      <c r="V157" s="161"/>
      <c r="W157" s="161"/>
      <c r="X157" s="161"/>
      <c r="Y157" s="161"/>
      <c r="Z157" s="151"/>
      <c r="AA157" s="151"/>
      <c r="AB157" s="151"/>
      <c r="AC157" s="151"/>
      <c r="AD157" s="151"/>
      <c r="AE157" s="151"/>
      <c r="AF157" s="151"/>
      <c r="AG157" s="151" t="s">
        <v>253</v>
      </c>
      <c r="AH157" s="151"/>
      <c r="AI157" s="151"/>
      <c r="AJ157" s="151"/>
      <c r="AK157" s="151"/>
      <c r="AL157" s="151"/>
      <c r="AM157" s="151"/>
      <c r="AN157" s="151"/>
      <c r="AO157" s="151"/>
      <c r="AP157" s="151"/>
      <c r="AQ157" s="151"/>
      <c r="AR157" s="151"/>
      <c r="AS157" s="151"/>
      <c r="AT157" s="151"/>
      <c r="AU157" s="151"/>
      <c r="AV157" s="151"/>
      <c r="AW157" s="151"/>
      <c r="AX157" s="151"/>
      <c r="AY157" s="151"/>
      <c r="AZ157" s="151"/>
      <c r="BA157" s="151"/>
      <c r="BB157" s="151"/>
      <c r="BC157" s="151"/>
      <c r="BD157" s="151"/>
      <c r="BE157" s="151"/>
      <c r="BF157" s="151"/>
      <c r="BG157" s="151"/>
      <c r="BH157" s="151"/>
    </row>
    <row r="158" spans="1:60" outlineLevel="3" x14ac:dyDescent="0.25">
      <c r="A158" s="158"/>
      <c r="B158" s="159"/>
      <c r="C158" s="257" t="s">
        <v>655</v>
      </c>
      <c r="D158" s="258"/>
      <c r="E158" s="258"/>
      <c r="F158" s="258"/>
      <c r="G158" s="258"/>
      <c r="H158" s="161"/>
      <c r="I158" s="161"/>
      <c r="J158" s="161"/>
      <c r="K158" s="161"/>
      <c r="L158" s="161"/>
      <c r="M158" s="161"/>
      <c r="N158" s="160"/>
      <c r="O158" s="160"/>
      <c r="P158" s="160"/>
      <c r="Q158" s="160"/>
      <c r="R158" s="161"/>
      <c r="S158" s="161"/>
      <c r="T158" s="161"/>
      <c r="U158" s="161"/>
      <c r="V158" s="161"/>
      <c r="W158" s="161"/>
      <c r="X158" s="161"/>
      <c r="Y158" s="161"/>
      <c r="Z158" s="151"/>
      <c r="AA158" s="151"/>
      <c r="AB158" s="151"/>
      <c r="AC158" s="151"/>
      <c r="AD158" s="151"/>
      <c r="AE158" s="151"/>
      <c r="AF158" s="151"/>
      <c r="AG158" s="151" t="s">
        <v>253</v>
      </c>
      <c r="AH158" s="151"/>
      <c r="AI158" s="151"/>
      <c r="AJ158" s="151"/>
      <c r="AK158" s="151"/>
      <c r="AL158" s="151"/>
      <c r="AM158" s="151"/>
      <c r="AN158" s="151"/>
      <c r="AO158" s="151"/>
      <c r="AP158" s="151"/>
      <c r="AQ158" s="151"/>
      <c r="AR158" s="151"/>
      <c r="AS158" s="151"/>
      <c r="AT158" s="151"/>
      <c r="AU158" s="151"/>
      <c r="AV158" s="151"/>
      <c r="AW158" s="151"/>
      <c r="AX158" s="151"/>
      <c r="AY158" s="151"/>
      <c r="AZ158" s="151"/>
      <c r="BA158" s="151"/>
      <c r="BB158" s="151"/>
      <c r="BC158" s="151"/>
      <c r="BD158" s="151"/>
      <c r="BE158" s="151"/>
      <c r="BF158" s="151"/>
      <c r="BG158" s="151"/>
      <c r="BH158" s="151"/>
    </row>
    <row r="159" spans="1:60" outlineLevel="3" x14ac:dyDescent="0.25">
      <c r="A159" s="158"/>
      <c r="B159" s="159"/>
      <c r="C159" s="257" t="s">
        <v>656</v>
      </c>
      <c r="D159" s="258"/>
      <c r="E159" s="258"/>
      <c r="F159" s="258"/>
      <c r="G159" s="258"/>
      <c r="H159" s="161"/>
      <c r="I159" s="161"/>
      <c r="J159" s="161"/>
      <c r="K159" s="161"/>
      <c r="L159" s="161"/>
      <c r="M159" s="161"/>
      <c r="N159" s="160"/>
      <c r="O159" s="160"/>
      <c r="P159" s="160"/>
      <c r="Q159" s="160"/>
      <c r="R159" s="161"/>
      <c r="S159" s="161"/>
      <c r="T159" s="161"/>
      <c r="U159" s="161"/>
      <c r="V159" s="161"/>
      <c r="W159" s="161"/>
      <c r="X159" s="161"/>
      <c r="Y159" s="161"/>
      <c r="Z159" s="151"/>
      <c r="AA159" s="151"/>
      <c r="AB159" s="151"/>
      <c r="AC159" s="151"/>
      <c r="AD159" s="151"/>
      <c r="AE159" s="151"/>
      <c r="AF159" s="151"/>
      <c r="AG159" s="151" t="s">
        <v>253</v>
      </c>
      <c r="AH159" s="151"/>
      <c r="AI159" s="151"/>
      <c r="AJ159" s="151"/>
      <c r="AK159" s="151"/>
      <c r="AL159" s="151"/>
      <c r="AM159" s="151"/>
      <c r="AN159" s="151"/>
      <c r="AO159" s="151"/>
      <c r="AP159" s="151"/>
      <c r="AQ159" s="151"/>
      <c r="AR159" s="151"/>
      <c r="AS159" s="151"/>
      <c r="AT159" s="151"/>
      <c r="AU159" s="151"/>
      <c r="AV159" s="151"/>
      <c r="AW159" s="151"/>
      <c r="AX159" s="151"/>
      <c r="AY159" s="151"/>
      <c r="AZ159" s="151"/>
      <c r="BA159" s="151"/>
      <c r="BB159" s="151"/>
      <c r="BC159" s="151"/>
      <c r="BD159" s="151"/>
      <c r="BE159" s="151"/>
      <c r="BF159" s="151"/>
      <c r="BG159" s="151"/>
      <c r="BH159" s="151"/>
    </row>
    <row r="160" spans="1:60" ht="30.6" outlineLevel="1" x14ac:dyDescent="0.25">
      <c r="A160" s="175">
        <v>97</v>
      </c>
      <c r="B160" s="176" t="s">
        <v>140</v>
      </c>
      <c r="C160" s="191" t="s">
        <v>657</v>
      </c>
      <c r="D160" s="177" t="s">
        <v>658</v>
      </c>
      <c r="E160" s="178">
        <v>60</v>
      </c>
      <c r="F160" s="179"/>
      <c r="G160" s="180">
        <f>ROUND(E160*F160,2)</f>
        <v>0</v>
      </c>
      <c r="H160" s="179"/>
      <c r="I160" s="180">
        <f>ROUND(E160*H160,2)</f>
        <v>0</v>
      </c>
      <c r="J160" s="179"/>
      <c r="K160" s="180">
        <f>ROUND(E160*J160,2)</f>
        <v>0</v>
      </c>
      <c r="L160" s="180">
        <v>21</v>
      </c>
      <c r="M160" s="180">
        <f>G160*(1+L160/100)</f>
        <v>0</v>
      </c>
      <c r="N160" s="178">
        <v>0</v>
      </c>
      <c r="O160" s="178">
        <f>ROUND(E160*N160,2)</f>
        <v>0</v>
      </c>
      <c r="P160" s="178">
        <v>0</v>
      </c>
      <c r="Q160" s="178">
        <f>ROUND(E160*P160,2)</f>
        <v>0</v>
      </c>
      <c r="R160" s="180"/>
      <c r="S160" s="180" t="s">
        <v>298</v>
      </c>
      <c r="T160" s="181" t="s">
        <v>299</v>
      </c>
      <c r="U160" s="161">
        <v>0</v>
      </c>
      <c r="V160" s="161">
        <f>ROUND(E160*U160,2)</f>
        <v>0</v>
      </c>
      <c r="W160" s="161"/>
      <c r="X160" s="161" t="s">
        <v>238</v>
      </c>
      <c r="Y160" s="161" t="s">
        <v>239</v>
      </c>
      <c r="Z160" s="151"/>
      <c r="AA160" s="151"/>
      <c r="AB160" s="151"/>
      <c r="AC160" s="151"/>
      <c r="AD160" s="151"/>
      <c r="AE160" s="151"/>
      <c r="AF160" s="151"/>
      <c r="AG160" s="151" t="s">
        <v>609</v>
      </c>
      <c r="AH160" s="151"/>
      <c r="AI160" s="151"/>
      <c r="AJ160" s="151"/>
      <c r="AK160" s="151"/>
      <c r="AL160" s="151"/>
      <c r="AM160" s="151"/>
      <c r="AN160" s="151"/>
      <c r="AO160" s="151"/>
      <c r="AP160" s="151"/>
      <c r="AQ160" s="151"/>
      <c r="AR160" s="151"/>
      <c r="AS160" s="151"/>
      <c r="AT160" s="151"/>
      <c r="AU160" s="151"/>
      <c r="AV160" s="151"/>
      <c r="AW160" s="151"/>
      <c r="AX160" s="151"/>
      <c r="AY160" s="151"/>
      <c r="AZ160" s="151"/>
      <c r="BA160" s="151"/>
      <c r="BB160" s="151"/>
      <c r="BC160" s="151"/>
      <c r="BD160" s="151"/>
      <c r="BE160" s="151"/>
      <c r="BF160" s="151"/>
      <c r="BG160" s="151"/>
      <c r="BH160" s="151"/>
    </row>
    <row r="161" spans="1:60" outlineLevel="2" x14ac:dyDescent="0.25">
      <c r="A161" s="158"/>
      <c r="B161" s="159"/>
      <c r="C161" s="253" t="s">
        <v>659</v>
      </c>
      <c r="D161" s="254"/>
      <c r="E161" s="254"/>
      <c r="F161" s="254"/>
      <c r="G161" s="254"/>
      <c r="H161" s="161"/>
      <c r="I161" s="161"/>
      <c r="J161" s="161"/>
      <c r="K161" s="161"/>
      <c r="L161" s="161"/>
      <c r="M161" s="161"/>
      <c r="N161" s="160"/>
      <c r="O161" s="160"/>
      <c r="P161" s="160"/>
      <c r="Q161" s="160"/>
      <c r="R161" s="161"/>
      <c r="S161" s="161"/>
      <c r="T161" s="161"/>
      <c r="U161" s="161"/>
      <c r="V161" s="161"/>
      <c r="W161" s="161"/>
      <c r="X161" s="161"/>
      <c r="Y161" s="161"/>
      <c r="Z161" s="151"/>
      <c r="AA161" s="151"/>
      <c r="AB161" s="151"/>
      <c r="AC161" s="151"/>
      <c r="AD161" s="151"/>
      <c r="AE161" s="151"/>
      <c r="AF161" s="151"/>
      <c r="AG161" s="151" t="s">
        <v>253</v>
      </c>
      <c r="AH161" s="151"/>
      <c r="AI161" s="151"/>
      <c r="AJ161" s="151"/>
      <c r="AK161" s="151"/>
      <c r="AL161" s="151"/>
      <c r="AM161" s="151"/>
      <c r="AN161" s="151"/>
      <c r="AO161" s="151"/>
      <c r="AP161" s="151"/>
      <c r="AQ161" s="151"/>
      <c r="AR161" s="151"/>
      <c r="AS161" s="151"/>
      <c r="AT161" s="151"/>
      <c r="AU161" s="151"/>
      <c r="AV161" s="151"/>
      <c r="AW161" s="151"/>
      <c r="AX161" s="151"/>
      <c r="AY161" s="151"/>
      <c r="AZ161" s="151"/>
      <c r="BA161" s="151"/>
      <c r="BB161" s="151"/>
      <c r="BC161" s="151"/>
      <c r="BD161" s="151"/>
      <c r="BE161" s="151"/>
      <c r="BF161" s="151"/>
      <c r="BG161" s="151"/>
      <c r="BH161" s="151"/>
    </row>
    <row r="162" spans="1:60" ht="21" outlineLevel="3" x14ac:dyDescent="0.25">
      <c r="A162" s="158"/>
      <c r="B162" s="159"/>
      <c r="C162" s="257" t="s">
        <v>681</v>
      </c>
      <c r="D162" s="258"/>
      <c r="E162" s="258"/>
      <c r="F162" s="258"/>
      <c r="G162" s="258"/>
      <c r="H162" s="161"/>
      <c r="I162" s="161"/>
      <c r="J162" s="161"/>
      <c r="K162" s="161"/>
      <c r="L162" s="161"/>
      <c r="M162" s="161"/>
      <c r="N162" s="160"/>
      <c r="O162" s="160"/>
      <c r="P162" s="160"/>
      <c r="Q162" s="160"/>
      <c r="R162" s="161"/>
      <c r="S162" s="161"/>
      <c r="T162" s="161"/>
      <c r="U162" s="161"/>
      <c r="V162" s="161"/>
      <c r="W162" s="161"/>
      <c r="X162" s="161"/>
      <c r="Y162" s="161"/>
      <c r="Z162" s="151"/>
      <c r="AA162" s="151"/>
      <c r="AB162" s="151"/>
      <c r="AC162" s="151"/>
      <c r="AD162" s="151"/>
      <c r="AE162" s="151"/>
      <c r="AF162" s="151"/>
      <c r="AG162" s="151" t="s">
        <v>253</v>
      </c>
      <c r="AH162" s="151"/>
      <c r="AI162" s="151"/>
      <c r="AJ162" s="151"/>
      <c r="AK162" s="151"/>
      <c r="AL162" s="151"/>
      <c r="AM162" s="151"/>
      <c r="AN162" s="151"/>
      <c r="AO162" s="151"/>
      <c r="AP162" s="151"/>
      <c r="AQ162" s="151"/>
      <c r="AR162" s="151"/>
      <c r="AS162" s="151"/>
      <c r="AT162" s="151"/>
      <c r="AU162" s="151"/>
      <c r="AV162" s="151"/>
      <c r="AW162" s="151"/>
      <c r="AX162" s="151"/>
      <c r="AY162" s="151"/>
      <c r="AZ162" s="151"/>
      <c r="BA162" s="182" t="str">
        <f>C162</f>
        <v>Včetně naložení vybouraných hmot na dopravní prostředek, vodorovné přepravy (počet km dle nabídky zhotovitele stavby), složení a předání vybouraných hmot osobě oprávněné s nakládání s odpady.</v>
      </c>
      <c r="BB162" s="151"/>
      <c r="BC162" s="151"/>
      <c r="BD162" s="151"/>
      <c r="BE162" s="151"/>
      <c r="BF162" s="151"/>
      <c r="BG162" s="151"/>
      <c r="BH162" s="151"/>
    </row>
    <row r="163" spans="1:60" outlineLevel="3" x14ac:dyDescent="0.25">
      <c r="A163" s="158"/>
      <c r="B163" s="159"/>
      <c r="C163" s="257" t="s">
        <v>660</v>
      </c>
      <c r="D163" s="258"/>
      <c r="E163" s="258"/>
      <c r="F163" s="258"/>
      <c r="G163" s="258"/>
      <c r="H163" s="161"/>
      <c r="I163" s="161"/>
      <c r="J163" s="161"/>
      <c r="K163" s="161"/>
      <c r="L163" s="161"/>
      <c r="M163" s="161"/>
      <c r="N163" s="160"/>
      <c r="O163" s="160"/>
      <c r="P163" s="160"/>
      <c r="Q163" s="160"/>
      <c r="R163" s="161"/>
      <c r="S163" s="161"/>
      <c r="T163" s="161"/>
      <c r="U163" s="161"/>
      <c r="V163" s="161"/>
      <c r="W163" s="161"/>
      <c r="X163" s="161"/>
      <c r="Y163" s="161"/>
      <c r="Z163" s="151"/>
      <c r="AA163" s="151"/>
      <c r="AB163" s="151"/>
      <c r="AC163" s="151"/>
      <c r="AD163" s="151"/>
      <c r="AE163" s="151"/>
      <c r="AF163" s="151"/>
      <c r="AG163" s="151" t="s">
        <v>253</v>
      </c>
      <c r="AH163" s="151"/>
      <c r="AI163" s="151"/>
      <c r="AJ163" s="151"/>
      <c r="AK163" s="151"/>
      <c r="AL163" s="151"/>
      <c r="AM163" s="151"/>
      <c r="AN163" s="151"/>
      <c r="AO163" s="151"/>
      <c r="AP163" s="151"/>
      <c r="AQ163" s="151"/>
      <c r="AR163" s="151"/>
      <c r="AS163" s="151"/>
      <c r="AT163" s="151"/>
      <c r="AU163" s="151"/>
      <c r="AV163" s="151"/>
      <c r="AW163" s="151"/>
      <c r="AX163" s="151"/>
      <c r="AY163" s="151"/>
      <c r="AZ163" s="151"/>
      <c r="BA163" s="151"/>
      <c r="BB163" s="151"/>
      <c r="BC163" s="151"/>
      <c r="BD163" s="151"/>
      <c r="BE163" s="151"/>
      <c r="BF163" s="151"/>
      <c r="BG163" s="151"/>
      <c r="BH163" s="151"/>
    </row>
    <row r="164" spans="1:60" outlineLevel="3" x14ac:dyDescent="0.25">
      <c r="A164" s="158"/>
      <c r="B164" s="159"/>
      <c r="C164" s="257" t="s">
        <v>661</v>
      </c>
      <c r="D164" s="258"/>
      <c r="E164" s="258"/>
      <c r="F164" s="258"/>
      <c r="G164" s="258"/>
      <c r="H164" s="161"/>
      <c r="I164" s="161"/>
      <c r="J164" s="161"/>
      <c r="K164" s="161"/>
      <c r="L164" s="161"/>
      <c r="M164" s="161"/>
      <c r="N164" s="160"/>
      <c r="O164" s="160"/>
      <c r="P164" s="160"/>
      <c r="Q164" s="160"/>
      <c r="R164" s="161"/>
      <c r="S164" s="161"/>
      <c r="T164" s="161"/>
      <c r="U164" s="161"/>
      <c r="V164" s="161"/>
      <c r="W164" s="161"/>
      <c r="X164" s="161"/>
      <c r="Y164" s="161"/>
      <c r="Z164" s="151"/>
      <c r="AA164" s="151"/>
      <c r="AB164" s="151"/>
      <c r="AC164" s="151"/>
      <c r="AD164" s="151"/>
      <c r="AE164" s="151"/>
      <c r="AF164" s="151"/>
      <c r="AG164" s="151" t="s">
        <v>253</v>
      </c>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row>
    <row r="165" spans="1:60" outlineLevel="3" x14ac:dyDescent="0.25">
      <c r="A165" s="158"/>
      <c r="B165" s="159"/>
      <c r="C165" s="257" t="s">
        <v>662</v>
      </c>
      <c r="D165" s="258"/>
      <c r="E165" s="258"/>
      <c r="F165" s="258"/>
      <c r="G165" s="258"/>
      <c r="H165" s="161"/>
      <c r="I165" s="161"/>
      <c r="J165" s="161"/>
      <c r="K165" s="161"/>
      <c r="L165" s="161"/>
      <c r="M165" s="161"/>
      <c r="N165" s="160"/>
      <c r="O165" s="160"/>
      <c r="P165" s="160"/>
      <c r="Q165" s="160"/>
      <c r="R165" s="161"/>
      <c r="S165" s="161"/>
      <c r="T165" s="161"/>
      <c r="U165" s="161"/>
      <c r="V165" s="161"/>
      <c r="W165" s="161"/>
      <c r="X165" s="161"/>
      <c r="Y165" s="161"/>
      <c r="Z165" s="151"/>
      <c r="AA165" s="151"/>
      <c r="AB165" s="151"/>
      <c r="AC165" s="151"/>
      <c r="AD165" s="151"/>
      <c r="AE165" s="151"/>
      <c r="AF165" s="151"/>
      <c r="AG165" s="151" t="s">
        <v>253</v>
      </c>
      <c r="AH165" s="151"/>
      <c r="AI165" s="151"/>
      <c r="AJ165" s="151"/>
      <c r="AK165" s="151"/>
      <c r="AL165" s="151"/>
      <c r="AM165" s="151"/>
      <c r="AN165" s="151"/>
      <c r="AO165" s="151"/>
      <c r="AP165" s="151"/>
      <c r="AQ165" s="151"/>
      <c r="AR165" s="151"/>
      <c r="AS165" s="151"/>
      <c r="AT165" s="151"/>
      <c r="AU165" s="151"/>
      <c r="AV165" s="151"/>
      <c r="AW165" s="151"/>
      <c r="AX165" s="151"/>
      <c r="AY165" s="151"/>
      <c r="AZ165" s="151"/>
      <c r="BA165" s="182" t="str">
        <f>C165</f>
        <v>Počet hodin je předpoklad. Pokud shledá uchazeč tento předpoklad za nedostatečný, musí ho zohlednit v jednotkové ceně.</v>
      </c>
      <c r="BB165" s="151"/>
      <c r="BC165" s="151"/>
      <c r="BD165" s="151"/>
      <c r="BE165" s="151"/>
      <c r="BF165" s="151"/>
      <c r="BG165" s="151"/>
      <c r="BH165" s="151"/>
    </row>
    <row r="166" spans="1:60" ht="20.399999999999999" outlineLevel="1" x14ac:dyDescent="0.25">
      <c r="A166" s="183">
        <v>98</v>
      </c>
      <c r="B166" s="184" t="s">
        <v>663</v>
      </c>
      <c r="C166" s="193" t="s">
        <v>664</v>
      </c>
      <c r="D166" s="185" t="s">
        <v>437</v>
      </c>
      <c r="E166" s="186">
        <v>7</v>
      </c>
      <c r="F166" s="187"/>
      <c r="G166" s="188">
        <f>ROUND(E166*F166,2)</f>
        <v>0</v>
      </c>
      <c r="H166" s="187"/>
      <c r="I166" s="188">
        <f>ROUND(E166*H166,2)</f>
        <v>0</v>
      </c>
      <c r="J166" s="187"/>
      <c r="K166" s="188">
        <f>ROUND(E166*J166,2)</f>
        <v>0</v>
      </c>
      <c r="L166" s="188">
        <v>21</v>
      </c>
      <c r="M166" s="188">
        <f>G166*(1+L166/100)</f>
        <v>0</v>
      </c>
      <c r="N166" s="186">
        <v>0</v>
      </c>
      <c r="O166" s="186">
        <f>ROUND(E166*N166,2)</f>
        <v>0</v>
      </c>
      <c r="P166" s="186">
        <v>0</v>
      </c>
      <c r="Q166" s="186">
        <f>ROUND(E166*P166,2)</f>
        <v>0</v>
      </c>
      <c r="R166" s="188"/>
      <c r="S166" s="188" t="s">
        <v>298</v>
      </c>
      <c r="T166" s="189" t="s">
        <v>299</v>
      </c>
      <c r="U166" s="161">
        <v>0</v>
      </c>
      <c r="V166" s="161">
        <f>ROUND(E166*U166,2)</f>
        <v>0</v>
      </c>
      <c r="W166" s="161"/>
      <c r="X166" s="161" t="s">
        <v>238</v>
      </c>
      <c r="Y166" s="161" t="s">
        <v>239</v>
      </c>
      <c r="Z166" s="151"/>
      <c r="AA166" s="151"/>
      <c r="AB166" s="151"/>
      <c r="AC166" s="151"/>
      <c r="AD166" s="151"/>
      <c r="AE166" s="151"/>
      <c r="AF166" s="151"/>
      <c r="AG166" s="151" t="s">
        <v>609</v>
      </c>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row>
    <row r="167" spans="1:60" ht="20.399999999999999" outlineLevel="1" x14ac:dyDescent="0.25">
      <c r="A167" s="183">
        <v>99</v>
      </c>
      <c r="B167" s="184" t="s">
        <v>665</v>
      </c>
      <c r="C167" s="193" t="s">
        <v>666</v>
      </c>
      <c r="D167" s="185" t="s">
        <v>437</v>
      </c>
      <c r="E167" s="186">
        <v>60</v>
      </c>
      <c r="F167" s="187"/>
      <c r="G167" s="188">
        <f>ROUND(E167*F167,2)</f>
        <v>0</v>
      </c>
      <c r="H167" s="187"/>
      <c r="I167" s="188">
        <f>ROUND(E167*H167,2)</f>
        <v>0</v>
      </c>
      <c r="J167" s="187"/>
      <c r="K167" s="188">
        <f>ROUND(E167*J167,2)</f>
        <v>0</v>
      </c>
      <c r="L167" s="188">
        <v>21</v>
      </c>
      <c r="M167" s="188">
        <f>G167*(1+L167/100)</f>
        <v>0</v>
      </c>
      <c r="N167" s="186">
        <v>0</v>
      </c>
      <c r="O167" s="186">
        <f>ROUND(E167*N167,2)</f>
        <v>0</v>
      </c>
      <c r="P167" s="186">
        <v>0</v>
      </c>
      <c r="Q167" s="186">
        <f>ROUND(E167*P167,2)</f>
        <v>0</v>
      </c>
      <c r="R167" s="188"/>
      <c r="S167" s="188" t="s">
        <v>298</v>
      </c>
      <c r="T167" s="189" t="s">
        <v>299</v>
      </c>
      <c r="U167" s="161">
        <v>0</v>
      </c>
      <c r="V167" s="161">
        <f>ROUND(E167*U167,2)</f>
        <v>0</v>
      </c>
      <c r="W167" s="161"/>
      <c r="X167" s="161" t="s">
        <v>238</v>
      </c>
      <c r="Y167" s="161" t="s">
        <v>239</v>
      </c>
      <c r="Z167" s="151"/>
      <c r="AA167" s="151"/>
      <c r="AB167" s="151"/>
      <c r="AC167" s="151"/>
      <c r="AD167" s="151"/>
      <c r="AE167" s="151"/>
      <c r="AF167" s="151"/>
      <c r="AG167" s="151" t="s">
        <v>609</v>
      </c>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row>
    <row r="168" spans="1:60" ht="30.6" outlineLevel="1" x14ac:dyDescent="0.25">
      <c r="A168" s="183">
        <v>100</v>
      </c>
      <c r="B168" s="184" t="s">
        <v>667</v>
      </c>
      <c r="C168" s="193" t="s">
        <v>668</v>
      </c>
      <c r="D168" s="185" t="s">
        <v>669</v>
      </c>
      <c r="E168" s="186">
        <v>100</v>
      </c>
      <c r="F168" s="187"/>
      <c r="G168" s="188">
        <f>ROUND(E168*F168,2)</f>
        <v>0</v>
      </c>
      <c r="H168" s="187"/>
      <c r="I168" s="188">
        <f>ROUND(E168*H168,2)</f>
        <v>0</v>
      </c>
      <c r="J168" s="187"/>
      <c r="K168" s="188">
        <f>ROUND(E168*J168,2)</f>
        <v>0</v>
      </c>
      <c r="L168" s="188">
        <v>21</v>
      </c>
      <c r="M168" s="188">
        <f>G168*(1+L168/100)</f>
        <v>0</v>
      </c>
      <c r="N168" s="186">
        <v>0</v>
      </c>
      <c r="O168" s="186">
        <f>ROUND(E168*N168,2)</f>
        <v>0</v>
      </c>
      <c r="P168" s="186">
        <v>0</v>
      </c>
      <c r="Q168" s="186">
        <f>ROUND(E168*P168,2)</f>
        <v>0</v>
      </c>
      <c r="R168" s="188"/>
      <c r="S168" s="188" t="s">
        <v>298</v>
      </c>
      <c r="T168" s="189" t="s">
        <v>299</v>
      </c>
      <c r="U168" s="161">
        <v>0</v>
      </c>
      <c r="V168" s="161">
        <f>ROUND(E168*U168,2)</f>
        <v>0</v>
      </c>
      <c r="W168" s="161"/>
      <c r="X168" s="161" t="s">
        <v>238</v>
      </c>
      <c r="Y168" s="161" t="s">
        <v>239</v>
      </c>
      <c r="Z168" s="151"/>
      <c r="AA168" s="151"/>
      <c r="AB168" s="151"/>
      <c r="AC168" s="151"/>
      <c r="AD168" s="151"/>
      <c r="AE168" s="151"/>
      <c r="AF168" s="151"/>
      <c r="AG168" s="151" t="s">
        <v>609</v>
      </c>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row>
    <row r="169" spans="1:60" ht="30.6" outlineLevel="1" x14ac:dyDescent="0.25">
      <c r="A169" s="175">
        <v>101</v>
      </c>
      <c r="B169" s="176" t="s">
        <v>670</v>
      </c>
      <c r="C169" s="191" t="s">
        <v>671</v>
      </c>
      <c r="D169" s="177" t="s">
        <v>658</v>
      </c>
      <c r="E169" s="178">
        <v>40</v>
      </c>
      <c r="F169" s="179"/>
      <c r="G169" s="180">
        <f>ROUND(E169*F169,2)</f>
        <v>0</v>
      </c>
      <c r="H169" s="179"/>
      <c r="I169" s="180">
        <f>ROUND(E169*H169,2)</f>
        <v>0</v>
      </c>
      <c r="J169" s="179"/>
      <c r="K169" s="180">
        <f>ROUND(E169*J169,2)</f>
        <v>0</v>
      </c>
      <c r="L169" s="180">
        <v>21</v>
      </c>
      <c r="M169" s="180">
        <f>G169*(1+L169/100)</f>
        <v>0</v>
      </c>
      <c r="N169" s="178">
        <v>0</v>
      </c>
      <c r="O169" s="178">
        <f>ROUND(E169*N169,2)</f>
        <v>0</v>
      </c>
      <c r="P169" s="178">
        <v>0</v>
      </c>
      <c r="Q169" s="178">
        <f>ROUND(E169*P169,2)</f>
        <v>0</v>
      </c>
      <c r="R169" s="180"/>
      <c r="S169" s="180" t="s">
        <v>298</v>
      </c>
      <c r="T169" s="181" t="s">
        <v>299</v>
      </c>
      <c r="U169" s="161">
        <v>0</v>
      </c>
      <c r="V169" s="161">
        <f>ROUND(E169*U169,2)</f>
        <v>0</v>
      </c>
      <c r="W169" s="161"/>
      <c r="X169" s="161" t="s">
        <v>238</v>
      </c>
      <c r="Y169" s="161" t="s">
        <v>239</v>
      </c>
      <c r="Z169" s="151"/>
      <c r="AA169" s="151"/>
      <c r="AB169" s="151"/>
      <c r="AC169" s="151"/>
      <c r="AD169" s="151"/>
      <c r="AE169" s="151"/>
      <c r="AF169" s="151"/>
      <c r="AG169" s="151" t="s">
        <v>609</v>
      </c>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row>
    <row r="170" spans="1:60" outlineLevel="2" x14ac:dyDescent="0.25">
      <c r="A170" s="158"/>
      <c r="B170" s="159"/>
      <c r="C170" s="253" t="s">
        <v>672</v>
      </c>
      <c r="D170" s="254"/>
      <c r="E170" s="254"/>
      <c r="F170" s="254"/>
      <c r="G170" s="254"/>
      <c r="H170" s="161"/>
      <c r="I170" s="161"/>
      <c r="J170" s="161"/>
      <c r="K170" s="161"/>
      <c r="L170" s="161"/>
      <c r="M170" s="161"/>
      <c r="N170" s="160"/>
      <c r="O170" s="160"/>
      <c r="P170" s="160"/>
      <c r="Q170" s="160"/>
      <c r="R170" s="161"/>
      <c r="S170" s="161"/>
      <c r="T170" s="161"/>
      <c r="U170" s="161"/>
      <c r="V170" s="161"/>
      <c r="W170" s="161"/>
      <c r="X170" s="161"/>
      <c r="Y170" s="161"/>
      <c r="Z170" s="151"/>
      <c r="AA170" s="151"/>
      <c r="AB170" s="151"/>
      <c r="AC170" s="151"/>
      <c r="AD170" s="151"/>
      <c r="AE170" s="151"/>
      <c r="AF170" s="151"/>
      <c r="AG170" s="151" t="s">
        <v>253</v>
      </c>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row>
    <row r="171" spans="1:60" outlineLevel="1" x14ac:dyDescent="0.25">
      <c r="A171" s="183">
        <v>102</v>
      </c>
      <c r="B171" s="184" t="s">
        <v>673</v>
      </c>
      <c r="C171" s="193" t="s">
        <v>674</v>
      </c>
      <c r="D171" s="185" t="s">
        <v>634</v>
      </c>
      <c r="E171" s="186">
        <v>1</v>
      </c>
      <c r="F171" s="187"/>
      <c r="G171" s="188">
        <f>ROUND(E171*F171,2)</f>
        <v>0</v>
      </c>
      <c r="H171" s="187"/>
      <c r="I171" s="188">
        <f>ROUND(E171*H171,2)</f>
        <v>0</v>
      </c>
      <c r="J171" s="187"/>
      <c r="K171" s="188">
        <f>ROUND(E171*J171,2)</f>
        <v>0</v>
      </c>
      <c r="L171" s="188">
        <v>21</v>
      </c>
      <c r="M171" s="188">
        <f>G171*(1+L171/100)</f>
        <v>0</v>
      </c>
      <c r="N171" s="186">
        <v>0</v>
      </c>
      <c r="O171" s="186">
        <f>ROUND(E171*N171,2)</f>
        <v>0</v>
      </c>
      <c r="P171" s="186">
        <v>0</v>
      </c>
      <c r="Q171" s="186">
        <f>ROUND(E171*P171,2)</f>
        <v>0</v>
      </c>
      <c r="R171" s="188"/>
      <c r="S171" s="188" t="s">
        <v>298</v>
      </c>
      <c r="T171" s="189" t="s">
        <v>299</v>
      </c>
      <c r="U171" s="161">
        <v>0</v>
      </c>
      <c r="V171" s="161">
        <f>ROUND(E171*U171,2)</f>
        <v>0</v>
      </c>
      <c r="W171" s="161"/>
      <c r="X171" s="161" t="s">
        <v>364</v>
      </c>
      <c r="Y171" s="161" t="s">
        <v>239</v>
      </c>
      <c r="Z171" s="151"/>
      <c r="AA171" s="151"/>
      <c r="AB171" s="151"/>
      <c r="AC171" s="151"/>
      <c r="AD171" s="151"/>
      <c r="AE171" s="151"/>
      <c r="AF171" s="151"/>
      <c r="AG171" s="151" t="s">
        <v>600</v>
      </c>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row>
    <row r="172" spans="1:60" ht="20.399999999999999" outlineLevel="1" x14ac:dyDescent="0.25">
      <c r="A172" s="175">
        <v>103</v>
      </c>
      <c r="B172" s="176" t="s">
        <v>675</v>
      </c>
      <c r="C172" s="191" t="s">
        <v>676</v>
      </c>
      <c r="D172" s="177" t="s">
        <v>256</v>
      </c>
      <c r="E172" s="178">
        <v>2</v>
      </c>
      <c r="F172" s="179"/>
      <c r="G172" s="180">
        <f>ROUND(E172*F172,2)</f>
        <v>0</v>
      </c>
      <c r="H172" s="179"/>
      <c r="I172" s="180">
        <f>ROUND(E172*H172,2)</f>
        <v>0</v>
      </c>
      <c r="J172" s="179"/>
      <c r="K172" s="180">
        <f>ROUND(E172*J172,2)</f>
        <v>0</v>
      </c>
      <c r="L172" s="180">
        <v>21</v>
      </c>
      <c r="M172" s="180">
        <f>G172*(1+L172/100)</f>
        <v>0</v>
      </c>
      <c r="N172" s="178">
        <v>0</v>
      </c>
      <c r="O172" s="178">
        <f>ROUND(E172*N172,2)</f>
        <v>0</v>
      </c>
      <c r="P172" s="178">
        <v>0</v>
      </c>
      <c r="Q172" s="178">
        <f>ROUND(E172*P172,2)</f>
        <v>0</v>
      </c>
      <c r="R172" s="180"/>
      <c r="S172" s="180" t="s">
        <v>298</v>
      </c>
      <c r="T172" s="181" t="s">
        <v>299</v>
      </c>
      <c r="U172" s="161">
        <v>0</v>
      </c>
      <c r="V172" s="161">
        <f>ROUND(E172*U172,2)</f>
        <v>0</v>
      </c>
      <c r="W172" s="161"/>
      <c r="X172" s="161" t="s">
        <v>238</v>
      </c>
      <c r="Y172" s="161" t="s">
        <v>239</v>
      </c>
      <c r="Z172" s="151"/>
      <c r="AA172" s="151"/>
      <c r="AB172" s="151"/>
      <c r="AC172" s="151"/>
      <c r="AD172" s="151"/>
      <c r="AE172" s="151"/>
      <c r="AF172" s="151"/>
      <c r="AG172" s="151" t="s">
        <v>609</v>
      </c>
      <c r="AH172" s="151"/>
      <c r="AI172" s="151"/>
      <c r="AJ172" s="151"/>
      <c r="AK172" s="151"/>
      <c r="AL172" s="151"/>
      <c r="AM172" s="151"/>
      <c r="AN172" s="151"/>
      <c r="AO172" s="151"/>
      <c r="AP172" s="151"/>
      <c r="AQ172" s="151"/>
      <c r="AR172" s="151"/>
      <c r="AS172" s="151"/>
      <c r="AT172" s="151"/>
      <c r="AU172" s="151"/>
      <c r="AV172" s="151"/>
      <c r="AW172" s="151"/>
      <c r="AX172" s="151"/>
      <c r="AY172" s="151"/>
      <c r="AZ172" s="151"/>
      <c r="BA172" s="151"/>
      <c r="BB172" s="151"/>
      <c r="BC172" s="151"/>
      <c r="BD172" s="151"/>
      <c r="BE172" s="151"/>
      <c r="BF172" s="151"/>
      <c r="BG172" s="151"/>
      <c r="BH172" s="151"/>
    </row>
    <row r="173" spans="1:60" x14ac:dyDescent="0.25">
      <c r="A173" s="3"/>
      <c r="B173" s="4"/>
      <c r="C173" s="195"/>
      <c r="D173" s="6"/>
      <c r="E173" s="3"/>
      <c r="F173" s="3"/>
      <c r="G173" s="3"/>
      <c r="H173" s="3"/>
      <c r="I173" s="3"/>
      <c r="J173" s="3"/>
      <c r="K173" s="3"/>
      <c r="L173" s="3"/>
      <c r="M173" s="3"/>
      <c r="N173" s="3"/>
      <c r="O173" s="3"/>
      <c r="P173" s="3"/>
      <c r="Q173" s="3"/>
      <c r="R173" s="3"/>
      <c r="S173" s="3"/>
      <c r="T173" s="3"/>
      <c r="U173" s="3"/>
      <c r="V173" s="3"/>
      <c r="W173" s="3"/>
      <c r="X173" s="3"/>
      <c r="Y173" s="3"/>
      <c r="AE173">
        <v>12</v>
      </c>
      <c r="AF173">
        <v>21</v>
      </c>
      <c r="AG173" t="s">
        <v>217</v>
      </c>
    </row>
    <row r="174" spans="1:60" x14ac:dyDescent="0.25">
      <c r="A174" s="154"/>
      <c r="B174" s="155" t="s">
        <v>29</v>
      </c>
      <c r="C174" s="196"/>
      <c r="D174" s="156"/>
      <c r="E174" s="157"/>
      <c r="F174" s="157"/>
      <c r="G174" s="174">
        <f>G8+G59+G77+G95+G100+G111+G131</f>
        <v>0</v>
      </c>
      <c r="H174" s="3"/>
      <c r="I174" s="3"/>
      <c r="J174" s="3"/>
      <c r="K174" s="3"/>
      <c r="L174" s="3"/>
      <c r="M174" s="3"/>
      <c r="N174" s="3"/>
      <c r="O174" s="3"/>
      <c r="P174" s="3"/>
      <c r="Q174" s="3"/>
      <c r="R174" s="3"/>
      <c r="S174" s="3"/>
      <c r="T174" s="3"/>
      <c r="U174" s="3"/>
      <c r="V174" s="3"/>
      <c r="W174" s="3"/>
      <c r="X174" s="3"/>
      <c r="Y174" s="3"/>
      <c r="AE174">
        <f>SUMIF(L7:L172,AE173,G7:G172)</f>
        <v>0</v>
      </c>
      <c r="AF174">
        <f>SUMIF(L7:L172,AF173,G7:G172)</f>
        <v>0</v>
      </c>
      <c r="AG174" t="s">
        <v>438</v>
      </c>
    </row>
    <row r="175" spans="1:60" x14ac:dyDescent="0.25">
      <c r="C175" s="197"/>
      <c r="D175" s="10"/>
      <c r="AG175" t="s">
        <v>441</v>
      </c>
    </row>
    <row r="176" spans="1:60"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sheetData>
  <sheetProtection formatRows="0"/>
  <mergeCells count="60">
    <mergeCell ref="C17:G17"/>
    <mergeCell ref="A1:G1"/>
    <mergeCell ref="C2:G2"/>
    <mergeCell ref="C3:G3"/>
    <mergeCell ref="C4:G4"/>
    <mergeCell ref="C10:G10"/>
    <mergeCell ref="C11:G11"/>
    <mergeCell ref="C12:G12"/>
    <mergeCell ref="C13:G13"/>
    <mergeCell ref="C14:G14"/>
    <mergeCell ref="C15:G15"/>
    <mergeCell ref="C16:G16"/>
    <mergeCell ref="C42:G42"/>
    <mergeCell ref="C19:G19"/>
    <mergeCell ref="C20:G20"/>
    <mergeCell ref="C21:G21"/>
    <mergeCell ref="C23:G23"/>
    <mergeCell ref="C24:G24"/>
    <mergeCell ref="C26:G26"/>
    <mergeCell ref="C27:G27"/>
    <mergeCell ref="C29:G29"/>
    <mergeCell ref="C38:G38"/>
    <mergeCell ref="C39:G39"/>
    <mergeCell ref="C40:G40"/>
    <mergeCell ref="C104:G104"/>
    <mergeCell ref="C43:G43"/>
    <mergeCell ref="C44:G44"/>
    <mergeCell ref="C61:G61"/>
    <mergeCell ref="C62:G62"/>
    <mergeCell ref="C64:G64"/>
    <mergeCell ref="C65:G65"/>
    <mergeCell ref="C79:G79"/>
    <mergeCell ref="C80:G80"/>
    <mergeCell ref="C81:G81"/>
    <mergeCell ref="C102:G102"/>
    <mergeCell ref="C103:G103"/>
    <mergeCell ref="C140:G140"/>
    <mergeCell ref="C106:G106"/>
    <mergeCell ref="C107:G107"/>
    <mergeCell ref="C109:G109"/>
    <mergeCell ref="C110:G110"/>
    <mergeCell ref="C115:G115"/>
    <mergeCell ref="C118:G118"/>
    <mergeCell ref="C120:G120"/>
    <mergeCell ref="C123:G123"/>
    <mergeCell ref="C126:G126"/>
    <mergeCell ref="C129:G129"/>
    <mergeCell ref="C138:G138"/>
    <mergeCell ref="C170:G170"/>
    <mergeCell ref="C143:G143"/>
    <mergeCell ref="C148:G148"/>
    <mergeCell ref="C156:G156"/>
    <mergeCell ref="C157:G157"/>
    <mergeCell ref="C158:G158"/>
    <mergeCell ref="C159:G159"/>
    <mergeCell ref="C161:G161"/>
    <mergeCell ref="C162:G162"/>
    <mergeCell ref="C163:G163"/>
    <mergeCell ref="C164:G164"/>
    <mergeCell ref="C165:G16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DE875-4A0A-496A-8391-54868F23A10E}">
  <sheetPr>
    <outlinePr summaryBelow="0"/>
  </sheetPr>
  <dimension ref="A1:BH4999"/>
  <sheetViews>
    <sheetView workbookViewId="0">
      <pane ySplit="7" topLeftCell="A43" activePane="bottomLeft" state="frozen"/>
      <selection pane="bottomLeft" activeCell="Z53" sqref="Z53"/>
    </sheetView>
  </sheetViews>
  <sheetFormatPr defaultRowHeight="13.2" outlineLevelRow="3"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59" t="s">
        <v>204</v>
      </c>
      <c r="B1" s="259"/>
      <c r="C1" s="259"/>
      <c r="D1" s="259"/>
      <c r="E1" s="259"/>
      <c r="F1" s="259"/>
      <c r="G1" s="259"/>
      <c r="AG1" t="s">
        <v>205</v>
      </c>
    </row>
    <row r="2" spans="1:60" ht="25.05" customHeight="1" x14ac:dyDescent="0.25">
      <c r="A2" s="50" t="s">
        <v>7</v>
      </c>
      <c r="B2" s="49" t="s">
        <v>43</v>
      </c>
      <c r="C2" s="260" t="s">
        <v>44</v>
      </c>
      <c r="D2" s="261"/>
      <c r="E2" s="261"/>
      <c r="F2" s="261"/>
      <c r="G2" s="262"/>
      <c r="AG2" t="s">
        <v>206</v>
      </c>
    </row>
    <row r="3" spans="1:60" ht="25.05" customHeight="1" x14ac:dyDescent="0.25">
      <c r="A3" s="50" t="s">
        <v>8</v>
      </c>
      <c r="B3" s="49" t="s">
        <v>58</v>
      </c>
      <c r="C3" s="260" t="s">
        <v>59</v>
      </c>
      <c r="D3" s="261"/>
      <c r="E3" s="261"/>
      <c r="F3" s="261"/>
      <c r="G3" s="262"/>
      <c r="AC3" s="125" t="s">
        <v>206</v>
      </c>
      <c r="AG3" t="s">
        <v>207</v>
      </c>
    </row>
    <row r="4" spans="1:60" ht="25.05" customHeight="1" x14ac:dyDescent="0.25">
      <c r="A4" s="144" t="s">
        <v>9</v>
      </c>
      <c r="B4" s="145" t="s">
        <v>64</v>
      </c>
      <c r="C4" s="263" t="s">
        <v>65</v>
      </c>
      <c r="D4" s="264"/>
      <c r="E4" s="264"/>
      <c r="F4" s="264"/>
      <c r="G4" s="265"/>
      <c r="AG4" t="s">
        <v>208</v>
      </c>
    </row>
    <row r="5" spans="1:60" x14ac:dyDescent="0.25">
      <c r="D5" s="10"/>
    </row>
    <row r="6" spans="1:60" ht="39.6" x14ac:dyDescent="0.25">
      <c r="A6" s="147" t="s">
        <v>209</v>
      </c>
      <c r="B6" s="149" t="s">
        <v>210</v>
      </c>
      <c r="C6" s="149" t="s">
        <v>211</v>
      </c>
      <c r="D6" s="148" t="s">
        <v>212</v>
      </c>
      <c r="E6" s="147" t="s">
        <v>213</v>
      </c>
      <c r="F6" s="146" t="s">
        <v>214</v>
      </c>
      <c r="G6" s="147" t="s">
        <v>29</v>
      </c>
      <c r="H6" s="150" t="s">
        <v>30</v>
      </c>
      <c r="I6" s="150" t="s">
        <v>215</v>
      </c>
      <c r="J6" s="150" t="s">
        <v>31</v>
      </c>
      <c r="K6" s="150" t="s">
        <v>216</v>
      </c>
      <c r="L6" s="150" t="s">
        <v>217</v>
      </c>
      <c r="M6" s="150" t="s">
        <v>218</v>
      </c>
      <c r="N6" s="150" t="s">
        <v>219</v>
      </c>
      <c r="O6" s="150" t="s">
        <v>220</v>
      </c>
      <c r="P6" s="150" t="s">
        <v>221</v>
      </c>
      <c r="Q6" s="150" t="s">
        <v>222</v>
      </c>
      <c r="R6" s="150" t="s">
        <v>223</v>
      </c>
      <c r="S6" s="150" t="s">
        <v>224</v>
      </c>
      <c r="T6" s="150" t="s">
        <v>225</v>
      </c>
      <c r="U6" s="150" t="s">
        <v>226</v>
      </c>
      <c r="V6" s="150" t="s">
        <v>227</v>
      </c>
      <c r="W6" s="150" t="s">
        <v>228</v>
      </c>
      <c r="X6" s="150" t="s">
        <v>229</v>
      </c>
      <c r="Y6" s="150" t="s">
        <v>230</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5">
      <c r="A8" s="168" t="s">
        <v>231</v>
      </c>
      <c r="B8" s="169" t="s">
        <v>93</v>
      </c>
      <c r="C8" s="190" t="s">
        <v>95</v>
      </c>
      <c r="D8" s="170"/>
      <c r="E8" s="171"/>
      <c r="F8" s="172"/>
      <c r="G8" s="172">
        <f>SUMIF(AG9:AG91,"&lt;&gt;NOR",G9:G91)</f>
        <v>0</v>
      </c>
      <c r="H8" s="172"/>
      <c r="I8" s="172">
        <f>SUM(I9:I91)</f>
        <v>0</v>
      </c>
      <c r="J8" s="172"/>
      <c r="K8" s="172">
        <f>SUM(K9:K91)</f>
        <v>0</v>
      </c>
      <c r="L8" s="172"/>
      <c r="M8" s="172">
        <f>SUM(M9:M91)</f>
        <v>0</v>
      </c>
      <c r="N8" s="171"/>
      <c r="O8" s="171">
        <f>SUM(O9:O91)</f>
        <v>0</v>
      </c>
      <c r="P8" s="171"/>
      <c r="Q8" s="171">
        <f>SUM(Q9:Q91)</f>
        <v>0</v>
      </c>
      <c r="R8" s="172"/>
      <c r="S8" s="172"/>
      <c r="T8" s="173"/>
      <c r="U8" s="167"/>
      <c r="V8" s="167">
        <f>SUM(V9:V91)</f>
        <v>0</v>
      </c>
      <c r="W8" s="167"/>
      <c r="X8" s="167"/>
      <c r="Y8" s="167"/>
      <c r="AG8" t="s">
        <v>232</v>
      </c>
    </row>
    <row r="9" spans="1:60" ht="30.6" outlineLevel="1" x14ac:dyDescent="0.25">
      <c r="A9" s="183">
        <v>1</v>
      </c>
      <c r="B9" s="184" t="s">
        <v>578</v>
      </c>
      <c r="C9" s="193" t="s">
        <v>682</v>
      </c>
      <c r="D9" s="185" t="s">
        <v>683</v>
      </c>
      <c r="E9" s="186">
        <v>60</v>
      </c>
      <c r="F9" s="187"/>
      <c r="G9" s="188">
        <f>ROUND(E9*F9,2)</f>
        <v>0</v>
      </c>
      <c r="H9" s="187"/>
      <c r="I9" s="188">
        <f>ROUND(E9*H9,2)</f>
        <v>0</v>
      </c>
      <c r="J9" s="187"/>
      <c r="K9" s="188">
        <f>ROUND(E9*J9,2)</f>
        <v>0</v>
      </c>
      <c r="L9" s="188">
        <v>21</v>
      </c>
      <c r="M9" s="188">
        <f>G9*(1+L9/100)</f>
        <v>0</v>
      </c>
      <c r="N9" s="186">
        <v>0</v>
      </c>
      <c r="O9" s="186">
        <f>ROUND(E9*N9,2)</f>
        <v>0</v>
      </c>
      <c r="P9" s="186">
        <v>0</v>
      </c>
      <c r="Q9" s="186">
        <f>ROUND(E9*P9,2)</f>
        <v>0</v>
      </c>
      <c r="R9" s="188"/>
      <c r="S9" s="188" t="s">
        <v>298</v>
      </c>
      <c r="T9" s="189" t="s">
        <v>299</v>
      </c>
      <c r="U9" s="161">
        <v>0</v>
      </c>
      <c r="V9" s="161">
        <f>ROUND(E9*U9,2)</f>
        <v>0</v>
      </c>
      <c r="W9" s="161"/>
      <c r="X9" s="161" t="s">
        <v>238</v>
      </c>
      <c r="Y9" s="161" t="s">
        <v>239</v>
      </c>
      <c r="Z9" s="151"/>
      <c r="AA9" s="151"/>
      <c r="AB9" s="151"/>
      <c r="AC9" s="151"/>
      <c r="AD9" s="151"/>
      <c r="AE9" s="151"/>
      <c r="AF9" s="151"/>
      <c r="AG9" s="151" t="s">
        <v>444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30.6" outlineLevel="1" x14ac:dyDescent="0.25">
      <c r="A10" s="183">
        <v>2</v>
      </c>
      <c r="B10" s="184" t="s">
        <v>117</v>
      </c>
      <c r="C10" s="193" t="s">
        <v>684</v>
      </c>
      <c r="D10" s="185" t="s">
        <v>683</v>
      </c>
      <c r="E10" s="186">
        <v>36</v>
      </c>
      <c r="F10" s="187"/>
      <c r="G10" s="188">
        <f>ROUND(E10*F10,2)</f>
        <v>0</v>
      </c>
      <c r="H10" s="187"/>
      <c r="I10" s="188">
        <f>ROUND(E10*H10,2)</f>
        <v>0</v>
      </c>
      <c r="J10" s="187"/>
      <c r="K10" s="188">
        <f>ROUND(E10*J10,2)</f>
        <v>0</v>
      </c>
      <c r="L10" s="188">
        <v>21</v>
      </c>
      <c r="M10" s="188">
        <f>G10*(1+L10/100)</f>
        <v>0</v>
      </c>
      <c r="N10" s="186">
        <v>0</v>
      </c>
      <c r="O10" s="186">
        <f>ROUND(E10*N10,2)</f>
        <v>0</v>
      </c>
      <c r="P10" s="186">
        <v>0</v>
      </c>
      <c r="Q10" s="186">
        <f>ROUND(E10*P10,2)</f>
        <v>0</v>
      </c>
      <c r="R10" s="188"/>
      <c r="S10" s="188" t="s">
        <v>298</v>
      </c>
      <c r="T10" s="189" t="s">
        <v>299</v>
      </c>
      <c r="U10" s="161">
        <v>0</v>
      </c>
      <c r="V10" s="161">
        <f>ROUND(E10*U10,2)</f>
        <v>0</v>
      </c>
      <c r="W10" s="161"/>
      <c r="X10" s="161" t="s">
        <v>238</v>
      </c>
      <c r="Y10" s="161" t="s">
        <v>239</v>
      </c>
      <c r="Z10" s="151"/>
      <c r="AA10" s="151"/>
      <c r="AB10" s="151"/>
      <c r="AC10" s="151"/>
      <c r="AD10" s="151"/>
      <c r="AE10" s="151"/>
      <c r="AF10" s="151"/>
      <c r="AG10" s="151" t="s">
        <v>444</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30.6" outlineLevel="1" x14ac:dyDescent="0.25">
      <c r="A11" s="175">
        <v>3</v>
      </c>
      <c r="B11" s="176" t="s">
        <v>136</v>
      </c>
      <c r="C11" s="191" t="s">
        <v>685</v>
      </c>
      <c r="D11" s="177" t="s">
        <v>683</v>
      </c>
      <c r="E11" s="178">
        <v>31.2</v>
      </c>
      <c r="F11" s="179"/>
      <c r="G11" s="180">
        <f>ROUND(E11*F11,2)</f>
        <v>0</v>
      </c>
      <c r="H11" s="179"/>
      <c r="I11" s="180">
        <f>ROUND(E11*H11,2)</f>
        <v>0</v>
      </c>
      <c r="J11" s="179"/>
      <c r="K11" s="180">
        <f>ROUND(E11*J11,2)</f>
        <v>0</v>
      </c>
      <c r="L11" s="180">
        <v>21</v>
      </c>
      <c r="M11" s="180">
        <f>G11*(1+L11/100)</f>
        <v>0</v>
      </c>
      <c r="N11" s="178">
        <v>0</v>
      </c>
      <c r="O11" s="178">
        <f>ROUND(E11*N11,2)</f>
        <v>0</v>
      </c>
      <c r="P11" s="178">
        <v>0</v>
      </c>
      <c r="Q11" s="178">
        <f>ROUND(E11*P11,2)</f>
        <v>0</v>
      </c>
      <c r="R11" s="180"/>
      <c r="S11" s="180" t="s">
        <v>298</v>
      </c>
      <c r="T11" s="181" t="s">
        <v>299</v>
      </c>
      <c r="U11" s="161">
        <v>0</v>
      </c>
      <c r="V11" s="161">
        <f>ROUND(E11*U11,2)</f>
        <v>0</v>
      </c>
      <c r="W11" s="161"/>
      <c r="X11" s="161" t="s">
        <v>238</v>
      </c>
      <c r="Y11" s="161" t="s">
        <v>239</v>
      </c>
      <c r="Z11" s="151"/>
      <c r="AA11" s="151"/>
      <c r="AB11" s="151"/>
      <c r="AC11" s="151"/>
      <c r="AD11" s="151"/>
      <c r="AE11" s="151"/>
      <c r="AF11" s="151"/>
      <c r="AG11" s="151" t="s">
        <v>444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2" x14ac:dyDescent="0.25">
      <c r="A12" s="158"/>
      <c r="B12" s="159"/>
      <c r="C12" s="253" t="s">
        <v>686</v>
      </c>
      <c r="D12" s="254"/>
      <c r="E12" s="254"/>
      <c r="F12" s="254"/>
      <c r="G12" s="254"/>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253</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ht="30.6" outlineLevel="1" x14ac:dyDescent="0.25">
      <c r="A13" s="175">
        <v>4</v>
      </c>
      <c r="B13" s="176" t="s">
        <v>148</v>
      </c>
      <c r="C13" s="191" t="s">
        <v>687</v>
      </c>
      <c r="D13" s="177" t="s">
        <v>683</v>
      </c>
      <c r="E13" s="178">
        <v>9</v>
      </c>
      <c r="F13" s="179"/>
      <c r="G13" s="180">
        <f>ROUND(E13*F13,2)</f>
        <v>0</v>
      </c>
      <c r="H13" s="179"/>
      <c r="I13" s="180">
        <f>ROUND(E13*H13,2)</f>
        <v>0</v>
      </c>
      <c r="J13" s="179"/>
      <c r="K13" s="180">
        <f>ROUND(E13*J13,2)</f>
        <v>0</v>
      </c>
      <c r="L13" s="180">
        <v>21</v>
      </c>
      <c r="M13" s="180">
        <f>G13*(1+L13/100)</f>
        <v>0</v>
      </c>
      <c r="N13" s="178">
        <v>0</v>
      </c>
      <c r="O13" s="178">
        <f>ROUND(E13*N13,2)</f>
        <v>0</v>
      </c>
      <c r="P13" s="178">
        <v>0</v>
      </c>
      <c r="Q13" s="178">
        <f>ROUND(E13*P13,2)</f>
        <v>0</v>
      </c>
      <c r="R13" s="180"/>
      <c r="S13" s="180" t="s">
        <v>298</v>
      </c>
      <c r="T13" s="181" t="s">
        <v>299</v>
      </c>
      <c r="U13" s="161">
        <v>0</v>
      </c>
      <c r="V13" s="161">
        <f>ROUND(E13*U13,2)</f>
        <v>0</v>
      </c>
      <c r="W13" s="161"/>
      <c r="X13" s="161" t="s">
        <v>238</v>
      </c>
      <c r="Y13" s="161" t="s">
        <v>239</v>
      </c>
      <c r="Z13" s="151"/>
      <c r="AA13" s="151"/>
      <c r="AB13" s="151"/>
      <c r="AC13" s="151"/>
      <c r="AD13" s="151"/>
      <c r="AE13" s="151"/>
      <c r="AF13" s="151"/>
      <c r="AG13" s="151" t="s">
        <v>444</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2" x14ac:dyDescent="0.25">
      <c r="A14" s="158"/>
      <c r="B14" s="159"/>
      <c r="C14" s="253" t="s">
        <v>686</v>
      </c>
      <c r="D14" s="254"/>
      <c r="E14" s="254"/>
      <c r="F14" s="254"/>
      <c r="G14" s="254"/>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253</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ht="30.6" outlineLevel="1" x14ac:dyDescent="0.25">
      <c r="A15" s="175">
        <v>5</v>
      </c>
      <c r="B15" s="176" t="s">
        <v>584</v>
      </c>
      <c r="C15" s="191" t="s">
        <v>688</v>
      </c>
      <c r="D15" s="177" t="s">
        <v>683</v>
      </c>
      <c r="E15" s="178">
        <v>92</v>
      </c>
      <c r="F15" s="179"/>
      <c r="G15" s="180">
        <f>ROUND(E15*F15,2)</f>
        <v>0</v>
      </c>
      <c r="H15" s="179"/>
      <c r="I15" s="180">
        <f>ROUND(E15*H15,2)</f>
        <v>0</v>
      </c>
      <c r="J15" s="179"/>
      <c r="K15" s="180">
        <f>ROUND(E15*J15,2)</f>
        <v>0</v>
      </c>
      <c r="L15" s="180">
        <v>21</v>
      </c>
      <c r="M15" s="180">
        <f>G15*(1+L15/100)</f>
        <v>0</v>
      </c>
      <c r="N15" s="178">
        <v>0</v>
      </c>
      <c r="O15" s="178">
        <f>ROUND(E15*N15,2)</f>
        <v>0</v>
      </c>
      <c r="P15" s="178">
        <v>0</v>
      </c>
      <c r="Q15" s="178">
        <f>ROUND(E15*P15,2)</f>
        <v>0</v>
      </c>
      <c r="R15" s="180"/>
      <c r="S15" s="180" t="s">
        <v>298</v>
      </c>
      <c r="T15" s="181" t="s">
        <v>299</v>
      </c>
      <c r="U15" s="161">
        <v>0</v>
      </c>
      <c r="V15" s="161">
        <f>ROUND(E15*U15,2)</f>
        <v>0</v>
      </c>
      <c r="W15" s="161"/>
      <c r="X15" s="161" t="s">
        <v>238</v>
      </c>
      <c r="Y15" s="161" t="s">
        <v>239</v>
      </c>
      <c r="Z15" s="151"/>
      <c r="AA15" s="151"/>
      <c r="AB15" s="151"/>
      <c r="AC15" s="151"/>
      <c r="AD15" s="151"/>
      <c r="AE15" s="151"/>
      <c r="AF15" s="151"/>
      <c r="AG15" s="151" t="s">
        <v>444</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2" x14ac:dyDescent="0.25">
      <c r="A16" s="158"/>
      <c r="B16" s="159"/>
      <c r="C16" s="253" t="s">
        <v>686</v>
      </c>
      <c r="D16" s="254"/>
      <c r="E16" s="254"/>
      <c r="F16" s="254"/>
      <c r="G16" s="254"/>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253</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ht="30.6" outlineLevel="1" x14ac:dyDescent="0.25">
      <c r="A17" s="175">
        <v>6</v>
      </c>
      <c r="B17" s="176" t="s">
        <v>587</v>
      </c>
      <c r="C17" s="191" t="s">
        <v>689</v>
      </c>
      <c r="D17" s="177" t="s">
        <v>683</v>
      </c>
      <c r="E17" s="178">
        <v>19</v>
      </c>
      <c r="F17" s="179"/>
      <c r="G17" s="180">
        <f>ROUND(E17*F17,2)</f>
        <v>0</v>
      </c>
      <c r="H17" s="179"/>
      <c r="I17" s="180">
        <f>ROUND(E17*H17,2)</f>
        <v>0</v>
      </c>
      <c r="J17" s="179"/>
      <c r="K17" s="180">
        <f>ROUND(E17*J17,2)</f>
        <v>0</v>
      </c>
      <c r="L17" s="180">
        <v>21</v>
      </c>
      <c r="M17" s="180">
        <f>G17*(1+L17/100)</f>
        <v>0</v>
      </c>
      <c r="N17" s="178">
        <v>0</v>
      </c>
      <c r="O17" s="178">
        <f>ROUND(E17*N17,2)</f>
        <v>0</v>
      </c>
      <c r="P17" s="178">
        <v>0</v>
      </c>
      <c r="Q17" s="178">
        <f>ROUND(E17*P17,2)</f>
        <v>0</v>
      </c>
      <c r="R17" s="180"/>
      <c r="S17" s="180" t="s">
        <v>298</v>
      </c>
      <c r="T17" s="181" t="s">
        <v>299</v>
      </c>
      <c r="U17" s="161">
        <v>0</v>
      </c>
      <c r="V17" s="161">
        <f>ROUND(E17*U17,2)</f>
        <v>0</v>
      </c>
      <c r="W17" s="161"/>
      <c r="X17" s="161" t="s">
        <v>238</v>
      </c>
      <c r="Y17" s="161" t="s">
        <v>239</v>
      </c>
      <c r="Z17" s="151"/>
      <c r="AA17" s="151"/>
      <c r="AB17" s="151"/>
      <c r="AC17" s="151"/>
      <c r="AD17" s="151"/>
      <c r="AE17" s="151"/>
      <c r="AF17" s="151"/>
      <c r="AG17" s="151" t="s">
        <v>444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2" x14ac:dyDescent="0.25">
      <c r="A18" s="158"/>
      <c r="B18" s="159"/>
      <c r="C18" s="253" t="s">
        <v>686</v>
      </c>
      <c r="D18" s="254"/>
      <c r="E18" s="254"/>
      <c r="F18" s="254"/>
      <c r="G18" s="254"/>
      <c r="H18" s="161"/>
      <c r="I18" s="161"/>
      <c r="J18" s="161"/>
      <c r="K18" s="161"/>
      <c r="L18" s="161"/>
      <c r="M18" s="161"/>
      <c r="N18" s="160"/>
      <c r="O18" s="160"/>
      <c r="P18" s="160"/>
      <c r="Q18" s="160"/>
      <c r="R18" s="161"/>
      <c r="S18" s="161"/>
      <c r="T18" s="161"/>
      <c r="U18" s="161"/>
      <c r="V18" s="161"/>
      <c r="W18" s="161"/>
      <c r="X18" s="161"/>
      <c r="Y18" s="161"/>
      <c r="Z18" s="151"/>
      <c r="AA18" s="151"/>
      <c r="AB18" s="151"/>
      <c r="AC18" s="151"/>
      <c r="AD18" s="151"/>
      <c r="AE18" s="151"/>
      <c r="AF18" s="151"/>
      <c r="AG18" s="151" t="s">
        <v>253</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0.399999999999999" outlineLevel="1" x14ac:dyDescent="0.25">
      <c r="A19" s="183">
        <v>7</v>
      </c>
      <c r="B19" s="184" t="s">
        <v>590</v>
      </c>
      <c r="C19" s="193" t="s">
        <v>690</v>
      </c>
      <c r="D19" s="185" t="s">
        <v>683</v>
      </c>
      <c r="E19" s="186">
        <v>28</v>
      </c>
      <c r="F19" s="187"/>
      <c r="G19" s="188">
        <f>ROUND(E19*F19,2)</f>
        <v>0</v>
      </c>
      <c r="H19" s="187"/>
      <c r="I19" s="188">
        <f>ROUND(E19*H19,2)</f>
        <v>0</v>
      </c>
      <c r="J19" s="187"/>
      <c r="K19" s="188">
        <f>ROUND(E19*J19,2)</f>
        <v>0</v>
      </c>
      <c r="L19" s="188">
        <v>21</v>
      </c>
      <c r="M19" s="188">
        <f>G19*(1+L19/100)</f>
        <v>0</v>
      </c>
      <c r="N19" s="186">
        <v>0</v>
      </c>
      <c r="O19" s="186">
        <f>ROUND(E19*N19,2)</f>
        <v>0</v>
      </c>
      <c r="P19" s="186">
        <v>0</v>
      </c>
      <c r="Q19" s="186">
        <f>ROUND(E19*P19,2)</f>
        <v>0</v>
      </c>
      <c r="R19" s="188"/>
      <c r="S19" s="188" t="s">
        <v>298</v>
      </c>
      <c r="T19" s="189" t="s">
        <v>299</v>
      </c>
      <c r="U19" s="161">
        <v>0</v>
      </c>
      <c r="V19" s="161">
        <f>ROUND(E19*U19,2)</f>
        <v>0</v>
      </c>
      <c r="W19" s="161"/>
      <c r="X19" s="161" t="s">
        <v>238</v>
      </c>
      <c r="Y19" s="161" t="s">
        <v>239</v>
      </c>
      <c r="Z19" s="151"/>
      <c r="AA19" s="151"/>
      <c r="AB19" s="151"/>
      <c r="AC19" s="151"/>
      <c r="AD19" s="151"/>
      <c r="AE19" s="151"/>
      <c r="AF19" s="151"/>
      <c r="AG19" s="151" t="s">
        <v>444</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ht="20.399999999999999" outlineLevel="1" x14ac:dyDescent="0.25">
      <c r="A20" s="183">
        <v>8</v>
      </c>
      <c r="B20" s="184" t="s">
        <v>168</v>
      </c>
      <c r="C20" s="193" t="s">
        <v>691</v>
      </c>
      <c r="D20" s="185" t="s">
        <v>437</v>
      </c>
      <c r="E20" s="186">
        <v>29</v>
      </c>
      <c r="F20" s="187"/>
      <c r="G20" s="188">
        <f>ROUND(E20*F20,2)</f>
        <v>0</v>
      </c>
      <c r="H20" s="187"/>
      <c r="I20" s="188">
        <f>ROUND(E20*H20,2)</f>
        <v>0</v>
      </c>
      <c r="J20" s="187"/>
      <c r="K20" s="188">
        <f>ROUND(E20*J20,2)</f>
        <v>0</v>
      </c>
      <c r="L20" s="188">
        <v>21</v>
      </c>
      <c r="M20" s="188">
        <f>G20*(1+L20/100)</f>
        <v>0</v>
      </c>
      <c r="N20" s="186">
        <v>0</v>
      </c>
      <c r="O20" s="186">
        <f>ROUND(E20*N20,2)</f>
        <v>0</v>
      </c>
      <c r="P20" s="186">
        <v>0</v>
      </c>
      <c r="Q20" s="186">
        <f>ROUND(E20*P20,2)</f>
        <v>0</v>
      </c>
      <c r="R20" s="188"/>
      <c r="S20" s="188" t="s">
        <v>298</v>
      </c>
      <c r="T20" s="189" t="s">
        <v>299</v>
      </c>
      <c r="U20" s="161">
        <v>0</v>
      </c>
      <c r="V20" s="161">
        <f>ROUND(E20*U20,2)</f>
        <v>0</v>
      </c>
      <c r="W20" s="161"/>
      <c r="X20" s="161" t="s">
        <v>238</v>
      </c>
      <c r="Y20" s="161" t="s">
        <v>239</v>
      </c>
      <c r="Z20" s="151"/>
      <c r="AA20" s="151"/>
      <c r="AB20" s="151"/>
      <c r="AC20" s="151"/>
      <c r="AD20" s="151"/>
      <c r="AE20" s="151"/>
      <c r="AF20" s="151"/>
      <c r="AG20" s="151" t="s">
        <v>444</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5">
      <c r="A21" s="183">
        <v>9</v>
      </c>
      <c r="B21" s="184" t="s">
        <v>594</v>
      </c>
      <c r="C21" s="193" t="s">
        <v>692</v>
      </c>
      <c r="D21" s="185" t="s">
        <v>437</v>
      </c>
      <c r="E21" s="186">
        <v>1</v>
      </c>
      <c r="F21" s="187"/>
      <c r="G21" s="188">
        <f>ROUND(E21*F21,2)</f>
        <v>0</v>
      </c>
      <c r="H21" s="187"/>
      <c r="I21" s="188">
        <f>ROUND(E21*H21,2)</f>
        <v>0</v>
      </c>
      <c r="J21" s="187"/>
      <c r="K21" s="188">
        <f>ROUND(E21*J21,2)</f>
        <v>0</v>
      </c>
      <c r="L21" s="188">
        <v>21</v>
      </c>
      <c r="M21" s="188">
        <f>G21*(1+L21/100)</f>
        <v>0</v>
      </c>
      <c r="N21" s="186">
        <v>0</v>
      </c>
      <c r="O21" s="186">
        <f>ROUND(E21*N21,2)</f>
        <v>0</v>
      </c>
      <c r="P21" s="186">
        <v>0</v>
      </c>
      <c r="Q21" s="186">
        <f>ROUND(E21*P21,2)</f>
        <v>0</v>
      </c>
      <c r="R21" s="188"/>
      <c r="S21" s="188" t="s">
        <v>298</v>
      </c>
      <c r="T21" s="189" t="s">
        <v>299</v>
      </c>
      <c r="U21" s="161">
        <v>0</v>
      </c>
      <c r="V21" s="161">
        <f>ROUND(E21*U21,2)</f>
        <v>0</v>
      </c>
      <c r="W21" s="161"/>
      <c r="X21" s="161" t="s">
        <v>238</v>
      </c>
      <c r="Y21" s="161" t="s">
        <v>239</v>
      </c>
      <c r="Z21" s="151"/>
      <c r="AA21" s="151"/>
      <c r="AB21" s="151"/>
      <c r="AC21" s="151"/>
      <c r="AD21" s="151"/>
      <c r="AE21" s="151"/>
      <c r="AF21" s="151"/>
      <c r="AG21" s="151" t="s">
        <v>444</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5">
      <c r="A22" s="183">
        <v>10</v>
      </c>
      <c r="B22" s="184" t="s">
        <v>93</v>
      </c>
      <c r="C22" s="193" t="s">
        <v>693</v>
      </c>
      <c r="D22" s="185" t="s">
        <v>437</v>
      </c>
      <c r="E22" s="186">
        <v>3</v>
      </c>
      <c r="F22" s="187"/>
      <c r="G22" s="188">
        <f>ROUND(E22*F22,2)</f>
        <v>0</v>
      </c>
      <c r="H22" s="187"/>
      <c r="I22" s="188">
        <f>ROUND(E22*H22,2)</f>
        <v>0</v>
      </c>
      <c r="J22" s="187"/>
      <c r="K22" s="188">
        <f>ROUND(E22*J22,2)</f>
        <v>0</v>
      </c>
      <c r="L22" s="188">
        <v>21</v>
      </c>
      <c r="M22" s="188">
        <f>G22*(1+L22/100)</f>
        <v>0</v>
      </c>
      <c r="N22" s="186">
        <v>0</v>
      </c>
      <c r="O22" s="186">
        <f>ROUND(E22*N22,2)</f>
        <v>0</v>
      </c>
      <c r="P22" s="186">
        <v>0</v>
      </c>
      <c r="Q22" s="186">
        <f>ROUND(E22*P22,2)</f>
        <v>0</v>
      </c>
      <c r="R22" s="188"/>
      <c r="S22" s="188" t="s">
        <v>298</v>
      </c>
      <c r="T22" s="189" t="s">
        <v>299</v>
      </c>
      <c r="U22" s="161">
        <v>0</v>
      </c>
      <c r="V22" s="161">
        <f>ROUND(E22*U22,2)</f>
        <v>0</v>
      </c>
      <c r="W22" s="161"/>
      <c r="X22" s="161" t="s">
        <v>238</v>
      </c>
      <c r="Y22" s="161" t="s">
        <v>239</v>
      </c>
      <c r="Z22" s="151"/>
      <c r="AA22" s="151"/>
      <c r="AB22" s="151"/>
      <c r="AC22" s="151"/>
      <c r="AD22" s="151"/>
      <c r="AE22" s="151"/>
      <c r="AF22" s="151"/>
      <c r="AG22" s="151" t="s">
        <v>444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ht="30.6" outlineLevel="1" x14ac:dyDescent="0.25">
      <c r="A23" s="175">
        <v>11</v>
      </c>
      <c r="B23" s="176" t="s">
        <v>598</v>
      </c>
      <c r="C23" s="191" t="s">
        <v>694</v>
      </c>
      <c r="D23" s="177" t="s">
        <v>683</v>
      </c>
      <c r="E23" s="178">
        <v>150</v>
      </c>
      <c r="F23" s="179"/>
      <c r="G23" s="180">
        <f>ROUND(E23*F23,2)</f>
        <v>0</v>
      </c>
      <c r="H23" s="179"/>
      <c r="I23" s="180">
        <f>ROUND(E23*H23,2)</f>
        <v>0</v>
      </c>
      <c r="J23" s="179"/>
      <c r="K23" s="180">
        <f>ROUND(E23*J23,2)</f>
        <v>0</v>
      </c>
      <c r="L23" s="180">
        <v>21</v>
      </c>
      <c r="M23" s="180">
        <f>G23*(1+L23/100)</f>
        <v>0</v>
      </c>
      <c r="N23" s="178">
        <v>0</v>
      </c>
      <c r="O23" s="178">
        <f>ROUND(E23*N23,2)</f>
        <v>0</v>
      </c>
      <c r="P23" s="178">
        <v>0</v>
      </c>
      <c r="Q23" s="178">
        <f>ROUND(E23*P23,2)</f>
        <v>0</v>
      </c>
      <c r="R23" s="180"/>
      <c r="S23" s="180" t="s">
        <v>298</v>
      </c>
      <c r="T23" s="181" t="s">
        <v>299</v>
      </c>
      <c r="U23" s="161">
        <v>0</v>
      </c>
      <c r="V23" s="161">
        <f>ROUND(E23*U23,2)</f>
        <v>0</v>
      </c>
      <c r="W23" s="161"/>
      <c r="X23" s="161" t="s">
        <v>238</v>
      </c>
      <c r="Y23" s="161" t="s">
        <v>239</v>
      </c>
      <c r="Z23" s="151"/>
      <c r="AA23" s="151"/>
      <c r="AB23" s="151"/>
      <c r="AC23" s="151"/>
      <c r="AD23" s="151"/>
      <c r="AE23" s="151"/>
      <c r="AF23" s="151"/>
      <c r="AG23" s="151" t="s">
        <v>444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2" x14ac:dyDescent="0.25">
      <c r="A24" s="158"/>
      <c r="B24" s="159"/>
      <c r="C24" s="253" t="s">
        <v>695</v>
      </c>
      <c r="D24" s="254"/>
      <c r="E24" s="254"/>
      <c r="F24" s="254"/>
      <c r="G24" s="254"/>
      <c r="H24" s="161"/>
      <c r="I24" s="161"/>
      <c r="J24" s="161"/>
      <c r="K24" s="161"/>
      <c r="L24" s="161"/>
      <c r="M24" s="161"/>
      <c r="N24" s="160"/>
      <c r="O24" s="160"/>
      <c r="P24" s="160"/>
      <c r="Q24" s="160"/>
      <c r="R24" s="161"/>
      <c r="S24" s="161"/>
      <c r="T24" s="161"/>
      <c r="U24" s="161"/>
      <c r="V24" s="161"/>
      <c r="W24" s="161"/>
      <c r="X24" s="161"/>
      <c r="Y24" s="161"/>
      <c r="Z24" s="151"/>
      <c r="AA24" s="151"/>
      <c r="AB24" s="151"/>
      <c r="AC24" s="151"/>
      <c r="AD24" s="151"/>
      <c r="AE24" s="151"/>
      <c r="AF24" s="151"/>
      <c r="AG24" s="151" t="s">
        <v>253</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ht="20.399999999999999" outlineLevel="1" x14ac:dyDescent="0.25">
      <c r="A25" s="183">
        <v>12</v>
      </c>
      <c r="B25" s="184" t="s">
        <v>601</v>
      </c>
      <c r="C25" s="193" t="s">
        <v>696</v>
      </c>
      <c r="D25" s="185" t="s">
        <v>683</v>
      </c>
      <c r="E25" s="186">
        <v>15</v>
      </c>
      <c r="F25" s="187"/>
      <c r="G25" s="188">
        <f t="shared" ref="G25:G35" si="0">ROUND(E25*F25,2)</f>
        <v>0</v>
      </c>
      <c r="H25" s="187"/>
      <c r="I25" s="188">
        <f t="shared" ref="I25:I35" si="1">ROUND(E25*H25,2)</f>
        <v>0</v>
      </c>
      <c r="J25" s="187"/>
      <c r="K25" s="188">
        <f t="shared" ref="K25:K35" si="2">ROUND(E25*J25,2)</f>
        <v>0</v>
      </c>
      <c r="L25" s="188">
        <v>21</v>
      </c>
      <c r="M25" s="188">
        <f t="shared" ref="M25:M35" si="3">G25*(1+L25/100)</f>
        <v>0</v>
      </c>
      <c r="N25" s="186">
        <v>0</v>
      </c>
      <c r="O25" s="186">
        <f t="shared" ref="O25:O35" si="4">ROUND(E25*N25,2)</f>
        <v>0</v>
      </c>
      <c r="P25" s="186">
        <v>0</v>
      </c>
      <c r="Q25" s="186">
        <f t="shared" ref="Q25:Q35" si="5">ROUND(E25*P25,2)</f>
        <v>0</v>
      </c>
      <c r="R25" s="188"/>
      <c r="S25" s="188" t="s">
        <v>298</v>
      </c>
      <c r="T25" s="189" t="s">
        <v>299</v>
      </c>
      <c r="U25" s="161">
        <v>0</v>
      </c>
      <c r="V25" s="161">
        <f t="shared" ref="V25:V35" si="6">ROUND(E25*U25,2)</f>
        <v>0</v>
      </c>
      <c r="W25" s="161"/>
      <c r="X25" s="161" t="s">
        <v>364</v>
      </c>
      <c r="Y25" s="161" t="s">
        <v>239</v>
      </c>
      <c r="Z25" s="151"/>
      <c r="AA25" s="151"/>
      <c r="AB25" s="151"/>
      <c r="AC25" s="151"/>
      <c r="AD25" s="151"/>
      <c r="AE25" s="151"/>
      <c r="AF25" s="151"/>
      <c r="AG25" s="151" t="s">
        <v>600</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20.399999999999999" outlineLevel="1" x14ac:dyDescent="0.25">
      <c r="A26" s="183">
        <v>13</v>
      </c>
      <c r="B26" s="184" t="s">
        <v>604</v>
      </c>
      <c r="C26" s="193" t="s">
        <v>697</v>
      </c>
      <c r="D26" s="185" t="s">
        <v>437</v>
      </c>
      <c r="E26" s="186">
        <v>19</v>
      </c>
      <c r="F26" s="187"/>
      <c r="G26" s="188">
        <f t="shared" si="0"/>
        <v>0</v>
      </c>
      <c r="H26" s="187"/>
      <c r="I26" s="188">
        <f t="shared" si="1"/>
        <v>0</v>
      </c>
      <c r="J26" s="187"/>
      <c r="K26" s="188">
        <f t="shared" si="2"/>
        <v>0</v>
      </c>
      <c r="L26" s="188">
        <v>21</v>
      </c>
      <c r="M26" s="188">
        <f t="shared" si="3"/>
        <v>0</v>
      </c>
      <c r="N26" s="186">
        <v>0</v>
      </c>
      <c r="O26" s="186">
        <f t="shared" si="4"/>
        <v>0</v>
      </c>
      <c r="P26" s="186">
        <v>0</v>
      </c>
      <c r="Q26" s="186">
        <f t="shared" si="5"/>
        <v>0</v>
      </c>
      <c r="R26" s="188"/>
      <c r="S26" s="188" t="s">
        <v>298</v>
      </c>
      <c r="T26" s="189" t="s">
        <v>299</v>
      </c>
      <c r="U26" s="161">
        <v>0</v>
      </c>
      <c r="V26" s="161">
        <f t="shared" si="6"/>
        <v>0</v>
      </c>
      <c r="W26" s="161"/>
      <c r="X26" s="161" t="s">
        <v>238</v>
      </c>
      <c r="Y26" s="161" t="s">
        <v>239</v>
      </c>
      <c r="Z26" s="151"/>
      <c r="AA26" s="151"/>
      <c r="AB26" s="151"/>
      <c r="AC26" s="151"/>
      <c r="AD26" s="151"/>
      <c r="AE26" s="151"/>
      <c r="AF26" s="151"/>
      <c r="AG26" s="151" t="s">
        <v>444</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ht="20.399999999999999" outlineLevel="1" x14ac:dyDescent="0.25">
      <c r="A27" s="183">
        <v>14</v>
      </c>
      <c r="B27" s="184" t="s">
        <v>606</v>
      </c>
      <c r="C27" s="193" t="s">
        <v>698</v>
      </c>
      <c r="D27" s="185" t="s">
        <v>437</v>
      </c>
      <c r="E27" s="186">
        <v>14</v>
      </c>
      <c r="F27" s="187"/>
      <c r="G27" s="188">
        <f t="shared" si="0"/>
        <v>0</v>
      </c>
      <c r="H27" s="187"/>
      <c r="I27" s="188">
        <f t="shared" si="1"/>
        <v>0</v>
      </c>
      <c r="J27" s="187"/>
      <c r="K27" s="188">
        <f t="shared" si="2"/>
        <v>0</v>
      </c>
      <c r="L27" s="188">
        <v>21</v>
      </c>
      <c r="M27" s="188">
        <f t="shared" si="3"/>
        <v>0</v>
      </c>
      <c r="N27" s="186">
        <v>0</v>
      </c>
      <c r="O27" s="186">
        <f t="shared" si="4"/>
        <v>0</v>
      </c>
      <c r="P27" s="186">
        <v>0</v>
      </c>
      <c r="Q27" s="186">
        <f t="shared" si="5"/>
        <v>0</v>
      </c>
      <c r="R27" s="188"/>
      <c r="S27" s="188" t="s">
        <v>298</v>
      </c>
      <c r="T27" s="189" t="s">
        <v>299</v>
      </c>
      <c r="U27" s="161">
        <v>0</v>
      </c>
      <c r="V27" s="161">
        <f t="shared" si="6"/>
        <v>0</v>
      </c>
      <c r="W27" s="161"/>
      <c r="X27" s="161" t="s">
        <v>238</v>
      </c>
      <c r="Y27" s="161" t="s">
        <v>239</v>
      </c>
      <c r="Z27" s="151"/>
      <c r="AA27" s="151"/>
      <c r="AB27" s="151"/>
      <c r="AC27" s="151"/>
      <c r="AD27" s="151"/>
      <c r="AE27" s="151"/>
      <c r="AF27" s="151"/>
      <c r="AG27" s="151" t="s">
        <v>444</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ht="20.399999999999999" outlineLevel="1" x14ac:dyDescent="0.25">
      <c r="A28" s="183">
        <v>15</v>
      </c>
      <c r="B28" s="184" t="s">
        <v>105</v>
      </c>
      <c r="C28" s="193" t="s">
        <v>699</v>
      </c>
      <c r="D28" s="185" t="s">
        <v>437</v>
      </c>
      <c r="E28" s="186">
        <v>5</v>
      </c>
      <c r="F28" s="187"/>
      <c r="G28" s="188">
        <f t="shared" si="0"/>
        <v>0</v>
      </c>
      <c r="H28" s="187"/>
      <c r="I28" s="188">
        <f t="shared" si="1"/>
        <v>0</v>
      </c>
      <c r="J28" s="187"/>
      <c r="K28" s="188">
        <f t="shared" si="2"/>
        <v>0</v>
      </c>
      <c r="L28" s="188">
        <v>21</v>
      </c>
      <c r="M28" s="188">
        <f t="shared" si="3"/>
        <v>0</v>
      </c>
      <c r="N28" s="186">
        <v>0</v>
      </c>
      <c r="O28" s="186">
        <f t="shared" si="4"/>
        <v>0</v>
      </c>
      <c r="P28" s="186">
        <v>0</v>
      </c>
      <c r="Q28" s="186">
        <f t="shared" si="5"/>
        <v>0</v>
      </c>
      <c r="R28" s="188"/>
      <c r="S28" s="188" t="s">
        <v>298</v>
      </c>
      <c r="T28" s="189" t="s">
        <v>299</v>
      </c>
      <c r="U28" s="161">
        <v>0</v>
      </c>
      <c r="V28" s="161">
        <f t="shared" si="6"/>
        <v>0</v>
      </c>
      <c r="W28" s="161"/>
      <c r="X28" s="161" t="s">
        <v>238</v>
      </c>
      <c r="Y28" s="161" t="s">
        <v>239</v>
      </c>
      <c r="Z28" s="151"/>
      <c r="AA28" s="151"/>
      <c r="AB28" s="151"/>
      <c r="AC28" s="151"/>
      <c r="AD28" s="151"/>
      <c r="AE28" s="151"/>
      <c r="AF28" s="151"/>
      <c r="AG28" s="151" t="s">
        <v>444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ht="20.399999999999999" outlineLevel="1" x14ac:dyDescent="0.25">
      <c r="A29" s="183">
        <v>16</v>
      </c>
      <c r="B29" s="184" t="s">
        <v>610</v>
      </c>
      <c r="C29" s="193" t="s">
        <v>700</v>
      </c>
      <c r="D29" s="185" t="s">
        <v>437</v>
      </c>
      <c r="E29" s="186">
        <v>2</v>
      </c>
      <c r="F29" s="187"/>
      <c r="G29" s="188">
        <f t="shared" si="0"/>
        <v>0</v>
      </c>
      <c r="H29" s="187"/>
      <c r="I29" s="188">
        <f t="shared" si="1"/>
        <v>0</v>
      </c>
      <c r="J29" s="187"/>
      <c r="K29" s="188">
        <f t="shared" si="2"/>
        <v>0</v>
      </c>
      <c r="L29" s="188">
        <v>21</v>
      </c>
      <c r="M29" s="188">
        <f t="shared" si="3"/>
        <v>0</v>
      </c>
      <c r="N29" s="186">
        <v>0</v>
      </c>
      <c r="O29" s="186">
        <f t="shared" si="4"/>
        <v>0</v>
      </c>
      <c r="P29" s="186">
        <v>0</v>
      </c>
      <c r="Q29" s="186">
        <f t="shared" si="5"/>
        <v>0</v>
      </c>
      <c r="R29" s="188"/>
      <c r="S29" s="188" t="s">
        <v>298</v>
      </c>
      <c r="T29" s="189" t="s">
        <v>299</v>
      </c>
      <c r="U29" s="161">
        <v>0</v>
      </c>
      <c r="V29" s="161">
        <f t="shared" si="6"/>
        <v>0</v>
      </c>
      <c r="W29" s="161"/>
      <c r="X29" s="161" t="s">
        <v>238</v>
      </c>
      <c r="Y29" s="161" t="s">
        <v>239</v>
      </c>
      <c r="Z29" s="151"/>
      <c r="AA29" s="151"/>
      <c r="AB29" s="151"/>
      <c r="AC29" s="151"/>
      <c r="AD29" s="151"/>
      <c r="AE29" s="151"/>
      <c r="AF29" s="151"/>
      <c r="AG29" s="151" t="s">
        <v>444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ht="20.399999999999999" outlineLevel="1" x14ac:dyDescent="0.25">
      <c r="A30" s="183">
        <v>17</v>
      </c>
      <c r="B30" s="184" t="s">
        <v>612</v>
      </c>
      <c r="C30" s="193" t="s">
        <v>701</v>
      </c>
      <c r="D30" s="185" t="s">
        <v>437</v>
      </c>
      <c r="E30" s="186">
        <v>2</v>
      </c>
      <c r="F30" s="187"/>
      <c r="G30" s="188">
        <f t="shared" si="0"/>
        <v>0</v>
      </c>
      <c r="H30" s="187"/>
      <c r="I30" s="188">
        <f t="shared" si="1"/>
        <v>0</v>
      </c>
      <c r="J30" s="187"/>
      <c r="K30" s="188">
        <f t="shared" si="2"/>
        <v>0</v>
      </c>
      <c r="L30" s="188">
        <v>21</v>
      </c>
      <c r="M30" s="188">
        <f t="shared" si="3"/>
        <v>0</v>
      </c>
      <c r="N30" s="186">
        <v>0</v>
      </c>
      <c r="O30" s="186">
        <f t="shared" si="4"/>
        <v>0</v>
      </c>
      <c r="P30" s="186">
        <v>0</v>
      </c>
      <c r="Q30" s="186">
        <f t="shared" si="5"/>
        <v>0</v>
      </c>
      <c r="R30" s="188"/>
      <c r="S30" s="188" t="s">
        <v>298</v>
      </c>
      <c r="T30" s="189" t="s">
        <v>299</v>
      </c>
      <c r="U30" s="161">
        <v>0</v>
      </c>
      <c r="V30" s="161">
        <f t="shared" si="6"/>
        <v>0</v>
      </c>
      <c r="W30" s="161"/>
      <c r="X30" s="161" t="s">
        <v>238</v>
      </c>
      <c r="Y30" s="161" t="s">
        <v>239</v>
      </c>
      <c r="Z30" s="151"/>
      <c r="AA30" s="151"/>
      <c r="AB30" s="151"/>
      <c r="AC30" s="151"/>
      <c r="AD30" s="151"/>
      <c r="AE30" s="151"/>
      <c r="AF30" s="151"/>
      <c r="AG30" s="151" t="s">
        <v>444</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ht="20.399999999999999" outlineLevel="1" x14ac:dyDescent="0.25">
      <c r="A31" s="183">
        <v>18</v>
      </c>
      <c r="B31" s="184" t="s">
        <v>614</v>
      </c>
      <c r="C31" s="193" t="s">
        <v>702</v>
      </c>
      <c r="D31" s="185" t="s">
        <v>437</v>
      </c>
      <c r="E31" s="186">
        <v>6</v>
      </c>
      <c r="F31" s="187"/>
      <c r="G31" s="188">
        <f t="shared" si="0"/>
        <v>0</v>
      </c>
      <c r="H31" s="187"/>
      <c r="I31" s="188">
        <f t="shared" si="1"/>
        <v>0</v>
      </c>
      <c r="J31" s="187"/>
      <c r="K31" s="188">
        <f t="shared" si="2"/>
        <v>0</v>
      </c>
      <c r="L31" s="188">
        <v>21</v>
      </c>
      <c r="M31" s="188">
        <f t="shared" si="3"/>
        <v>0</v>
      </c>
      <c r="N31" s="186">
        <v>0</v>
      </c>
      <c r="O31" s="186">
        <f t="shared" si="4"/>
        <v>0</v>
      </c>
      <c r="P31" s="186">
        <v>0</v>
      </c>
      <c r="Q31" s="186">
        <f t="shared" si="5"/>
        <v>0</v>
      </c>
      <c r="R31" s="188"/>
      <c r="S31" s="188" t="s">
        <v>298</v>
      </c>
      <c r="T31" s="189" t="s">
        <v>299</v>
      </c>
      <c r="U31" s="161">
        <v>0</v>
      </c>
      <c r="V31" s="161">
        <f t="shared" si="6"/>
        <v>0</v>
      </c>
      <c r="W31" s="161"/>
      <c r="X31" s="161" t="s">
        <v>238</v>
      </c>
      <c r="Y31" s="161" t="s">
        <v>239</v>
      </c>
      <c r="Z31" s="151"/>
      <c r="AA31" s="151"/>
      <c r="AB31" s="151"/>
      <c r="AC31" s="151"/>
      <c r="AD31" s="151"/>
      <c r="AE31" s="151"/>
      <c r="AF31" s="151"/>
      <c r="AG31" s="151" t="s">
        <v>444</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ht="30.6" outlineLevel="1" x14ac:dyDescent="0.25">
      <c r="A32" s="183">
        <v>19</v>
      </c>
      <c r="B32" s="184" t="s">
        <v>616</v>
      </c>
      <c r="C32" s="193" t="s">
        <v>703</v>
      </c>
      <c r="D32" s="185" t="s">
        <v>437</v>
      </c>
      <c r="E32" s="186">
        <v>2</v>
      </c>
      <c r="F32" s="187"/>
      <c r="G32" s="188">
        <f t="shared" si="0"/>
        <v>0</v>
      </c>
      <c r="H32" s="187"/>
      <c r="I32" s="188">
        <f t="shared" si="1"/>
        <v>0</v>
      </c>
      <c r="J32" s="187"/>
      <c r="K32" s="188">
        <f t="shared" si="2"/>
        <v>0</v>
      </c>
      <c r="L32" s="188">
        <v>21</v>
      </c>
      <c r="M32" s="188">
        <f t="shared" si="3"/>
        <v>0</v>
      </c>
      <c r="N32" s="186">
        <v>0</v>
      </c>
      <c r="O32" s="186">
        <f t="shared" si="4"/>
        <v>0</v>
      </c>
      <c r="P32" s="186">
        <v>0</v>
      </c>
      <c r="Q32" s="186">
        <f t="shared" si="5"/>
        <v>0</v>
      </c>
      <c r="R32" s="188"/>
      <c r="S32" s="188" t="s">
        <v>298</v>
      </c>
      <c r="T32" s="189" t="s">
        <v>299</v>
      </c>
      <c r="U32" s="161">
        <v>0</v>
      </c>
      <c r="V32" s="161">
        <f t="shared" si="6"/>
        <v>0</v>
      </c>
      <c r="W32" s="161"/>
      <c r="X32" s="161" t="s">
        <v>238</v>
      </c>
      <c r="Y32" s="161" t="s">
        <v>239</v>
      </c>
      <c r="Z32" s="151"/>
      <c r="AA32" s="151"/>
      <c r="AB32" s="151"/>
      <c r="AC32" s="151"/>
      <c r="AD32" s="151"/>
      <c r="AE32" s="151"/>
      <c r="AF32" s="151"/>
      <c r="AG32" s="151" t="s">
        <v>444</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ht="20.399999999999999" outlineLevel="1" x14ac:dyDescent="0.25">
      <c r="A33" s="183">
        <v>20</v>
      </c>
      <c r="B33" s="184" t="s">
        <v>119</v>
      </c>
      <c r="C33" s="193" t="s">
        <v>704</v>
      </c>
      <c r="D33" s="185" t="s">
        <v>437</v>
      </c>
      <c r="E33" s="186">
        <v>20</v>
      </c>
      <c r="F33" s="187"/>
      <c r="G33" s="188">
        <f t="shared" si="0"/>
        <v>0</v>
      </c>
      <c r="H33" s="187"/>
      <c r="I33" s="188">
        <f t="shared" si="1"/>
        <v>0</v>
      </c>
      <c r="J33" s="187"/>
      <c r="K33" s="188">
        <f t="shared" si="2"/>
        <v>0</v>
      </c>
      <c r="L33" s="188">
        <v>21</v>
      </c>
      <c r="M33" s="188">
        <f t="shared" si="3"/>
        <v>0</v>
      </c>
      <c r="N33" s="186">
        <v>0</v>
      </c>
      <c r="O33" s="186">
        <f t="shared" si="4"/>
        <v>0</v>
      </c>
      <c r="P33" s="186">
        <v>0</v>
      </c>
      <c r="Q33" s="186">
        <f t="shared" si="5"/>
        <v>0</v>
      </c>
      <c r="R33" s="188"/>
      <c r="S33" s="188" t="s">
        <v>298</v>
      </c>
      <c r="T33" s="189" t="s">
        <v>299</v>
      </c>
      <c r="U33" s="161">
        <v>0</v>
      </c>
      <c r="V33" s="161">
        <f t="shared" si="6"/>
        <v>0</v>
      </c>
      <c r="W33" s="161"/>
      <c r="X33" s="161" t="s">
        <v>238</v>
      </c>
      <c r="Y33" s="161" t="s">
        <v>239</v>
      </c>
      <c r="Z33" s="151"/>
      <c r="AA33" s="151"/>
      <c r="AB33" s="151"/>
      <c r="AC33" s="151"/>
      <c r="AD33" s="151"/>
      <c r="AE33" s="151"/>
      <c r="AF33" s="151"/>
      <c r="AG33" s="151" t="s">
        <v>444</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83">
        <v>21</v>
      </c>
      <c r="B34" s="184" t="s">
        <v>619</v>
      </c>
      <c r="C34" s="193" t="s">
        <v>705</v>
      </c>
      <c r="D34" s="185" t="s">
        <v>437</v>
      </c>
      <c r="E34" s="186">
        <v>4</v>
      </c>
      <c r="F34" s="187"/>
      <c r="G34" s="188">
        <f t="shared" si="0"/>
        <v>0</v>
      </c>
      <c r="H34" s="187"/>
      <c r="I34" s="188">
        <f t="shared" si="1"/>
        <v>0</v>
      </c>
      <c r="J34" s="187"/>
      <c r="K34" s="188">
        <f t="shared" si="2"/>
        <v>0</v>
      </c>
      <c r="L34" s="188">
        <v>21</v>
      </c>
      <c r="M34" s="188">
        <f t="shared" si="3"/>
        <v>0</v>
      </c>
      <c r="N34" s="186">
        <v>0</v>
      </c>
      <c r="O34" s="186">
        <f t="shared" si="4"/>
        <v>0</v>
      </c>
      <c r="P34" s="186">
        <v>0</v>
      </c>
      <c r="Q34" s="186">
        <f t="shared" si="5"/>
        <v>0</v>
      </c>
      <c r="R34" s="188"/>
      <c r="S34" s="188" t="s">
        <v>298</v>
      </c>
      <c r="T34" s="189" t="s">
        <v>299</v>
      </c>
      <c r="U34" s="161">
        <v>0</v>
      </c>
      <c r="V34" s="161">
        <f t="shared" si="6"/>
        <v>0</v>
      </c>
      <c r="W34" s="161"/>
      <c r="X34" s="161" t="s">
        <v>238</v>
      </c>
      <c r="Y34" s="161" t="s">
        <v>239</v>
      </c>
      <c r="Z34" s="151"/>
      <c r="AA34" s="151"/>
      <c r="AB34" s="151"/>
      <c r="AC34" s="151"/>
      <c r="AD34" s="151"/>
      <c r="AE34" s="151"/>
      <c r="AF34" s="151"/>
      <c r="AG34" s="151" t="s">
        <v>444</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30.6" outlineLevel="1" x14ac:dyDescent="0.25">
      <c r="A35" s="175">
        <v>22</v>
      </c>
      <c r="B35" s="176" t="s">
        <v>622</v>
      </c>
      <c r="C35" s="191" t="s">
        <v>706</v>
      </c>
      <c r="D35" s="177" t="s">
        <v>437</v>
      </c>
      <c r="E35" s="178">
        <v>6</v>
      </c>
      <c r="F35" s="179"/>
      <c r="G35" s="180">
        <f t="shared" si="0"/>
        <v>0</v>
      </c>
      <c r="H35" s="179"/>
      <c r="I35" s="180">
        <f t="shared" si="1"/>
        <v>0</v>
      </c>
      <c r="J35" s="179"/>
      <c r="K35" s="180">
        <f t="shared" si="2"/>
        <v>0</v>
      </c>
      <c r="L35" s="180">
        <v>21</v>
      </c>
      <c r="M35" s="180">
        <f t="shared" si="3"/>
        <v>0</v>
      </c>
      <c r="N35" s="178">
        <v>0</v>
      </c>
      <c r="O35" s="178">
        <f t="shared" si="4"/>
        <v>0</v>
      </c>
      <c r="P35" s="178">
        <v>0</v>
      </c>
      <c r="Q35" s="178">
        <f t="shared" si="5"/>
        <v>0</v>
      </c>
      <c r="R35" s="180"/>
      <c r="S35" s="180" t="s">
        <v>298</v>
      </c>
      <c r="T35" s="181" t="s">
        <v>299</v>
      </c>
      <c r="U35" s="161">
        <v>0</v>
      </c>
      <c r="V35" s="161">
        <f t="shared" si="6"/>
        <v>0</v>
      </c>
      <c r="W35" s="161"/>
      <c r="X35" s="161" t="s">
        <v>364</v>
      </c>
      <c r="Y35" s="161" t="s">
        <v>239</v>
      </c>
      <c r="Z35" s="151"/>
      <c r="AA35" s="151"/>
      <c r="AB35" s="151"/>
      <c r="AC35" s="151"/>
      <c r="AD35" s="151"/>
      <c r="AE35" s="151"/>
      <c r="AF35" s="151"/>
      <c r="AG35" s="151" t="s">
        <v>600</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2" x14ac:dyDescent="0.25">
      <c r="A36" s="158"/>
      <c r="B36" s="159"/>
      <c r="C36" s="253" t="s">
        <v>707</v>
      </c>
      <c r="D36" s="254"/>
      <c r="E36" s="254"/>
      <c r="F36" s="254"/>
      <c r="G36" s="254"/>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253</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0.399999999999999" outlineLevel="1" x14ac:dyDescent="0.25">
      <c r="A37" s="183">
        <v>23</v>
      </c>
      <c r="B37" s="184" t="s">
        <v>624</v>
      </c>
      <c r="C37" s="193" t="s">
        <v>708</v>
      </c>
      <c r="D37" s="185" t="s">
        <v>437</v>
      </c>
      <c r="E37" s="186">
        <v>3</v>
      </c>
      <c r="F37" s="187"/>
      <c r="G37" s="188">
        <f t="shared" ref="G37:G43" si="7">ROUND(E37*F37,2)</f>
        <v>0</v>
      </c>
      <c r="H37" s="187"/>
      <c r="I37" s="188">
        <f t="shared" ref="I37:I43" si="8">ROUND(E37*H37,2)</f>
        <v>0</v>
      </c>
      <c r="J37" s="187"/>
      <c r="K37" s="188">
        <f t="shared" ref="K37:K43" si="9">ROUND(E37*J37,2)</f>
        <v>0</v>
      </c>
      <c r="L37" s="188">
        <v>21</v>
      </c>
      <c r="M37" s="188">
        <f t="shared" ref="M37:M43" si="10">G37*(1+L37/100)</f>
        <v>0</v>
      </c>
      <c r="N37" s="186">
        <v>0</v>
      </c>
      <c r="O37" s="186">
        <f t="shared" ref="O37:O43" si="11">ROUND(E37*N37,2)</f>
        <v>0</v>
      </c>
      <c r="P37" s="186">
        <v>0</v>
      </c>
      <c r="Q37" s="186">
        <f t="shared" ref="Q37:Q43" si="12">ROUND(E37*P37,2)</f>
        <v>0</v>
      </c>
      <c r="R37" s="188"/>
      <c r="S37" s="188" t="s">
        <v>298</v>
      </c>
      <c r="T37" s="189" t="s">
        <v>299</v>
      </c>
      <c r="U37" s="161">
        <v>0</v>
      </c>
      <c r="V37" s="161">
        <f t="shared" ref="V37:V43" si="13">ROUND(E37*U37,2)</f>
        <v>0</v>
      </c>
      <c r="W37" s="161"/>
      <c r="X37" s="161" t="s">
        <v>364</v>
      </c>
      <c r="Y37" s="161" t="s">
        <v>239</v>
      </c>
      <c r="Z37" s="151"/>
      <c r="AA37" s="151"/>
      <c r="AB37" s="151"/>
      <c r="AC37" s="151"/>
      <c r="AD37" s="151"/>
      <c r="AE37" s="151"/>
      <c r="AF37" s="151"/>
      <c r="AG37" s="151" t="s">
        <v>600</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ht="20.399999999999999" outlineLevel="1" x14ac:dyDescent="0.25">
      <c r="A38" s="183">
        <v>24</v>
      </c>
      <c r="B38" s="184" t="s">
        <v>627</v>
      </c>
      <c r="C38" s="193" t="s">
        <v>709</v>
      </c>
      <c r="D38" s="185" t="s">
        <v>437</v>
      </c>
      <c r="E38" s="186">
        <v>16</v>
      </c>
      <c r="F38" s="187"/>
      <c r="G38" s="188">
        <f t="shared" si="7"/>
        <v>0</v>
      </c>
      <c r="H38" s="187"/>
      <c r="I38" s="188">
        <f t="shared" si="8"/>
        <v>0</v>
      </c>
      <c r="J38" s="187"/>
      <c r="K38" s="188">
        <f t="shared" si="9"/>
        <v>0</v>
      </c>
      <c r="L38" s="188">
        <v>21</v>
      </c>
      <c r="M38" s="188">
        <f t="shared" si="10"/>
        <v>0</v>
      </c>
      <c r="N38" s="186">
        <v>0</v>
      </c>
      <c r="O38" s="186">
        <f t="shared" si="11"/>
        <v>0</v>
      </c>
      <c r="P38" s="186">
        <v>0</v>
      </c>
      <c r="Q38" s="186">
        <f t="shared" si="12"/>
        <v>0</v>
      </c>
      <c r="R38" s="188"/>
      <c r="S38" s="188" t="s">
        <v>298</v>
      </c>
      <c r="T38" s="189" t="s">
        <v>299</v>
      </c>
      <c r="U38" s="161">
        <v>0</v>
      </c>
      <c r="V38" s="161">
        <f t="shared" si="13"/>
        <v>0</v>
      </c>
      <c r="W38" s="161"/>
      <c r="X38" s="161" t="s">
        <v>364</v>
      </c>
      <c r="Y38" s="161" t="s">
        <v>239</v>
      </c>
      <c r="Z38" s="151"/>
      <c r="AA38" s="151"/>
      <c r="AB38" s="151"/>
      <c r="AC38" s="151"/>
      <c r="AD38" s="151"/>
      <c r="AE38" s="151"/>
      <c r="AF38" s="151"/>
      <c r="AG38" s="151" t="s">
        <v>600</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ht="20.399999999999999" outlineLevel="1" x14ac:dyDescent="0.25">
      <c r="A39" s="183">
        <v>25</v>
      </c>
      <c r="B39" s="184" t="s">
        <v>132</v>
      </c>
      <c r="C39" s="193" t="s">
        <v>710</v>
      </c>
      <c r="D39" s="185" t="s">
        <v>437</v>
      </c>
      <c r="E39" s="186">
        <v>2</v>
      </c>
      <c r="F39" s="187"/>
      <c r="G39" s="188">
        <f t="shared" si="7"/>
        <v>0</v>
      </c>
      <c r="H39" s="187"/>
      <c r="I39" s="188">
        <f t="shared" si="8"/>
        <v>0</v>
      </c>
      <c r="J39" s="187"/>
      <c r="K39" s="188">
        <f t="shared" si="9"/>
        <v>0</v>
      </c>
      <c r="L39" s="188">
        <v>21</v>
      </c>
      <c r="M39" s="188">
        <f t="shared" si="10"/>
        <v>0</v>
      </c>
      <c r="N39" s="186">
        <v>0</v>
      </c>
      <c r="O39" s="186">
        <f t="shared" si="11"/>
        <v>0</v>
      </c>
      <c r="P39" s="186">
        <v>0</v>
      </c>
      <c r="Q39" s="186">
        <f t="shared" si="12"/>
        <v>0</v>
      </c>
      <c r="R39" s="188"/>
      <c r="S39" s="188" t="s">
        <v>298</v>
      </c>
      <c r="T39" s="189" t="s">
        <v>299</v>
      </c>
      <c r="U39" s="161">
        <v>0</v>
      </c>
      <c r="V39" s="161">
        <f t="shared" si="13"/>
        <v>0</v>
      </c>
      <c r="W39" s="161"/>
      <c r="X39" s="161" t="s">
        <v>238</v>
      </c>
      <c r="Y39" s="161" t="s">
        <v>239</v>
      </c>
      <c r="Z39" s="151"/>
      <c r="AA39" s="151"/>
      <c r="AB39" s="151"/>
      <c r="AC39" s="151"/>
      <c r="AD39" s="151"/>
      <c r="AE39" s="151"/>
      <c r="AF39" s="151"/>
      <c r="AG39" s="151" t="s">
        <v>444</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ht="20.399999999999999" outlineLevel="1" x14ac:dyDescent="0.25">
      <c r="A40" s="183">
        <v>26</v>
      </c>
      <c r="B40" s="184" t="s">
        <v>630</v>
      </c>
      <c r="C40" s="193" t="s">
        <v>711</v>
      </c>
      <c r="D40" s="185" t="s">
        <v>437</v>
      </c>
      <c r="E40" s="186">
        <v>2</v>
      </c>
      <c r="F40" s="187"/>
      <c r="G40" s="188">
        <f t="shared" si="7"/>
        <v>0</v>
      </c>
      <c r="H40" s="187"/>
      <c r="I40" s="188">
        <f t="shared" si="8"/>
        <v>0</v>
      </c>
      <c r="J40" s="187"/>
      <c r="K40" s="188">
        <f t="shared" si="9"/>
        <v>0</v>
      </c>
      <c r="L40" s="188">
        <v>21</v>
      </c>
      <c r="M40" s="188">
        <f t="shared" si="10"/>
        <v>0</v>
      </c>
      <c r="N40" s="186">
        <v>0</v>
      </c>
      <c r="O40" s="186">
        <f t="shared" si="11"/>
        <v>0</v>
      </c>
      <c r="P40" s="186">
        <v>0</v>
      </c>
      <c r="Q40" s="186">
        <f t="shared" si="12"/>
        <v>0</v>
      </c>
      <c r="R40" s="188"/>
      <c r="S40" s="188" t="s">
        <v>298</v>
      </c>
      <c r="T40" s="189" t="s">
        <v>299</v>
      </c>
      <c r="U40" s="161">
        <v>0</v>
      </c>
      <c r="V40" s="161">
        <f t="shared" si="13"/>
        <v>0</v>
      </c>
      <c r="W40" s="161"/>
      <c r="X40" s="161" t="s">
        <v>238</v>
      </c>
      <c r="Y40" s="161" t="s">
        <v>239</v>
      </c>
      <c r="Z40" s="151"/>
      <c r="AA40" s="151"/>
      <c r="AB40" s="151"/>
      <c r="AC40" s="151"/>
      <c r="AD40" s="151"/>
      <c r="AE40" s="151"/>
      <c r="AF40" s="151"/>
      <c r="AG40" s="151" t="s">
        <v>444</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ht="20.399999999999999" outlineLevel="1" x14ac:dyDescent="0.25">
      <c r="A41" s="183">
        <v>28</v>
      </c>
      <c r="B41" s="184" t="s">
        <v>636</v>
      </c>
      <c r="C41" s="193" t="s">
        <v>712</v>
      </c>
      <c r="D41" s="185" t="s">
        <v>437</v>
      </c>
      <c r="E41" s="186">
        <v>15</v>
      </c>
      <c r="F41" s="187"/>
      <c r="G41" s="188">
        <f t="shared" si="7"/>
        <v>0</v>
      </c>
      <c r="H41" s="187"/>
      <c r="I41" s="188">
        <f t="shared" si="8"/>
        <v>0</v>
      </c>
      <c r="J41" s="187"/>
      <c r="K41" s="188">
        <f t="shared" si="9"/>
        <v>0</v>
      </c>
      <c r="L41" s="188">
        <v>21</v>
      </c>
      <c r="M41" s="188">
        <f t="shared" si="10"/>
        <v>0</v>
      </c>
      <c r="N41" s="186">
        <v>0</v>
      </c>
      <c r="O41" s="186">
        <f t="shared" si="11"/>
        <v>0</v>
      </c>
      <c r="P41" s="186">
        <v>0</v>
      </c>
      <c r="Q41" s="186">
        <f t="shared" si="12"/>
        <v>0</v>
      </c>
      <c r="R41" s="188"/>
      <c r="S41" s="188" t="s">
        <v>298</v>
      </c>
      <c r="T41" s="189" t="s">
        <v>299</v>
      </c>
      <c r="U41" s="161">
        <v>0</v>
      </c>
      <c r="V41" s="161">
        <f t="shared" si="13"/>
        <v>0</v>
      </c>
      <c r="W41" s="161"/>
      <c r="X41" s="161" t="s">
        <v>238</v>
      </c>
      <c r="Y41" s="161" t="s">
        <v>239</v>
      </c>
      <c r="Z41" s="151"/>
      <c r="AA41" s="151"/>
      <c r="AB41" s="151"/>
      <c r="AC41" s="151"/>
      <c r="AD41" s="151"/>
      <c r="AE41" s="151"/>
      <c r="AF41" s="151"/>
      <c r="AG41" s="151" t="s">
        <v>444</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0.399999999999999" outlineLevel="1" x14ac:dyDescent="0.25">
      <c r="A42" s="183">
        <v>29</v>
      </c>
      <c r="B42" s="184" t="s">
        <v>640</v>
      </c>
      <c r="C42" s="193" t="s">
        <v>713</v>
      </c>
      <c r="D42" s="185" t="s">
        <v>437</v>
      </c>
      <c r="E42" s="186">
        <v>15</v>
      </c>
      <c r="F42" s="187"/>
      <c r="G42" s="188">
        <f t="shared" si="7"/>
        <v>0</v>
      </c>
      <c r="H42" s="187"/>
      <c r="I42" s="188">
        <f t="shared" si="8"/>
        <v>0</v>
      </c>
      <c r="J42" s="187"/>
      <c r="K42" s="188">
        <f t="shared" si="9"/>
        <v>0</v>
      </c>
      <c r="L42" s="188">
        <v>21</v>
      </c>
      <c r="M42" s="188">
        <f t="shared" si="10"/>
        <v>0</v>
      </c>
      <c r="N42" s="186">
        <v>0</v>
      </c>
      <c r="O42" s="186">
        <f t="shared" si="11"/>
        <v>0</v>
      </c>
      <c r="P42" s="186">
        <v>0</v>
      </c>
      <c r="Q42" s="186">
        <f t="shared" si="12"/>
        <v>0</v>
      </c>
      <c r="R42" s="188"/>
      <c r="S42" s="188" t="s">
        <v>298</v>
      </c>
      <c r="T42" s="189" t="s">
        <v>299</v>
      </c>
      <c r="U42" s="161">
        <v>0</v>
      </c>
      <c r="V42" s="161">
        <f t="shared" si="13"/>
        <v>0</v>
      </c>
      <c r="W42" s="161"/>
      <c r="X42" s="161" t="s">
        <v>364</v>
      </c>
      <c r="Y42" s="161" t="s">
        <v>239</v>
      </c>
      <c r="Z42" s="151"/>
      <c r="AA42" s="151"/>
      <c r="AB42" s="151"/>
      <c r="AC42" s="151"/>
      <c r="AD42" s="151"/>
      <c r="AE42" s="151"/>
      <c r="AF42" s="151"/>
      <c r="AG42" s="151" t="s">
        <v>600</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30.6" outlineLevel="1" x14ac:dyDescent="0.25">
      <c r="A43" s="175">
        <v>30</v>
      </c>
      <c r="B43" s="176" t="s">
        <v>643</v>
      </c>
      <c r="C43" s="191" t="s">
        <v>714</v>
      </c>
      <c r="D43" s="177" t="s">
        <v>437</v>
      </c>
      <c r="E43" s="178">
        <v>15</v>
      </c>
      <c r="F43" s="179"/>
      <c r="G43" s="180">
        <f t="shared" si="7"/>
        <v>0</v>
      </c>
      <c r="H43" s="179"/>
      <c r="I43" s="180">
        <f t="shared" si="8"/>
        <v>0</v>
      </c>
      <c r="J43" s="179"/>
      <c r="K43" s="180">
        <f t="shared" si="9"/>
        <v>0</v>
      </c>
      <c r="L43" s="180">
        <v>21</v>
      </c>
      <c r="M43" s="180">
        <f t="shared" si="10"/>
        <v>0</v>
      </c>
      <c r="N43" s="178">
        <v>0</v>
      </c>
      <c r="O43" s="178">
        <f t="shared" si="11"/>
        <v>0</v>
      </c>
      <c r="P43" s="178">
        <v>0</v>
      </c>
      <c r="Q43" s="178">
        <f t="shared" si="12"/>
        <v>0</v>
      </c>
      <c r="R43" s="180"/>
      <c r="S43" s="180" t="s">
        <v>298</v>
      </c>
      <c r="T43" s="181" t="s">
        <v>299</v>
      </c>
      <c r="U43" s="161">
        <v>0</v>
      </c>
      <c r="V43" s="161">
        <f t="shared" si="13"/>
        <v>0</v>
      </c>
      <c r="W43" s="161"/>
      <c r="X43" s="161" t="s">
        <v>364</v>
      </c>
      <c r="Y43" s="161" t="s">
        <v>239</v>
      </c>
      <c r="Z43" s="151"/>
      <c r="AA43" s="151"/>
      <c r="AB43" s="151"/>
      <c r="AC43" s="151"/>
      <c r="AD43" s="151"/>
      <c r="AE43" s="151"/>
      <c r="AF43" s="151"/>
      <c r="AG43" s="151" t="s">
        <v>600</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2" x14ac:dyDescent="0.25">
      <c r="A44" s="158"/>
      <c r="B44" s="159"/>
      <c r="C44" s="253" t="s">
        <v>715</v>
      </c>
      <c r="D44" s="254"/>
      <c r="E44" s="254"/>
      <c r="F44" s="254"/>
      <c r="G44" s="254"/>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253</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5">
      <c r="A45" s="183">
        <v>31</v>
      </c>
      <c r="B45" s="184" t="s">
        <v>645</v>
      </c>
      <c r="C45" s="193" t="s">
        <v>716</v>
      </c>
      <c r="D45" s="185" t="s">
        <v>658</v>
      </c>
      <c r="E45" s="186">
        <v>2</v>
      </c>
      <c r="F45" s="187"/>
      <c r="G45" s="188">
        <f t="shared" ref="G45:G51" si="14">ROUND(E45*F45,2)</f>
        <v>0</v>
      </c>
      <c r="H45" s="187"/>
      <c r="I45" s="188">
        <f t="shared" ref="I45:I51" si="15">ROUND(E45*H45,2)</f>
        <v>0</v>
      </c>
      <c r="J45" s="187"/>
      <c r="K45" s="188">
        <f t="shared" ref="K45:K51" si="16">ROUND(E45*J45,2)</f>
        <v>0</v>
      </c>
      <c r="L45" s="188">
        <v>21</v>
      </c>
      <c r="M45" s="188">
        <f t="shared" ref="M45:M51" si="17">G45*(1+L45/100)</f>
        <v>0</v>
      </c>
      <c r="N45" s="186">
        <v>0</v>
      </c>
      <c r="O45" s="186">
        <f t="shared" ref="O45:O51" si="18">ROUND(E45*N45,2)</f>
        <v>0</v>
      </c>
      <c r="P45" s="186">
        <v>0</v>
      </c>
      <c r="Q45" s="186">
        <f t="shared" ref="Q45:Q51" si="19">ROUND(E45*P45,2)</f>
        <v>0</v>
      </c>
      <c r="R45" s="188"/>
      <c r="S45" s="188" t="s">
        <v>298</v>
      </c>
      <c r="T45" s="189" t="s">
        <v>299</v>
      </c>
      <c r="U45" s="161">
        <v>0</v>
      </c>
      <c r="V45" s="161">
        <f t="shared" ref="V45:V51" si="20">ROUND(E45*U45,2)</f>
        <v>0</v>
      </c>
      <c r="W45" s="161"/>
      <c r="X45" s="161" t="s">
        <v>238</v>
      </c>
      <c r="Y45" s="161" t="s">
        <v>239</v>
      </c>
      <c r="Z45" s="151"/>
      <c r="AA45" s="151"/>
      <c r="AB45" s="151"/>
      <c r="AC45" s="151"/>
      <c r="AD45" s="151"/>
      <c r="AE45" s="151"/>
      <c r="AF45" s="151"/>
      <c r="AG45" s="151" t="s">
        <v>444</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5">
      <c r="A46" s="183">
        <v>32</v>
      </c>
      <c r="B46" s="184" t="s">
        <v>647</v>
      </c>
      <c r="C46" s="193" t="s">
        <v>717</v>
      </c>
      <c r="D46" s="185" t="s">
        <v>683</v>
      </c>
      <c r="E46" s="186">
        <v>247</v>
      </c>
      <c r="F46" s="187"/>
      <c r="G46" s="188">
        <f t="shared" si="14"/>
        <v>0</v>
      </c>
      <c r="H46" s="187"/>
      <c r="I46" s="188">
        <f t="shared" si="15"/>
        <v>0</v>
      </c>
      <c r="J46" s="187"/>
      <c r="K46" s="188">
        <f t="shared" si="16"/>
        <v>0</v>
      </c>
      <c r="L46" s="188">
        <v>21</v>
      </c>
      <c r="M46" s="188">
        <f t="shared" si="17"/>
        <v>0</v>
      </c>
      <c r="N46" s="186">
        <v>0</v>
      </c>
      <c r="O46" s="186">
        <f t="shared" si="18"/>
        <v>0</v>
      </c>
      <c r="P46" s="186">
        <v>0</v>
      </c>
      <c r="Q46" s="186">
        <f t="shared" si="19"/>
        <v>0</v>
      </c>
      <c r="R46" s="188"/>
      <c r="S46" s="188" t="s">
        <v>298</v>
      </c>
      <c r="T46" s="189" t="s">
        <v>299</v>
      </c>
      <c r="U46" s="161">
        <v>0</v>
      </c>
      <c r="V46" s="161">
        <f t="shared" si="20"/>
        <v>0</v>
      </c>
      <c r="W46" s="161"/>
      <c r="X46" s="161" t="s">
        <v>238</v>
      </c>
      <c r="Y46" s="161" t="s">
        <v>239</v>
      </c>
      <c r="Z46" s="151"/>
      <c r="AA46" s="151"/>
      <c r="AB46" s="151"/>
      <c r="AC46" s="151"/>
      <c r="AD46" s="151"/>
      <c r="AE46" s="151"/>
      <c r="AF46" s="151"/>
      <c r="AG46" s="151" t="s">
        <v>444</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5">
      <c r="A47" s="183">
        <v>33</v>
      </c>
      <c r="B47" s="184" t="s">
        <v>649</v>
      </c>
      <c r="C47" s="193" t="s">
        <v>718</v>
      </c>
      <c r="D47" s="185" t="s">
        <v>658</v>
      </c>
      <c r="E47" s="186">
        <v>1</v>
      </c>
      <c r="F47" s="187"/>
      <c r="G47" s="188">
        <f t="shared" si="14"/>
        <v>0</v>
      </c>
      <c r="H47" s="187"/>
      <c r="I47" s="188">
        <f t="shared" si="15"/>
        <v>0</v>
      </c>
      <c r="J47" s="187"/>
      <c r="K47" s="188">
        <f t="shared" si="16"/>
        <v>0</v>
      </c>
      <c r="L47" s="188">
        <v>21</v>
      </c>
      <c r="M47" s="188">
        <f t="shared" si="17"/>
        <v>0</v>
      </c>
      <c r="N47" s="186">
        <v>0</v>
      </c>
      <c r="O47" s="186">
        <f t="shared" si="18"/>
        <v>0</v>
      </c>
      <c r="P47" s="186">
        <v>0</v>
      </c>
      <c r="Q47" s="186">
        <f t="shared" si="19"/>
        <v>0</v>
      </c>
      <c r="R47" s="188"/>
      <c r="S47" s="188" t="s">
        <v>298</v>
      </c>
      <c r="T47" s="189" t="s">
        <v>299</v>
      </c>
      <c r="U47" s="161">
        <v>0</v>
      </c>
      <c r="V47" s="161">
        <f t="shared" si="20"/>
        <v>0</v>
      </c>
      <c r="W47" s="161"/>
      <c r="X47" s="161" t="s">
        <v>364</v>
      </c>
      <c r="Y47" s="161" t="s">
        <v>239</v>
      </c>
      <c r="Z47" s="151"/>
      <c r="AA47" s="151"/>
      <c r="AB47" s="151"/>
      <c r="AC47" s="151"/>
      <c r="AD47" s="151"/>
      <c r="AE47" s="151"/>
      <c r="AF47" s="151"/>
      <c r="AG47" s="151" t="s">
        <v>600</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ht="30.6" outlineLevel="1" x14ac:dyDescent="0.25">
      <c r="A48" s="183">
        <v>34</v>
      </c>
      <c r="B48" s="184" t="s">
        <v>651</v>
      </c>
      <c r="C48" s="193" t="s">
        <v>719</v>
      </c>
      <c r="D48" s="185" t="s">
        <v>683</v>
      </c>
      <c r="E48" s="186">
        <v>144</v>
      </c>
      <c r="F48" s="187"/>
      <c r="G48" s="188">
        <f t="shared" si="14"/>
        <v>0</v>
      </c>
      <c r="H48" s="187"/>
      <c r="I48" s="188">
        <f t="shared" si="15"/>
        <v>0</v>
      </c>
      <c r="J48" s="187"/>
      <c r="K48" s="188">
        <f t="shared" si="16"/>
        <v>0</v>
      </c>
      <c r="L48" s="188">
        <v>21</v>
      </c>
      <c r="M48" s="188">
        <f t="shared" si="17"/>
        <v>0</v>
      </c>
      <c r="N48" s="186">
        <v>0</v>
      </c>
      <c r="O48" s="186">
        <f t="shared" si="18"/>
        <v>0</v>
      </c>
      <c r="P48" s="186">
        <v>0</v>
      </c>
      <c r="Q48" s="186">
        <f t="shared" si="19"/>
        <v>0</v>
      </c>
      <c r="R48" s="188"/>
      <c r="S48" s="188" t="s">
        <v>298</v>
      </c>
      <c r="T48" s="189" t="s">
        <v>299</v>
      </c>
      <c r="U48" s="161">
        <v>0</v>
      </c>
      <c r="V48" s="161">
        <f t="shared" si="20"/>
        <v>0</v>
      </c>
      <c r="W48" s="161"/>
      <c r="X48" s="161" t="s">
        <v>238</v>
      </c>
      <c r="Y48" s="161" t="s">
        <v>239</v>
      </c>
      <c r="Z48" s="151"/>
      <c r="AA48" s="151"/>
      <c r="AB48" s="151"/>
      <c r="AC48" s="151"/>
      <c r="AD48" s="151"/>
      <c r="AE48" s="151"/>
      <c r="AF48" s="151"/>
      <c r="AG48" s="151" t="s">
        <v>444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ht="30.6" outlineLevel="1" x14ac:dyDescent="0.25">
      <c r="A49" s="183">
        <v>35</v>
      </c>
      <c r="B49" s="184" t="s">
        <v>140</v>
      </c>
      <c r="C49" s="193" t="s">
        <v>720</v>
      </c>
      <c r="D49" s="185" t="s">
        <v>683</v>
      </c>
      <c r="E49" s="186">
        <v>162</v>
      </c>
      <c r="F49" s="187"/>
      <c r="G49" s="188">
        <f t="shared" si="14"/>
        <v>0</v>
      </c>
      <c r="H49" s="187"/>
      <c r="I49" s="188">
        <f t="shared" si="15"/>
        <v>0</v>
      </c>
      <c r="J49" s="187"/>
      <c r="K49" s="188">
        <f t="shared" si="16"/>
        <v>0</v>
      </c>
      <c r="L49" s="188">
        <v>21</v>
      </c>
      <c r="M49" s="188">
        <f t="shared" si="17"/>
        <v>0</v>
      </c>
      <c r="N49" s="186">
        <v>0</v>
      </c>
      <c r="O49" s="186">
        <f t="shared" si="18"/>
        <v>0</v>
      </c>
      <c r="P49" s="186">
        <v>0</v>
      </c>
      <c r="Q49" s="186">
        <f t="shared" si="19"/>
        <v>0</v>
      </c>
      <c r="R49" s="188"/>
      <c r="S49" s="188" t="s">
        <v>298</v>
      </c>
      <c r="T49" s="189" t="s">
        <v>299</v>
      </c>
      <c r="U49" s="161">
        <v>0</v>
      </c>
      <c r="V49" s="161">
        <f t="shared" si="20"/>
        <v>0</v>
      </c>
      <c r="W49" s="161"/>
      <c r="X49" s="161" t="s">
        <v>238</v>
      </c>
      <c r="Y49" s="161" t="s">
        <v>239</v>
      </c>
      <c r="Z49" s="151"/>
      <c r="AA49" s="151"/>
      <c r="AB49" s="151"/>
      <c r="AC49" s="151"/>
      <c r="AD49" s="151"/>
      <c r="AE49" s="151"/>
      <c r="AF49" s="151"/>
      <c r="AG49" s="151" t="s">
        <v>444</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ht="30.6" outlineLevel="1" x14ac:dyDescent="0.25">
      <c r="A50" s="183">
        <v>36</v>
      </c>
      <c r="B50" s="184" t="s">
        <v>663</v>
      </c>
      <c r="C50" s="193" t="s">
        <v>721</v>
      </c>
      <c r="D50" s="185" t="s">
        <v>683</v>
      </c>
      <c r="E50" s="186">
        <v>5</v>
      </c>
      <c r="F50" s="187"/>
      <c r="G50" s="188">
        <f t="shared" si="14"/>
        <v>0</v>
      </c>
      <c r="H50" s="187"/>
      <c r="I50" s="188">
        <f t="shared" si="15"/>
        <v>0</v>
      </c>
      <c r="J50" s="187"/>
      <c r="K50" s="188">
        <f t="shared" si="16"/>
        <v>0</v>
      </c>
      <c r="L50" s="188">
        <v>21</v>
      </c>
      <c r="M50" s="188">
        <f t="shared" si="17"/>
        <v>0</v>
      </c>
      <c r="N50" s="186">
        <v>0</v>
      </c>
      <c r="O50" s="186">
        <f t="shared" si="18"/>
        <v>0</v>
      </c>
      <c r="P50" s="186">
        <v>0</v>
      </c>
      <c r="Q50" s="186">
        <f t="shared" si="19"/>
        <v>0</v>
      </c>
      <c r="R50" s="188"/>
      <c r="S50" s="188" t="s">
        <v>298</v>
      </c>
      <c r="T50" s="189" t="s">
        <v>299</v>
      </c>
      <c r="U50" s="161">
        <v>0</v>
      </c>
      <c r="V50" s="161">
        <f t="shared" si="20"/>
        <v>0</v>
      </c>
      <c r="W50" s="161"/>
      <c r="X50" s="161" t="s">
        <v>238</v>
      </c>
      <c r="Y50" s="161" t="s">
        <v>239</v>
      </c>
      <c r="Z50" s="151"/>
      <c r="AA50" s="151"/>
      <c r="AB50" s="151"/>
      <c r="AC50" s="151"/>
      <c r="AD50" s="151"/>
      <c r="AE50" s="151"/>
      <c r="AF50" s="151"/>
      <c r="AG50" s="151" t="s">
        <v>444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ht="30.6" outlineLevel="1" x14ac:dyDescent="0.25">
      <c r="A51" s="175">
        <v>37</v>
      </c>
      <c r="B51" s="176" t="s">
        <v>665</v>
      </c>
      <c r="C51" s="191" t="s">
        <v>722</v>
      </c>
      <c r="D51" s="177" t="s">
        <v>683</v>
      </c>
      <c r="E51" s="178">
        <v>84</v>
      </c>
      <c r="F51" s="179"/>
      <c r="G51" s="180">
        <f t="shared" si="14"/>
        <v>0</v>
      </c>
      <c r="H51" s="179"/>
      <c r="I51" s="180">
        <f t="shared" si="15"/>
        <v>0</v>
      </c>
      <c r="J51" s="179"/>
      <c r="K51" s="180">
        <f t="shared" si="16"/>
        <v>0</v>
      </c>
      <c r="L51" s="180">
        <v>21</v>
      </c>
      <c r="M51" s="180">
        <f t="shared" si="17"/>
        <v>0</v>
      </c>
      <c r="N51" s="178">
        <v>0</v>
      </c>
      <c r="O51" s="178">
        <f t="shared" si="18"/>
        <v>0</v>
      </c>
      <c r="P51" s="178">
        <v>0</v>
      </c>
      <c r="Q51" s="178">
        <f t="shared" si="19"/>
        <v>0</v>
      </c>
      <c r="R51" s="180"/>
      <c r="S51" s="180" t="s">
        <v>298</v>
      </c>
      <c r="T51" s="181" t="s">
        <v>299</v>
      </c>
      <c r="U51" s="161">
        <v>0</v>
      </c>
      <c r="V51" s="161">
        <f t="shared" si="20"/>
        <v>0</v>
      </c>
      <c r="W51" s="161"/>
      <c r="X51" s="161" t="s">
        <v>238</v>
      </c>
      <c r="Y51" s="161" t="s">
        <v>239</v>
      </c>
      <c r="Z51" s="151"/>
      <c r="AA51" s="151"/>
      <c r="AB51" s="151"/>
      <c r="AC51" s="151"/>
      <c r="AD51" s="151"/>
      <c r="AE51" s="151"/>
      <c r="AF51" s="151"/>
      <c r="AG51" s="151" t="s">
        <v>444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2" x14ac:dyDescent="0.25">
      <c r="A52" s="158"/>
      <c r="B52" s="159"/>
      <c r="C52" s="253" t="s">
        <v>723</v>
      </c>
      <c r="D52" s="254"/>
      <c r="E52" s="254"/>
      <c r="F52" s="254"/>
      <c r="G52" s="254"/>
      <c r="H52" s="161"/>
      <c r="I52" s="161"/>
      <c r="J52" s="161"/>
      <c r="K52" s="161"/>
      <c r="L52" s="161"/>
      <c r="M52" s="161"/>
      <c r="N52" s="160"/>
      <c r="O52" s="160"/>
      <c r="P52" s="160"/>
      <c r="Q52" s="160"/>
      <c r="R52" s="161"/>
      <c r="S52" s="161"/>
      <c r="T52" s="161"/>
      <c r="U52" s="161"/>
      <c r="V52" s="161"/>
      <c r="W52" s="161"/>
      <c r="X52" s="161"/>
      <c r="Y52" s="161"/>
      <c r="Z52" s="151"/>
      <c r="AA52" s="151"/>
      <c r="AB52" s="151"/>
      <c r="AC52" s="151"/>
      <c r="AD52" s="151"/>
      <c r="AE52" s="151"/>
      <c r="AF52" s="151"/>
      <c r="AG52" s="151" t="s">
        <v>253</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ht="30.6" outlineLevel="1" x14ac:dyDescent="0.25">
      <c r="A53" s="175">
        <v>38</v>
      </c>
      <c r="B53" s="176" t="s">
        <v>667</v>
      </c>
      <c r="C53" s="191" t="s">
        <v>724</v>
      </c>
      <c r="D53" s="177" t="s">
        <v>683</v>
      </c>
      <c r="E53" s="178">
        <v>144</v>
      </c>
      <c r="F53" s="179"/>
      <c r="G53" s="180">
        <f>ROUND(E53*F53,2)</f>
        <v>0</v>
      </c>
      <c r="H53" s="179"/>
      <c r="I53" s="180">
        <f>ROUND(E53*H53,2)</f>
        <v>0</v>
      </c>
      <c r="J53" s="179"/>
      <c r="K53" s="180">
        <f>ROUND(E53*J53,2)</f>
        <v>0</v>
      </c>
      <c r="L53" s="180">
        <v>21</v>
      </c>
      <c r="M53" s="180">
        <f>G53*(1+L53/100)</f>
        <v>0</v>
      </c>
      <c r="N53" s="178">
        <v>0</v>
      </c>
      <c r="O53" s="178">
        <f>ROUND(E53*N53,2)</f>
        <v>0</v>
      </c>
      <c r="P53" s="178">
        <v>0</v>
      </c>
      <c r="Q53" s="178">
        <f>ROUND(E53*P53,2)</f>
        <v>0</v>
      </c>
      <c r="R53" s="180"/>
      <c r="S53" s="180" t="s">
        <v>298</v>
      </c>
      <c r="T53" s="181" t="s">
        <v>299</v>
      </c>
      <c r="U53" s="161">
        <v>0</v>
      </c>
      <c r="V53" s="161">
        <f>ROUND(E53*U53,2)</f>
        <v>0</v>
      </c>
      <c r="W53" s="161"/>
      <c r="X53" s="161" t="s">
        <v>238</v>
      </c>
      <c r="Y53" s="161" t="s">
        <v>239</v>
      </c>
      <c r="Z53" s="151"/>
      <c r="AA53" s="151"/>
      <c r="AB53" s="151"/>
      <c r="AC53" s="151"/>
      <c r="AD53" s="151"/>
      <c r="AE53" s="151"/>
      <c r="AF53" s="151"/>
      <c r="AG53" s="151" t="s">
        <v>444</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2" x14ac:dyDescent="0.25">
      <c r="A54" s="158"/>
      <c r="B54" s="159"/>
      <c r="C54" s="253" t="s">
        <v>723</v>
      </c>
      <c r="D54" s="254"/>
      <c r="E54" s="254"/>
      <c r="F54" s="254"/>
      <c r="G54" s="254"/>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253</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30.6" outlineLevel="1" x14ac:dyDescent="0.25">
      <c r="A55" s="175">
        <v>39</v>
      </c>
      <c r="B55" s="176" t="s">
        <v>670</v>
      </c>
      <c r="C55" s="191" t="s">
        <v>725</v>
      </c>
      <c r="D55" s="177" t="s">
        <v>683</v>
      </c>
      <c r="E55" s="178">
        <v>5</v>
      </c>
      <c r="F55" s="179"/>
      <c r="G55" s="180">
        <f>ROUND(E55*F55,2)</f>
        <v>0</v>
      </c>
      <c r="H55" s="179"/>
      <c r="I55" s="180">
        <f>ROUND(E55*H55,2)</f>
        <v>0</v>
      </c>
      <c r="J55" s="179"/>
      <c r="K55" s="180">
        <f>ROUND(E55*J55,2)</f>
        <v>0</v>
      </c>
      <c r="L55" s="180">
        <v>21</v>
      </c>
      <c r="M55" s="180">
        <f>G55*(1+L55/100)</f>
        <v>0</v>
      </c>
      <c r="N55" s="178">
        <v>0</v>
      </c>
      <c r="O55" s="178">
        <f>ROUND(E55*N55,2)</f>
        <v>0</v>
      </c>
      <c r="P55" s="178">
        <v>0</v>
      </c>
      <c r="Q55" s="178">
        <f>ROUND(E55*P55,2)</f>
        <v>0</v>
      </c>
      <c r="R55" s="180"/>
      <c r="S55" s="180" t="s">
        <v>298</v>
      </c>
      <c r="T55" s="181" t="s">
        <v>299</v>
      </c>
      <c r="U55" s="161">
        <v>0</v>
      </c>
      <c r="V55" s="161">
        <f>ROUND(E55*U55,2)</f>
        <v>0</v>
      </c>
      <c r="W55" s="161"/>
      <c r="X55" s="161" t="s">
        <v>238</v>
      </c>
      <c r="Y55" s="161" t="s">
        <v>239</v>
      </c>
      <c r="Z55" s="151"/>
      <c r="AA55" s="151"/>
      <c r="AB55" s="151"/>
      <c r="AC55" s="151"/>
      <c r="AD55" s="151"/>
      <c r="AE55" s="151"/>
      <c r="AF55" s="151"/>
      <c r="AG55" s="151" t="s">
        <v>444</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2" x14ac:dyDescent="0.25">
      <c r="A56" s="158"/>
      <c r="B56" s="159"/>
      <c r="C56" s="253" t="s">
        <v>723</v>
      </c>
      <c r="D56" s="254"/>
      <c r="E56" s="254"/>
      <c r="F56" s="254"/>
      <c r="G56" s="254"/>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253</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ht="30.6" outlineLevel="1" x14ac:dyDescent="0.25">
      <c r="A57" s="183">
        <v>40</v>
      </c>
      <c r="B57" s="184" t="s">
        <v>673</v>
      </c>
      <c r="C57" s="193" t="s">
        <v>726</v>
      </c>
      <c r="D57" s="185" t="s">
        <v>683</v>
      </c>
      <c r="E57" s="186">
        <v>96</v>
      </c>
      <c r="F57" s="187"/>
      <c r="G57" s="188">
        <f t="shared" ref="G57:G67" si="21">ROUND(E57*F57,2)</f>
        <v>0</v>
      </c>
      <c r="H57" s="187"/>
      <c r="I57" s="188">
        <f t="shared" ref="I57:I67" si="22">ROUND(E57*H57,2)</f>
        <v>0</v>
      </c>
      <c r="J57" s="187"/>
      <c r="K57" s="188">
        <f t="shared" ref="K57:K67" si="23">ROUND(E57*J57,2)</f>
        <v>0</v>
      </c>
      <c r="L57" s="188">
        <v>21</v>
      </c>
      <c r="M57" s="188">
        <f t="shared" ref="M57:M67" si="24">G57*(1+L57/100)</f>
        <v>0</v>
      </c>
      <c r="N57" s="186">
        <v>0</v>
      </c>
      <c r="O57" s="186">
        <f t="shared" ref="O57:O67" si="25">ROUND(E57*N57,2)</f>
        <v>0</v>
      </c>
      <c r="P57" s="186">
        <v>0</v>
      </c>
      <c r="Q57" s="186">
        <f t="shared" ref="Q57:Q67" si="26">ROUND(E57*P57,2)</f>
        <v>0</v>
      </c>
      <c r="R57" s="188"/>
      <c r="S57" s="188" t="s">
        <v>298</v>
      </c>
      <c r="T57" s="189" t="s">
        <v>299</v>
      </c>
      <c r="U57" s="161">
        <v>0</v>
      </c>
      <c r="V57" s="161">
        <f t="shared" ref="V57:V67" si="27">ROUND(E57*U57,2)</f>
        <v>0</v>
      </c>
      <c r="W57" s="161"/>
      <c r="X57" s="161" t="s">
        <v>238</v>
      </c>
      <c r="Y57" s="161" t="s">
        <v>239</v>
      </c>
      <c r="Z57" s="151"/>
      <c r="AA57" s="151"/>
      <c r="AB57" s="151"/>
      <c r="AC57" s="151"/>
      <c r="AD57" s="151"/>
      <c r="AE57" s="151"/>
      <c r="AF57" s="151"/>
      <c r="AG57" s="151" t="s">
        <v>444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5">
      <c r="A58" s="183">
        <v>41</v>
      </c>
      <c r="B58" s="184" t="s">
        <v>675</v>
      </c>
      <c r="C58" s="193" t="s">
        <v>727</v>
      </c>
      <c r="D58" s="185" t="s">
        <v>683</v>
      </c>
      <c r="E58" s="186">
        <v>641</v>
      </c>
      <c r="F58" s="187"/>
      <c r="G58" s="188">
        <f t="shared" si="21"/>
        <v>0</v>
      </c>
      <c r="H58" s="187"/>
      <c r="I58" s="188">
        <f t="shared" si="22"/>
        <v>0</v>
      </c>
      <c r="J58" s="187"/>
      <c r="K58" s="188">
        <f t="shared" si="23"/>
        <v>0</v>
      </c>
      <c r="L58" s="188">
        <v>21</v>
      </c>
      <c r="M58" s="188">
        <f t="shared" si="24"/>
        <v>0</v>
      </c>
      <c r="N58" s="186">
        <v>0</v>
      </c>
      <c r="O58" s="186">
        <f t="shared" si="25"/>
        <v>0</v>
      </c>
      <c r="P58" s="186">
        <v>0</v>
      </c>
      <c r="Q58" s="186">
        <f t="shared" si="26"/>
        <v>0</v>
      </c>
      <c r="R58" s="188"/>
      <c r="S58" s="188" t="s">
        <v>298</v>
      </c>
      <c r="T58" s="189" t="s">
        <v>299</v>
      </c>
      <c r="U58" s="161">
        <v>0</v>
      </c>
      <c r="V58" s="161">
        <f t="shared" si="27"/>
        <v>0</v>
      </c>
      <c r="W58" s="161"/>
      <c r="X58" s="161" t="s">
        <v>238</v>
      </c>
      <c r="Y58" s="161" t="s">
        <v>239</v>
      </c>
      <c r="Z58" s="151"/>
      <c r="AA58" s="151"/>
      <c r="AB58" s="151"/>
      <c r="AC58" s="151"/>
      <c r="AD58" s="151"/>
      <c r="AE58" s="151"/>
      <c r="AF58" s="151"/>
      <c r="AG58" s="151" t="s">
        <v>444</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5">
      <c r="A59" s="183">
        <v>42</v>
      </c>
      <c r="B59" s="184" t="s">
        <v>728</v>
      </c>
      <c r="C59" s="193" t="s">
        <v>729</v>
      </c>
      <c r="D59" s="185" t="s">
        <v>437</v>
      </c>
      <c r="E59" s="186">
        <v>9</v>
      </c>
      <c r="F59" s="187"/>
      <c r="G59" s="188">
        <f t="shared" si="21"/>
        <v>0</v>
      </c>
      <c r="H59" s="187"/>
      <c r="I59" s="188">
        <f t="shared" si="22"/>
        <v>0</v>
      </c>
      <c r="J59" s="187"/>
      <c r="K59" s="188">
        <f t="shared" si="23"/>
        <v>0</v>
      </c>
      <c r="L59" s="188">
        <v>21</v>
      </c>
      <c r="M59" s="188">
        <f t="shared" si="24"/>
        <v>0</v>
      </c>
      <c r="N59" s="186">
        <v>0</v>
      </c>
      <c r="O59" s="186">
        <f t="shared" si="25"/>
        <v>0</v>
      </c>
      <c r="P59" s="186">
        <v>0</v>
      </c>
      <c r="Q59" s="186">
        <f t="shared" si="26"/>
        <v>0</v>
      </c>
      <c r="R59" s="188"/>
      <c r="S59" s="188" t="s">
        <v>298</v>
      </c>
      <c r="T59" s="189" t="s">
        <v>299</v>
      </c>
      <c r="U59" s="161">
        <v>0</v>
      </c>
      <c r="V59" s="161">
        <f t="shared" si="27"/>
        <v>0</v>
      </c>
      <c r="W59" s="161"/>
      <c r="X59" s="161" t="s">
        <v>238</v>
      </c>
      <c r="Y59" s="161" t="s">
        <v>239</v>
      </c>
      <c r="Z59" s="151"/>
      <c r="AA59" s="151"/>
      <c r="AB59" s="151"/>
      <c r="AC59" s="151"/>
      <c r="AD59" s="151"/>
      <c r="AE59" s="151"/>
      <c r="AF59" s="151"/>
      <c r="AG59" s="151" t="s">
        <v>444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5">
      <c r="A60" s="183">
        <v>43</v>
      </c>
      <c r="B60" s="184" t="s">
        <v>730</v>
      </c>
      <c r="C60" s="193" t="s">
        <v>731</v>
      </c>
      <c r="D60" s="185" t="s">
        <v>437</v>
      </c>
      <c r="E60" s="186">
        <v>5</v>
      </c>
      <c r="F60" s="187"/>
      <c r="G60" s="188">
        <f t="shared" si="21"/>
        <v>0</v>
      </c>
      <c r="H60" s="187"/>
      <c r="I60" s="188">
        <f t="shared" si="22"/>
        <v>0</v>
      </c>
      <c r="J60" s="187"/>
      <c r="K60" s="188">
        <f t="shared" si="23"/>
        <v>0</v>
      </c>
      <c r="L60" s="188">
        <v>21</v>
      </c>
      <c r="M60" s="188">
        <f t="shared" si="24"/>
        <v>0</v>
      </c>
      <c r="N60" s="186">
        <v>0</v>
      </c>
      <c r="O60" s="186">
        <f t="shared" si="25"/>
        <v>0</v>
      </c>
      <c r="P60" s="186">
        <v>0</v>
      </c>
      <c r="Q60" s="186">
        <f t="shared" si="26"/>
        <v>0</v>
      </c>
      <c r="R60" s="188"/>
      <c r="S60" s="188" t="s">
        <v>298</v>
      </c>
      <c r="T60" s="189" t="s">
        <v>299</v>
      </c>
      <c r="U60" s="161">
        <v>0</v>
      </c>
      <c r="V60" s="161">
        <f t="shared" si="27"/>
        <v>0</v>
      </c>
      <c r="W60" s="161"/>
      <c r="X60" s="161" t="s">
        <v>238</v>
      </c>
      <c r="Y60" s="161" t="s">
        <v>239</v>
      </c>
      <c r="Z60" s="151"/>
      <c r="AA60" s="151"/>
      <c r="AB60" s="151"/>
      <c r="AC60" s="151"/>
      <c r="AD60" s="151"/>
      <c r="AE60" s="151"/>
      <c r="AF60" s="151"/>
      <c r="AG60" s="151" t="s">
        <v>444</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5">
      <c r="A61" s="183">
        <v>44</v>
      </c>
      <c r="B61" s="184" t="s">
        <v>732</v>
      </c>
      <c r="C61" s="193" t="s">
        <v>733</v>
      </c>
      <c r="D61" s="185" t="s">
        <v>437</v>
      </c>
      <c r="E61" s="186">
        <v>1</v>
      </c>
      <c r="F61" s="187"/>
      <c r="G61" s="188">
        <f t="shared" si="21"/>
        <v>0</v>
      </c>
      <c r="H61" s="187"/>
      <c r="I61" s="188">
        <f t="shared" si="22"/>
        <v>0</v>
      </c>
      <c r="J61" s="187"/>
      <c r="K61" s="188">
        <f t="shared" si="23"/>
        <v>0</v>
      </c>
      <c r="L61" s="188">
        <v>21</v>
      </c>
      <c r="M61" s="188">
        <f t="shared" si="24"/>
        <v>0</v>
      </c>
      <c r="N61" s="186">
        <v>0</v>
      </c>
      <c r="O61" s="186">
        <f t="shared" si="25"/>
        <v>0</v>
      </c>
      <c r="P61" s="186">
        <v>0</v>
      </c>
      <c r="Q61" s="186">
        <f t="shared" si="26"/>
        <v>0</v>
      </c>
      <c r="R61" s="188"/>
      <c r="S61" s="188" t="s">
        <v>298</v>
      </c>
      <c r="T61" s="189" t="s">
        <v>299</v>
      </c>
      <c r="U61" s="161">
        <v>0</v>
      </c>
      <c r="V61" s="161">
        <f t="shared" si="27"/>
        <v>0</v>
      </c>
      <c r="W61" s="161"/>
      <c r="X61" s="161" t="s">
        <v>238</v>
      </c>
      <c r="Y61" s="161" t="s">
        <v>239</v>
      </c>
      <c r="Z61" s="151"/>
      <c r="AA61" s="151"/>
      <c r="AB61" s="151"/>
      <c r="AC61" s="151"/>
      <c r="AD61" s="151"/>
      <c r="AE61" s="151"/>
      <c r="AF61" s="151"/>
      <c r="AG61" s="151" t="s">
        <v>444</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ht="20.399999999999999" outlineLevel="1" x14ac:dyDescent="0.25">
      <c r="A62" s="183">
        <v>45</v>
      </c>
      <c r="B62" s="184" t="s">
        <v>152</v>
      </c>
      <c r="C62" s="193" t="s">
        <v>734</v>
      </c>
      <c r="D62" s="185" t="s">
        <v>437</v>
      </c>
      <c r="E62" s="186">
        <v>7</v>
      </c>
      <c r="F62" s="187"/>
      <c r="G62" s="188">
        <f t="shared" si="21"/>
        <v>0</v>
      </c>
      <c r="H62" s="187"/>
      <c r="I62" s="188">
        <f t="shared" si="22"/>
        <v>0</v>
      </c>
      <c r="J62" s="187"/>
      <c r="K62" s="188">
        <f t="shared" si="23"/>
        <v>0</v>
      </c>
      <c r="L62" s="188">
        <v>21</v>
      </c>
      <c r="M62" s="188">
        <f t="shared" si="24"/>
        <v>0</v>
      </c>
      <c r="N62" s="186">
        <v>0</v>
      </c>
      <c r="O62" s="186">
        <f t="shared" si="25"/>
        <v>0</v>
      </c>
      <c r="P62" s="186">
        <v>0</v>
      </c>
      <c r="Q62" s="186">
        <f t="shared" si="26"/>
        <v>0</v>
      </c>
      <c r="R62" s="188"/>
      <c r="S62" s="188" t="s">
        <v>298</v>
      </c>
      <c r="T62" s="189" t="s">
        <v>299</v>
      </c>
      <c r="U62" s="161">
        <v>0</v>
      </c>
      <c r="V62" s="161">
        <f t="shared" si="27"/>
        <v>0</v>
      </c>
      <c r="W62" s="161"/>
      <c r="X62" s="161" t="s">
        <v>238</v>
      </c>
      <c r="Y62" s="161" t="s">
        <v>239</v>
      </c>
      <c r="Z62" s="151"/>
      <c r="AA62" s="151"/>
      <c r="AB62" s="151"/>
      <c r="AC62" s="151"/>
      <c r="AD62" s="151"/>
      <c r="AE62" s="151"/>
      <c r="AF62" s="151"/>
      <c r="AG62" s="151" t="s">
        <v>444</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5">
      <c r="A63" s="183">
        <v>46</v>
      </c>
      <c r="B63" s="184" t="s">
        <v>735</v>
      </c>
      <c r="C63" s="193" t="s">
        <v>736</v>
      </c>
      <c r="D63" s="185" t="s">
        <v>634</v>
      </c>
      <c r="E63" s="186">
        <v>1</v>
      </c>
      <c r="F63" s="187"/>
      <c r="G63" s="188">
        <f t="shared" si="21"/>
        <v>0</v>
      </c>
      <c r="H63" s="187"/>
      <c r="I63" s="188">
        <f t="shared" si="22"/>
        <v>0</v>
      </c>
      <c r="J63" s="187"/>
      <c r="K63" s="188">
        <f t="shared" si="23"/>
        <v>0</v>
      </c>
      <c r="L63" s="188">
        <v>21</v>
      </c>
      <c r="M63" s="188">
        <f t="shared" si="24"/>
        <v>0</v>
      </c>
      <c r="N63" s="186">
        <v>0</v>
      </c>
      <c r="O63" s="186">
        <f t="shared" si="25"/>
        <v>0</v>
      </c>
      <c r="P63" s="186">
        <v>0</v>
      </c>
      <c r="Q63" s="186">
        <f t="shared" si="26"/>
        <v>0</v>
      </c>
      <c r="R63" s="188"/>
      <c r="S63" s="188" t="s">
        <v>298</v>
      </c>
      <c r="T63" s="189" t="s">
        <v>299</v>
      </c>
      <c r="U63" s="161">
        <v>0</v>
      </c>
      <c r="V63" s="161">
        <f t="shared" si="27"/>
        <v>0</v>
      </c>
      <c r="W63" s="161"/>
      <c r="X63" s="161" t="s">
        <v>238</v>
      </c>
      <c r="Y63" s="161" t="s">
        <v>239</v>
      </c>
      <c r="Z63" s="151"/>
      <c r="AA63" s="151"/>
      <c r="AB63" s="151"/>
      <c r="AC63" s="151"/>
      <c r="AD63" s="151"/>
      <c r="AE63" s="151"/>
      <c r="AF63" s="151"/>
      <c r="AG63" s="151" t="s">
        <v>444</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5">
      <c r="A64" s="183">
        <v>47</v>
      </c>
      <c r="B64" s="184" t="s">
        <v>737</v>
      </c>
      <c r="C64" s="193" t="s">
        <v>738</v>
      </c>
      <c r="D64" s="185" t="s">
        <v>437</v>
      </c>
      <c r="E64" s="186">
        <v>1</v>
      </c>
      <c r="F64" s="187"/>
      <c r="G64" s="188">
        <f t="shared" si="21"/>
        <v>0</v>
      </c>
      <c r="H64" s="187"/>
      <c r="I64" s="188">
        <f t="shared" si="22"/>
        <v>0</v>
      </c>
      <c r="J64" s="187"/>
      <c r="K64" s="188">
        <f t="shared" si="23"/>
        <v>0</v>
      </c>
      <c r="L64" s="188">
        <v>21</v>
      </c>
      <c r="M64" s="188">
        <f t="shared" si="24"/>
        <v>0</v>
      </c>
      <c r="N64" s="186">
        <v>0</v>
      </c>
      <c r="O64" s="186">
        <f t="shared" si="25"/>
        <v>0</v>
      </c>
      <c r="P64" s="186">
        <v>0</v>
      </c>
      <c r="Q64" s="186">
        <f t="shared" si="26"/>
        <v>0</v>
      </c>
      <c r="R64" s="188"/>
      <c r="S64" s="188" t="s">
        <v>298</v>
      </c>
      <c r="T64" s="189" t="s">
        <v>299</v>
      </c>
      <c r="U64" s="161">
        <v>0</v>
      </c>
      <c r="V64" s="161">
        <f t="shared" si="27"/>
        <v>0</v>
      </c>
      <c r="W64" s="161"/>
      <c r="X64" s="161" t="s">
        <v>238</v>
      </c>
      <c r="Y64" s="161" t="s">
        <v>239</v>
      </c>
      <c r="Z64" s="151"/>
      <c r="AA64" s="151"/>
      <c r="AB64" s="151"/>
      <c r="AC64" s="151"/>
      <c r="AD64" s="151"/>
      <c r="AE64" s="151"/>
      <c r="AF64" s="151"/>
      <c r="AG64" s="151" t="s">
        <v>444</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5">
      <c r="A65" s="183">
        <v>48</v>
      </c>
      <c r="B65" s="184" t="s">
        <v>739</v>
      </c>
      <c r="C65" s="193" t="s">
        <v>740</v>
      </c>
      <c r="D65" s="185" t="s">
        <v>437</v>
      </c>
      <c r="E65" s="186">
        <v>1</v>
      </c>
      <c r="F65" s="187"/>
      <c r="G65" s="188">
        <f t="shared" si="21"/>
        <v>0</v>
      </c>
      <c r="H65" s="187"/>
      <c r="I65" s="188">
        <f t="shared" si="22"/>
        <v>0</v>
      </c>
      <c r="J65" s="187"/>
      <c r="K65" s="188">
        <f t="shared" si="23"/>
        <v>0</v>
      </c>
      <c r="L65" s="188">
        <v>21</v>
      </c>
      <c r="M65" s="188">
        <f t="shared" si="24"/>
        <v>0</v>
      </c>
      <c r="N65" s="186">
        <v>0</v>
      </c>
      <c r="O65" s="186">
        <f t="shared" si="25"/>
        <v>0</v>
      </c>
      <c r="P65" s="186">
        <v>0</v>
      </c>
      <c r="Q65" s="186">
        <f t="shared" si="26"/>
        <v>0</v>
      </c>
      <c r="R65" s="188"/>
      <c r="S65" s="188" t="s">
        <v>298</v>
      </c>
      <c r="T65" s="189" t="s">
        <v>299</v>
      </c>
      <c r="U65" s="161">
        <v>0</v>
      </c>
      <c r="V65" s="161">
        <f t="shared" si="27"/>
        <v>0</v>
      </c>
      <c r="W65" s="161"/>
      <c r="X65" s="161" t="s">
        <v>238</v>
      </c>
      <c r="Y65" s="161" t="s">
        <v>239</v>
      </c>
      <c r="Z65" s="151"/>
      <c r="AA65" s="151"/>
      <c r="AB65" s="151"/>
      <c r="AC65" s="151"/>
      <c r="AD65" s="151"/>
      <c r="AE65" s="151"/>
      <c r="AF65" s="151"/>
      <c r="AG65" s="151" t="s">
        <v>444</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ht="20.399999999999999" outlineLevel="1" x14ac:dyDescent="0.25">
      <c r="A66" s="183">
        <v>49</v>
      </c>
      <c r="B66" s="184" t="s">
        <v>741</v>
      </c>
      <c r="C66" s="193" t="s">
        <v>691</v>
      </c>
      <c r="D66" s="185" t="s">
        <v>437</v>
      </c>
      <c r="E66" s="186">
        <v>10</v>
      </c>
      <c r="F66" s="187"/>
      <c r="G66" s="188">
        <f t="shared" si="21"/>
        <v>0</v>
      </c>
      <c r="H66" s="187"/>
      <c r="I66" s="188">
        <f t="shared" si="22"/>
        <v>0</v>
      </c>
      <c r="J66" s="187"/>
      <c r="K66" s="188">
        <f t="shared" si="23"/>
        <v>0</v>
      </c>
      <c r="L66" s="188">
        <v>21</v>
      </c>
      <c r="M66" s="188">
        <f t="shared" si="24"/>
        <v>0</v>
      </c>
      <c r="N66" s="186">
        <v>0</v>
      </c>
      <c r="O66" s="186">
        <f t="shared" si="25"/>
        <v>0</v>
      </c>
      <c r="P66" s="186">
        <v>0</v>
      </c>
      <c r="Q66" s="186">
        <f t="shared" si="26"/>
        <v>0</v>
      </c>
      <c r="R66" s="188"/>
      <c r="S66" s="188" t="s">
        <v>298</v>
      </c>
      <c r="T66" s="189" t="s">
        <v>299</v>
      </c>
      <c r="U66" s="161">
        <v>0</v>
      </c>
      <c r="V66" s="161">
        <f t="shared" si="27"/>
        <v>0</v>
      </c>
      <c r="W66" s="161"/>
      <c r="X66" s="161" t="s">
        <v>238</v>
      </c>
      <c r="Y66" s="161" t="s">
        <v>239</v>
      </c>
      <c r="Z66" s="151"/>
      <c r="AA66" s="151"/>
      <c r="AB66" s="151"/>
      <c r="AC66" s="151"/>
      <c r="AD66" s="151"/>
      <c r="AE66" s="151"/>
      <c r="AF66" s="151"/>
      <c r="AG66" s="151" t="s">
        <v>444</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ht="30.6" outlineLevel="1" x14ac:dyDescent="0.25">
      <c r="A67" s="175">
        <v>50</v>
      </c>
      <c r="B67" s="176" t="s">
        <v>742</v>
      </c>
      <c r="C67" s="191" t="s">
        <v>743</v>
      </c>
      <c r="D67" s="177" t="s">
        <v>683</v>
      </c>
      <c r="E67" s="178">
        <v>150</v>
      </c>
      <c r="F67" s="179"/>
      <c r="G67" s="180">
        <f t="shared" si="21"/>
        <v>0</v>
      </c>
      <c r="H67" s="179"/>
      <c r="I67" s="180">
        <f t="shared" si="22"/>
        <v>0</v>
      </c>
      <c r="J67" s="179"/>
      <c r="K67" s="180">
        <f t="shared" si="23"/>
        <v>0</v>
      </c>
      <c r="L67" s="180">
        <v>21</v>
      </c>
      <c r="M67" s="180">
        <f t="shared" si="24"/>
        <v>0</v>
      </c>
      <c r="N67" s="178">
        <v>0</v>
      </c>
      <c r="O67" s="178">
        <f t="shared" si="25"/>
        <v>0</v>
      </c>
      <c r="P67" s="178">
        <v>0</v>
      </c>
      <c r="Q67" s="178">
        <f t="shared" si="26"/>
        <v>0</v>
      </c>
      <c r="R67" s="180"/>
      <c r="S67" s="180" t="s">
        <v>298</v>
      </c>
      <c r="T67" s="181" t="s">
        <v>299</v>
      </c>
      <c r="U67" s="161">
        <v>0</v>
      </c>
      <c r="V67" s="161">
        <f t="shared" si="27"/>
        <v>0</v>
      </c>
      <c r="W67" s="161"/>
      <c r="X67" s="161" t="s">
        <v>238</v>
      </c>
      <c r="Y67" s="161" t="s">
        <v>239</v>
      </c>
      <c r="Z67" s="151"/>
      <c r="AA67" s="151"/>
      <c r="AB67" s="151"/>
      <c r="AC67" s="151"/>
      <c r="AD67" s="151"/>
      <c r="AE67" s="151"/>
      <c r="AF67" s="151"/>
      <c r="AG67" s="151" t="s">
        <v>444</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2" x14ac:dyDescent="0.25">
      <c r="A68" s="158"/>
      <c r="B68" s="159"/>
      <c r="C68" s="253" t="s">
        <v>744</v>
      </c>
      <c r="D68" s="254"/>
      <c r="E68" s="254"/>
      <c r="F68" s="254"/>
      <c r="G68" s="254"/>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253</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ht="20.399999999999999" outlineLevel="1" x14ac:dyDescent="0.25">
      <c r="A69" s="183">
        <v>51</v>
      </c>
      <c r="B69" s="184" t="s">
        <v>745</v>
      </c>
      <c r="C69" s="193" t="s">
        <v>746</v>
      </c>
      <c r="D69" s="185" t="s">
        <v>437</v>
      </c>
      <c r="E69" s="186">
        <v>7</v>
      </c>
      <c r="F69" s="187"/>
      <c r="G69" s="188">
        <f t="shared" ref="G69:G74" si="28">ROUND(E69*F69,2)</f>
        <v>0</v>
      </c>
      <c r="H69" s="187"/>
      <c r="I69" s="188">
        <f t="shared" ref="I69:I74" si="29">ROUND(E69*H69,2)</f>
        <v>0</v>
      </c>
      <c r="J69" s="187"/>
      <c r="K69" s="188">
        <f t="shared" ref="K69:K74" si="30">ROUND(E69*J69,2)</f>
        <v>0</v>
      </c>
      <c r="L69" s="188">
        <v>21</v>
      </c>
      <c r="M69" s="188">
        <f t="shared" ref="M69:M74" si="31">G69*(1+L69/100)</f>
        <v>0</v>
      </c>
      <c r="N69" s="186">
        <v>0</v>
      </c>
      <c r="O69" s="186">
        <f t="shared" ref="O69:O74" si="32">ROUND(E69*N69,2)</f>
        <v>0</v>
      </c>
      <c r="P69" s="186">
        <v>0</v>
      </c>
      <c r="Q69" s="186">
        <f t="shared" ref="Q69:Q74" si="33">ROUND(E69*P69,2)</f>
        <v>0</v>
      </c>
      <c r="R69" s="188"/>
      <c r="S69" s="188" t="s">
        <v>298</v>
      </c>
      <c r="T69" s="189" t="s">
        <v>299</v>
      </c>
      <c r="U69" s="161">
        <v>0</v>
      </c>
      <c r="V69" s="161">
        <f t="shared" ref="V69:V74" si="34">ROUND(E69*U69,2)</f>
        <v>0</v>
      </c>
      <c r="W69" s="161"/>
      <c r="X69" s="161" t="s">
        <v>238</v>
      </c>
      <c r="Y69" s="161" t="s">
        <v>239</v>
      </c>
      <c r="Z69" s="151"/>
      <c r="AA69" s="151"/>
      <c r="AB69" s="151"/>
      <c r="AC69" s="151"/>
      <c r="AD69" s="151"/>
      <c r="AE69" s="151"/>
      <c r="AF69" s="151"/>
      <c r="AG69" s="151" t="s">
        <v>444</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20.399999999999999" outlineLevel="1" x14ac:dyDescent="0.25">
      <c r="A70" s="183">
        <v>52</v>
      </c>
      <c r="B70" s="184" t="s">
        <v>747</v>
      </c>
      <c r="C70" s="193" t="s">
        <v>748</v>
      </c>
      <c r="D70" s="185" t="s">
        <v>437</v>
      </c>
      <c r="E70" s="186">
        <v>14</v>
      </c>
      <c r="F70" s="187"/>
      <c r="G70" s="188">
        <f t="shared" si="28"/>
        <v>0</v>
      </c>
      <c r="H70" s="187"/>
      <c r="I70" s="188">
        <f t="shared" si="29"/>
        <v>0</v>
      </c>
      <c r="J70" s="187"/>
      <c r="K70" s="188">
        <f t="shared" si="30"/>
        <v>0</v>
      </c>
      <c r="L70" s="188">
        <v>21</v>
      </c>
      <c r="M70" s="188">
        <f t="shared" si="31"/>
        <v>0</v>
      </c>
      <c r="N70" s="186">
        <v>0</v>
      </c>
      <c r="O70" s="186">
        <f t="shared" si="32"/>
        <v>0</v>
      </c>
      <c r="P70" s="186">
        <v>0</v>
      </c>
      <c r="Q70" s="186">
        <f t="shared" si="33"/>
        <v>0</v>
      </c>
      <c r="R70" s="188"/>
      <c r="S70" s="188" t="s">
        <v>298</v>
      </c>
      <c r="T70" s="189" t="s">
        <v>299</v>
      </c>
      <c r="U70" s="161">
        <v>0</v>
      </c>
      <c r="V70" s="161">
        <f t="shared" si="34"/>
        <v>0</v>
      </c>
      <c r="W70" s="161"/>
      <c r="X70" s="161" t="s">
        <v>238</v>
      </c>
      <c r="Y70" s="161" t="s">
        <v>239</v>
      </c>
      <c r="Z70" s="151"/>
      <c r="AA70" s="151"/>
      <c r="AB70" s="151"/>
      <c r="AC70" s="151"/>
      <c r="AD70" s="151"/>
      <c r="AE70" s="151"/>
      <c r="AF70" s="151"/>
      <c r="AG70" s="151" t="s">
        <v>444</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5">
      <c r="A71" s="183">
        <v>53</v>
      </c>
      <c r="B71" s="184" t="s">
        <v>749</v>
      </c>
      <c r="C71" s="193" t="s">
        <v>750</v>
      </c>
      <c r="D71" s="185" t="s">
        <v>437</v>
      </c>
      <c r="E71" s="186">
        <v>1</v>
      </c>
      <c r="F71" s="187"/>
      <c r="G71" s="188">
        <f t="shared" si="28"/>
        <v>0</v>
      </c>
      <c r="H71" s="187"/>
      <c r="I71" s="188">
        <f t="shared" si="29"/>
        <v>0</v>
      </c>
      <c r="J71" s="187"/>
      <c r="K71" s="188">
        <f t="shared" si="30"/>
        <v>0</v>
      </c>
      <c r="L71" s="188">
        <v>21</v>
      </c>
      <c r="M71" s="188">
        <f t="shared" si="31"/>
        <v>0</v>
      </c>
      <c r="N71" s="186">
        <v>0</v>
      </c>
      <c r="O71" s="186">
        <f t="shared" si="32"/>
        <v>0</v>
      </c>
      <c r="P71" s="186">
        <v>0</v>
      </c>
      <c r="Q71" s="186">
        <f t="shared" si="33"/>
        <v>0</v>
      </c>
      <c r="R71" s="188"/>
      <c r="S71" s="188" t="s">
        <v>298</v>
      </c>
      <c r="T71" s="189" t="s">
        <v>299</v>
      </c>
      <c r="U71" s="161">
        <v>0</v>
      </c>
      <c r="V71" s="161">
        <f t="shared" si="34"/>
        <v>0</v>
      </c>
      <c r="W71" s="161"/>
      <c r="X71" s="161" t="s">
        <v>364</v>
      </c>
      <c r="Y71" s="161" t="s">
        <v>239</v>
      </c>
      <c r="Z71" s="151"/>
      <c r="AA71" s="151"/>
      <c r="AB71" s="151"/>
      <c r="AC71" s="151"/>
      <c r="AD71" s="151"/>
      <c r="AE71" s="151"/>
      <c r="AF71" s="151"/>
      <c r="AG71" s="151" t="s">
        <v>600</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5">
      <c r="A72" s="183">
        <v>54</v>
      </c>
      <c r="B72" s="184" t="s">
        <v>751</v>
      </c>
      <c r="C72" s="193" t="s">
        <v>752</v>
      </c>
      <c r="D72" s="185" t="s">
        <v>437</v>
      </c>
      <c r="E72" s="186">
        <v>1</v>
      </c>
      <c r="F72" s="187"/>
      <c r="G72" s="188">
        <f t="shared" si="28"/>
        <v>0</v>
      </c>
      <c r="H72" s="187"/>
      <c r="I72" s="188">
        <f t="shared" si="29"/>
        <v>0</v>
      </c>
      <c r="J72" s="187"/>
      <c r="K72" s="188">
        <f t="shared" si="30"/>
        <v>0</v>
      </c>
      <c r="L72" s="188">
        <v>21</v>
      </c>
      <c r="M72" s="188">
        <f t="shared" si="31"/>
        <v>0</v>
      </c>
      <c r="N72" s="186">
        <v>0</v>
      </c>
      <c r="O72" s="186">
        <f t="shared" si="32"/>
        <v>0</v>
      </c>
      <c r="P72" s="186">
        <v>0</v>
      </c>
      <c r="Q72" s="186">
        <f t="shared" si="33"/>
        <v>0</v>
      </c>
      <c r="R72" s="188"/>
      <c r="S72" s="188" t="s">
        <v>298</v>
      </c>
      <c r="T72" s="189" t="s">
        <v>299</v>
      </c>
      <c r="U72" s="161">
        <v>0</v>
      </c>
      <c r="V72" s="161">
        <f t="shared" si="34"/>
        <v>0</v>
      </c>
      <c r="W72" s="161"/>
      <c r="X72" s="161" t="s">
        <v>364</v>
      </c>
      <c r="Y72" s="161" t="s">
        <v>239</v>
      </c>
      <c r="Z72" s="151"/>
      <c r="AA72" s="151"/>
      <c r="AB72" s="151"/>
      <c r="AC72" s="151"/>
      <c r="AD72" s="151"/>
      <c r="AE72" s="151"/>
      <c r="AF72" s="151"/>
      <c r="AG72" s="151" t="s">
        <v>600</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5">
      <c r="A73" s="183">
        <v>55</v>
      </c>
      <c r="B73" s="184" t="s">
        <v>753</v>
      </c>
      <c r="C73" s="193" t="s">
        <v>754</v>
      </c>
      <c r="D73" s="185" t="s">
        <v>683</v>
      </c>
      <c r="E73" s="186">
        <v>3</v>
      </c>
      <c r="F73" s="187"/>
      <c r="G73" s="188">
        <f t="shared" si="28"/>
        <v>0</v>
      </c>
      <c r="H73" s="187"/>
      <c r="I73" s="188">
        <f t="shared" si="29"/>
        <v>0</v>
      </c>
      <c r="J73" s="187"/>
      <c r="K73" s="188">
        <f t="shared" si="30"/>
        <v>0</v>
      </c>
      <c r="L73" s="188">
        <v>21</v>
      </c>
      <c r="M73" s="188">
        <f t="shared" si="31"/>
        <v>0</v>
      </c>
      <c r="N73" s="186">
        <v>0</v>
      </c>
      <c r="O73" s="186">
        <f t="shared" si="32"/>
        <v>0</v>
      </c>
      <c r="P73" s="186">
        <v>0</v>
      </c>
      <c r="Q73" s="186">
        <f t="shared" si="33"/>
        <v>0</v>
      </c>
      <c r="R73" s="188"/>
      <c r="S73" s="188" t="s">
        <v>298</v>
      </c>
      <c r="T73" s="189" t="s">
        <v>299</v>
      </c>
      <c r="U73" s="161">
        <v>0</v>
      </c>
      <c r="V73" s="161">
        <f t="shared" si="34"/>
        <v>0</v>
      </c>
      <c r="W73" s="161"/>
      <c r="X73" s="161" t="s">
        <v>238</v>
      </c>
      <c r="Y73" s="161" t="s">
        <v>239</v>
      </c>
      <c r="Z73" s="151"/>
      <c r="AA73" s="151"/>
      <c r="AB73" s="151"/>
      <c r="AC73" s="151"/>
      <c r="AD73" s="151"/>
      <c r="AE73" s="151"/>
      <c r="AF73" s="151"/>
      <c r="AG73" s="151" t="s">
        <v>444</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30.6" outlineLevel="1" x14ac:dyDescent="0.25">
      <c r="A74" s="175">
        <v>56</v>
      </c>
      <c r="B74" s="176" t="s">
        <v>755</v>
      </c>
      <c r="C74" s="191" t="s">
        <v>756</v>
      </c>
      <c r="D74" s="177" t="s">
        <v>437</v>
      </c>
      <c r="E74" s="178">
        <v>10</v>
      </c>
      <c r="F74" s="179"/>
      <c r="G74" s="180">
        <f t="shared" si="28"/>
        <v>0</v>
      </c>
      <c r="H74" s="179"/>
      <c r="I74" s="180">
        <f t="shared" si="29"/>
        <v>0</v>
      </c>
      <c r="J74" s="179"/>
      <c r="K74" s="180">
        <f t="shared" si="30"/>
        <v>0</v>
      </c>
      <c r="L74" s="180">
        <v>21</v>
      </c>
      <c r="M74" s="180">
        <f t="shared" si="31"/>
        <v>0</v>
      </c>
      <c r="N74" s="178">
        <v>0</v>
      </c>
      <c r="O74" s="178">
        <f t="shared" si="32"/>
        <v>0</v>
      </c>
      <c r="P74" s="178">
        <v>0</v>
      </c>
      <c r="Q74" s="178">
        <f t="shared" si="33"/>
        <v>0</v>
      </c>
      <c r="R74" s="180"/>
      <c r="S74" s="180" t="s">
        <v>298</v>
      </c>
      <c r="T74" s="181" t="s">
        <v>299</v>
      </c>
      <c r="U74" s="161">
        <v>0</v>
      </c>
      <c r="V74" s="161">
        <f t="shared" si="34"/>
        <v>0</v>
      </c>
      <c r="W74" s="161"/>
      <c r="X74" s="161" t="s">
        <v>364</v>
      </c>
      <c r="Y74" s="161" t="s">
        <v>239</v>
      </c>
      <c r="Z74" s="151"/>
      <c r="AA74" s="151"/>
      <c r="AB74" s="151"/>
      <c r="AC74" s="151"/>
      <c r="AD74" s="151"/>
      <c r="AE74" s="151"/>
      <c r="AF74" s="151"/>
      <c r="AG74" s="151" t="s">
        <v>600</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2" x14ac:dyDescent="0.25">
      <c r="A75" s="158"/>
      <c r="B75" s="159"/>
      <c r="C75" s="253" t="s">
        <v>757</v>
      </c>
      <c r="D75" s="254"/>
      <c r="E75" s="254"/>
      <c r="F75" s="254"/>
      <c r="G75" s="254"/>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253</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5">
      <c r="A76" s="183">
        <v>57</v>
      </c>
      <c r="B76" s="184" t="s">
        <v>758</v>
      </c>
      <c r="C76" s="193" t="s">
        <v>759</v>
      </c>
      <c r="D76" s="185" t="s">
        <v>437</v>
      </c>
      <c r="E76" s="186">
        <v>2</v>
      </c>
      <c r="F76" s="187"/>
      <c r="G76" s="188">
        <f>ROUND(E76*F76,2)</f>
        <v>0</v>
      </c>
      <c r="H76" s="187"/>
      <c r="I76" s="188">
        <f>ROUND(E76*H76,2)</f>
        <v>0</v>
      </c>
      <c r="J76" s="187"/>
      <c r="K76" s="188">
        <f>ROUND(E76*J76,2)</f>
        <v>0</v>
      </c>
      <c r="L76" s="188">
        <v>21</v>
      </c>
      <c r="M76" s="188">
        <f>G76*(1+L76/100)</f>
        <v>0</v>
      </c>
      <c r="N76" s="186">
        <v>0</v>
      </c>
      <c r="O76" s="186">
        <f>ROUND(E76*N76,2)</f>
        <v>0</v>
      </c>
      <c r="P76" s="186">
        <v>0</v>
      </c>
      <c r="Q76" s="186">
        <f>ROUND(E76*P76,2)</f>
        <v>0</v>
      </c>
      <c r="R76" s="188"/>
      <c r="S76" s="188" t="s">
        <v>298</v>
      </c>
      <c r="T76" s="189" t="s">
        <v>299</v>
      </c>
      <c r="U76" s="161">
        <v>0</v>
      </c>
      <c r="V76" s="161">
        <f>ROUND(E76*U76,2)</f>
        <v>0</v>
      </c>
      <c r="W76" s="161"/>
      <c r="X76" s="161" t="s">
        <v>238</v>
      </c>
      <c r="Y76" s="161" t="s">
        <v>239</v>
      </c>
      <c r="Z76" s="151"/>
      <c r="AA76" s="151"/>
      <c r="AB76" s="151"/>
      <c r="AC76" s="151"/>
      <c r="AD76" s="151"/>
      <c r="AE76" s="151"/>
      <c r="AF76" s="151"/>
      <c r="AG76" s="151" t="s">
        <v>444</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ht="30.6" outlineLevel="1" x14ac:dyDescent="0.25">
      <c r="A77" s="183">
        <v>58</v>
      </c>
      <c r="B77" s="184" t="s">
        <v>760</v>
      </c>
      <c r="C77" s="193" t="s">
        <v>761</v>
      </c>
      <c r="D77" s="185" t="s">
        <v>437</v>
      </c>
      <c r="E77" s="186">
        <v>18</v>
      </c>
      <c r="F77" s="187"/>
      <c r="G77" s="188">
        <f>ROUND(E77*F77,2)</f>
        <v>0</v>
      </c>
      <c r="H77" s="187"/>
      <c r="I77" s="188">
        <f>ROUND(E77*H77,2)</f>
        <v>0</v>
      </c>
      <c r="J77" s="187"/>
      <c r="K77" s="188">
        <f>ROUND(E77*J77,2)</f>
        <v>0</v>
      </c>
      <c r="L77" s="188">
        <v>21</v>
      </c>
      <c r="M77" s="188">
        <f>G77*(1+L77/100)</f>
        <v>0</v>
      </c>
      <c r="N77" s="186">
        <v>0</v>
      </c>
      <c r="O77" s="186">
        <f>ROUND(E77*N77,2)</f>
        <v>0</v>
      </c>
      <c r="P77" s="186">
        <v>0</v>
      </c>
      <c r="Q77" s="186">
        <f>ROUND(E77*P77,2)</f>
        <v>0</v>
      </c>
      <c r="R77" s="188"/>
      <c r="S77" s="188" t="s">
        <v>298</v>
      </c>
      <c r="T77" s="189" t="s">
        <v>299</v>
      </c>
      <c r="U77" s="161">
        <v>0</v>
      </c>
      <c r="V77" s="161">
        <f>ROUND(E77*U77,2)</f>
        <v>0</v>
      </c>
      <c r="W77" s="161"/>
      <c r="X77" s="161" t="s">
        <v>364</v>
      </c>
      <c r="Y77" s="161" t="s">
        <v>239</v>
      </c>
      <c r="Z77" s="151"/>
      <c r="AA77" s="151"/>
      <c r="AB77" s="151"/>
      <c r="AC77" s="151"/>
      <c r="AD77" s="151"/>
      <c r="AE77" s="151"/>
      <c r="AF77" s="151"/>
      <c r="AG77" s="151" t="s">
        <v>600</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ht="20.399999999999999" outlineLevel="1" x14ac:dyDescent="0.25">
      <c r="A78" s="183">
        <v>59</v>
      </c>
      <c r="B78" s="184" t="s">
        <v>762</v>
      </c>
      <c r="C78" s="193" t="s">
        <v>763</v>
      </c>
      <c r="D78" s="185" t="s">
        <v>437</v>
      </c>
      <c r="E78" s="186">
        <v>12</v>
      </c>
      <c r="F78" s="187"/>
      <c r="G78" s="188">
        <f>ROUND(E78*F78,2)</f>
        <v>0</v>
      </c>
      <c r="H78" s="187"/>
      <c r="I78" s="188">
        <f>ROUND(E78*H78,2)</f>
        <v>0</v>
      </c>
      <c r="J78" s="187"/>
      <c r="K78" s="188">
        <f>ROUND(E78*J78,2)</f>
        <v>0</v>
      </c>
      <c r="L78" s="188">
        <v>21</v>
      </c>
      <c r="M78" s="188">
        <f>G78*(1+L78/100)</f>
        <v>0</v>
      </c>
      <c r="N78" s="186">
        <v>0</v>
      </c>
      <c r="O78" s="186">
        <f>ROUND(E78*N78,2)</f>
        <v>0</v>
      </c>
      <c r="P78" s="186">
        <v>0</v>
      </c>
      <c r="Q78" s="186">
        <f>ROUND(E78*P78,2)</f>
        <v>0</v>
      </c>
      <c r="R78" s="188"/>
      <c r="S78" s="188" t="s">
        <v>298</v>
      </c>
      <c r="T78" s="189" t="s">
        <v>299</v>
      </c>
      <c r="U78" s="161">
        <v>0</v>
      </c>
      <c r="V78" s="161">
        <f>ROUND(E78*U78,2)</f>
        <v>0</v>
      </c>
      <c r="W78" s="161"/>
      <c r="X78" s="161" t="s">
        <v>364</v>
      </c>
      <c r="Y78" s="161" t="s">
        <v>239</v>
      </c>
      <c r="Z78" s="151"/>
      <c r="AA78" s="151"/>
      <c r="AB78" s="151"/>
      <c r="AC78" s="151"/>
      <c r="AD78" s="151"/>
      <c r="AE78" s="151"/>
      <c r="AF78" s="151"/>
      <c r="AG78" s="151" t="s">
        <v>600</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ht="30.6" outlineLevel="1" x14ac:dyDescent="0.25">
      <c r="A79" s="175">
        <v>60</v>
      </c>
      <c r="B79" s="176" t="s">
        <v>764</v>
      </c>
      <c r="C79" s="191" t="s">
        <v>765</v>
      </c>
      <c r="D79" s="177" t="s">
        <v>437</v>
      </c>
      <c r="E79" s="178">
        <v>1</v>
      </c>
      <c r="F79" s="179"/>
      <c r="G79" s="180">
        <f>ROUND(E79*F79,2)</f>
        <v>0</v>
      </c>
      <c r="H79" s="179"/>
      <c r="I79" s="180">
        <f>ROUND(E79*H79,2)</f>
        <v>0</v>
      </c>
      <c r="J79" s="179"/>
      <c r="K79" s="180">
        <f>ROUND(E79*J79,2)</f>
        <v>0</v>
      </c>
      <c r="L79" s="180">
        <v>21</v>
      </c>
      <c r="M79" s="180">
        <f>G79*(1+L79/100)</f>
        <v>0</v>
      </c>
      <c r="N79" s="178">
        <v>0</v>
      </c>
      <c r="O79" s="178">
        <f>ROUND(E79*N79,2)</f>
        <v>0</v>
      </c>
      <c r="P79" s="178">
        <v>0</v>
      </c>
      <c r="Q79" s="178">
        <f>ROUND(E79*P79,2)</f>
        <v>0</v>
      </c>
      <c r="R79" s="180"/>
      <c r="S79" s="180" t="s">
        <v>298</v>
      </c>
      <c r="T79" s="181" t="s">
        <v>299</v>
      </c>
      <c r="U79" s="161">
        <v>0</v>
      </c>
      <c r="V79" s="161">
        <f>ROUND(E79*U79,2)</f>
        <v>0</v>
      </c>
      <c r="W79" s="161"/>
      <c r="X79" s="161" t="s">
        <v>364</v>
      </c>
      <c r="Y79" s="161" t="s">
        <v>239</v>
      </c>
      <c r="Z79" s="151"/>
      <c r="AA79" s="151"/>
      <c r="AB79" s="151"/>
      <c r="AC79" s="151"/>
      <c r="AD79" s="151"/>
      <c r="AE79" s="151"/>
      <c r="AF79" s="151"/>
      <c r="AG79" s="151" t="s">
        <v>600</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2" x14ac:dyDescent="0.25">
      <c r="A80" s="158"/>
      <c r="B80" s="159"/>
      <c r="C80" s="253" t="s">
        <v>766</v>
      </c>
      <c r="D80" s="254"/>
      <c r="E80" s="254"/>
      <c r="F80" s="254"/>
      <c r="G80" s="254"/>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253</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ht="30.6" outlineLevel="1" x14ac:dyDescent="0.25">
      <c r="A81" s="175">
        <v>61</v>
      </c>
      <c r="B81" s="176" t="s">
        <v>767</v>
      </c>
      <c r="C81" s="191" t="s">
        <v>768</v>
      </c>
      <c r="D81" s="177" t="s">
        <v>437</v>
      </c>
      <c r="E81" s="178">
        <v>11</v>
      </c>
      <c r="F81" s="179"/>
      <c r="G81" s="180">
        <f>ROUND(E81*F81,2)</f>
        <v>0</v>
      </c>
      <c r="H81" s="179"/>
      <c r="I81" s="180">
        <f>ROUND(E81*H81,2)</f>
        <v>0</v>
      </c>
      <c r="J81" s="179"/>
      <c r="K81" s="180">
        <f>ROUND(E81*J81,2)</f>
        <v>0</v>
      </c>
      <c r="L81" s="180">
        <v>21</v>
      </c>
      <c r="M81" s="180">
        <f>G81*(1+L81/100)</f>
        <v>0</v>
      </c>
      <c r="N81" s="178">
        <v>0</v>
      </c>
      <c r="O81" s="178">
        <f>ROUND(E81*N81,2)</f>
        <v>0</v>
      </c>
      <c r="P81" s="178">
        <v>0</v>
      </c>
      <c r="Q81" s="178">
        <f>ROUND(E81*P81,2)</f>
        <v>0</v>
      </c>
      <c r="R81" s="180"/>
      <c r="S81" s="180" t="s">
        <v>298</v>
      </c>
      <c r="T81" s="181" t="s">
        <v>299</v>
      </c>
      <c r="U81" s="161">
        <v>0</v>
      </c>
      <c r="V81" s="161">
        <f>ROUND(E81*U81,2)</f>
        <v>0</v>
      </c>
      <c r="W81" s="161"/>
      <c r="X81" s="161" t="s">
        <v>364</v>
      </c>
      <c r="Y81" s="161" t="s">
        <v>239</v>
      </c>
      <c r="Z81" s="151"/>
      <c r="AA81" s="151"/>
      <c r="AB81" s="151"/>
      <c r="AC81" s="151"/>
      <c r="AD81" s="151"/>
      <c r="AE81" s="151"/>
      <c r="AF81" s="151"/>
      <c r="AG81" s="151" t="s">
        <v>600</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2" x14ac:dyDescent="0.25">
      <c r="A82" s="158"/>
      <c r="B82" s="159"/>
      <c r="C82" s="253" t="s">
        <v>769</v>
      </c>
      <c r="D82" s="254"/>
      <c r="E82" s="254"/>
      <c r="F82" s="254"/>
      <c r="G82" s="254"/>
      <c r="H82" s="161"/>
      <c r="I82" s="161"/>
      <c r="J82" s="161"/>
      <c r="K82" s="161"/>
      <c r="L82" s="161"/>
      <c r="M82" s="161"/>
      <c r="N82" s="160"/>
      <c r="O82" s="160"/>
      <c r="P82" s="160"/>
      <c r="Q82" s="160"/>
      <c r="R82" s="161"/>
      <c r="S82" s="161"/>
      <c r="T82" s="161"/>
      <c r="U82" s="161"/>
      <c r="V82" s="161"/>
      <c r="W82" s="161"/>
      <c r="X82" s="161"/>
      <c r="Y82" s="161"/>
      <c r="Z82" s="151"/>
      <c r="AA82" s="151"/>
      <c r="AB82" s="151"/>
      <c r="AC82" s="151"/>
      <c r="AD82" s="151"/>
      <c r="AE82" s="151"/>
      <c r="AF82" s="151"/>
      <c r="AG82" s="151" t="s">
        <v>253</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ht="30.6" outlineLevel="1" x14ac:dyDescent="0.25">
      <c r="A83" s="175">
        <v>62</v>
      </c>
      <c r="B83" s="176" t="s">
        <v>770</v>
      </c>
      <c r="C83" s="191" t="s">
        <v>771</v>
      </c>
      <c r="D83" s="177" t="s">
        <v>437</v>
      </c>
      <c r="E83" s="178">
        <v>1</v>
      </c>
      <c r="F83" s="179"/>
      <c r="G83" s="180">
        <f>ROUND(E83*F83,2)</f>
        <v>0</v>
      </c>
      <c r="H83" s="179"/>
      <c r="I83" s="180">
        <f>ROUND(E83*H83,2)</f>
        <v>0</v>
      </c>
      <c r="J83" s="179"/>
      <c r="K83" s="180">
        <f>ROUND(E83*J83,2)</f>
        <v>0</v>
      </c>
      <c r="L83" s="180">
        <v>21</v>
      </c>
      <c r="M83" s="180">
        <f>G83*(1+L83/100)</f>
        <v>0</v>
      </c>
      <c r="N83" s="178">
        <v>0</v>
      </c>
      <c r="O83" s="178">
        <f>ROUND(E83*N83,2)</f>
        <v>0</v>
      </c>
      <c r="P83" s="178">
        <v>0</v>
      </c>
      <c r="Q83" s="178">
        <f>ROUND(E83*P83,2)</f>
        <v>0</v>
      </c>
      <c r="R83" s="180"/>
      <c r="S83" s="180" t="s">
        <v>298</v>
      </c>
      <c r="T83" s="181" t="s">
        <v>299</v>
      </c>
      <c r="U83" s="161">
        <v>0</v>
      </c>
      <c r="V83" s="161">
        <f>ROUND(E83*U83,2)</f>
        <v>0</v>
      </c>
      <c r="W83" s="161"/>
      <c r="X83" s="161" t="s">
        <v>364</v>
      </c>
      <c r="Y83" s="161" t="s">
        <v>239</v>
      </c>
      <c r="Z83" s="151"/>
      <c r="AA83" s="151"/>
      <c r="AB83" s="151"/>
      <c r="AC83" s="151"/>
      <c r="AD83" s="151"/>
      <c r="AE83" s="151"/>
      <c r="AF83" s="151"/>
      <c r="AG83" s="151" t="s">
        <v>600</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2" x14ac:dyDescent="0.25">
      <c r="A84" s="158"/>
      <c r="B84" s="159"/>
      <c r="C84" s="253" t="s">
        <v>772</v>
      </c>
      <c r="D84" s="254"/>
      <c r="E84" s="254"/>
      <c r="F84" s="254"/>
      <c r="G84" s="254"/>
      <c r="H84" s="161"/>
      <c r="I84" s="161"/>
      <c r="J84" s="161"/>
      <c r="K84" s="161"/>
      <c r="L84" s="161"/>
      <c r="M84" s="161"/>
      <c r="N84" s="160"/>
      <c r="O84" s="160"/>
      <c r="P84" s="160"/>
      <c r="Q84" s="160"/>
      <c r="R84" s="161"/>
      <c r="S84" s="161"/>
      <c r="T84" s="161"/>
      <c r="U84" s="161"/>
      <c r="V84" s="161"/>
      <c r="W84" s="161"/>
      <c r="X84" s="161"/>
      <c r="Y84" s="161"/>
      <c r="Z84" s="151"/>
      <c r="AA84" s="151"/>
      <c r="AB84" s="151"/>
      <c r="AC84" s="151"/>
      <c r="AD84" s="151"/>
      <c r="AE84" s="151"/>
      <c r="AF84" s="151"/>
      <c r="AG84" s="151" t="s">
        <v>253</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ht="30.6" outlineLevel="1" x14ac:dyDescent="0.25">
      <c r="A85" s="175">
        <v>63</v>
      </c>
      <c r="B85" s="176" t="s">
        <v>162</v>
      </c>
      <c r="C85" s="191" t="s">
        <v>773</v>
      </c>
      <c r="D85" s="177" t="s">
        <v>437</v>
      </c>
      <c r="E85" s="178">
        <v>18</v>
      </c>
      <c r="F85" s="179"/>
      <c r="G85" s="180">
        <f>ROUND(E85*F85,2)</f>
        <v>0</v>
      </c>
      <c r="H85" s="179"/>
      <c r="I85" s="180">
        <f>ROUND(E85*H85,2)</f>
        <v>0</v>
      </c>
      <c r="J85" s="179"/>
      <c r="K85" s="180">
        <f>ROUND(E85*J85,2)</f>
        <v>0</v>
      </c>
      <c r="L85" s="180">
        <v>21</v>
      </c>
      <c r="M85" s="180">
        <f>G85*(1+L85/100)</f>
        <v>0</v>
      </c>
      <c r="N85" s="178">
        <v>0</v>
      </c>
      <c r="O85" s="178">
        <f>ROUND(E85*N85,2)</f>
        <v>0</v>
      </c>
      <c r="P85" s="178">
        <v>0</v>
      </c>
      <c r="Q85" s="178">
        <f>ROUND(E85*P85,2)</f>
        <v>0</v>
      </c>
      <c r="R85" s="180"/>
      <c r="S85" s="180" t="s">
        <v>298</v>
      </c>
      <c r="T85" s="181" t="s">
        <v>299</v>
      </c>
      <c r="U85" s="161">
        <v>0</v>
      </c>
      <c r="V85" s="161">
        <f>ROUND(E85*U85,2)</f>
        <v>0</v>
      </c>
      <c r="W85" s="161"/>
      <c r="X85" s="161" t="s">
        <v>364</v>
      </c>
      <c r="Y85" s="161" t="s">
        <v>239</v>
      </c>
      <c r="Z85" s="151"/>
      <c r="AA85" s="151"/>
      <c r="AB85" s="151"/>
      <c r="AC85" s="151"/>
      <c r="AD85" s="151"/>
      <c r="AE85" s="151"/>
      <c r="AF85" s="151"/>
      <c r="AG85" s="151" t="s">
        <v>600</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2" x14ac:dyDescent="0.25">
      <c r="A86" s="158"/>
      <c r="B86" s="159"/>
      <c r="C86" s="253" t="s">
        <v>774</v>
      </c>
      <c r="D86" s="254"/>
      <c r="E86" s="254"/>
      <c r="F86" s="254"/>
      <c r="G86" s="254"/>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253</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ht="30.6" outlineLevel="1" x14ac:dyDescent="0.25">
      <c r="A87" s="183">
        <v>64</v>
      </c>
      <c r="B87" s="184" t="s">
        <v>164</v>
      </c>
      <c r="C87" s="193" t="s">
        <v>775</v>
      </c>
      <c r="D87" s="185" t="s">
        <v>437</v>
      </c>
      <c r="E87" s="186">
        <v>9</v>
      </c>
      <c r="F87" s="187"/>
      <c r="G87" s="188">
        <f>ROUND(E87*F87,2)</f>
        <v>0</v>
      </c>
      <c r="H87" s="187"/>
      <c r="I87" s="188">
        <f>ROUND(E87*H87,2)</f>
        <v>0</v>
      </c>
      <c r="J87" s="187"/>
      <c r="K87" s="188">
        <f>ROUND(E87*J87,2)</f>
        <v>0</v>
      </c>
      <c r="L87" s="188">
        <v>21</v>
      </c>
      <c r="M87" s="188">
        <f>G87*(1+L87/100)</f>
        <v>0</v>
      </c>
      <c r="N87" s="186">
        <v>0</v>
      </c>
      <c r="O87" s="186">
        <f>ROUND(E87*N87,2)</f>
        <v>0</v>
      </c>
      <c r="P87" s="186">
        <v>0</v>
      </c>
      <c r="Q87" s="186">
        <f>ROUND(E87*P87,2)</f>
        <v>0</v>
      </c>
      <c r="R87" s="188"/>
      <c r="S87" s="188" t="s">
        <v>298</v>
      </c>
      <c r="T87" s="189" t="s">
        <v>299</v>
      </c>
      <c r="U87" s="161">
        <v>0</v>
      </c>
      <c r="V87" s="161">
        <f>ROUND(E87*U87,2)</f>
        <v>0</v>
      </c>
      <c r="W87" s="161"/>
      <c r="X87" s="161" t="s">
        <v>364</v>
      </c>
      <c r="Y87" s="161" t="s">
        <v>239</v>
      </c>
      <c r="Z87" s="151"/>
      <c r="AA87" s="151"/>
      <c r="AB87" s="151"/>
      <c r="AC87" s="151"/>
      <c r="AD87" s="151"/>
      <c r="AE87" s="151"/>
      <c r="AF87" s="151"/>
      <c r="AG87" s="151" t="s">
        <v>600</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ht="30.6" outlineLevel="1" x14ac:dyDescent="0.25">
      <c r="A88" s="175">
        <v>65</v>
      </c>
      <c r="B88" s="176" t="s">
        <v>776</v>
      </c>
      <c r="C88" s="191" t="s">
        <v>777</v>
      </c>
      <c r="D88" s="177" t="s">
        <v>437</v>
      </c>
      <c r="E88" s="178">
        <v>1</v>
      </c>
      <c r="F88" s="179"/>
      <c r="G88" s="180">
        <f>ROUND(E88*F88,2)</f>
        <v>0</v>
      </c>
      <c r="H88" s="179"/>
      <c r="I88" s="180">
        <f>ROUND(E88*H88,2)</f>
        <v>0</v>
      </c>
      <c r="J88" s="179"/>
      <c r="K88" s="180">
        <f>ROUND(E88*J88,2)</f>
        <v>0</v>
      </c>
      <c r="L88" s="180">
        <v>21</v>
      </c>
      <c r="M88" s="180">
        <f>G88*(1+L88/100)</f>
        <v>0</v>
      </c>
      <c r="N88" s="178">
        <v>0</v>
      </c>
      <c r="O88" s="178">
        <f>ROUND(E88*N88,2)</f>
        <v>0</v>
      </c>
      <c r="P88" s="178">
        <v>0</v>
      </c>
      <c r="Q88" s="178">
        <f>ROUND(E88*P88,2)</f>
        <v>0</v>
      </c>
      <c r="R88" s="180"/>
      <c r="S88" s="180" t="s">
        <v>298</v>
      </c>
      <c r="T88" s="181" t="s">
        <v>299</v>
      </c>
      <c r="U88" s="161">
        <v>0</v>
      </c>
      <c r="V88" s="161">
        <f>ROUND(E88*U88,2)</f>
        <v>0</v>
      </c>
      <c r="W88" s="161"/>
      <c r="X88" s="161" t="s">
        <v>364</v>
      </c>
      <c r="Y88" s="161" t="s">
        <v>239</v>
      </c>
      <c r="Z88" s="151"/>
      <c r="AA88" s="151"/>
      <c r="AB88" s="151"/>
      <c r="AC88" s="151"/>
      <c r="AD88" s="151"/>
      <c r="AE88" s="151"/>
      <c r="AF88" s="151"/>
      <c r="AG88" s="151" t="s">
        <v>600</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2" x14ac:dyDescent="0.25">
      <c r="A89" s="158"/>
      <c r="B89" s="159"/>
      <c r="C89" s="253" t="s">
        <v>806</v>
      </c>
      <c r="D89" s="254"/>
      <c r="E89" s="254"/>
      <c r="F89" s="254"/>
      <c r="G89" s="254"/>
      <c r="H89" s="161"/>
      <c r="I89" s="161"/>
      <c r="J89" s="161"/>
      <c r="K89" s="161"/>
      <c r="L89" s="161"/>
      <c r="M89" s="161"/>
      <c r="N89" s="160"/>
      <c r="O89" s="160"/>
      <c r="P89" s="160"/>
      <c r="Q89" s="160"/>
      <c r="R89" s="161"/>
      <c r="S89" s="161"/>
      <c r="T89" s="161"/>
      <c r="U89" s="161"/>
      <c r="V89" s="161"/>
      <c r="W89" s="161"/>
      <c r="X89" s="161"/>
      <c r="Y89" s="161"/>
      <c r="Z89" s="151"/>
      <c r="AA89" s="151"/>
      <c r="AB89" s="151"/>
      <c r="AC89" s="151"/>
      <c r="AD89" s="151"/>
      <c r="AE89" s="151"/>
      <c r="AF89" s="151"/>
      <c r="AG89" s="151" t="s">
        <v>253</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3" x14ac:dyDescent="0.25">
      <c r="A90" s="158"/>
      <c r="B90" s="159"/>
      <c r="C90" s="257" t="s">
        <v>778</v>
      </c>
      <c r="D90" s="258"/>
      <c r="E90" s="258"/>
      <c r="F90" s="258"/>
      <c r="G90" s="258"/>
      <c r="H90" s="161"/>
      <c r="I90" s="161"/>
      <c r="J90" s="161"/>
      <c r="K90" s="161"/>
      <c r="L90" s="161"/>
      <c r="M90" s="161"/>
      <c r="N90" s="160"/>
      <c r="O90" s="160"/>
      <c r="P90" s="160"/>
      <c r="Q90" s="160"/>
      <c r="R90" s="161"/>
      <c r="S90" s="161"/>
      <c r="T90" s="161"/>
      <c r="U90" s="161"/>
      <c r="V90" s="161"/>
      <c r="W90" s="161"/>
      <c r="X90" s="161"/>
      <c r="Y90" s="161"/>
      <c r="Z90" s="151"/>
      <c r="AA90" s="151"/>
      <c r="AB90" s="151"/>
      <c r="AC90" s="151"/>
      <c r="AD90" s="151"/>
      <c r="AE90" s="151"/>
      <c r="AF90" s="151"/>
      <c r="AG90" s="151" t="s">
        <v>253</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ht="20.399999999999999" outlineLevel="1" x14ac:dyDescent="0.25">
      <c r="A91" s="183">
        <v>66</v>
      </c>
      <c r="B91" s="184" t="s">
        <v>779</v>
      </c>
      <c r="C91" s="193" t="s">
        <v>780</v>
      </c>
      <c r="D91" s="185" t="s">
        <v>658</v>
      </c>
      <c r="E91" s="186">
        <v>25</v>
      </c>
      <c r="F91" s="187"/>
      <c r="G91" s="188">
        <f>ROUND(E91*F91,2)</f>
        <v>0</v>
      </c>
      <c r="H91" s="187"/>
      <c r="I91" s="188">
        <f>ROUND(E91*H91,2)</f>
        <v>0</v>
      </c>
      <c r="J91" s="187"/>
      <c r="K91" s="188">
        <f>ROUND(E91*J91,2)</f>
        <v>0</v>
      </c>
      <c r="L91" s="188">
        <v>21</v>
      </c>
      <c r="M91" s="188">
        <f>G91*(1+L91/100)</f>
        <v>0</v>
      </c>
      <c r="N91" s="186">
        <v>0</v>
      </c>
      <c r="O91" s="186">
        <f>ROUND(E91*N91,2)</f>
        <v>0</v>
      </c>
      <c r="P91" s="186">
        <v>0</v>
      </c>
      <c r="Q91" s="186">
        <f>ROUND(E91*P91,2)</f>
        <v>0</v>
      </c>
      <c r="R91" s="188"/>
      <c r="S91" s="188" t="s">
        <v>298</v>
      </c>
      <c r="T91" s="189" t="s">
        <v>299</v>
      </c>
      <c r="U91" s="161">
        <v>0</v>
      </c>
      <c r="V91" s="161">
        <f>ROUND(E91*U91,2)</f>
        <v>0</v>
      </c>
      <c r="W91" s="161"/>
      <c r="X91" s="161" t="s">
        <v>364</v>
      </c>
      <c r="Y91" s="161" t="s">
        <v>239</v>
      </c>
      <c r="Z91" s="151"/>
      <c r="AA91" s="151"/>
      <c r="AB91" s="151"/>
      <c r="AC91" s="151"/>
      <c r="AD91" s="151"/>
      <c r="AE91" s="151"/>
      <c r="AF91" s="151"/>
      <c r="AG91" s="151" t="s">
        <v>600</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x14ac:dyDescent="0.25">
      <c r="A92" s="168" t="s">
        <v>231</v>
      </c>
      <c r="B92" s="169" t="s">
        <v>200</v>
      </c>
      <c r="C92" s="190" t="s">
        <v>202</v>
      </c>
      <c r="D92" s="170"/>
      <c r="E92" s="171"/>
      <c r="F92" s="172"/>
      <c r="G92" s="172">
        <f>SUMIF(AG93:AG115,"&lt;&gt;NOR",G93:G115)</f>
        <v>0</v>
      </c>
      <c r="H92" s="172"/>
      <c r="I92" s="172">
        <f>SUM(I93:I115)</f>
        <v>0</v>
      </c>
      <c r="J92" s="172"/>
      <c r="K92" s="172">
        <f>SUM(K93:K115)</f>
        <v>0</v>
      </c>
      <c r="L92" s="172"/>
      <c r="M92" s="172">
        <f>SUM(M93:M115)</f>
        <v>0</v>
      </c>
      <c r="N92" s="171"/>
      <c r="O92" s="171">
        <f>SUM(O93:O115)</f>
        <v>0</v>
      </c>
      <c r="P92" s="171"/>
      <c r="Q92" s="171">
        <f>SUM(Q93:Q115)</f>
        <v>0</v>
      </c>
      <c r="R92" s="172"/>
      <c r="S92" s="172"/>
      <c r="T92" s="173"/>
      <c r="U92" s="167"/>
      <c r="V92" s="167">
        <f>SUM(V93:V115)</f>
        <v>0</v>
      </c>
      <c r="W92" s="167"/>
      <c r="X92" s="167"/>
      <c r="Y92" s="167"/>
      <c r="AG92" t="s">
        <v>232</v>
      </c>
    </row>
    <row r="93" spans="1:60" ht="30.6" outlineLevel="1" x14ac:dyDescent="0.25">
      <c r="A93" s="175">
        <v>67</v>
      </c>
      <c r="B93" s="176" t="s">
        <v>781</v>
      </c>
      <c r="C93" s="191" t="s">
        <v>657</v>
      </c>
      <c r="D93" s="177" t="s">
        <v>658</v>
      </c>
      <c r="E93" s="178">
        <v>30</v>
      </c>
      <c r="F93" s="179"/>
      <c r="G93" s="180">
        <f>ROUND(E93*F93,2)</f>
        <v>0</v>
      </c>
      <c r="H93" s="179"/>
      <c r="I93" s="180">
        <f>ROUND(E93*H93,2)</f>
        <v>0</v>
      </c>
      <c r="J93" s="179"/>
      <c r="K93" s="180">
        <f>ROUND(E93*J93,2)</f>
        <v>0</v>
      </c>
      <c r="L93" s="180">
        <v>21</v>
      </c>
      <c r="M93" s="180">
        <f>G93*(1+L93/100)</f>
        <v>0</v>
      </c>
      <c r="N93" s="178">
        <v>0</v>
      </c>
      <c r="O93" s="178">
        <f>ROUND(E93*N93,2)</f>
        <v>0</v>
      </c>
      <c r="P93" s="178">
        <v>0</v>
      </c>
      <c r="Q93" s="178">
        <f>ROUND(E93*P93,2)</f>
        <v>0</v>
      </c>
      <c r="R93" s="180"/>
      <c r="S93" s="180" t="s">
        <v>298</v>
      </c>
      <c r="T93" s="181" t="s">
        <v>299</v>
      </c>
      <c r="U93" s="161">
        <v>0</v>
      </c>
      <c r="V93" s="161">
        <f>ROUND(E93*U93,2)</f>
        <v>0</v>
      </c>
      <c r="W93" s="161"/>
      <c r="X93" s="161" t="s">
        <v>238</v>
      </c>
      <c r="Y93" s="161" t="s">
        <v>239</v>
      </c>
      <c r="Z93" s="151"/>
      <c r="AA93" s="151"/>
      <c r="AB93" s="151"/>
      <c r="AC93" s="151"/>
      <c r="AD93" s="151"/>
      <c r="AE93" s="151"/>
      <c r="AF93" s="151"/>
      <c r="AG93" s="151" t="s">
        <v>609</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2" x14ac:dyDescent="0.25">
      <c r="A94" s="158"/>
      <c r="B94" s="159"/>
      <c r="C94" s="253" t="s">
        <v>659</v>
      </c>
      <c r="D94" s="254"/>
      <c r="E94" s="254"/>
      <c r="F94" s="254"/>
      <c r="G94" s="254"/>
      <c r="H94" s="161"/>
      <c r="I94" s="161"/>
      <c r="J94" s="161"/>
      <c r="K94" s="161"/>
      <c r="L94" s="161"/>
      <c r="M94" s="161"/>
      <c r="N94" s="160"/>
      <c r="O94" s="160"/>
      <c r="P94" s="160"/>
      <c r="Q94" s="160"/>
      <c r="R94" s="161"/>
      <c r="S94" s="161"/>
      <c r="T94" s="161"/>
      <c r="U94" s="161"/>
      <c r="V94" s="161"/>
      <c r="W94" s="161"/>
      <c r="X94" s="161"/>
      <c r="Y94" s="161"/>
      <c r="Z94" s="151"/>
      <c r="AA94" s="151"/>
      <c r="AB94" s="151"/>
      <c r="AC94" s="151"/>
      <c r="AD94" s="151"/>
      <c r="AE94" s="151"/>
      <c r="AF94" s="151"/>
      <c r="AG94" s="151" t="s">
        <v>253</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1" outlineLevel="3" x14ac:dyDescent="0.25">
      <c r="A95" s="158"/>
      <c r="B95" s="159"/>
      <c r="C95" s="257" t="s">
        <v>681</v>
      </c>
      <c r="D95" s="258"/>
      <c r="E95" s="258"/>
      <c r="F95" s="258"/>
      <c r="G95" s="258"/>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253</v>
      </c>
      <c r="AH95" s="151"/>
      <c r="AI95" s="151"/>
      <c r="AJ95" s="151"/>
      <c r="AK95" s="151"/>
      <c r="AL95" s="151"/>
      <c r="AM95" s="151"/>
      <c r="AN95" s="151"/>
      <c r="AO95" s="151"/>
      <c r="AP95" s="151"/>
      <c r="AQ95" s="151"/>
      <c r="AR95" s="151"/>
      <c r="AS95" s="151"/>
      <c r="AT95" s="151"/>
      <c r="AU95" s="151"/>
      <c r="AV95" s="151"/>
      <c r="AW95" s="151"/>
      <c r="AX95" s="151"/>
      <c r="AY95" s="151"/>
      <c r="AZ95" s="151"/>
      <c r="BA95" s="182" t="str">
        <f>C95</f>
        <v>Včetně naložení vybouraných hmot na dopravní prostředek, vodorovné přepravy (počet km dle nabídky zhotovitele stavby), složení a předání vybouraných hmot osobě oprávněné s nakládání s odpady.</v>
      </c>
      <c r="BB95" s="151"/>
      <c r="BC95" s="151"/>
      <c r="BD95" s="151"/>
      <c r="BE95" s="151"/>
      <c r="BF95" s="151"/>
      <c r="BG95" s="151"/>
      <c r="BH95" s="151"/>
    </row>
    <row r="96" spans="1:60" outlineLevel="3" x14ac:dyDescent="0.25">
      <c r="A96" s="158"/>
      <c r="B96" s="159"/>
      <c r="C96" s="257" t="s">
        <v>660</v>
      </c>
      <c r="D96" s="258"/>
      <c r="E96" s="258"/>
      <c r="F96" s="258"/>
      <c r="G96" s="258"/>
      <c r="H96" s="161"/>
      <c r="I96" s="161"/>
      <c r="J96" s="161"/>
      <c r="K96" s="161"/>
      <c r="L96" s="161"/>
      <c r="M96" s="161"/>
      <c r="N96" s="160"/>
      <c r="O96" s="160"/>
      <c r="P96" s="160"/>
      <c r="Q96" s="160"/>
      <c r="R96" s="161"/>
      <c r="S96" s="161"/>
      <c r="T96" s="161"/>
      <c r="U96" s="161"/>
      <c r="V96" s="161"/>
      <c r="W96" s="161"/>
      <c r="X96" s="161"/>
      <c r="Y96" s="161"/>
      <c r="Z96" s="151"/>
      <c r="AA96" s="151"/>
      <c r="AB96" s="151"/>
      <c r="AC96" s="151"/>
      <c r="AD96" s="151"/>
      <c r="AE96" s="151"/>
      <c r="AF96" s="151"/>
      <c r="AG96" s="151" t="s">
        <v>253</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3" x14ac:dyDescent="0.25">
      <c r="A97" s="158"/>
      <c r="B97" s="159"/>
      <c r="C97" s="257" t="s">
        <v>661</v>
      </c>
      <c r="D97" s="258"/>
      <c r="E97" s="258"/>
      <c r="F97" s="258"/>
      <c r="G97" s="258"/>
      <c r="H97" s="161"/>
      <c r="I97" s="161"/>
      <c r="J97" s="161"/>
      <c r="K97" s="161"/>
      <c r="L97" s="161"/>
      <c r="M97" s="161"/>
      <c r="N97" s="160"/>
      <c r="O97" s="160"/>
      <c r="P97" s="160"/>
      <c r="Q97" s="160"/>
      <c r="R97" s="161"/>
      <c r="S97" s="161"/>
      <c r="T97" s="161"/>
      <c r="U97" s="161"/>
      <c r="V97" s="161"/>
      <c r="W97" s="161"/>
      <c r="X97" s="161"/>
      <c r="Y97" s="161"/>
      <c r="Z97" s="151"/>
      <c r="AA97" s="151"/>
      <c r="AB97" s="151"/>
      <c r="AC97" s="151"/>
      <c r="AD97" s="151"/>
      <c r="AE97" s="151"/>
      <c r="AF97" s="151"/>
      <c r="AG97" s="151" t="s">
        <v>253</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3" x14ac:dyDescent="0.25">
      <c r="A98" s="158"/>
      <c r="B98" s="159"/>
      <c r="C98" s="257" t="s">
        <v>662</v>
      </c>
      <c r="D98" s="258"/>
      <c r="E98" s="258"/>
      <c r="F98" s="258"/>
      <c r="G98" s="258"/>
      <c r="H98" s="161"/>
      <c r="I98" s="161"/>
      <c r="J98" s="161"/>
      <c r="K98" s="161"/>
      <c r="L98" s="161"/>
      <c r="M98" s="161"/>
      <c r="N98" s="160"/>
      <c r="O98" s="160"/>
      <c r="P98" s="160"/>
      <c r="Q98" s="160"/>
      <c r="R98" s="161"/>
      <c r="S98" s="161"/>
      <c r="T98" s="161"/>
      <c r="U98" s="161"/>
      <c r="V98" s="161"/>
      <c r="W98" s="161"/>
      <c r="X98" s="161"/>
      <c r="Y98" s="161"/>
      <c r="Z98" s="151"/>
      <c r="AA98" s="151"/>
      <c r="AB98" s="151"/>
      <c r="AC98" s="151"/>
      <c r="AD98" s="151"/>
      <c r="AE98" s="151"/>
      <c r="AF98" s="151"/>
      <c r="AG98" s="151" t="s">
        <v>253</v>
      </c>
      <c r="AH98" s="151"/>
      <c r="AI98" s="151"/>
      <c r="AJ98" s="151"/>
      <c r="AK98" s="151"/>
      <c r="AL98" s="151"/>
      <c r="AM98" s="151"/>
      <c r="AN98" s="151"/>
      <c r="AO98" s="151"/>
      <c r="AP98" s="151"/>
      <c r="AQ98" s="151"/>
      <c r="AR98" s="151"/>
      <c r="AS98" s="151"/>
      <c r="AT98" s="151"/>
      <c r="AU98" s="151"/>
      <c r="AV98" s="151"/>
      <c r="AW98" s="151"/>
      <c r="AX98" s="151"/>
      <c r="AY98" s="151"/>
      <c r="AZ98" s="151"/>
      <c r="BA98" s="182" t="str">
        <f>C98</f>
        <v>Počet hodin je předpoklad. Pokud shledá uchazeč tento předpoklad za nedostatečný, musí ho zohlednit v jednotkové ceně.</v>
      </c>
      <c r="BB98" s="151"/>
      <c r="BC98" s="151"/>
      <c r="BD98" s="151"/>
      <c r="BE98" s="151"/>
      <c r="BF98" s="151"/>
      <c r="BG98" s="151"/>
      <c r="BH98" s="151"/>
    </row>
    <row r="99" spans="1:60" ht="20.399999999999999" outlineLevel="1" x14ac:dyDescent="0.25">
      <c r="A99" s="183">
        <v>68</v>
      </c>
      <c r="B99" s="184" t="s">
        <v>782</v>
      </c>
      <c r="C99" s="193" t="s">
        <v>783</v>
      </c>
      <c r="D99" s="185" t="s">
        <v>437</v>
      </c>
      <c r="E99" s="186">
        <v>7</v>
      </c>
      <c r="F99" s="187"/>
      <c r="G99" s="188">
        <f>ROUND(E99*F99,2)</f>
        <v>0</v>
      </c>
      <c r="H99" s="187"/>
      <c r="I99" s="188">
        <f>ROUND(E99*H99,2)</f>
        <v>0</v>
      </c>
      <c r="J99" s="187"/>
      <c r="K99" s="188">
        <f>ROUND(E99*J99,2)</f>
        <v>0</v>
      </c>
      <c r="L99" s="188">
        <v>21</v>
      </c>
      <c r="M99" s="188">
        <f>G99*(1+L99/100)</f>
        <v>0</v>
      </c>
      <c r="N99" s="186">
        <v>0</v>
      </c>
      <c r="O99" s="186">
        <f>ROUND(E99*N99,2)</f>
        <v>0</v>
      </c>
      <c r="P99" s="186">
        <v>0</v>
      </c>
      <c r="Q99" s="186">
        <f>ROUND(E99*P99,2)</f>
        <v>0</v>
      </c>
      <c r="R99" s="188"/>
      <c r="S99" s="188" t="s">
        <v>298</v>
      </c>
      <c r="T99" s="189" t="s">
        <v>299</v>
      </c>
      <c r="U99" s="161">
        <v>0</v>
      </c>
      <c r="V99" s="161">
        <f>ROUND(E99*U99,2)</f>
        <v>0</v>
      </c>
      <c r="W99" s="161"/>
      <c r="X99" s="161" t="s">
        <v>238</v>
      </c>
      <c r="Y99" s="161" t="s">
        <v>239</v>
      </c>
      <c r="Z99" s="151"/>
      <c r="AA99" s="151"/>
      <c r="AB99" s="151"/>
      <c r="AC99" s="151"/>
      <c r="AD99" s="151"/>
      <c r="AE99" s="151"/>
      <c r="AF99" s="151"/>
      <c r="AG99" s="151" t="s">
        <v>609</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ht="20.399999999999999" outlineLevel="1" x14ac:dyDescent="0.25">
      <c r="A100" s="183">
        <v>69</v>
      </c>
      <c r="B100" s="184" t="s">
        <v>784</v>
      </c>
      <c r="C100" s="193" t="s">
        <v>785</v>
      </c>
      <c r="D100" s="185" t="s">
        <v>437</v>
      </c>
      <c r="E100" s="186">
        <v>24</v>
      </c>
      <c r="F100" s="187"/>
      <c r="G100" s="188">
        <f>ROUND(E100*F100,2)</f>
        <v>0</v>
      </c>
      <c r="H100" s="187"/>
      <c r="I100" s="188">
        <f>ROUND(E100*H100,2)</f>
        <v>0</v>
      </c>
      <c r="J100" s="187"/>
      <c r="K100" s="188">
        <f>ROUND(E100*J100,2)</f>
        <v>0</v>
      </c>
      <c r="L100" s="188">
        <v>21</v>
      </c>
      <c r="M100" s="188">
        <f>G100*(1+L100/100)</f>
        <v>0</v>
      </c>
      <c r="N100" s="186">
        <v>0</v>
      </c>
      <c r="O100" s="186">
        <f>ROUND(E100*N100,2)</f>
        <v>0</v>
      </c>
      <c r="P100" s="186">
        <v>0</v>
      </c>
      <c r="Q100" s="186">
        <f>ROUND(E100*P100,2)</f>
        <v>0</v>
      </c>
      <c r="R100" s="188"/>
      <c r="S100" s="188" t="s">
        <v>298</v>
      </c>
      <c r="T100" s="189" t="s">
        <v>299</v>
      </c>
      <c r="U100" s="161">
        <v>0</v>
      </c>
      <c r="V100" s="161">
        <f>ROUND(E100*U100,2)</f>
        <v>0</v>
      </c>
      <c r="W100" s="161"/>
      <c r="X100" s="161" t="s">
        <v>238</v>
      </c>
      <c r="Y100" s="161" t="s">
        <v>239</v>
      </c>
      <c r="Z100" s="151"/>
      <c r="AA100" s="151"/>
      <c r="AB100" s="151"/>
      <c r="AC100" s="151"/>
      <c r="AD100" s="151"/>
      <c r="AE100" s="151"/>
      <c r="AF100" s="151"/>
      <c r="AG100" s="151" t="s">
        <v>609</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ht="30.6" outlineLevel="1" x14ac:dyDescent="0.25">
      <c r="A101" s="183">
        <v>70</v>
      </c>
      <c r="B101" s="184" t="s">
        <v>786</v>
      </c>
      <c r="C101" s="193" t="s">
        <v>787</v>
      </c>
      <c r="D101" s="185" t="s">
        <v>669</v>
      </c>
      <c r="E101" s="186">
        <v>50</v>
      </c>
      <c r="F101" s="187"/>
      <c r="G101" s="188">
        <f>ROUND(E101*F101,2)</f>
        <v>0</v>
      </c>
      <c r="H101" s="187"/>
      <c r="I101" s="188">
        <f>ROUND(E101*H101,2)</f>
        <v>0</v>
      </c>
      <c r="J101" s="187"/>
      <c r="K101" s="188">
        <f>ROUND(E101*J101,2)</f>
        <v>0</v>
      </c>
      <c r="L101" s="188">
        <v>21</v>
      </c>
      <c r="M101" s="188">
        <f>G101*(1+L101/100)</f>
        <v>0</v>
      </c>
      <c r="N101" s="186">
        <v>0</v>
      </c>
      <c r="O101" s="186">
        <f>ROUND(E101*N101,2)</f>
        <v>0</v>
      </c>
      <c r="P101" s="186">
        <v>0</v>
      </c>
      <c r="Q101" s="186">
        <f>ROUND(E101*P101,2)</f>
        <v>0</v>
      </c>
      <c r="R101" s="188"/>
      <c r="S101" s="188" t="s">
        <v>298</v>
      </c>
      <c r="T101" s="189" t="s">
        <v>299</v>
      </c>
      <c r="U101" s="161">
        <v>0</v>
      </c>
      <c r="V101" s="161">
        <f>ROUND(E101*U101,2)</f>
        <v>0</v>
      </c>
      <c r="W101" s="161"/>
      <c r="X101" s="161" t="s">
        <v>364</v>
      </c>
      <c r="Y101" s="161" t="s">
        <v>239</v>
      </c>
      <c r="Z101" s="151"/>
      <c r="AA101" s="151"/>
      <c r="AB101" s="151"/>
      <c r="AC101" s="151"/>
      <c r="AD101" s="151"/>
      <c r="AE101" s="151"/>
      <c r="AF101" s="151"/>
      <c r="AG101" s="151" t="s">
        <v>600</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ht="30.6" outlineLevel="1" x14ac:dyDescent="0.25">
      <c r="A102" s="175">
        <v>71</v>
      </c>
      <c r="B102" s="176" t="s">
        <v>788</v>
      </c>
      <c r="C102" s="191" t="s">
        <v>671</v>
      </c>
      <c r="D102" s="177" t="s">
        <v>658</v>
      </c>
      <c r="E102" s="178">
        <v>3</v>
      </c>
      <c r="F102" s="179"/>
      <c r="G102" s="180">
        <f>ROUND(E102*F102,2)</f>
        <v>0</v>
      </c>
      <c r="H102" s="179"/>
      <c r="I102" s="180">
        <f>ROUND(E102*H102,2)</f>
        <v>0</v>
      </c>
      <c r="J102" s="179"/>
      <c r="K102" s="180">
        <f>ROUND(E102*J102,2)</f>
        <v>0</v>
      </c>
      <c r="L102" s="180">
        <v>21</v>
      </c>
      <c r="M102" s="180">
        <f>G102*(1+L102/100)</f>
        <v>0</v>
      </c>
      <c r="N102" s="178">
        <v>0</v>
      </c>
      <c r="O102" s="178">
        <f>ROUND(E102*N102,2)</f>
        <v>0</v>
      </c>
      <c r="P102" s="178">
        <v>0</v>
      </c>
      <c r="Q102" s="178">
        <f>ROUND(E102*P102,2)</f>
        <v>0</v>
      </c>
      <c r="R102" s="180"/>
      <c r="S102" s="180" t="s">
        <v>298</v>
      </c>
      <c r="T102" s="181" t="s">
        <v>299</v>
      </c>
      <c r="U102" s="161">
        <v>0</v>
      </c>
      <c r="V102" s="161">
        <f>ROUND(E102*U102,2)</f>
        <v>0</v>
      </c>
      <c r="W102" s="161"/>
      <c r="X102" s="161" t="s">
        <v>238</v>
      </c>
      <c r="Y102" s="161" t="s">
        <v>239</v>
      </c>
      <c r="Z102" s="151"/>
      <c r="AA102" s="151"/>
      <c r="AB102" s="151"/>
      <c r="AC102" s="151"/>
      <c r="AD102" s="151"/>
      <c r="AE102" s="151"/>
      <c r="AF102" s="151"/>
      <c r="AG102" s="151" t="s">
        <v>609</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2" x14ac:dyDescent="0.25">
      <c r="A103" s="158"/>
      <c r="B103" s="159"/>
      <c r="C103" s="253" t="s">
        <v>672</v>
      </c>
      <c r="D103" s="254"/>
      <c r="E103" s="254"/>
      <c r="F103" s="254"/>
      <c r="G103" s="254"/>
      <c r="H103" s="161"/>
      <c r="I103" s="161"/>
      <c r="J103" s="161"/>
      <c r="K103" s="161"/>
      <c r="L103" s="161"/>
      <c r="M103" s="161"/>
      <c r="N103" s="160"/>
      <c r="O103" s="160"/>
      <c r="P103" s="160"/>
      <c r="Q103" s="160"/>
      <c r="R103" s="161"/>
      <c r="S103" s="161"/>
      <c r="T103" s="161"/>
      <c r="U103" s="161"/>
      <c r="V103" s="161"/>
      <c r="W103" s="161"/>
      <c r="X103" s="161"/>
      <c r="Y103" s="161"/>
      <c r="Z103" s="151"/>
      <c r="AA103" s="151"/>
      <c r="AB103" s="151"/>
      <c r="AC103" s="151"/>
      <c r="AD103" s="151"/>
      <c r="AE103" s="151"/>
      <c r="AF103" s="151"/>
      <c r="AG103" s="151" t="s">
        <v>253</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30.6" outlineLevel="1" x14ac:dyDescent="0.25">
      <c r="A104" s="175">
        <v>72</v>
      </c>
      <c r="B104" s="176" t="s">
        <v>789</v>
      </c>
      <c r="C104" s="191" t="s">
        <v>633</v>
      </c>
      <c r="D104" s="177" t="s">
        <v>634</v>
      </c>
      <c r="E104" s="178">
        <v>1</v>
      </c>
      <c r="F104" s="179"/>
      <c r="G104" s="180">
        <f>ROUND(E104*F104,2)</f>
        <v>0</v>
      </c>
      <c r="H104" s="179"/>
      <c r="I104" s="180">
        <f>ROUND(E104*H104,2)</f>
        <v>0</v>
      </c>
      <c r="J104" s="179"/>
      <c r="K104" s="180">
        <f>ROUND(E104*J104,2)</f>
        <v>0</v>
      </c>
      <c r="L104" s="180">
        <v>21</v>
      </c>
      <c r="M104" s="180">
        <f>G104*(1+L104/100)</f>
        <v>0</v>
      </c>
      <c r="N104" s="178">
        <v>0</v>
      </c>
      <c r="O104" s="178">
        <f>ROUND(E104*N104,2)</f>
        <v>0</v>
      </c>
      <c r="P104" s="178">
        <v>0</v>
      </c>
      <c r="Q104" s="178">
        <f>ROUND(E104*P104,2)</f>
        <v>0</v>
      </c>
      <c r="R104" s="180"/>
      <c r="S104" s="180" t="s">
        <v>298</v>
      </c>
      <c r="T104" s="181" t="s">
        <v>299</v>
      </c>
      <c r="U104" s="161">
        <v>0</v>
      </c>
      <c r="V104" s="161">
        <f>ROUND(E104*U104,2)</f>
        <v>0</v>
      </c>
      <c r="W104" s="161"/>
      <c r="X104" s="161" t="s">
        <v>364</v>
      </c>
      <c r="Y104" s="161" t="s">
        <v>239</v>
      </c>
      <c r="Z104" s="151"/>
      <c r="AA104" s="151"/>
      <c r="AB104" s="151"/>
      <c r="AC104" s="151"/>
      <c r="AD104" s="151"/>
      <c r="AE104" s="151"/>
      <c r="AF104" s="151"/>
      <c r="AG104" s="151" t="s">
        <v>600</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2" x14ac:dyDescent="0.25">
      <c r="A105" s="158"/>
      <c r="B105" s="159"/>
      <c r="C105" s="253" t="s">
        <v>635</v>
      </c>
      <c r="D105" s="254"/>
      <c r="E105" s="254"/>
      <c r="F105" s="254"/>
      <c r="G105" s="254"/>
      <c r="H105" s="161"/>
      <c r="I105" s="161"/>
      <c r="J105" s="161"/>
      <c r="K105" s="161"/>
      <c r="L105" s="161"/>
      <c r="M105" s="161"/>
      <c r="N105" s="160"/>
      <c r="O105" s="160"/>
      <c r="P105" s="160"/>
      <c r="Q105" s="160"/>
      <c r="R105" s="161"/>
      <c r="S105" s="161"/>
      <c r="T105" s="161"/>
      <c r="U105" s="161"/>
      <c r="V105" s="161"/>
      <c r="W105" s="161"/>
      <c r="X105" s="161"/>
      <c r="Y105" s="161"/>
      <c r="Z105" s="151"/>
      <c r="AA105" s="151"/>
      <c r="AB105" s="151"/>
      <c r="AC105" s="151"/>
      <c r="AD105" s="151"/>
      <c r="AE105" s="151"/>
      <c r="AF105" s="151"/>
      <c r="AG105" s="151" t="s">
        <v>253</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ht="20.399999999999999" outlineLevel="1" x14ac:dyDescent="0.25">
      <c r="A106" s="183">
        <v>73</v>
      </c>
      <c r="B106" s="184" t="s">
        <v>790</v>
      </c>
      <c r="C106" s="193" t="s">
        <v>791</v>
      </c>
      <c r="D106" s="185" t="s">
        <v>634</v>
      </c>
      <c r="E106" s="186">
        <v>1</v>
      </c>
      <c r="F106" s="187"/>
      <c r="G106" s="188">
        <f t="shared" ref="G106:G115" si="35">ROUND(E106*F106,2)</f>
        <v>0</v>
      </c>
      <c r="H106" s="187"/>
      <c r="I106" s="188">
        <f t="shared" ref="I106:I115" si="36">ROUND(E106*H106,2)</f>
        <v>0</v>
      </c>
      <c r="J106" s="187"/>
      <c r="K106" s="188">
        <f t="shared" ref="K106:K115" si="37">ROUND(E106*J106,2)</f>
        <v>0</v>
      </c>
      <c r="L106" s="188">
        <v>21</v>
      </c>
      <c r="M106" s="188">
        <f t="shared" ref="M106:M115" si="38">G106*(1+L106/100)</f>
        <v>0</v>
      </c>
      <c r="N106" s="186">
        <v>0</v>
      </c>
      <c r="O106" s="186">
        <f t="shared" ref="O106:O115" si="39">ROUND(E106*N106,2)</f>
        <v>0</v>
      </c>
      <c r="P106" s="186">
        <v>0</v>
      </c>
      <c r="Q106" s="186">
        <f t="shared" ref="Q106:Q115" si="40">ROUND(E106*P106,2)</f>
        <v>0</v>
      </c>
      <c r="R106" s="188"/>
      <c r="S106" s="188" t="s">
        <v>298</v>
      </c>
      <c r="T106" s="189" t="s">
        <v>299</v>
      </c>
      <c r="U106" s="161">
        <v>0</v>
      </c>
      <c r="V106" s="161">
        <f t="shared" ref="V106:V115" si="41">ROUND(E106*U106,2)</f>
        <v>0</v>
      </c>
      <c r="W106" s="161"/>
      <c r="X106" s="161" t="s">
        <v>238</v>
      </c>
      <c r="Y106" s="161" t="s">
        <v>239</v>
      </c>
      <c r="Z106" s="151"/>
      <c r="AA106" s="151"/>
      <c r="AB106" s="151"/>
      <c r="AC106" s="151"/>
      <c r="AD106" s="151"/>
      <c r="AE106" s="151"/>
      <c r="AF106" s="151"/>
      <c r="AG106" s="151" t="s">
        <v>609</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5">
      <c r="A107" s="183">
        <v>74</v>
      </c>
      <c r="B107" s="184" t="s">
        <v>792</v>
      </c>
      <c r="C107" s="193" t="s">
        <v>674</v>
      </c>
      <c r="D107" s="185" t="s">
        <v>634</v>
      </c>
      <c r="E107" s="186">
        <v>1</v>
      </c>
      <c r="F107" s="187"/>
      <c r="G107" s="188">
        <f t="shared" si="35"/>
        <v>0</v>
      </c>
      <c r="H107" s="187"/>
      <c r="I107" s="188">
        <f t="shared" si="36"/>
        <v>0</v>
      </c>
      <c r="J107" s="187"/>
      <c r="K107" s="188">
        <f t="shared" si="37"/>
        <v>0</v>
      </c>
      <c r="L107" s="188">
        <v>21</v>
      </c>
      <c r="M107" s="188">
        <f t="shared" si="38"/>
        <v>0</v>
      </c>
      <c r="N107" s="186">
        <v>0</v>
      </c>
      <c r="O107" s="186">
        <f t="shared" si="39"/>
        <v>0</v>
      </c>
      <c r="P107" s="186">
        <v>0</v>
      </c>
      <c r="Q107" s="186">
        <f t="shared" si="40"/>
        <v>0</v>
      </c>
      <c r="R107" s="188"/>
      <c r="S107" s="188" t="s">
        <v>298</v>
      </c>
      <c r="T107" s="189" t="s">
        <v>299</v>
      </c>
      <c r="U107" s="161">
        <v>0</v>
      </c>
      <c r="V107" s="161">
        <f t="shared" si="41"/>
        <v>0</v>
      </c>
      <c r="W107" s="161"/>
      <c r="X107" s="161" t="s">
        <v>364</v>
      </c>
      <c r="Y107" s="161" t="s">
        <v>239</v>
      </c>
      <c r="Z107" s="151"/>
      <c r="AA107" s="151"/>
      <c r="AB107" s="151"/>
      <c r="AC107" s="151"/>
      <c r="AD107" s="151"/>
      <c r="AE107" s="151"/>
      <c r="AF107" s="151"/>
      <c r="AG107" s="151" t="s">
        <v>600</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5">
      <c r="A108" s="183">
        <v>75</v>
      </c>
      <c r="B108" s="184" t="s">
        <v>793</v>
      </c>
      <c r="C108" s="193" t="s">
        <v>353</v>
      </c>
      <c r="D108" s="185" t="s">
        <v>256</v>
      </c>
      <c r="E108" s="186">
        <v>5</v>
      </c>
      <c r="F108" s="187"/>
      <c r="G108" s="188">
        <f t="shared" si="35"/>
        <v>0</v>
      </c>
      <c r="H108" s="187"/>
      <c r="I108" s="188">
        <f t="shared" si="36"/>
        <v>0</v>
      </c>
      <c r="J108" s="187"/>
      <c r="K108" s="188">
        <f t="shared" si="37"/>
        <v>0</v>
      </c>
      <c r="L108" s="188">
        <v>21</v>
      </c>
      <c r="M108" s="188">
        <f t="shared" si="38"/>
        <v>0</v>
      </c>
      <c r="N108" s="186">
        <v>0</v>
      </c>
      <c r="O108" s="186">
        <f t="shared" si="39"/>
        <v>0</v>
      </c>
      <c r="P108" s="186">
        <v>0</v>
      </c>
      <c r="Q108" s="186">
        <f t="shared" si="40"/>
        <v>0</v>
      </c>
      <c r="R108" s="188"/>
      <c r="S108" s="188" t="s">
        <v>298</v>
      </c>
      <c r="T108" s="189" t="s">
        <v>299</v>
      </c>
      <c r="U108" s="161">
        <v>0</v>
      </c>
      <c r="V108" s="161">
        <f t="shared" si="41"/>
        <v>0</v>
      </c>
      <c r="W108" s="161"/>
      <c r="X108" s="161" t="s">
        <v>238</v>
      </c>
      <c r="Y108" s="161" t="s">
        <v>239</v>
      </c>
      <c r="Z108" s="151"/>
      <c r="AA108" s="151"/>
      <c r="AB108" s="151"/>
      <c r="AC108" s="151"/>
      <c r="AD108" s="151"/>
      <c r="AE108" s="151"/>
      <c r="AF108" s="151"/>
      <c r="AG108" s="151" t="s">
        <v>609</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ht="30.6" outlineLevel="1" x14ac:dyDescent="0.25">
      <c r="A109" s="183">
        <v>76</v>
      </c>
      <c r="B109" s="184" t="s">
        <v>794</v>
      </c>
      <c r="C109" s="193" t="s">
        <v>795</v>
      </c>
      <c r="D109" s="185" t="s">
        <v>658</v>
      </c>
      <c r="E109" s="186">
        <v>2</v>
      </c>
      <c r="F109" s="187"/>
      <c r="G109" s="188">
        <f t="shared" si="35"/>
        <v>0</v>
      </c>
      <c r="H109" s="187"/>
      <c r="I109" s="188">
        <f t="shared" si="36"/>
        <v>0</v>
      </c>
      <c r="J109" s="187"/>
      <c r="K109" s="188">
        <f t="shared" si="37"/>
        <v>0</v>
      </c>
      <c r="L109" s="188">
        <v>21</v>
      </c>
      <c r="M109" s="188">
        <f t="shared" si="38"/>
        <v>0</v>
      </c>
      <c r="N109" s="186">
        <v>0</v>
      </c>
      <c r="O109" s="186">
        <f t="shared" si="39"/>
        <v>0</v>
      </c>
      <c r="P109" s="186">
        <v>0</v>
      </c>
      <c r="Q109" s="186">
        <f t="shared" si="40"/>
        <v>0</v>
      </c>
      <c r="R109" s="188"/>
      <c r="S109" s="188" t="s">
        <v>298</v>
      </c>
      <c r="T109" s="189" t="s">
        <v>299</v>
      </c>
      <c r="U109" s="161">
        <v>0</v>
      </c>
      <c r="V109" s="161">
        <f t="shared" si="41"/>
        <v>0</v>
      </c>
      <c r="W109" s="161"/>
      <c r="X109" s="161" t="s">
        <v>364</v>
      </c>
      <c r="Y109" s="161" t="s">
        <v>239</v>
      </c>
      <c r="Z109" s="151"/>
      <c r="AA109" s="151"/>
      <c r="AB109" s="151"/>
      <c r="AC109" s="151"/>
      <c r="AD109" s="151"/>
      <c r="AE109" s="151"/>
      <c r="AF109" s="151"/>
      <c r="AG109" s="151" t="s">
        <v>600</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ht="20.399999999999999" outlineLevel="1" x14ac:dyDescent="0.25">
      <c r="A110" s="183">
        <v>77</v>
      </c>
      <c r="B110" s="184" t="s">
        <v>796</v>
      </c>
      <c r="C110" s="193" t="s">
        <v>797</v>
      </c>
      <c r="D110" s="185" t="s">
        <v>634</v>
      </c>
      <c r="E110" s="186">
        <v>1</v>
      </c>
      <c r="F110" s="187"/>
      <c r="G110" s="188">
        <f t="shared" si="35"/>
        <v>0</v>
      </c>
      <c r="H110" s="187"/>
      <c r="I110" s="188">
        <f t="shared" si="36"/>
        <v>0</v>
      </c>
      <c r="J110" s="187"/>
      <c r="K110" s="188">
        <f t="shared" si="37"/>
        <v>0</v>
      </c>
      <c r="L110" s="188">
        <v>21</v>
      </c>
      <c r="M110" s="188">
        <f t="shared" si="38"/>
        <v>0</v>
      </c>
      <c r="N110" s="186">
        <v>0</v>
      </c>
      <c r="O110" s="186">
        <f t="shared" si="39"/>
        <v>0</v>
      </c>
      <c r="P110" s="186">
        <v>0</v>
      </c>
      <c r="Q110" s="186">
        <f t="shared" si="40"/>
        <v>0</v>
      </c>
      <c r="R110" s="188"/>
      <c r="S110" s="188" t="s">
        <v>298</v>
      </c>
      <c r="T110" s="189" t="s">
        <v>299</v>
      </c>
      <c r="U110" s="161">
        <v>0</v>
      </c>
      <c r="V110" s="161">
        <f t="shared" si="41"/>
        <v>0</v>
      </c>
      <c r="W110" s="161"/>
      <c r="X110" s="161" t="s">
        <v>238</v>
      </c>
      <c r="Y110" s="161" t="s">
        <v>239</v>
      </c>
      <c r="Z110" s="151"/>
      <c r="AA110" s="151"/>
      <c r="AB110" s="151"/>
      <c r="AC110" s="151"/>
      <c r="AD110" s="151"/>
      <c r="AE110" s="151"/>
      <c r="AF110" s="151"/>
      <c r="AG110" s="151" t="s">
        <v>609</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ht="20.399999999999999" outlineLevel="1" x14ac:dyDescent="0.25">
      <c r="A111" s="183">
        <v>78</v>
      </c>
      <c r="B111" s="184" t="s">
        <v>798</v>
      </c>
      <c r="C111" s="193" t="s">
        <v>637</v>
      </c>
      <c r="D111" s="185" t="s">
        <v>642</v>
      </c>
      <c r="E111" s="186">
        <v>2</v>
      </c>
      <c r="F111" s="187"/>
      <c r="G111" s="188">
        <f t="shared" si="35"/>
        <v>0</v>
      </c>
      <c r="H111" s="187"/>
      <c r="I111" s="188">
        <f t="shared" si="36"/>
        <v>0</v>
      </c>
      <c r="J111" s="187"/>
      <c r="K111" s="188">
        <f t="shared" si="37"/>
        <v>0</v>
      </c>
      <c r="L111" s="188">
        <v>21</v>
      </c>
      <c r="M111" s="188">
        <f t="shared" si="38"/>
        <v>0</v>
      </c>
      <c r="N111" s="186">
        <v>0</v>
      </c>
      <c r="O111" s="186">
        <f t="shared" si="39"/>
        <v>0</v>
      </c>
      <c r="P111" s="186">
        <v>0</v>
      </c>
      <c r="Q111" s="186">
        <f t="shared" si="40"/>
        <v>0</v>
      </c>
      <c r="R111" s="188"/>
      <c r="S111" s="188" t="s">
        <v>298</v>
      </c>
      <c r="T111" s="189" t="s">
        <v>299</v>
      </c>
      <c r="U111" s="161">
        <v>0</v>
      </c>
      <c r="V111" s="161">
        <f t="shared" si="41"/>
        <v>0</v>
      </c>
      <c r="W111" s="161"/>
      <c r="X111" s="161" t="s">
        <v>638</v>
      </c>
      <c r="Y111" s="161" t="s">
        <v>239</v>
      </c>
      <c r="Z111" s="151"/>
      <c r="AA111" s="151"/>
      <c r="AB111" s="151"/>
      <c r="AC111" s="151"/>
      <c r="AD111" s="151"/>
      <c r="AE111" s="151"/>
      <c r="AF111" s="151"/>
      <c r="AG111" s="151" t="s">
        <v>639</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5">
      <c r="A112" s="183">
        <v>79</v>
      </c>
      <c r="B112" s="184" t="s">
        <v>799</v>
      </c>
      <c r="C112" s="193" t="s">
        <v>800</v>
      </c>
      <c r="D112" s="185" t="s">
        <v>642</v>
      </c>
      <c r="E112" s="186">
        <v>20</v>
      </c>
      <c r="F112" s="187"/>
      <c r="G112" s="188">
        <f t="shared" si="35"/>
        <v>0</v>
      </c>
      <c r="H112" s="187"/>
      <c r="I112" s="188">
        <f t="shared" si="36"/>
        <v>0</v>
      </c>
      <c r="J112" s="187"/>
      <c r="K112" s="188">
        <f t="shared" si="37"/>
        <v>0</v>
      </c>
      <c r="L112" s="188">
        <v>21</v>
      </c>
      <c r="M112" s="188">
        <f t="shared" si="38"/>
        <v>0</v>
      </c>
      <c r="N112" s="186">
        <v>0</v>
      </c>
      <c r="O112" s="186">
        <f t="shared" si="39"/>
        <v>0</v>
      </c>
      <c r="P112" s="186">
        <v>0</v>
      </c>
      <c r="Q112" s="186">
        <f t="shared" si="40"/>
        <v>0</v>
      </c>
      <c r="R112" s="188"/>
      <c r="S112" s="188" t="s">
        <v>298</v>
      </c>
      <c r="T112" s="189" t="s">
        <v>299</v>
      </c>
      <c r="U112" s="161">
        <v>0</v>
      </c>
      <c r="V112" s="161">
        <f t="shared" si="41"/>
        <v>0</v>
      </c>
      <c r="W112" s="161"/>
      <c r="X112" s="161" t="s">
        <v>638</v>
      </c>
      <c r="Y112" s="161" t="s">
        <v>239</v>
      </c>
      <c r="Z112" s="151"/>
      <c r="AA112" s="151"/>
      <c r="AB112" s="151"/>
      <c r="AC112" s="151"/>
      <c r="AD112" s="151"/>
      <c r="AE112" s="151"/>
      <c r="AF112" s="151"/>
      <c r="AG112" s="151" t="s">
        <v>639</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5">
      <c r="A113" s="183">
        <v>80</v>
      </c>
      <c r="B113" s="184" t="s">
        <v>801</v>
      </c>
      <c r="C113" s="193" t="s">
        <v>646</v>
      </c>
      <c r="D113" s="185" t="s">
        <v>642</v>
      </c>
      <c r="E113" s="186">
        <v>40</v>
      </c>
      <c r="F113" s="187"/>
      <c r="G113" s="188">
        <f t="shared" si="35"/>
        <v>0</v>
      </c>
      <c r="H113" s="187"/>
      <c r="I113" s="188">
        <f t="shared" si="36"/>
        <v>0</v>
      </c>
      <c r="J113" s="187"/>
      <c r="K113" s="188">
        <f t="shared" si="37"/>
        <v>0</v>
      </c>
      <c r="L113" s="188">
        <v>21</v>
      </c>
      <c r="M113" s="188">
        <f t="shared" si="38"/>
        <v>0</v>
      </c>
      <c r="N113" s="186">
        <v>0</v>
      </c>
      <c r="O113" s="186">
        <f t="shared" si="39"/>
        <v>0</v>
      </c>
      <c r="P113" s="186">
        <v>0</v>
      </c>
      <c r="Q113" s="186">
        <f t="shared" si="40"/>
        <v>0</v>
      </c>
      <c r="R113" s="188"/>
      <c r="S113" s="188" t="s">
        <v>298</v>
      </c>
      <c r="T113" s="189" t="s">
        <v>299</v>
      </c>
      <c r="U113" s="161">
        <v>0</v>
      </c>
      <c r="V113" s="161">
        <f t="shared" si="41"/>
        <v>0</v>
      </c>
      <c r="W113" s="161"/>
      <c r="X113" s="161" t="s">
        <v>238</v>
      </c>
      <c r="Y113" s="161" t="s">
        <v>239</v>
      </c>
      <c r="Z113" s="151"/>
      <c r="AA113" s="151"/>
      <c r="AB113" s="151"/>
      <c r="AC113" s="151"/>
      <c r="AD113" s="151"/>
      <c r="AE113" s="151"/>
      <c r="AF113" s="151"/>
      <c r="AG113" s="151" t="s">
        <v>609</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5">
      <c r="A114" s="183">
        <v>81</v>
      </c>
      <c r="B114" s="184" t="s">
        <v>802</v>
      </c>
      <c r="C114" s="193" t="s">
        <v>803</v>
      </c>
      <c r="D114" s="185" t="s">
        <v>642</v>
      </c>
      <c r="E114" s="186">
        <v>20</v>
      </c>
      <c r="F114" s="187"/>
      <c r="G114" s="188">
        <f t="shared" si="35"/>
        <v>0</v>
      </c>
      <c r="H114" s="187"/>
      <c r="I114" s="188">
        <f t="shared" si="36"/>
        <v>0</v>
      </c>
      <c r="J114" s="187"/>
      <c r="K114" s="188">
        <f t="shared" si="37"/>
        <v>0</v>
      </c>
      <c r="L114" s="188">
        <v>21</v>
      </c>
      <c r="M114" s="188">
        <f t="shared" si="38"/>
        <v>0</v>
      </c>
      <c r="N114" s="186">
        <v>0</v>
      </c>
      <c r="O114" s="186">
        <f t="shared" si="39"/>
        <v>0</v>
      </c>
      <c r="P114" s="186">
        <v>0</v>
      </c>
      <c r="Q114" s="186">
        <f t="shared" si="40"/>
        <v>0</v>
      </c>
      <c r="R114" s="188"/>
      <c r="S114" s="188" t="s">
        <v>298</v>
      </c>
      <c r="T114" s="189" t="s">
        <v>299</v>
      </c>
      <c r="U114" s="161">
        <v>0</v>
      </c>
      <c r="V114" s="161">
        <f t="shared" si="41"/>
        <v>0</v>
      </c>
      <c r="W114" s="161"/>
      <c r="X114" s="161" t="s">
        <v>238</v>
      </c>
      <c r="Y114" s="161" t="s">
        <v>239</v>
      </c>
      <c r="Z114" s="151"/>
      <c r="AA114" s="151"/>
      <c r="AB114" s="151"/>
      <c r="AC114" s="151"/>
      <c r="AD114" s="151"/>
      <c r="AE114" s="151"/>
      <c r="AF114" s="151"/>
      <c r="AG114" s="151" t="s">
        <v>609</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5">
      <c r="A115" s="175">
        <v>82</v>
      </c>
      <c r="B115" s="176" t="s">
        <v>804</v>
      </c>
      <c r="C115" s="191" t="s">
        <v>805</v>
      </c>
      <c r="D115" s="177" t="s">
        <v>634</v>
      </c>
      <c r="E115" s="178">
        <v>1</v>
      </c>
      <c r="F115" s="179"/>
      <c r="G115" s="180">
        <f t="shared" si="35"/>
        <v>0</v>
      </c>
      <c r="H115" s="179"/>
      <c r="I115" s="180">
        <f t="shared" si="36"/>
        <v>0</v>
      </c>
      <c r="J115" s="179"/>
      <c r="K115" s="180">
        <f t="shared" si="37"/>
        <v>0</v>
      </c>
      <c r="L115" s="180">
        <v>21</v>
      </c>
      <c r="M115" s="180">
        <f t="shared" si="38"/>
        <v>0</v>
      </c>
      <c r="N115" s="178">
        <v>0</v>
      </c>
      <c r="O115" s="178">
        <f t="shared" si="39"/>
        <v>0</v>
      </c>
      <c r="P115" s="178">
        <v>0</v>
      </c>
      <c r="Q115" s="178">
        <f t="shared" si="40"/>
        <v>0</v>
      </c>
      <c r="R115" s="180"/>
      <c r="S115" s="180" t="s">
        <v>298</v>
      </c>
      <c r="T115" s="181" t="s">
        <v>299</v>
      </c>
      <c r="U115" s="161">
        <v>0</v>
      </c>
      <c r="V115" s="161">
        <f t="shared" si="41"/>
        <v>0</v>
      </c>
      <c r="W115" s="161"/>
      <c r="X115" s="161" t="s">
        <v>238</v>
      </c>
      <c r="Y115" s="161" t="s">
        <v>239</v>
      </c>
      <c r="Z115" s="151"/>
      <c r="AA115" s="151"/>
      <c r="AB115" s="151"/>
      <c r="AC115" s="151"/>
      <c r="AD115" s="151"/>
      <c r="AE115" s="151"/>
      <c r="AF115" s="151"/>
      <c r="AG115" s="151" t="s">
        <v>609</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x14ac:dyDescent="0.25">
      <c r="A116" s="3"/>
      <c r="B116" s="4"/>
      <c r="C116" s="195"/>
      <c r="D116" s="6"/>
      <c r="E116" s="3"/>
      <c r="F116" s="3"/>
      <c r="G116" s="3"/>
      <c r="H116" s="3"/>
      <c r="I116" s="3"/>
      <c r="J116" s="3"/>
      <c r="K116" s="3"/>
      <c r="L116" s="3"/>
      <c r="M116" s="3"/>
      <c r="N116" s="3"/>
      <c r="O116" s="3"/>
      <c r="P116" s="3"/>
      <c r="Q116" s="3"/>
      <c r="R116" s="3"/>
      <c r="S116" s="3"/>
      <c r="T116" s="3"/>
      <c r="U116" s="3"/>
      <c r="V116" s="3"/>
      <c r="W116" s="3"/>
      <c r="X116" s="3"/>
      <c r="Y116" s="3"/>
      <c r="AE116">
        <v>12</v>
      </c>
      <c r="AF116">
        <v>21</v>
      </c>
      <c r="AG116" t="s">
        <v>217</v>
      </c>
    </row>
    <row r="117" spans="1:60" x14ac:dyDescent="0.25">
      <c r="A117" s="154"/>
      <c r="B117" s="155" t="s">
        <v>29</v>
      </c>
      <c r="C117" s="196"/>
      <c r="D117" s="156"/>
      <c r="E117" s="157"/>
      <c r="F117" s="157"/>
      <c r="G117" s="174">
        <f>G8+G92</f>
        <v>0</v>
      </c>
      <c r="H117" s="3"/>
      <c r="I117" s="3"/>
      <c r="J117" s="3"/>
      <c r="K117" s="3"/>
      <c r="L117" s="3"/>
      <c r="M117" s="3"/>
      <c r="N117" s="3"/>
      <c r="O117" s="3"/>
      <c r="P117" s="3"/>
      <c r="Q117" s="3"/>
      <c r="R117" s="3"/>
      <c r="S117" s="3"/>
      <c r="T117" s="3"/>
      <c r="U117" s="3"/>
      <c r="V117" s="3"/>
      <c r="W117" s="3"/>
      <c r="X117" s="3"/>
      <c r="Y117" s="3"/>
      <c r="AE117">
        <f>SUMIF(L7:L115,AE116,G7:G115)</f>
        <v>0</v>
      </c>
      <c r="AF117">
        <f>SUMIF(L7:L115,AF116,G7:G115)</f>
        <v>0</v>
      </c>
      <c r="AG117" t="s">
        <v>438</v>
      </c>
    </row>
    <row r="118" spans="1:60" x14ac:dyDescent="0.25">
      <c r="C118" s="197"/>
      <c r="D118" s="10"/>
      <c r="AG118" t="s">
        <v>441</v>
      </c>
    </row>
    <row r="119" spans="1:60" x14ac:dyDescent="0.25">
      <c r="D119" s="10"/>
    </row>
    <row r="120" spans="1:60" x14ac:dyDescent="0.25">
      <c r="D120" s="10"/>
    </row>
    <row r="121" spans="1:60" x14ac:dyDescent="0.25">
      <c r="D121" s="10"/>
    </row>
    <row r="122" spans="1:60" x14ac:dyDescent="0.25">
      <c r="D122" s="10"/>
    </row>
    <row r="123" spans="1:60" x14ac:dyDescent="0.25">
      <c r="D123" s="10"/>
    </row>
    <row r="124" spans="1:60" x14ac:dyDescent="0.25">
      <c r="D124" s="10"/>
    </row>
    <row r="125" spans="1:60" x14ac:dyDescent="0.25">
      <c r="D125" s="10"/>
    </row>
    <row r="126" spans="1:60" x14ac:dyDescent="0.25">
      <c r="D126" s="10"/>
    </row>
    <row r="127" spans="1:60" x14ac:dyDescent="0.25">
      <c r="D127" s="10"/>
    </row>
    <row r="128" spans="1:60"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sheetData>
  <sheetProtection formatRows="0"/>
  <mergeCells count="29">
    <mergeCell ref="C52:G52"/>
    <mergeCell ref="A1:G1"/>
    <mergeCell ref="C2:G2"/>
    <mergeCell ref="C3:G3"/>
    <mergeCell ref="C4:G4"/>
    <mergeCell ref="C12:G12"/>
    <mergeCell ref="C14:G14"/>
    <mergeCell ref="C16:G16"/>
    <mergeCell ref="C18:G18"/>
    <mergeCell ref="C24:G24"/>
    <mergeCell ref="C36:G36"/>
    <mergeCell ref="C44:G44"/>
    <mergeCell ref="C95:G95"/>
    <mergeCell ref="C54:G54"/>
    <mergeCell ref="C56:G56"/>
    <mergeCell ref="C68:G68"/>
    <mergeCell ref="C75:G75"/>
    <mergeCell ref="C80:G80"/>
    <mergeCell ref="C82:G82"/>
    <mergeCell ref="C84:G84"/>
    <mergeCell ref="C86:G86"/>
    <mergeCell ref="C89:G89"/>
    <mergeCell ref="C90:G90"/>
    <mergeCell ref="C94:G94"/>
    <mergeCell ref="C96:G96"/>
    <mergeCell ref="C97:G97"/>
    <mergeCell ref="C98:G98"/>
    <mergeCell ref="C103:G103"/>
    <mergeCell ref="C105:G10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0B09C-F173-4BCD-91FE-E830501D60F5}">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59" t="s">
        <v>204</v>
      </c>
      <c r="B1" s="259"/>
      <c r="C1" s="259"/>
      <c r="D1" s="259"/>
      <c r="E1" s="259"/>
      <c r="F1" s="259"/>
      <c r="G1" s="259"/>
      <c r="AG1" t="s">
        <v>205</v>
      </c>
    </row>
    <row r="2" spans="1:60" ht="25.05" customHeight="1" x14ac:dyDescent="0.25">
      <c r="A2" s="50" t="s">
        <v>7</v>
      </c>
      <c r="B2" s="49" t="s">
        <v>43</v>
      </c>
      <c r="C2" s="260" t="s">
        <v>44</v>
      </c>
      <c r="D2" s="261"/>
      <c r="E2" s="261"/>
      <c r="F2" s="261"/>
      <c r="G2" s="262"/>
      <c r="AG2" t="s">
        <v>206</v>
      </c>
    </row>
    <row r="3" spans="1:60" ht="25.05" customHeight="1" x14ac:dyDescent="0.25">
      <c r="A3" s="50" t="s">
        <v>8</v>
      </c>
      <c r="B3" s="49" t="s">
        <v>58</v>
      </c>
      <c r="C3" s="260" t="s">
        <v>59</v>
      </c>
      <c r="D3" s="261"/>
      <c r="E3" s="261"/>
      <c r="F3" s="261"/>
      <c r="G3" s="262"/>
      <c r="AC3" s="125" t="s">
        <v>206</v>
      </c>
      <c r="AG3" t="s">
        <v>207</v>
      </c>
    </row>
    <row r="4" spans="1:60" ht="25.05" customHeight="1" x14ac:dyDescent="0.25">
      <c r="A4" s="144" t="s">
        <v>9</v>
      </c>
      <c r="B4" s="145" t="s">
        <v>66</v>
      </c>
      <c r="C4" s="263" t="s">
        <v>67</v>
      </c>
      <c r="D4" s="264"/>
      <c r="E4" s="264"/>
      <c r="F4" s="264"/>
      <c r="G4" s="265"/>
      <c r="AG4" t="s">
        <v>208</v>
      </c>
    </row>
    <row r="5" spans="1:60" x14ac:dyDescent="0.25">
      <c r="D5" s="10"/>
    </row>
    <row r="6" spans="1:60" ht="39.6" x14ac:dyDescent="0.25">
      <c r="A6" s="147" t="s">
        <v>209</v>
      </c>
      <c r="B6" s="149" t="s">
        <v>210</v>
      </c>
      <c r="C6" s="149" t="s">
        <v>211</v>
      </c>
      <c r="D6" s="148" t="s">
        <v>212</v>
      </c>
      <c r="E6" s="147" t="s">
        <v>213</v>
      </c>
      <c r="F6" s="146" t="s">
        <v>214</v>
      </c>
      <c r="G6" s="147" t="s">
        <v>29</v>
      </c>
      <c r="H6" s="150" t="s">
        <v>30</v>
      </c>
      <c r="I6" s="150" t="s">
        <v>215</v>
      </c>
      <c r="J6" s="150" t="s">
        <v>31</v>
      </c>
      <c r="K6" s="150" t="s">
        <v>216</v>
      </c>
      <c r="L6" s="150" t="s">
        <v>217</v>
      </c>
      <c r="M6" s="150" t="s">
        <v>218</v>
      </c>
      <c r="N6" s="150" t="s">
        <v>219</v>
      </c>
      <c r="O6" s="150" t="s">
        <v>220</v>
      </c>
      <c r="P6" s="150" t="s">
        <v>221</v>
      </c>
      <c r="Q6" s="150" t="s">
        <v>222</v>
      </c>
      <c r="R6" s="150" t="s">
        <v>223</v>
      </c>
      <c r="S6" s="150" t="s">
        <v>224</v>
      </c>
      <c r="T6" s="150" t="s">
        <v>225</v>
      </c>
      <c r="U6" s="150" t="s">
        <v>226</v>
      </c>
      <c r="V6" s="150" t="s">
        <v>227</v>
      </c>
      <c r="W6" s="150" t="s">
        <v>228</v>
      </c>
      <c r="X6" s="150" t="s">
        <v>229</v>
      </c>
      <c r="Y6" s="150" t="s">
        <v>230</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5">
      <c r="A8" s="168" t="s">
        <v>231</v>
      </c>
      <c r="B8" s="169" t="s">
        <v>105</v>
      </c>
      <c r="C8" s="190" t="s">
        <v>106</v>
      </c>
      <c r="D8" s="170"/>
      <c r="E8" s="171"/>
      <c r="F8" s="172"/>
      <c r="G8" s="172">
        <f>SUMIF(AG9:AG10,"&lt;&gt;NOR",G9:G10)</f>
        <v>0</v>
      </c>
      <c r="H8" s="172"/>
      <c r="I8" s="172">
        <f>SUM(I9:I10)</f>
        <v>0</v>
      </c>
      <c r="J8" s="172"/>
      <c r="K8" s="172">
        <f>SUM(K9:K10)</f>
        <v>0</v>
      </c>
      <c r="L8" s="172"/>
      <c r="M8" s="172">
        <f>SUM(M9:M10)</f>
        <v>0</v>
      </c>
      <c r="N8" s="171"/>
      <c r="O8" s="171">
        <f>SUM(O9:O10)</f>
        <v>0</v>
      </c>
      <c r="P8" s="171"/>
      <c r="Q8" s="171">
        <f>SUM(Q9:Q10)</f>
        <v>0</v>
      </c>
      <c r="R8" s="172"/>
      <c r="S8" s="172"/>
      <c r="T8" s="173"/>
      <c r="U8" s="167"/>
      <c r="V8" s="167">
        <f>SUM(V9:V10)</f>
        <v>0</v>
      </c>
      <c r="W8" s="167"/>
      <c r="X8" s="167"/>
      <c r="Y8" s="167"/>
      <c r="AG8" t="s">
        <v>232</v>
      </c>
    </row>
    <row r="9" spans="1:60" outlineLevel="1" x14ac:dyDescent="0.25">
      <c r="A9" s="183">
        <v>1</v>
      </c>
      <c r="B9" s="184" t="s">
        <v>578</v>
      </c>
      <c r="C9" s="193" t="s">
        <v>807</v>
      </c>
      <c r="D9" s="185" t="s">
        <v>642</v>
      </c>
      <c r="E9" s="186">
        <v>10</v>
      </c>
      <c r="F9" s="187"/>
      <c r="G9" s="188">
        <f>ROUND(E9*F9,2)</f>
        <v>0</v>
      </c>
      <c r="H9" s="187"/>
      <c r="I9" s="188">
        <f>ROUND(E9*H9,2)</f>
        <v>0</v>
      </c>
      <c r="J9" s="187"/>
      <c r="K9" s="188">
        <f>ROUND(E9*J9,2)</f>
        <v>0</v>
      </c>
      <c r="L9" s="188">
        <v>21</v>
      </c>
      <c r="M9" s="188">
        <f>G9*(1+L9/100)</f>
        <v>0</v>
      </c>
      <c r="N9" s="186">
        <v>0</v>
      </c>
      <c r="O9" s="186">
        <f>ROUND(E9*N9,2)</f>
        <v>0</v>
      </c>
      <c r="P9" s="186">
        <v>0</v>
      </c>
      <c r="Q9" s="186">
        <f>ROUND(E9*P9,2)</f>
        <v>0</v>
      </c>
      <c r="R9" s="188"/>
      <c r="S9" s="188" t="s">
        <v>298</v>
      </c>
      <c r="T9" s="189" t="s">
        <v>299</v>
      </c>
      <c r="U9" s="161">
        <v>0</v>
      </c>
      <c r="V9" s="161">
        <f>ROUND(E9*U9,2)</f>
        <v>0</v>
      </c>
      <c r="W9" s="161"/>
      <c r="X9" s="161" t="s">
        <v>238</v>
      </c>
      <c r="Y9" s="161" t="s">
        <v>239</v>
      </c>
      <c r="Z9" s="151"/>
      <c r="AA9" s="151"/>
      <c r="AB9" s="151"/>
      <c r="AC9" s="151"/>
      <c r="AD9" s="151"/>
      <c r="AE9" s="151"/>
      <c r="AF9" s="151"/>
      <c r="AG9" s="151" t="s">
        <v>444</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0.399999999999999" outlineLevel="1" x14ac:dyDescent="0.25">
      <c r="A10" s="183">
        <v>2</v>
      </c>
      <c r="B10" s="184" t="s">
        <v>117</v>
      </c>
      <c r="C10" s="193" t="s">
        <v>808</v>
      </c>
      <c r="D10" s="185" t="s">
        <v>642</v>
      </c>
      <c r="E10" s="186">
        <v>20</v>
      </c>
      <c r="F10" s="187"/>
      <c r="G10" s="188">
        <f>ROUND(E10*F10,2)</f>
        <v>0</v>
      </c>
      <c r="H10" s="187"/>
      <c r="I10" s="188">
        <f>ROUND(E10*H10,2)</f>
        <v>0</v>
      </c>
      <c r="J10" s="187"/>
      <c r="K10" s="188">
        <f>ROUND(E10*J10,2)</f>
        <v>0</v>
      </c>
      <c r="L10" s="188">
        <v>21</v>
      </c>
      <c r="M10" s="188">
        <f>G10*(1+L10/100)</f>
        <v>0</v>
      </c>
      <c r="N10" s="186">
        <v>0</v>
      </c>
      <c r="O10" s="186">
        <f>ROUND(E10*N10,2)</f>
        <v>0</v>
      </c>
      <c r="P10" s="186">
        <v>0</v>
      </c>
      <c r="Q10" s="186">
        <f>ROUND(E10*P10,2)</f>
        <v>0</v>
      </c>
      <c r="R10" s="188"/>
      <c r="S10" s="188" t="s">
        <v>298</v>
      </c>
      <c r="T10" s="189" t="s">
        <v>299</v>
      </c>
      <c r="U10" s="161">
        <v>0</v>
      </c>
      <c r="V10" s="161">
        <f>ROUND(E10*U10,2)</f>
        <v>0</v>
      </c>
      <c r="W10" s="161"/>
      <c r="X10" s="161" t="s">
        <v>238</v>
      </c>
      <c r="Y10" s="161" t="s">
        <v>239</v>
      </c>
      <c r="Z10" s="151"/>
      <c r="AA10" s="151"/>
      <c r="AB10" s="151"/>
      <c r="AC10" s="151"/>
      <c r="AD10" s="151"/>
      <c r="AE10" s="151"/>
      <c r="AF10" s="151"/>
      <c r="AG10" s="151" t="s">
        <v>444</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x14ac:dyDescent="0.25">
      <c r="A11" s="168" t="s">
        <v>231</v>
      </c>
      <c r="B11" s="169" t="s">
        <v>132</v>
      </c>
      <c r="C11" s="190" t="s">
        <v>133</v>
      </c>
      <c r="D11" s="170"/>
      <c r="E11" s="171"/>
      <c r="F11" s="172"/>
      <c r="G11" s="172">
        <f>SUMIF(AG12:AG23,"&lt;&gt;NOR",G12:G23)</f>
        <v>0</v>
      </c>
      <c r="H11" s="172"/>
      <c r="I11" s="172">
        <f>SUM(I12:I23)</f>
        <v>0</v>
      </c>
      <c r="J11" s="172"/>
      <c r="K11" s="172">
        <f>SUM(K12:K23)</f>
        <v>0</v>
      </c>
      <c r="L11" s="172"/>
      <c r="M11" s="172">
        <f>SUM(M12:M23)</f>
        <v>0</v>
      </c>
      <c r="N11" s="171"/>
      <c r="O11" s="171">
        <f>SUM(O12:O23)</f>
        <v>0</v>
      </c>
      <c r="P11" s="171"/>
      <c r="Q11" s="171">
        <f>SUM(Q12:Q23)</f>
        <v>0</v>
      </c>
      <c r="R11" s="172"/>
      <c r="S11" s="172"/>
      <c r="T11" s="173"/>
      <c r="U11" s="167"/>
      <c r="V11" s="167">
        <f>SUM(V12:V23)</f>
        <v>0</v>
      </c>
      <c r="W11" s="167"/>
      <c r="X11" s="167"/>
      <c r="Y11" s="167"/>
      <c r="AG11" t="s">
        <v>232</v>
      </c>
    </row>
    <row r="12" spans="1:60" outlineLevel="1" x14ac:dyDescent="0.25">
      <c r="A12" s="183">
        <v>3</v>
      </c>
      <c r="B12" s="184" t="s">
        <v>136</v>
      </c>
      <c r="C12" s="193" t="s">
        <v>809</v>
      </c>
      <c r="D12" s="185" t="s">
        <v>437</v>
      </c>
      <c r="E12" s="186">
        <v>1</v>
      </c>
      <c r="F12" s="187"/>
      <c r="G12" s="188">
        <f t="shared" ref="G12:G23" si="0">ROUND(E12*F12,2)</f>
        <v>0</v>
      </c>
      <c r="H12" s="187"/>
      <c r="I12" s="188">
        <f t="shared" ref="I12:I23" si="1">ROUND(E12*H12,2)</f>
        <v>0</v>
      </c>
      <c r="J12" s="187"/>
      <c r="K12" s="188">
        <f t="shared" ref="K12:K23" si="2">ROUND(E12*J12,2)</f>
        <v>0</v>
      </c>
      <c r="L12" s="188">
        <v>21</v>
      </c>
      <c r="M12" s="188">
        <f t="shared" ref="M12:M23" si="3">G12*(1+L12/100)</f>
        <v>0</v>
      </c>
      <c r="N12" s="186">
        <v>0</v>
      </c>
      <c r="O12" s="186">
        <f t="shared" ref="O12:O23" si="4">ROUND(E12*N12,2)</f>
        <v>0</v>
      </c>
      <c r="P12" s="186">
        <v>0</v>
      </c>
      <c r="Q12" s="186">
        <f t="shared" ref="Q12:Q23" si="5">ROUND(E12*P12,2)</f>
        <v>0</v>
      </c>
      <c r="R12" s="188"/>
      <c r="S12" s="188" t="s">
        <v>298</v>
      </c>
      <c r="T12" s="189" t="s">
        <v>299</v>
      </c>
      <c r="U12" s="161">
        <v>0</v>
      </c>
      <c r="V12" s="161">
        <f t="shared" ref="V12:V23" si="6">ROUND(E12*U12,2)</f>
        <v>0</v>
      </c>
      <c r="W12" s="161"/>
      <c r="X12" s="161" t="s">
        <v>364</v>
      </c>
      <c r="Y12" s="161" t="s">
        <v>239</v>
      </c>
      <c r="Z12" s="151"/>
      <c r="AA12" s="151"/>
      <c r="AB12" s="151"/>
      <c r="AC12" s="151"/>
      <c r="AD12" s="151"/>
      <c r="AE12" s="151"/>
      <c r="AF12" s="151"/>
      <c r="AG12" s="151" t="s">
        <v>600</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5">
      <c r="A13" s="183">
        <v>4</v>
      </c>
      <c r="B13" s="184" t="s">
        <v>148</v>
      </c>
      <c r="C13" s="193" t="s">
        <v>810</v>
      </c>
      <c r="D13" s="185" t="s">
        <v>437</v>
      </c>
      <c r="E13" s="186">
        <v>6</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298</v>
      </c>
      <c r="T13" s="189" t="s">
        <v>299</v>
      </c>
      <c r="U13" s="161">
        <v>0</v>
      </c>
      <c r="V13" s="161">
        <f t="shared" si="6"/>
        <v>0</v>
      </c>
      <c r="W13" s="161"/>
      <c r="X13" s="161" t="s">
        <v>364</v>
      </c>
      <c r="Y13" s="161" t="s">
        <v>239</v>
      </c>
      <c r="Z13" s="151"/>
      <c r="AA13" s="151"/>
      <c r="AB13" s="151"/>
      <c r="AC13" s="151"/>
      <c r="AD13" s="151"/>
      <c r="AE13" s="151"/>
      <c r="AF13" s="151"/>
      <c r="AG13" s="151" t="s">
        <v>600</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5">
      <c r="A14" s="183">
        <v>5</v>
      </c>
      <c r="B14" s="184" t="s">
        <v>584</v>
      </c>
      <c r="C14" s="193" t="s">
        <v>811</v>
      </c>
      <c r="D14" s="185" t="s">
        <v>437</v>
      </c>
      <c r="E14" s="186">
        <v>3</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298</v>
      </c>
      <c r="T14" s="189" t="s">
        <v>299</v>
      </c>
      <c r="U14" s="161">
        <v>0</v>
      </c>
      <c r="V14" s="161">
        <f t="shared" si="6"/>
        <v>0</v>
      </c>
      <c r="W14" s="161"/>
      <c r="X14" s="161" t="s">
        <v>364</v>
      </c>
      <c r="Y14" s="161" t="s">
        <v>239</v>
      </c>
      <c r="Z14" s="151"/>
      <c r="AA14" s="151"/>
      <c r="AB14" s="151"/>
      <c r="AC14" s="151"/>
      <c r="AD14" s="151"/>
      <c r="AE14" s="151"/>
      <c r="AF14" s="151"/>
      <c r="AG14" s="151" t="s">
        <v>600</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5">
      <c r="A15" s="183">
        <v>6</v>
      </c>
      <c r="B15" s="184" t="s">
        <v>587</v>
      </c>
      <c r="C15" s="193" t="s">
        <v>812</v>
      </c>
      <c r="D15" s="185" t="s">
        <v>437</v>
      </c>
      <c r="E15" s="186">
        <v>2</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298</v>
      </c>
      <c r="T15" s="189" t="s">
        <v>299</v>
      </c>
      <c r="U15" s="161">
        <v>0</v>
      </c>
      <c r="V15" s="161">
        <f t="shared" si="6"/>
        <v>0</v>
      </c>
      <c r="W15" s="161"/>
      <c r="X15" s="161" t="s">
        <v>364</v>
      </c>
      <c r="Y15" s="161" t="s">
        <v>239</v>
      </c>
      <c r="Z15" s="151"/>
      <c r="AA15" s="151"/>
      <c r="AB15" s="151"/>
      <c r="AC15" s="151"/>
      <c r="AD15" s="151"/>
      <c r="AE15" s="151"/>
      <c r="AF15" s="151"/>
      <c r="AG15" s="151" t="s">
        <v>600</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5">
      <c r="A16" s="183">
        <v>7</v>
      </c>
      <c r="B16" s="184" t="s">
        <v>590</v>
      </c>
      <c r="C16" s="193" t="s">
        <v>813</v>
      </c>
      <c r="D16" s="185" t="s">
        <v>437</v>
      </c>
      <c r="E16" s="186">
        <v>3</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298</v>
      </c>
      <c r="T16" s="189" t="s">
        <v>299</v>
      </c>
      <c r="U16" s="161">
        <v>0</v>
      </c>
      <c r="V16" s="161">
        <f t="shared" si="6"/>
        <v>0</v>
      </c>
      <c r="W16" s="161"/>
      <c r="X16" s="161" t="s">
        <v>238</v>
      </c>
      <c r="Y16" s="161" t="s">
        <v>239</v>
      </c>
      <c r="Z16" s="151"/>
      <c r="AA16" s="151"/>
      <c r="AB16" s="151"/>
      <c r="AC16" s="151"/>
      <c r="AD16" s="151"/>
      <c r="AE16" s="151"/>
      <c r="AF16" s="151"/>
      <c r="AG16" s="151" t="s">
        <v>444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5">
      <c r="A17" s="183">
        <v>8</v>
      </c>
      <c r="B17" s="184" t="s">
        <v>168</v>
      </c>
      <c r="C17" s="193" t="s">
        <v>814</v>
      </c>
      <c r="D17" s="185" t="s">
        <v>437</v>
      </c>
      <c r="E17" s="186">
        <v>4</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298</v>
      </c>
      <c r="T17" s="189" t="s">
        <v>299</v>
      </c>
      <c r="U17" s="161">
        <v>0</v>
      </c>
      <c r="V17" s="161">
        <f t="shared" si="6"/>
        <v>0</v>
      </c>
      <c r="W17" s="161"/>
      <c r="X17" s="161" t="s">
        <v>238</v>
      </c>
      <c r="Y17" s="161" t="s">
        <v>239</v>
      </c>
      <c r="Z17" s="151"/>
      <c r="AA17" s="151"/>
      <c r="AB17" s="151"/>
      <c r="AC17" s="151"/>
      <c r="AD17" s="151"/>
      <c r="AE17" s="151"/>
      <c r="AF17" s="151"/>
      <c r="AG17" s="151" t="s">
        <v>444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5">
      <c r="A18" s="183">
        <v>9</v>
      </c>
      <c r="B18" s="184" t="s">
        <v>594</v>
      </c>
      <c r="C18" s="193" t="s">
        <v>815</v>
      </c>
      <c r="D18" s="185" t="s">
        <v>437</v>
      </c>
      <c r="E18" s="186">
        <v>1</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298</v>
      </c>
      <c r="T18" s="189" t="s">
        <v>299</v>
      </c>
      <c r="U18" s="161">
        <v>0</v>
      </c>
      <c r="V18" s="161">
        <f t="shared" si="6"/>
        <v>0</v>
      </c>
      <c r="W18" s="161"/>
      <c r="X18" s="161" t="s">
        <v>364</v>
      </c>
      <c r="Y18" s="161" t="s">
        <v>239</v>
      </c>
      <c r="Z18" s="151"/>
      <c r="AA18" s="151"/>
      <c r="AB18" s="151"/>
      <c r="AC18" s="151"/>
      <c r="AD18" s="151"/>
      <c r="AE18" s="151"/>
      <c r="AF18" s="151"/>
      <c r="AG18" s="151" t="s">
        <v>600</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5">
      <c r="A19" s="183">
        <v>10</v>
      </c>
      <c r="B19" s="184" t="s">
        <v>93</v>
      </c>
      <c r="C19" s="193" t="s">
        <v>816</v>
      </c>
      <c r="D19" s="185" t="s">
        <v>437</v>
      </c>
      <c r="E19" s="186">
        <v>1</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c r="S19" s="188" t="s">
        <v>298</v>
      </c>
      <c r="T19" s="189" t="s">
        <v>299</v>
      </c>
      <c r="U19" s="161">
        <v>0</v>
      </c>
      <c r="V19" s="161">
        <f t="shared" si="6"/>
        <v>0</v>
      </c>
      <c r="W19" s="161"/>
      <c r="X19" s="161" t="s">
        <v>364</v>
      </c>
      <c r="Y19" s="161" t="s">
        <v>239</v>
      </c>
      <c r="Z19" s="151"/>
      <c r="AA19" s="151"/>
      <c r="AB19" s="151"/>
      <c r="AC19" s="151"/>
      <c r="AD19" s="151"/>
      <c r="AE19" s="151"/>
      <c r="AF19" s="151"/>
      <c r="AG19" s="151" t="s">
        <v>600</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5">
      <c r="A20" s="183">
        <v>11</v>
      </c>
      <c r="B20" s="184" t="s">
        <v>598</v>
      </c>
      <c r="C20" s="193" t="s">
        <v>817</v>
      </c>
      <c r="D20" s="185" t="s">
        <v>437</v>
      </c>
      <c r="E20" s="186">
        <v>2</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298</v>
      </c>
      <c r="T20" s="189" t="s">
        <v>299</v>
      </c>
      <c r="U20" s="161">
        <v>0</v>
      </c>
      <c r="V20" s="161">
        <f t="shared" si="6"/>
        <v>0</v>
      </c>
      <c r="W20" s="161"/>
      <c r="X20" s="161" t="s">
        <v>364</v>
      </c>
      <c r="Y20" s="161" t="s">
        <v>239</v>
      </c>
      <c r="Z20" s="151"/>
      <c r="AA20" s="151"/>
      <c r="AB20" s="151"/>
      <c r="AC20" s="151"/>
      <c r="AD20" s="151"/>
      <c r="AE20" s="151"/>
      <c r="AF20" s="151"/>
      <c r="AG20" s="151" t="s">
        <v>600</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5">
      <c r="A21" s="183">
        <v>12</v>
      </c>
      <c r="B21" s="184" t="s">
        <v>601</v>
      </c>
      <c r="C21" s="193" t="s">
        <v>818</v>
      </c>
      <c r="D21" s="185" t="s">
        <v>437</v>
      </c>
      <c r="E21" s="186">
        <v>2</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298</v>
      </c>
      <c r="T21" s="189" t="s">
        <v>299</v>
      </c>
      <c r="U21" s="161">
        <v>0</v>
      </c>
      <c r="V21" s="161">
        <f t="shared" si="6"/>
        <v>0</v>
      </c>
      <c r="W21" s="161"/>
      <c r="X21" s="161" t="s">
        <v>364</v>
      </c>
      <c r="Y21" s="161" t="s">
        <v>239</v>
      </c>
      <c r="Z21" s="151"/>
      <c r="AA21" s="151"/>
      <c r="AB21" s="151"/>
      <c r="AC21" s="151"/>
      <c r="AD21" s="151"/>
      <c r="AE21" s="151"/>
      <c r="AF21" s="151"/>
      <c r="AG21" s="151" t="s">
        <v>600</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5">
      <c r="A22" s="183">
        <v>13</v>
      </c>
      <c r="B22" s="184" t="s">
        <v>604</v>
      </c>
      <c r="C22" s="193" t="s">
        <v>819</v>
      </c>
      <c r="D22" s="185" t="s">
        <v>683</v>
      </c>
      <c r="E22" s="186">
        <v>7.2</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298</v>
      </c>
      <c r="T22" s="189" t="s">
        <v>299</v>
      </c>
      <c r="U22" s="161">
        <v>0</v>
      </c>
      <c r="V22" s="161">
        <f t="shared" si="6"/>
        <v>0</v>
      </c>
      <c r="W22" s="161"/>
      <c r="X22" s="161" t="s">
        <v>364</v>
      </c>
      <c r="Y22" s="161" t="s">
        <v>239</v>
      </c>
      <c r="Z22" s="151"/>
      <c r="AA22" s="151"/>
      <c r="AB22" s="151"/>
      <c r="AC22" s="151"/>
      <c r="AD22" s="151"/>
      <c r="AE22" s="151"/>
      <c r="AF22" s="151"/>
      <c r="AG22" s="151" t="s">
        <v>600</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5">
      <c r="A23" s="183">
        <v>14</v>
      </c>
      <c r="B23" s="184" t="s">
        <v>606</v>
      </c>
      <c r="C23" s="193" t="s">
        <v>820</v>
      </c>
      <c r="D23" s="185" t="s">
        <v>683</v>
      </c>
      <c r="E23" s="186">
        <v>7.2</v>
      </c>
      <c r="F23" s="187"/>
      <c r="G23" s="188">
        <f t="shared" si="0"/>
        <v>0</v>
      </c>
      <c r="H23" s="187"/>
      <c r="I23" s="188">
        <f t="shared" si="1"/>
        <v>0</v>
      </c>
      <c r="J23" s="187"/>
      <c r="K23" s="188">
        <f t="shared" si="2"/>
        <v>0</v>
      </c>
      <c r="L23" s="188">
        <v>21</v>
      </c>
      <c r="M23" s="188">
        <f t="shared" si="3"/>
        <v>0</v>
      </c>
      <c r="N23" s="186">
        <v>0</v>
      </c>
      <c r="O23" s="186">
        <f t="shared" si="4"/>
        <v>0</v>
      </c>
      <c r="P23" s="186">
        <v>0</v>
      </c>
      <c r="Q23" s="186">
        <f t="shared" si="5"/>
        <v>0</v>
      </c>
      <c r="R23" s="188"/>
      <c r="S23" s="188" t="s">
        <v>298</v>
      </c>
      <c r="T23" s="189" t="s">
        <v>299</v>
      </c>
      <c r="U23" s="161">
        <v>0</v>
      </c>
      <c r="V23" s="161">
        <f t="shared" si="6"/>
        <v>0</v>
      </c>
      <c r="W23" s="161"/>
      <c r="X23" s="161" t="s">
        <v>238</v>
      </c>
      <c r="Y23" s="161" t="s">
        <v>239</v>
      </c>
      <c r="Z23" s="151"/>
      <c r="AA23" s="151"/>
      <c r="AB23" s="151"/>
      <c r="AC23" s="151"/>
      <c r="AD23" s="151"/>
      <c r="AE23" s="151"/>
      <c r="AF23" s="151"/>
      <c r="AG23" s="151" t="s">
        <v>444</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x14ac:dyDescent="0.25">
      <c r="A24" s="168" t="s">
        <v>231</v>
      </c>
      <c r="B24" s="169" t="s">
        <v>140</v>
      </c>
      <c r="C24" s="190" t="s">
        <v>141</v>
      </c>
      <c r="D24" s="170"/>
      <c r="E24" s="171"/>
      <c r="F24" s="172"/>
      <c r="G24" s="172">
        <f>SUMIF(AG25:AG37,"&lt;&gt;NOR",G25:G37)</f>
        <v>0</v>
      </c>
      <c r="H24" s="172"/>
      <c r="I24" s="172">
        <f>SUM(I25:I37)</f>
        <v>0</v>
      </c>
      <c r="J24" s="172"/>
      <c r="K24" s="172">
        <f>SUM(K25:K37)</f>
        <v>0</v>
      </c>
      <c r="L24" s="172"/>
      <c r="M24" s="172">
        <f>SUM(M25:M37)</f>
        <v>0</v>
      </c>
      <c r="N24" s="171"/>
      <c r="O24" s="171">
        <f>SUM(O25:O37)</f>
        <v>0</v>
      </c>
      <c r="P24" s="171"/>
      <c r="Q24" s="171">
        <f>SUM(Q25:Q37)</f>
        <v>0</v>
      </c>
      <c r="R24" s="172"/>
      <c r="S24" s="172"/>
      <c r="T24" s="173"/>
      <c r="U24" s="167"/>
      <c r="V24" s="167">
        <f>SUM(V25:V37)</f>
        <v>0</v>
      </c>
      <c r="W24" s="167"/>
      <c r="X24" s="167"/>
      <c r="Y24" s="167"/>
      <c r="AG24" t="s">
        <v>232</v>
      </c>
    </row>
    <row r="25" spans="1:60" outlineLevel="1" x14ac:dyDescent="0.25">
      <c r="A25" s="183">
        <v>15</v>
      </c>
      <c r="B25" s="184" t="s">
        <v>105</v>
      </c>
      <c r="C25" s="193" t="s">
        <v>821</v>
      </c>
      <c r="D25" s="185" t="s">
        <v>437</v>
      </c>
      <c r="E25" s="186">
        <v>1</v>
      </c>
      <c r="F25" s="187"/>
      <c r="G25" s="188">
        <f t="shared" ref="G25:G37" si="7">ROUND(E25*F25,2)</f>
        <v>0</v>
      </c>
      <c r="H25" s="187"/>
      <c r="I25" s="188">
        <f t="shared" ref="I25:I37" si="8">ROUND(E25*H25,2)</f>
        <v>0</v>
      </c>
      <c r="J25" s="187"/>
      <c r="K25" s="188">
        <f t="shared" ref="K25:K37" si="9">ROUND(E25*J25,2)</f>
        <v>0</v>
      </c>
      <c r="L25" s="188">
        <v>21</v>
      </c>
      <c r="M25" s="188">
        <f t="shared" ref="M25:M37" si="10">G25*(1+L25/100)</f>
        <v>0</v>
      </c>
      <c r="N25" s="186">
        <v>0</v>
      </c>
      <c r="O25" s="186">
        <f t="shared" ref="O25:O37" si="11">ROUND(E25*N25,2)</f>
        <v>0</v>
      </c>
      <c r="P25" s="186">
        <v>0</v>
      </c>
      <c r="Q25" s="186">
        <f t="shared" ref="Q25:Q37" si="12">ROUND(E25*P25,2)</f>
        <v>0</v>
      </c>
      <c r="R25" s="188"/>
      <c r="S25" s="188" t="s">
        <v>298</v>
      </c>
      <c r="T25" s="189" t="s">
        <v>299</v>
      </c>
      <c r="U25" s="161">
        <v>0</v>
      </c>
      <c r="V25" s="161">
        <f t="shared" ref="V25:V37" si="13">ROUND(E25*U25,2)</f>
        <v>0</v>
      </c>
      <c r="W25" s="161"/>
      <c r="X25" s="161" t="s">
        <v>364</v>
      </c>
      <c r="Y25" s="161" t="s">
        <v>239</v>
      </c>
      <c r="Z25" s="151"/>
      <c r="AA25" s="151"/>
      <c r="AB25" s="151"/>
      <c r="AC25" s="151"/>
      <c r="AD25" s="151"/>
      <c r="AE25" s="151"/>
      <c r="AF25" s="151"/>
      <c r="AG25" s="151" t="s">
        <v>600</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5">
      <c r="A26" s="183">
        <v>16</v>
      </c>
      <c r="B26" s="184" t="s">
        <v>610</v>
      </c>
      <c r="C26" s="193" t="s">
        <v>822</v>
      </c>
      <c r="D26" s="185" t="s">
        <v>437</v>
      </c>
      <c r="E26" s="186">
        <v>4</v>
      </c>
      <c r="F26" s="187"/>
      <c r="G26" s="188">
        <f t="shared" si="7"/>
        <v>0</v>
      </c>
      <c r="H26" s="187"/>
      <c r="I26" s="188">
        <f t="shared" si="8"/>
        <v>0</v>
      </c>
      <c r="J26" s="187"/>
      <c r="K26" s="188">
        <f t="shared" si="9"/>
        <v>0</v>
      </c>
      <c r="L26" s="188">
        <v>21</v>
      </c>
      <c r="M26" s="188">
        <f t="shared" si="10"/>
        <v>0</v>
      </c>
      <c r="N26" s="186">
        <v>0</v>
      </c>
      <c r="O26" s="186">
        <f t="shared" si="11"/>
        <v>0</v>
      </c>
      <c r="P26" s="186">
        <v>0</v>
      </c>
      <c r="Q26" s="186">
        <f t="shared" si="12"/>
        <v>0</v>
      </c>
      <c r="R26" s="188"/>
      <c r="S26" s="188" t="s">
        <v>298</v>
      </c>
      <c r="T26" s="189" t="s">
        <v>299</v>
      </c>
      <c r="U26" s="161">
        <v>0</v>
      </c>
      <c r="V26" s="161">
        <f t="shared" si="13"/>
        <v>0</v>
      </c>
      <c r="W26" s="161"/>
      <c r="X26" s="161" t="s">
        <v>364</v>
      </c>
      <c r="Y26" s="161" t="s">
        <v>239</v>
      </c>
      <c r="Z26" s="151"/>
      <c r="AA26" s="151"/>
      <c r="AB26" s="151"/>
      <c r="AC26" s="151"/>
      <c r="AD26" s="151"/>
      <c r="AE26" s="151"/>
      <c r="AF26" s="151"/>
      <c r="AG26" s="151" t="s">
        <v>600</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5">
      <c r="A27" s="183">
        <v>17</v>
      </c>
      <c r="B27" s="184" t="s">
        <v>612</v>
      </c>
      <c r="C27" s="193" t="s">
        <v>823</v>
      </c>
      <c r="D27" s="185" t="s">
        <v>437</v>
      </c>
      <c r="E27" s="186">
        <v>1</v>
      </c>
      <c r="F27" s="187"/>
      <c r="G27" s="188">
        <f t="shared" si="7"/>
        <v>0</v>
      </c>
      <c r="H27" s="187"/>
      <c r="I27" s="188">
        <f t="shared" si="8"/>
        <v>0</v>
      </c>
      <c r="J27" s="187"/>
      <c r="K27" s="188">
        <f t="shared" si="9"/>
        <v>0</v>
      </c>
      <c r="L27" s="188">
        <v>21</v>
      </c>
      <c r="M27" s="188">
        <f t="shared" si="10"/>
        <v>0</v>
      </c>
      <c r="N27" s="186">
        <v>0</v>
      </c>
      <c r="O27" s="186">
        <f t="shared" si="11"/>
        <v>0</v>
      </c>
      <c r="P27" s="186">
        <v>0</v>
      </c>
      <c r="Q27" s="186">
        <f t="shared" si="12"/>
        <v>0</v>
      </c>
      <c r="R27" s="188"/>
      <c r="S27" s="188" t="s">
        <v>298</v>
      </c>
      <c r="T27" s="189" t="s">
        <v>299</v>
      </c>
      <c r="U27" s="161">
        <v>0</v>
      </c>
      <c r="V27" s="161">
        <f t="shared" si="13"/>
        <v>0</v>
      </c>
      <c r="W27" s="161"/>
      <c r="X27" s="161" t="s">
        <v>364</v>
      </c>
      <c r="Y27" s="161" t="s">
        <v>239</v>
      </c>
      <c r="Z27" s="151"/>
      <c r="AA27" s="151"/>
      <c r="AB27" s="151"/>
      <c r="AC27" s="151"/>
      <c r="AD27" s="151"/>
      <c r="AE27" s="151"/>
      <c r="AF27" s="151"/>
      <c r="AG27" s="151" t="s">
        <v>600</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5">
      <c r="A28" s="183">
        <v>18</v>
      </c>
      <c r="B28" s="184" t="s">
        <v>614</v>
      </c>
      <c r="C28" s="193" t="s">
        <v>813</v>
      </c>
      <c r="D28" s="185" t="s">
        <v>437</v>
      </c>
      <c r="E28" s="186">
        <v>3</v>
      </c>
      <c r="F28" s="187"/>
      <c r="G28" s="188">
        <f t="shared" si="7"/>
        <v>0</v>
      </c>
      <c r="H28" s="187"/>
      <c r="I28" s="188">
        <f t="shared" si="8"/>
        <v>0</v>
      </c>
      <c r="J28" s="187"/>
      <c r="K28" s="188">
        <f t="shared" si="9"/>
        <v>0</v>
      </c>
      <c r="L28" s="188">
        <v>21</v>
      </c>
      <c r="M28" s="188">
        <f t="shared" si="10"/>
        <v>0</v>
      </c>
      <c r="N28" s="186">
        <v>0</v>
      </c>
      <c r="O28" s="186">
        <f t="shared" si="11"/>
        <v>0</v>
      </c>
      <c r="P28" s="186">
        <v>0</v>
      </c>
      <c r="Q28" s="186">
        <f t="shared" si="12"/>
        <v>0</v>
      </c>
      <c r="R28" s="188"/>
      <c r="S28" s="188" t="s">
        <v>298</v>
      </c>
      <c r="T28" s="189" t="s">
        <v>299</v>
      </c>
      <c r="U28" s="161">
        <v>0</v>
      </c>
      <c r="V28" s="161">
        <f t="shared" si="13"/>
        <v>0</v>
      </c>
      <c r="W28" s="161"/>
      <c r="X28" s="161" t="s">
        <v>238</v>
      </c>
      <c r="Y28" s="161" t="s">
        <v>239</v>
      </c>
      <c r="Z28" s="151"/>
      <c r="AA28" s="151"/>
      <c r="AB28" s="151"/>
      <c r="AC28" s="151"/>
      <c r="AD28" s="151"/>
      <c r="AE28" s="151"/>
      <c r="AF28" s="151"/>
      <c r="AG28" s="151" t="s">
        <v>444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5">
      <c r="A29" s="183">
        <v>19</v>
      </c>
      <c r="B29" s="184" t="s">
        <v>616</v>
      </c>
      <c r="C29" s="193" t="s">
        <v>814</v>
      </c>
      <c r="D29" s="185" t="s">
        <v>437</v>
      </c>
      <c r="E29" s="186">
        <v>4</v>
      </c>
      <c r="F29" s="187"/>
      <c r="G29" s="188">
        <f t="shared" si="7"/>
        <v>0</v>
      </c>
      <c r="H29" s="187"/>
      <c r="I29" s="188">
        <f t="shared" si="8"/>
        <v>0</v>
      </c>
      <c r="J29" s="187"/>
      <c r="K29" s="188">
        <f t="shared" si="9"/>
        <v>0</v>
      </c>
      <c r="L29" s="188">
        <v>21</v>
      </c>
      <c r="M29" s="188">
        <f t="shared" si="10"/>
        <v>0</v>
      </c>
      <c r="N29" s="186">
        <v>0</v>
      </c>
      <c r="O29" s="186">
        <f t="shared" si="11"/>
        <v>0</v>
      </c>
      <c r="P29" s="186">
        <v>0</v>
      </c>
      <c r="Q29" s="186">
        <f t="shared" si="12"/>
        <v>0</v>
      </c>
      <c r="R29" s="188"/>
      <c r="S29" s="188" t="s">
        <v>298</v>
      </c>
      <c r="T29" s="189" t="s">
        <v>299</v>
      </c>
      <c r="U29" s="161">
        <v>0</v>
      </c>
      <c r="V29" s="161">
        <f t="shared" si="13"/>
        <v>0</v>
      </c>
      <c r="W29" s="161"/>
      <c r="X29" s="161" t="s">
        <v>238</v>
      </c>
      <c r="Y29" s="161" t="s">
        <v>239</v>
      </c>
      <c r="Z29" s="151"/>
      <c r="AA29" s="151"/>
      <c r="AB29" s="151"/>
      <c r="AC29" s="151"/>
      <c r="AD29" s="151"/>
      <c r="AE29" s="151"/>
      <c r="AF29" s="151"/>
      <c r="AG29" s="151" t="s">
        <v>444</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5">
      <c r="A30" s="183">
        <v>20</v>
      </c>
      <c r="B30" s="184" t="s">
        <v>119</v>
      </c>
      <c r="C30" s="193" t="s">
        <v>824</v>
      </c>
      <c r="D30" s="185" t="s">
        <v>437</v>
      </c>
      <c r="E30" s="186">
        <v>1</v>
      </c>
      <c r="F30" s="187"/>
      <c r="G30" s="188">
        <f t="shared" si="7"/>
        <v>0</v>
      </c>
      <c r="H30" s="187"/>
      <c r="I30" s="188">
        <f t="shared" si="8"/>
        <v>0</v>
      </c>
      <c r="J30" s="187"/>
      <c r="K30" s="188">
        <f t="shared" si="9"/>
        <v>0</v>
      </c>
      <c r="L30" s="188">
        <v>21</v>
      </c>
      <c r="M30" s="188">
        <f t="shared" si="10"/>
        <v>0</v>
      </c>
      <c r="N30" s="186">
        <v>0</v>
      </c>
      <c r="O30" s="186">
        <f t="shared" si="11"/>
        <v>0</v>
      </c>
      <c r="P30" s="186">
        <v>0</v>
      </c>
      <c r="Q30" s="186">
        <f t="shared" si="12"/>
        <v>0</v>
      </c>
      <c r="R30" s="188"/>
      <c r="S30" s="188" t="s">
        <v>298</v>
      </c>
      <c r="T30" s="189" t="s">
        <v>299</v>
      </c>
      <c r="U30" s="161">
        <v>0</v>
      </c>
      <c r="V30" s="161">
        <f t="shared" si="13"/>
        <v>0</v>
      </c>
      <c r="W30" s="161"/>
      <c r="X30" s="161" t="s">
        <v>364</v>
      </c>
      <c r="Y30" s="161" t="s">
        <v>239</v>
      </c>
      <c r="Z30" s="151"/>
      <c r="AA30" s="151"/>
      <c r="AB30" s="151"/>
      <c r="AC30" s="151"/>
      <c r="AD30" s="151"/>
      <c r="AE30" s="151"/>
      <c r="AF30" s="151"/>
      <c r="AG30" s="151" t="s">
        <v>600</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5">
      <c r="A31" s="183">
        <v>21</v>
      </c>
      <c r="B31" s="184" t="s">
        <v>619</v>
      </c>
      <c r="C31" s="193" t="s">
        <v>825</v>
      </c>
      <c r="D31" s="185" t="s">
        <v>437</v>
      </c>
      <c r="E31" s="186">
        <v>1</v>
      </c>
      <c r="F31" s="187"/>
      <c r="G31" s="188">
        <f t="shared" si="7"/>
        <v>0</v>
      </c>
      <c r="H31" s="187"/>
      <c r="I31" s="188">
        <f t="shared" si="8"/>
        <v>0</v>
      </c>
      <c r="J31" s="187"/>
      <c r="K31" s="188">
        <f t="shared" si="9"/>
        <v>0</v>
      </c>
      <c r="L31" s="188">
        <v>21</v>
      </c>
      <c r="M31" s="188">
        <f t="shared" si="10"/>
        <v>0</v>
      </c>
      <c r="N31" s="186">
        <v>0</v>
      </c>
      <c r="O31" s="186">
        <f t="shared" si="11"/>
        <v>0</v>
      </c>
      <c r="P31" s="186">
        <v>0</v>
      </c>
      <c r="Q31" s="186">
        <f t="shared" si="12"/>
        <v>0</v>
      </c>
      <c r="R31" s="188"/>
      <c r="S31" s="188" t="s">
        <v>298</v>
      </c>
      <c r="T31" s="189" t="s">
        <v>299</v>
      </c>
      <c r="U31" s="161">
        <v>0</v>
      </c>
      <c r="V31" s="161">
        <f t="shared" si="13"/>
        <v>0</v>
      </c>
      <c r="W31" s="161"/>
      <c r="X31" s="161" t="s">
        <v>364</v>
      </c>
      <c r="Y31" s="161" t="s">
        <v>239</v>
      </c>
      <c r="Z31" s="151"/>
      <c r="AA31" s="151"/>
      <c r="AB31" s="151"/>
      <c r="AC31" s="151"/>
      <c r="AD31" s="151"/>
      <c r="AE31" s="151"/>
      <c r="AF31" s="151"/>
      <c r="AG31" s="151" t="s">
        <v>600</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83">
        <v>22</v>
      </c>
      <c r="B32" s="184" t="s">
        <v>622</v>
      </c>
      <c r="C32" s="193" t="s">
        <v>817</v>
      </c>
      <c r="D32" s="185" t="s">
        <v>437</v>
      </c>
      <c r="E32" s="186">
        <v>2</v>
      </c>
      <c r="F32" s="187"/>
      <c r="G32" s="188">
        <f t="shared" si="7"/>
        <v>0</v>
      </c>
      <c r="H32" s="187"/>
      <c r="I32" s="188">
        <f t="shared" si="8"/>
        <v>0</v>
      </c>
      <c r="J32" s="187"/>
      <c r="K32" s="188">
        <f t="shared" si="9"/>
        <v>0</v>
      </c>
      <c r="L32" s="188">
        <v>21</v>
      </c>
      <c r="M32" s="188">
        <f t="shared" si="10"/>
        <v>0</v>
      </c>
      <c r="N32" s="186">
        <v>0</v>
      </c>
      <c r="O32" s="186">
        <f t="shared" si="11"/>
        <v>0</v>
      </c>
      <c r="P32" s="186">
        <v>0</v>
      </c>
      <c r="Q32" s="186">
        <f t="shared" si="12"/>
        <v>0</v>
      </c>
      <c r="R32" s="188"/>
      <c r="S32" s="188" t="s">
        <v>298</v>
      </c>
      <c r="T32" s="189" t="s">
        <v>299</v>
      </c>
      <c r="U32" s="161">
        <v>0</v>
      </c>
      <c r="V32" s="161">
        <f t="shared" si="13"/>
        <v>0</v>
      </c>
      <c r="W32" s="161"/>
      <c r="X32" s="161" t="s">
        <v>364</v>
      </c>
      <c r="Y32" s="161" t="s">
        <v>239</v>
      </c>
      <c r="Z32" s="151"/>
      <c r="AA32" s="151"/>
      <c r="AB32" s="151"/>
      <c r="AC32" s="151"/>
      <c r="AD32" s="151"/>
      <c r="AE32" s="151"/>
      <c r="AF32" s="151"/>
      <c r="AG32" s="151" t="s">
        <v>600</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5">
      <c r="A33" s="183">
        <v>23</v>
      </c>
      <c r="B33" s="184" t="s">
        <v>624</v>
      </c>
      <c r="C33" s="193" t="s">
        <v>818</v>
      </c>
      <c r="D33" s="185" t="s">
        <v>437</v>
      </c>
      <c r="E33" s="186">
        <v>2</v>
      </c>
      <c r="F33" s="187"/>
      <c r="G33" s="188">
        <f t="shared" si="7"/>
        <v>0</v>
      </c>
      <c r="H33" s="187"/>
      <c r="I33" s="188">
        <f t="shared" si="8"/>
        <v>0</v>
      </c>
      <c r="J33" s="187"/>
      <c r="K33" s="188">
        <f t="shared" si="9"/>
        <v>0</v>
      </c>
      <c r="L33" s="188">
        <v>21</v>
      </c>
      <c r="M33" s="188">
        <f t="shared" si="10"/>
        <v>0</v>
      </c>
      <c r="N33" s="186">
        <v>0</v>
      </c>
      <c r="O33" s="186">
        <f t="shared" si="11"/>
        <v>0</v>
      </c>
      <c r="P33" s="186">
        <v>0</v>
      </c>
      <c r="Q33" s="186">
        <f t="shared" si="12"/>
        <v>0</v>
      </c>
      <c r="R33" s="188"/>
      <c r="S33" s="188" t="s">
        <v>298</v>
      </c>
      <c r="T33" s="189" t="s">
        <v>299</v>
      </c>
      <c r="U33" s="161">
        <v>0</v>
      </c>
      <c r="V33" s="161">
        <f t="shared" si="13"/>
        <v>0</v>
      </c>
      <c r="W33" s="161"/>
      <c r="X33" s="161" t="s">
        <v>364</v>
      </c>
      <c r="Y33" s="161" t="s">
        <v>239</v>
      </c>
      <c r="Z33" s="151"/>
      <c r="AA33" s="151"/>
      <c r="AB33" s="151"/>
      <c r="AC33" s="151"/>
      <c r="AD33" s="151"/>
      <c r="AE33" s="151"/>
      <c r="AF33" s="151"/>
      <c r="AG33" s="151" t="s">
        <v>600</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83">
        <v>24</v>
      </c>
      <c r="B34" s="184" t="s">
        <v>627</v>
      </c>
      <c r="C34" s="193" t="s">
        <v>826</v>
      </c>
      <c r="D34" s="185" t="s">
        <v>683</v>
      </c>
      <c r="E34" s="186">
        <v>7.2</v>
      </c>
      <c r="F34" s="187"/>
      <c r="G34" s="188">
        <f t="shared" si="7"/>
        <v>0</v>
      </c>
      <c r="H34" s="187"/>
      <c r="I34" s="188">
        <f t="shared" si="8"/>
        <v>0</v>
      </c>
      <c r="J34" s="187"/>
      <c r="K34" s="188">
        <f t="shared" si="9"/>
        <v>0</v>
      </c>
      <c r="L34" s="188">
        <v>21</v>
      </c>
      <c r="M34" s="188">
        <f t="shared" si="10"/>
        <v>0</v>
      </c>
      <c r="N34" s="186">
        <v>0</v>
      </c>
      <c r="O34" s="186">
        <f t="shared" si="11"/>
        <v>0</v>
      </c>
      <c r="P34" s="186">
        <v>0</v>
      </c>
      <c r="Q34" s="186">
        <f t="shared" si="12"/>
        <v>0</v>
      </c>
      <c r="R34" s="188"/>
      <c r="S34" s="188" t="s">
        <v>298</v>
      </c>
      <c r="T34" s="189" t="s">
        <v>299</v>
      </c>
      <c r="U34" s="161">
        <v>0</v>
      </c>
      <c r="V34" s="161">
        <f t="shared" si="13"/>
        <v>0</v>
      </c>
      <c r="W34" s="161"/>
      <c r="X34" s="161" t="s">
        <v>364</v>
      </c>
      <c r="Y34" s="161" t="s">
        <v>239</v>
      </c>
      <c r="Z34" s="151"/>
      <c r="AA34" s="151"/>
      <c r="AB34" s="151"/>
      <c r="AC34" s="151"/>
      <c r="AD34" s="151"/>
      <c r="AE34" s="151"/>
      <c r="AF34" s="151"/>
      <c r="AG34" s="151" t="s">
        <v>600</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5">
      <c r="A35" s="183">
        <v>25</v>
      </c>
      <c r="B35" s="184" t="s">
        <v>132</v>
      </c>
      <c r="C35" s="193" t="s">
        <v>827</v>
      </c>
      <c r="D35" s="185" t="s">
        <v>683</v>
      </c>
      <c r="E35" s="186">
        <v>7.2</v>
      </c>
      <c r="F35" s="187"/>
      <c r="G35" s="188">
        <f t="shared" si="7"/>
        <v>0</v>
      </c>
      <c r="H35" s="187"/>
      <c r="I35" s="188">
        <f t="shared" si="8"/>
        <v>0</v>
      </c>
      <c r="J35" s="187"/>
      <c r="K35" s="188">
        <f t="shared" si="9"/>
        <v>0</v>
      </c>
      <c r="L35" s="188">
        <v>21</v>
      </c>
      <c r="M35" s="188">
        <f t="shared" si="10"/>
        <v>0</v>
      </c>
      <c r="N35" s="186">
        <v>0</v>
      </c>
      <c r="O35" s="186">
        <f t="shared" si="11"/>
        <v>0</v>
      </c>
      <c r="P35" s="186">
        <v>0</v>
      </c>
      <c r="Q35" s="186">
        <f t="shared" si="12"/>
        <v>0</v>
      </c>
      <c r="R35" s="188"/>
      <c r="S35" s="188" t="s">
        <v>298</v>
      </c>
      <c r="T35" s="189" t="s">
        <v>299</v>
      </c>
      <c r="U35" s="161">
        <v>0</v>
      </c>
      <c r="V35" s="161">
        <f t="shared" si="13"/>
        <v>0</v>
      </c>
      <c r="W35" s="161"/>
      <c r="X35" s="161" t="s">
        <v>238</v>
      </c>
      <c r="Y35" s="161" t="s">
        <v>239</v>
      </c>
      <c r="Z35" s="151"/>
      <c r="AA35" s="151"/>
      <c r="AB35" s="151"/>
      <c r="AC35" s="151"/>
      <c r="AD35" s="151"/>
      <c r="AE35" s="151"/>
      <c r="AF35" s="151"/>
      <c r="AG35" s="151" t="s">
        <v>444</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5">
      <c r="A36" s="183">
        <v>26</v>
      </c>
      <c r="B36" s="184" t="s">
        <v>630</v>
      </c>
      <c r="C36" s="193" t="s">
        <v>828</v>
      </c>
      <c r="D36" s="185" t="s">
        <v>642</v>
      </c>
      <c r="E36" s="186">
        <v>5</v>
      </c>
      <c r="F36" s="187"/>
      <c r="G36" s="188">
        <f t="shared" si="7"/>
        <v>0</v>
      </c>
      <c r="H36" s="187"/>
      <c r="I36" s="188">
        <f t="shared" si="8"/>
        <v>0</v>
      </c>
      <c r="J36" s="187"/>
      <c r="K36" s="188">
        <f t="shared" si="9"/>
        <v>0</v>
      </c>
      <c r="L36" s="188">
        <v>21</v>
      </c>
      <c r="M36" s="188">
        <f t="shared" si="10"/>
        <v>0</v>
      </c>
      <c r="N36" s="186">
        <v>0</v>
      </c>
      <c r="O36" s="186">
        <f t="shared" si="11"/>
        <v>0</v>
      </c>
      <c r="P36" s="186">
        <v>0</v>
      </c>
      <c r="Q36" s="186">
        <f t="shared" si="12"/>
        <v>0</v>
      </c>
      <c r="R36" s="188"/>
      <c r="S36" s="188" t="s">
        <v>298</v>
      </c>
      <c r="T36" s="189" t="s">
        <v>299</v>
      </c>
      <c r="U36" s="161">
        <v>0</v>
      </c>
      <c r="V36" s="161">
        <f t="shared" si="13"/>
        <v>0</v>
      </c>
      <c r="W36" s="161"/>
      <c r="X36" s="161" t="s">
        <v>238</v>
      </c>
      <c r="Y36" s="161" t="s">
        <v>239</v>
      </c>
      <c r="Z36" s="151"/>
      <c r="AA36" s="151"/>
      <c r="AB36" s="151"/>
      <c r="AC36" s="151"/>
      <c r="AD36" s="151"/>
      <c r="AE36" s="151"/>
      <c r="AF36" s="151"/>
      <c r="AG36" s="151" t="s">
        <v>444</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ht="20.399999999999999" outlineLevel="1" x14ac:dyDescent="0.25">
      <c r="A37" s="183">
        <v>27</v>
      </c>
      <c r="B37" s="184" t="s">
        <v>632</v>
      </c>
      <c r="C37" s="193" t="s">
        <v>808</v>
      </c>
      <c r="D37" s="185" t="s">
        <v>642</v>
      </c>
      <c r="E37" s="186">
        <v>5</v>
      </c>
      <c r="F37" s="187"/>
      <c r="G37" s="188">
        <f t="shared" si="7"/>
        <v>0</v>
      </c>
      <c r="H37" s="187"/>
      <c r="I37" s="188">
        <f t="shared" si="8"/>
        <v>0</v>
      </c>
      <c r="J37" s="187"/>
      <c r="K37" s="188">
        <f t="shared" si="9"/>
        <v>0</v>
      </c>
      <c r="L37" s="188">
        <v>21</v>
      </c>
      <c r="M37" s="188">
        <f t="shared" si="10"/>
        <v>0</v>
      </c>
      <c r="N37" s="186">
        <v>0</v>
      </c>
      <c r="O37" s="186">
        <f t="shared" si="11"/>
        <v>0</v>
      </c>
      <c r="P37" s="186">
        <v>0</v>
      </c>
      <c r="Q37" s="186">
        <f t="shared" si="12"/>
        <v>0</v>
      </c>
      <c r="R37" s="188"/>
      <c r="S37" s="188" t="s">
        <v>298</v>
      </c>
      <c r="T37" s="189" t="s">
        <v>299</v>
      </c>
      <c r="U37" s="161">
        <v>0</v>
      </c>
      <c r="V37" s="161">
        <f t="shared" si="13"/>
        <v>0</v>
      </c>
      <c r="W37" s="161"/>
      <c r="X37" s="161" t="s">
        <v>238</v>
      </c>
      <c r="Y37" s="161" t="s">
        <v>239</v>
      </c>
      <c r="Z37" s="151"/>
      <c r="AA37" s="151"/>
      <c r="AB37" s="151"/>
      <c r="AC37" s="151"/>
      <c r="AD37" s="151"/>
      <c r="AE37" s="151"/>
      <c r="AF37" s="151"/>
      <c r="AG37" s="151" t="s">
        <v>444</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x14ac:dyDescent="0.25">
      <c r="A38" s="168" t="s">
        <v>231</v>
      </c>
      <c r="B38" s="169" t="s">
        <v>152</v>
      </c>
      <c r="C38" s="190" t="s">
        <v>153</v>
      </c>
      <c r="D38" s="170"/>
      <c r="E38" s="171"/>
      <c r="F38" s="172"/>
      <c r="G38" s="172">
        <f>SUMIF(AG39:AG55,"&lt;&gt;NOR",G39:G55)</f>
        <v>0</v>
      </c>
      <c r="H38" s="172"/>
      <c r="I38" s="172">
        <f>SUM(I39:I55)</f>
        <v>0</v>
      </c>
      <c r="J38" s="172"/>
      <c r="K38" s="172">
        <f>SUM(K39:K55)</f>
        <v>0</v>
      </c>
      <c r="L38" s="172"/>
      <c r="M38" s="172">
        <f>SUM(M39:M55)</f>
        <v>0</v>
      </c>
      <c r="N38" s="171"/>
      <c r="O38" s="171">
        <f>SUM(O39:O55)</f>
        <v>0</v>
      </c>
      <c r="P38" s="171"/>
      <c r="Q38" s="171">
        <f>SUM(Q39:Q55)</f>
        <v>0</v>
      </c>
      <c r="R38" s="172"/>
      <c r="S38" s="172"/>
      <c r="T38" s="173"/>
      <c r="U38" s="167"/>
      <c r="V38" s="167">
        <f>SUM(V39:V55)</f>
        <v>0</v>
      </c>
      <c r="W38" s="167"/>
      <c r="X38" s="167"/>
      <c r="Y38" s="167"/>
      <c r="AG38" t="s">
        <v>232</v>
      </c>
    </row>
    <row r="39" spans="1:60" outlineLevel="1" x14ac:dyDescent="0.25">
      <c r="A39" s="183">
        <v>28</v>
      </c>
      <c r="B39" s="184" t="s">
        <v>636</v>
      </c>
      <c r="C39" s="193" t="s">
        <v>829</v>
      </c>
      <c r="D39" s="185" t="s">
        <v>437</v>
      </c>
      <c r="E39" s="186">
        <v>10</v>
      </c>
      <c r="F39" s="187"/>
      <c r="G39" s="188">
        <f t="shared" ref="G39:G55" si="14">ROUND(E39*F39,2)</f>
        <v>0</v>
      </c>
      <c r="H39" s="187"/>
      <c r="I39" s="188">
        <f t="shared" ref="I39:I55" si="15">ROUND(E39*H39,2)</f>
        <v>0</v>
      </c>
      <c r="J39" s="187"/>
      <c r="K39" s="188">
        <f t="shared" ref="K39:K55" si="16">ROUND(E39*J39,2)</f>
        <v>0</v>
      </c>
      <c r="L39" s="188">
        <v>21</v>
      </c>
      <c r="M39" s="188">
        <f t="shared" ref="M39:M55" si="17">G39*(1+L39/100)</f>
        <v>0</v>
      </c>
      <c r="N39" s="186">
        <v>0</v>
      </c>
      <c r="O39" s="186">
        <f t="shared" ref="O39:O55" si="18">ROUND(E39*N39,2)</f>
        <v>0</v>
      </c>
      <c r="P39" s="186">
        <v>0</v>
      </c>
      <c r="Q39" s="186">
        <f t="shared" ref="Q39:Q55" si="19">ROUND(E39*P39,2)</f>
        <v>0</v>
      </c>
      <c r="R39" s="188"/>
      <c r="S39" s="188" t="s">
        <v>298</v>
      </c>
      <c r="T39" s="189" t="s">
        <v>299</v>
      </c>
      <c r="U39" s="161">
        <v>0</v>
      </c>
      <c r="V39" s="161">
        <f t="shared" ref="V39:V55" si="20">ROUND(E39*U39,2)</f>
        <v>0</v>
      </c>
      <c r="W39" s="161"/>
      <c r="X39" s="161" t="s">
        <v>364</v>
      </c>
      <c r="Y39" s="161" t="s">
        <v>239</v>
      </c>
      <c r="Z39" s="151"/>
      <c r="AA39" s="151"/>
      <c r="AB39" s="151"/>
      <c r="AC39" s="151"/>
      <c r="AD39" s="151"/>
      <c r="AE39" s="151"/>
      <c r="AF39" s="151"/>
      <c r="AG39" s="151" t="s">
        <v>600</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5">
      <c r="A40" s="183">
        <v>29</v>
      </c>
      <c r="B40" s="184" t="s">
        <v>640</v>
      </c>
      <c r="C40" s="193" t="s">
        <v>830</v>
      </c>
      <c r="D40" s="185" t="s">
        <v>437</v>
      </c>
      <c r="E40" s="186">
        <v>10</v>
      </c>
      <c r="F40" s="187"/>
      <c r="G40" s="188">
        <f t="shared" si="14"/>
        <v>0</v>
      </c>
      <c r="H40" s="187"/>
      <c r="I40" s="188">
        <f t="shared" si="15"/>
        <v>0</v>
      </c>
      <c r="J40" s="187"/>
      <c r="K40" s="188">
        <f t="shared" si="16"/>
        <v>0</v>
      </c>
      <c r="L40" s="188">
        <v>21</v>
      </c>
      <c r="M40" s="188">
        <f t="shared" si="17"/>
        <v>0</v>
      </c>
      <c r="N40" s="186">
        <v>0</v>
      </c>
      <c r="O40" s="186">
        <f t="shared" si="18"/>
        <v>0</v>
      </c>
      <c r="P40" s="186">
        <v>0</v>
      </c>
      <c r="Q40" s="186">
        <f t="shared" si="19"/>
        <v>0</v>
      </c>
      <c r="R40" s="188"/>
      <c r="S40" s="188" t="s">
        <v>298</v>
      </c>
      <c r="T40" s="189" t="s">
        <v>299</v>
      </c>
      <c r="U40" s="161">
        <v>0</v>
      </c>
      <c r="V40" s="161">
        <f t="shared" si="20"/>
        <v>0</v>
      </c>
      <c r="W40" s="161"/>
      <c r="X40" s="161" t="s">
        <v>364</v>
      </c>
      <c r="Y40" s="161" t="s">
        <v>239</v>
      </c>
      <c r="Z40" s="151"/>
      <c r="AA40" s="151"/>
      <c r="AB40" s="151"/>
      <c r="AC40" s="151"/>
      <c r="AD40" s="151"/>
      <c r="AE40" s="151"/>
      <c r="AF40" s="151"/>
      <c r="AG40" s="151" t="s">
        <v>600</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5">
      <c r="A41" s="183">
        <v>30</v>
      </c>
      <c r="B41" s="184" t="s">
        <v>643</v>
      </c>
      <c r="C41" s="193" t="s">
        <v>831</v>
      </c>
      <c r="D41" s="185" t="s">
        <v>437</v>
      </c>
      <c r="E41" s="186">
        <v>10</v>
      </c>
      <c r="F41" s="187"/>
      <c r="G41" s="188">
        <f t="shared" si="14"/>
        <v>0</v>
      </c>
      <c r="H41" s="187"/>
      <c r="I41" s="188">
        <f t="shared" si="15"/>
        <v>0</v>
      </c>
      <c r="J41" s="187"/>
      <c r="K41" s="188">
        <f t="shared" si="16"/>
        <v>0</v>
      </c>
      <c r="L41" s="188">
        <v>21</v>
      </c>
      <c r="M41" s="188">
        <f t="shared" si="17"/>
        <v>0</v>
      </c>
      <c r="N41" s="186">
        <v>0</v>
      </c>
      <c r="O41" s="186">
        <f t="shared" si="18"/>
        <v>0</v>
      </c>
      <c r="P41" s="186">
        <v>0</v>
      </c>
      <c r="Q41" s="186">
        <f t="shared" si="19"/>
        <v>0</v>
      </c>
      <c r="R41" s="188"/>
      <c r="S41" s="188" t="s">
        <v>298</v>
      </c>
      <c r="T41" s="189" t="s">
        <v>299</v>
      </c>
      <c r="U41" s="161">
        <v>0</v>
      </c>
      <c r="V41" s="161">
        <f t="shared" si="20"/>
        <v>0</v>
      </c>
      <c r="W41" s="161"/>
      <c r="X41" s="161" t="s">
        <v>364</v>
      </c>
      <c r="Y41" s="161" t="s">
        <v>239</v>
      </c>
      <c r="Z41" s="151"/>
      <c r="AA41" s="151"/>
      <c r="AB41" s="151"/>
      <c r="AC41" s="151"/>
      <c r="AD41" s="151"/>
      <c r="AE41" s="151"/>
      <c r="AF41" s="151"/>
      <c r="AG41" s="151" t="s">
        <v>600</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0.399999999999999" outlineLevel="1" x14ac:dyDescent="0.25">
      <c r="A42" s="183">
        <v>31</v>
      </c>
      <c r="B42" s="184" t="s">
        <v>645</v>
      </c>
      <c r="C42" s="193" t="s">
        <v>832</v>
      </c>
      <c r="D42" s="185" t="s">
        <v>683</v>
      </c>
      <c r="E42" s="186">
        <v>30</v>
      </c>
      <c r="F42" s="187"/>
      <c r="G42" s="188">
        <f t="shared" si="14"/>
        <v>0</v>
      </c>
      <c r="H42" s="187"/>
      <c r="I42" s="188">
        <f t="shared" si="15"/>
        <v>0</v>
      </c>
      <c r="J42" s="187"/>
      <c r="K42" s="188">
        <f t="shared" si="16"/>
        <v>0</v>
      </c>
      <c r="L42" s="188">
        <v>21</v>
      </c>
      <c r="M42" s="188">
        <f t="shared" si="17"/>
        <v>0</v>
      </c>
      <c r="N42" s="186">
        <v>0</v>
      </c>
      <c r="O42" s="186">
        <f t="shared" si="18"/>
        <v>0</v>
      </c>
      <c r="P42" s="186">
        <v>0</v>
      </c>
      <c r="Q42" s="186">
        <f t="shared" si="19"/>
        <v>0</v>
      </c>
      <c r="R42" s="188"/>
      <c r="S42" s="188" t="s">
        <v>298</v>
      </c>
      <c r="T42" s="189" t="s">
        <v>299</v>
      </c>
      <c r="U42" s="161">
        <v>0</v>
      </c>
      <c r="V42" s="161">
        <f t="shared" si="20"/>
        <v>0</v>
      </c>
      <c r="W42" s="161"/>
      <c r="X42" s="161" t="s">
        <v>238</v>
      </c>
      <c r="Y42" s="161" t="s">
        <v>239</v>
      </c>
      <c r="Z42" s="151"/>
      <c r="AA42" s="151"/>
      <c r="AB42" s="151"/>
      <c r="AC42" s="151"/>
      <c r="AD42" s="151"/>
      <c r="AE42" s="151"/>
      <c r="AF42" s="151"/>
      <c r="AG42" s="151" t="s">
        <v>444</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ht="20.399999999999999" outlineLevel="1" x14ac:dyDescent="0.25">
      <c r="A43" s="183">
        <v>32</v>
      </c>
      <c r="B43" s="184" t="s">
        <v>647</v>
      </c>
      <c r="C43" s="193" t="s">
        <v>833</v>
      </c>
      <c r="D43" s="185" t="s">
        <v>683</v>
      </c>
      <c r="E43" s="186">
        <v>156</v>
      </c>
      <c r="F43" s="187"/>
      <c r="G43" s="188">
        <f t="shared" si="14"/>
        <v>0</v>
      </c>
      <c r="H43" s="187"/>
      <c r="I43" s="188">
        <f t="shared" si="15"/>
        <v>0</v>
      </c>
      <c r="J43" s="187"/>
      <c r="K43" s="188">
        <f t="shared" si="16"/>
        <v>0</v>
      </c>
      <c r="L43" s="188">
        <v>21</v>
      </c>
      <c r="M43" s="188">
        <f t="shared" si="17"/>
        <v>0</v>
      </c>
      <c r="N43" s="186">
        <v>0</v>
      </c>
      <c r="O43" s="186">
        <f t="shared" si="18"/>
        <v>0</v>
      </c>
      <c r="P43" s="186">
        <v>0</v>
      </c>
      <c r="Q43" s="186">
        <f t="shared" si="19"/>
        <v>0</v>
      </c>
      <c r="R43" s="188"/>
      <c r="S43" s="188" t="s">
        <v>298</v>
      </c>
      <c r="T43" s="189" t="s">
        <v>299</v>
      </c>
      <c r="U43" s="161">
        <v>0</v>
      </c>
      <c r="V43" s="161">
        <f t="shared" si="20"/>
        <v>0</v>
      </c>
      <c r="W43" s="161"/>
      <c r="X43" s="161" t="s">
        <v>238</v>
      </c>
      <c r="Y43" s="161" t="s">
        <v>239</v>
      </c>
      <c r="Z43" s="151"/>
      <c r="AA43" s="151"/>
      <c r="AB43" s="151"/>
      <c r="AC43" s="151"/>
      <c r="AD43" s="151"/>
      <c r="AE43" s="151"/>
      <c r="AF43" s="151"/>
      <c r="AG43" s="151" t="s">
        <v>444</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ht="20.399999999999999" outlineLevel="1" x14ac:dyDescent="0.25">
      <c r="A44" s="183">
        <v>33</v>
      </c>
      <c r="B44" s="184" t="s">
        <v>649</v>
      </c>
      <c r="C44" s="193" t="s">
        <v>834</v>
      </c>
      <c r="D44" s="185" t="s">
        <v>683</v>
      </c>
      <c r="E44" s="186">
        <v>14.4</v>
      </c>
      <c r="F44" s="187"/>
      <c r="G44" s="188">
        <f t="shared" si="14"/>
        <v>0</v>
      </c>
      <c r="H44" s="187"/>
      <c r="I44" s="188">
        <f t="shared" si="15"/>
        <v>0</v>
      </c>
      <c r="J44" s="187"/>
      <c r="K44" s="188">
        <f t="shared" si="16"/>
        <v>0</v>
      </c>
      <c r="L44" s="188">
        <v>21</v>
      </c>
      <c r="M44" s="188">
        <f t="shared" si="17"/>
        <v>0</v>
      </c>
      <c r="N44" s="186">
        <v>0</v>
      </c>
      <c r="O44" s="186">
        <f t="shared" si="18"/>
        <v>0</v>
      </c>
      <c r="P44" s="186">
        <v>0</v>
      </c>
      <c r="Q44" s="186">
        <f t="shared" si="19"/>
        <v>0</v>
      </c>
      <c r="R44" s="188"/>
      <c r="S44" s="188" t="s">
        <v>298</v>
      </c>
      <c r="T44" s="189" t="s">
        <v>299</v>
      </c>
      <c r="U44" s="161">
        <v>0</v>
      </c>
      <c r="V44" s="161">
        <f t="shared" si="20"/>
        <v>0</v>
      </c>
      <c r="W44" s="161"/>
      <c r="X44" s="161" t="s">
        <v>238</v>
      </c>
      <c r="Y44" s="161" t="s">
        <v>239</v>
      </c>
      <c r="Z44" s="151"/>
      <c r="AA44" s="151"/>
      <c r="AB44" s="151"/>
      <c r="AC44" s="151"/>
      <c r="AD44" s="151"/>
      <c r="AE44" s="151"/>
      <c r="AF44" s="151"/>
      <c r="AG44" s="151" t="s">
        <v>444</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5">
      <c r="A45" s="183">
        <v>34</v>
      </c>
      <c r="B45" s="184" t="s">
        <v>651</v>
      </c>
      <c r="C45" s="193" t="s">
        <v>835</v>
      </c>
      <c r="D45" s="185" t="s">
        <v>437</v>
      </c>
      <c r="E45" s="186">
        <v>1</v>
      </c>
      <c r="F45" s="187"/>
      <c r="G45" s="188">
        <f t="shared" si="14"/>
        <v>0</v>
      </c>
      <c r="H45" s="187"/>
      <c r="I45" s="188">
        <f t="shared" si="15"/>
        <v>0</v>
      </c>
      <c r="J45" s="187"/>
      <c r="K45" s="188">
        <f t="shared" si="16"/>
        <v>0</v>
      </c>
      <c r="L45" s="188">
        <v>21</v>
      </c>
      <c r="M45" s="188">
        <f t="shared" si="17"/>
        <v>0</v>
      </c>
      <c r="N45" s="186">
        <v>0</v>
      </c>
      <c r="O45" s="186">
        <f t="shared" si="18"/>
        <v>0</v>
      </c>
      <c r="P45" s="186">
        <v>0</v>
      </c>
      <c r="Q45" s="186">
        <f t="shared" si="19"/>
        <v>0</v>
      </c>
      <c r="R45" s="188"/>
      <c r="S45" s="188" t="s">
        <v>298</v>
      </c>
      <c r="T45" s="189" t="s">
        <v>299</v>
      </c>
      <c r="U45" s="161">
        <v>0</v>
      </c>
      <c r="V45" s="161">
        <f t="shared" si="20"/>
        <v>0</v>
      </c>
      <c r="W45" s="161"/>
      <c r="X45" s="161" t="s">
        <v>364</v>
      </c>
      <c r="Y45" s="161" t="s">
        <v>239</v>
      </c>
      <c r="Z45" s="151"/>
      <c r="AA45" s="151"/>
      <c r="AB45" s="151"/>
      <c r="AC45" s="151"/>
      <c r="AD45" s="151"/>
      <c r="AE45" s="151"/>
      <c r="AF45" s="151"/>
      <c r="AG45" s="151" t="s">
        <v>600</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5">
      <c r="A46" s="183">
        <v>35</v>
      </c>
      <c r="B46" s="184" t="s">
        <v>140</v>
      </c>
      <c r="C46" s="193" t="s">
        <v>836</v>
      </c>
      <c r="D46" s="185" t="s">
        <v>437</v>
      </c>
      <c r="E46" s="186">
        <v>4</v>
      </c>
      <c r="F46" s="187"/>
      <c r="G46" s="188">
        <f t="shared" si="14"/>
        <v>0</v>
      </c>
      <c r="H46" s="187"/>
      <c r="I46" s="188">
        <f t="shared" si="15"/>
        <v>0</v>
      </c>
      <c r="J46" s="187"/>
      <c r="K46" s="188">
        <f t="shared" si="16"/>
        <v>0</v>
      </c>
      <c r="L46" s="188">
        <v>21</v>
      </c>
      <c r="M46" s="188">
        <f t="shared" si="17"/>
        <v>0</v>
      </c>
      <c r="N46" s="186">
        <v>0</v>
      </c>
      <c r="O46" s="186">
        <f t="shared" si="18"/>
        <v>0</v>
      </c>
      <c r="P46" s="186">
        <v>0</v>
      </c>
      <c r="Q46" s="186">
        <f t="shared" si="19"/>
        <v>0</v>
      </c>
      <c r="R46" s="188"/>
      <c r="S46" s="188" t="s">
        <v>298</v>
      </c>
      <c r="T46" s="189" t="s">
        <v>299</v>
      </c>
      <c r="U46" s="161">
        <v>0</v>
      </c>
      <c r="V46" s="161">
        <f t="shared" si="20"/>
        <v>0</v>
      </c>
      <c r="W46" s="161"/>
      <c r="X46" s="161" t="s">
        <v>364</v>
      </c>
      <c r="Y46" s="161" t="s">
        <v>239</v>
      </c>
      <c r="Z46" s="151"/>
      <c r="AA46" s="151"/>
      <c r="AB46" s="151"/>
      <c r="AC46" s="151"/>
      <c r="AD46" s="151"/>
      <c r="AE46" s="151"/>
      <c r="AF46" s="151"/>
      <c r="AG46" s="151" t="s">
        <v>600</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5">
      <c r="A47" s="183">
        <v>36</v>
      </c>
      <c r="B47" s="184" t="s">
        <v>663</v>
      </c>
      <c r="C47" s="193" t="s">
        <v>837</v>
      </c>
      <c r="D47" s="185" t="s">
        <v>437</v>
      </c>
      <c r="E47" s="186">
        <v>4</v>
      </c>
      <c r="F47" s="187"/>
      <c r="G47" s="188">
        <f t="shared" si="14"/>
        <v>0</v>
      </c>
      <c r="H47" s="187"/>
      <c r="I47" s="188">
        <f t="shared" si="15"/>
        <v>0</v>
      </c>
      <c r="J47" s="187"/>
      <c r="K47" s="188">
        <f t="shared" si="16"/>
        <v>0</v>
      </c>
      <c r="L47" s="188">
        <v>21</v>
      </c>
      <c r="M47" s="188">
        <f t="shared" si="17"/>
        <v>0</v>
      </c>
      <c r="N47" s="186">
        <v>0</v>
      </c>
      <c r="O47" s="186">
        <f t="shared" si="18"/>
        <v>0</v>
      </c>
      <c r="P47" s="186">
        <v>0</v>
      </c>
      <c r="Q47" s="186">
        <f t="shared" si="19"/>
        <v>0</v>
      </c>
      <c r="R47" s="188"/>
      <c r="S47" s="188" t="s">
        <v>298</v>
      </c>
      <c r="T47" s="189" t="s">
        <v>299</v>
      </c>
      <c r="U47" s="161">
        <v>0</v>
      </c>
      <c r="V47" s="161">
        <f t="shared" si="20"/>
        <v>0</v>
      </c>
      <c r="W47" s="161"/>
      <c r="X47" s="161" t="s">
        <v>364</v>
      </c>
      <c r="Y47" s="161" t="s">
        <v>239</v>
      </c>
      <c r="Z47" s="151"/>
      <c r="AA47" s="151"/>
      <c r="AB47" s="151"/>
      <c r="AC47" s="151"/>
      <c r="AD47" s="151"/>
      <c r="AE47" s="151"/>
      <c r="AF47" s="151"/>
      <c r="AG47" s="151" t="s">
        <v>600</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5">
      <c r="A48" s="183">
        <v>37</v>
      </c>
      <c r="B48" s="184" t="s">
        <v>665</v>
      </c>
      <c r="C48" s="193" t="s">
        <v>838</v>
      </c>
      <c r="D48" s="185" t="s">
        <v>437</v>
      </c>
      <c r="E48" s="186">
        <v>6</v>
      </c>
      <c r="F48" s="187"/>
      <c r="G48" s="188">
        <f t="shared" si="14"/>
        <v>0</v>
      </c>
      <c r="H48" s="187"/>
      <c r="I48" s="188">
        <f t="shared" si="15"/>
        <v>0</v>
      </c>
      <c r="J48" s="187"/>
      <c r="K48" s="188">
        <f t="shared" si="16"/>
        <v>0</v>
      </c>
      <c r="L48" s="188">
        <v>21</v>
      </c>
      <c r="M48" s="188">
        <f t="shared" si="17"/>
        <v>0</v>
      </c>
      <c r="N48" s="186">
        <v>0</v>
      </c>
      <c r="O48" s="186">
        <f t="shared" si="18"/>
        <v>0</v>
      </c>
      <c r="P48" s="186">
        <v>0</v>
      </c>
      <c r="Q48" s="186">
        <f t="shared" si="19"/>
        <v>0</v>
      </c>
      <c r="R48" s="188"/>
      <c r="S48" s="188" t="s">
        <v>298</v>
      </c>
      <c r="T48" s="189" t="s">
        <v>299</v>
      </c>
      <c r="U48" s="161">
        <v>0</v>
      </c>
      <c r="V48" s="161">
        <f t="shared" si="20"/>
        <v>0</v>
      </c>
      <c r="W48" s="161"/>
      <c r="X48" s="161" t="s">
        <v>364</v>
      </c>
      <c r="Y48" s="161" t="s">
        <v>239</v>
      </c>
      <c r="Z48" s="151"/>
      <c r="AA48" s="151"/>
      <c r="AB48" s="151"/>
      <c r="AC48" s="151"/>
      <c r="AD48" s="151"/>
      <c r="AE48" s="151"/>
      <c r="AF48" s="151"/>
      <c r="AG48" s="151" t="s">
        <v>600</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5">
      <c r="A49" s="183">
        <v>38</v>
      </c>
      <c r="B49" s="184" t="s">
        <v>667</v>
      </c>
      <c r="C49" s="193" t="s">
        <v>839</v>
      </c>
      <c r="D49" s="185" t="s">
        <v>437</v>
      </c>
      <c r="E49" s="186">
        <v>2</v>
      </c>
      <c r="F49" s="187"/>
      <c r="G49" s="188">
        <f t="shared" si="14"/>
        <v>0</v>
      </c>
      <c r="H49" s="187"/>
      <c r="I49" s="188">
        <f t="shared" si="15"/>
        <v>0</v>
      </c>
      <c r="J49" s="187"/>
      <c r="K49" s="188">
        <f t="shared" si="16"/>
        <v>0</v>
      </c>
      <c r="L49" s="188">
        <v>21</v>
      </c>
      <c r="M49" s="188">
        <f t="shared" si="17"/>
        <v>0</v>
      </c>
      <c r="N49" s="186">
        <v>0</v>
      </c>
      <c r="O49" s="186">
        <f t="shared" si="18"/>
        <v>0</v>
      </c>
      <c r="P49" s="186">
        <v>0</v>
      </c>
      <c r="Q49" s="186">
        <f t="shared" si="19"/>
        <v>0</v>
      </c>
      <c r="R49" s="188"/>
      <c r="S49" s="188" t="s">
        <v>298</v>
      </c>
      <c r="T49" s="189" t="s">
        <v>299</v>
      </c>
      <c r="U49" s="161">
        <v>0</v>
      </c>
      <c r="V49" s="161">
        <f t="shared" si="20"/>
        <v>0</v>
      </c>
      <c r="W49" s="161"/>
      <c r="X49" s="161" t="s">
        <v>364</v>
      </c>
      <c r="Y49" s="161" t="s">
        <v>239</v>
      </c>
      <c r="Z49" s="151"/>
      <c r="AA49" s="151"/>
      <c r="AB49" s="151"/>
      <c r="AC49" s="151"/>
      <c r="AD49" s="151"/>
      <c r="AE49" s="151"/>
      <c r="AF49" s="151"/>
      <c r="AG49" s="151" t="s">
        <v>600</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5">
      <c r="A50" s="183">
        <v>39</v>
      </c>
      <c r="B50" s="184" t="s">
        <v>670</v>
      </c>
      <c r="C50" s="193" t="s">
        <v>840</v>
      </c>
      <c r="D50" s="185" t="s">
        <v>437</v>
      </c>
      <c r="E50" s="186">
        <v>2</v>
      </c>
      <c r="F50" s="187"/>
      <c r="G50" s="188">
        <f t="shared" si="14"/>
        <v>0</v>
      </c>
      <c r="H50" s="187"/>
      <c r="I50" s="188">
        <f t="shared" si="15"/>
        <v>0</v>
      </c>
      <c r="J50" s="187"/>
      <c r="K50" s="188">
        <f t="shared" si="16"/>
        <v>0</v>
      </c>
      <c r="L50" s="188">
        <v>21</v>
      </c>
      <c r="M50" s="188">
        <f t="shared" si="17"/>
        <v>0</v>
      </c>
      <c r="N50" s="186">
        <v>0</v>
      </c>
      <c r="O50" s="186">
        <f t="shared" si="18"/>
        <v>0</v>
      </c>
      <c r="P50" s="186">
        <v>0</v>
      </c>
      <c r="Q50" s="186">
        <f t="shared" si="19"/>
        <v>0</v>
      </c>
      <c r="R50" s="188"/>
      <c r="S50" s="188" t="s">
        <v>298</v>
      </c>
      <c r="T50" s="189" t="s">
        <v>299</v>
      </c>
      <c r="U50" s="161">
        <v>0</v>
      </c>
      <c r="V50" s="161">
        <f t="shared" si="20"/>
        <v>0</v>
      </c>
      <c r="W50" s="161"/>
      <c r="X50" s="161" t="s">
        <v>364</v>
      </c>
      <c r="Y50" s="161" t="s">
        <v>239</v>
      </c>
      <c r="Z50" s="151"/>
      <c r="AA50" s="151"/>
      <c r="AB50" s="151"/>
      <c r="AC50" s="151"/>
      <c r="AD50" s="151"/>
      <c r="AE50" s="151"/>
      <c r="AF50" s="151"/>
      <c r="AG50" s="151" t="s">
        <v>600</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5">
      <c r="A51" s="183">
        <v>40</v>
      </c>
      <c r="B51" s="184" t="s">
        <v>673</v>
      </c>
      <c r="C51" s="193" t="s">
        <v>841</v>
      </c>
      <c r="D51" s="185" t="s">
        <v>437</v>
      </c>
      <c r="E51" s="186">
        <v>1</v>
      </c>
      <c r="F51" s="187"/>
      <c r="G51" s="188">
        <f t="shared" si="14"/>
        <v>0</v>
      </c>
      <c r="H51" s="187"/>
      <c r="I51" s="188">
        <f t="shared" si="15"/>
        <v>0</v>
      </c>
      <c r="J51" s="187"/>
      <c r="K51" s="188">
        <f t="shared" si="16"/>
        <v>0</v>
      </c>
      <c r="L51" s="188">
        <v>21</v>
      </c>
      <c r="M51" s="188">
        <f t="shared" si="17"/>
        <v>0</v>
      </c>
      <c r="N51" s="186">
        <v>0</v>
      </c>
      <c r="O51" s="186">
        <f t="shared" si="18"/>
        <v>0</v>
      </c>
      <c r="P51" s="186">
        <v>0</v>
      </c>
      <c r="Q51" s="186">
        <f t="shared" si="19"/>
        <v>0</v>
      </c>
      <c r="R51" s="188"/>
      <c r="S51" s="188" t="s">
        <v>298</v>
      </c>
      <c r="T51" s="189" t="s">
        <v>299</v>
      </c>
      <c r="U51" s="161">
        <v>0</v>
      </c>
      <c r="V51" s="161">
        <f t="shared" si="20"/>
        <v>0</v>
      </c>
      <c r="W51" s="161"/>
      <c r="X51" s="161" t="s">
        <v>364</v>
      </c>
      <c r="Y51" s="161" t="s">
        <v>239</v>
      </c>
      <c r="Z51" s="151"/>
      <c r="AA51" s="151"/>
      <c r="AB51" s="151"/>
      <c r="AC51" s="151"/>
      <c r="AD51" s="151"/>
      <c r="AE51" s="151"/>
      <c r="AF51" s="151"/>
      <c r="AG51" s="151" t="s">
        <v>600</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ht="20.399999999999999" outlineLevel="1" x14ac:dyDescent="0.25">
      <c r="A52" s="183">
        <v>41</v>
      </c>
      <c r="B52" s="184" t="s">
        <v>675</v>
      </c>
      <c r="C52" s="193" t="s">
        <v>842</v>
      </c>
      <c r="D52" s="185" t="s">
        <v>437</v>
      </c>
      <c r="E52" s="186">
        <v>20</v>
      </c>
      <c r="F52" s="187"/>
      <c r="G52" s="188">
        <f t="shared" si="14"/>
        <v>0</v>
      </c>
      <c r="H52" s="187"/>
      <c r="I52" s="188">
        <f t="shared" si="15"/>
        <v>0</v>
      </c>
      <c r="J52" s="187"/>
      <c r="K52" s="188">
        <f t="shared" si="16"/>
        <v>0</v>
      </c>
      <c r="L52" s="188">
        <v>21</v>
      </c>
      <c r="M52" s="188">
        <f t="shared" si="17"/>
        <v>0</v>
      </c>
      <c r="N52" s="186">
        <v>0</v>
      </c>
      <c r="O52" s="186">
        <f t="shared" si="18"/>
        <v>0</v>
      </c>
      <c r="P52" s="186">
        <v>0</v>
      </c>
      <c r="Q52" s="186">
        <f t="shared" si="19"/>
        <v>0</v>
      </c>
      <c r="R52" s="188"/>
      <c r="S52" s="188" t="s">
        <v>298</v>
      </c>
      <c r="T52" s="189" t="s">
        <v>299</v>
      </c>
      <c r="U52" s="161">
        <v>0</v>
      </c>
      <c r="V52" s="161">
        <f t="shared" si="20"/>
        <v>0</v>
      </c>
      <c r="W52" s="161"/>
      <c r="X52" s="161" t="s">
        <v>364</v>
      </c>
      <c r="Y52" s="161" t="s">
        <v>239</v>
      </c>
      <c r="Z52" s="151"/>
      <c r="AA52" s="151"/>
      <c r="AB52" s="151"/>
      <c r="AC52" s="151"/>
      <c r="AD52" s="151"/>
      <c r="AE52" s="151"/>
      <c r="AF52" s="151"/>
      <c r="AG52" s="151" t="s">
        <v>600</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5">
      <c r="A53" s="183">
        <v>42</v>
      </c>
      <c r="B53" s="184" t="s">
        <v>728</v>
      </c>
      <c r="C53" s="193" t="s">
        <v>843</v>
      </c>
      <c r="D53" s="185" t="s">
        <v>437</v>
      </c>
      <c r="E53" s="186">
        <v>2</v>
      </c>
      <c r="F53" s="187"/>
      <c r="G53" s="188">
        <f t="shared" si="14"/>
        <v>0</v>
      </c>
      <c r="H53" s="187"/>
      <c r="I53" s="188">
        <f t="shared" si="15"/>
        <v>0</v>
      </c>
      <c r="J53" s="187"/>
      <c r="K53" s="188">
        <f t="shared" si="16"/>
        <v>0</v>
      </c>
      <c r="L53" s="188">
        <v>21</v>
      </c>
      <c r="M53" s="188">
        <f t="shared" si="17"/>
        <v>0</v>
      </c>
      <c r="N53" s="186">
        <v>0</v>
      </c>
      <c r="O53" s="186">
        <f t="shared" si="18"/>
        <v>0</v>
      </c>
      <c r="P53" s="186">
        <v>0</v>
      </c>
      <c r="Q53" s="186">
        <f t="shared" si="19"/>
        <v>0</v>
      </c>
      <c r="R53" s="188"/>
      <c r="S53" s="188" t="s">
        <v>298</v>
      </c>
      <c r="T53" s="189" t="s">
        <v>299</v>
      </c>
      <c r="U53" s="161">
        <v>0</v>
      </c>
      <c r="V53" s="161">
        <f t="shared" si="20"/>
        <v>0</v>
      </c>
      <c r="W53" s="161"/>
      <c r="X53" s="161" t="s">
        <v>364</v>
      </c>
      <c r="Y53" s="161" t="s">
        <v>239</v>
      </c>
      <c r="Z53" s="151"/>
      <c r="AA53" s="151"/>
      <c r="AB53" s="151"/>
      <c r="AC53" s="151"/>
      <c r="AD53" s="151"/>
      <c r="AE53" s="151"/>
      <c r="AF53" s="151"/>
      <c r="AG53" s="151" t="s">
        <v>600</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5">
      <c r="A54" s="183">
        <v>43</v>
      </c>
      <c r="B54" s="184" t="s">
        <v>730</v>
      </c>
      <c r="C54" s="193" t="s">
        <v>844</v>
      </c>
      <c r="D54" s="185" t="s">
        <v>437</v>
      </c>
      <c r="E54" s="186">
        <v>20</v>
      </c>
      <c r="F54" s="187"/>
      <c r="G54" s="188">
        <f t="shared" si="14"/>
        <v>0</v>
      </c>
      <c r="H54" s="187"/>
      <c r="I54" s="188">
        <f t="shared" si="15"/>
        <v>0</v>
      </c>
      <c r="J54" s="187"/>
      <c r="K54" s="188">
        <f t="shared" si="16"/>
        <v>0</v>
      </c>
      <c r="L54" s="188">
        <v>21</v>
      </c>
      <c r="M54" s="188">
        <f t="shared" si="17"/>
        <v>0</v>
      </c>
      <c r="N54" s="186">
        <v>0</v>
      </c>
      <c r="O54" s="186">
        <f t="shared" si="18"/>
        <v>0</v>
      </c>
      <c r="P54" s="186">
        <v>0</v>
      </c>
      <c r="Q54" s="186">
        <f t="shared" si="19"/>
        <v>0</v>
      </c>
      <c r="R54" s="188"/>
      <c r="S54" s="188" t="s">
        <v>298</v>
      </c>
      <c r="T54" s="189" t="s">
        <v>299</v>
      </c>
      <c r="U54" s="161">
        <v>0</v>
      </c>
      <c r="V54" s="161">
        <f t="shared" si="20"/>
        <v>0</v>
      </c>
      <c r="W54" s="161"/>
      <c r="X54" s="161" t="s">
        <v>364</v>
      </c>
      <c r="Y54" s="161" t="s">
        <v>239</v>
      </c>
      <c r="Z54" s="151"/>
      <c r="AA54" s="151"/>
      <c r="AB54" s="151"/>
      <c r="AC54" s="151"/>
      <c r="AD54" s="151"/>
      <c r="AE54" s="151"/>
      <c r="AF54" s="151"/>
      <c r="AG54" s="151" t="s">
        <v>600</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5">
      <c r="A55" s="183">
        <v>44</v>
      </c>
      <c r="B55" s="184" t="s">
        <v>732</v>
      </c>
      <c r="C55" s="193" t="s">
        <v>845</v>
      </c>
      <c r="D55" s="185" t="s">
        <v>437</v>
      </c>
      <c r="E55" s="186">
        <v>3</v>
      </c>
      <c r="F55" s="187"/>
      <c r="G55" s="188">
        <f t="shared" si="14"/>
        <v>0</v>
      </c>
      <c r="H55" s="187"/>
      <c r="I55" s="188">
        <f t="shared" si="15"/>
        <v>0</v>
      </c>
      <c r="J55" s="187"/>
      <c r="K55" s="188">
        <f t="shared" si="16"/>
        <v>0</v>
      </c>
      <c r="L55" s="188">
        <v>21</v>
      </c>
      <c r="M55" s="188">
        <f t="shared" si="17"/>
        <v>0</v>
      </c>
      <c r="N55" s="186">
        <v>0</v>
      </c>
      <c r="O55" s="186">
        <f t="shared" si="18"/>
        <v>0</v>
      </c>
      <c r="P55" s="186">
        <v>0</v>
      </c>
      <c r="Q55" s="186">
        <f t="shared" si="19"/>
        <v>0</v>
      </c>
      <c r="R55" s="188"/>
      <c r="S55" s="188" t="s">
        <v>298</v>
      </c>
      <c r="T55" s="189" t="s">
        <v>299</v>
      </c>
      <c r="U55" s="161">
        <v>0</v>
      </c>
      <c r="V55" s="161">
        <f t="shared" si="20"/>
        <v>0</v>
      </c>
      <c r="W55" s="161"/>
      <c r="X55" s="161" t="s">
        <v>364</v>
      </c>
      <c r="Y55" s="161" t="s">
        <v>239</v>
      </c>
      <c r="Z55" s="151"/>
      <c r="AA55" s="151"/>
      <c r="AB55" s="151"/>
      <c r="AC55" s="151"/>
      <c r="AD55" s="151"/>
      <c r="AE55" s="151"/>
      <c r="AF55" s="151"/>
      <c r="AG55" s="151" t="s">
        <v>600</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x14ac:dyDescent="0.25">
      <c r="A56" s="168" t="s">
        <v>231</v>
      </c>
      <c r="B56" s="169" t="s">
        <v>174</v>
      </c>
      <c r="C56" s="190" t="s">
        <v>175</v>
      </c>
      <c r="D56" s="170"/>
      <c r="E56" s="171"/>
      <c r="F56" s="172"/>
      <c r="G56" s="172">
        <f>SUMIF(AG57:AG58,"&lt;&gt;NOR",G57:G58)</f>
        <v>0</v>
      </c>
      <c r="H56" s="172"/>
      <c r="I56" s="172">
        <f>SUM(I57:I58)</f>
        <v>0</v>
      </c>
      <c r="J56" s="172"/>
      <c r="K56" s="172">
        <f>SUM(K57:K58)</f>
        <v>0</v>
      </c>
      <c r="L56" s="172"/>
      <c r="M56" s="172">
        <f>SUM(M57:M58)</f>
        <v>0</v>
      </c>
      <c r="N56" s="171"/>
      <c r="O56" s="171">
        <f>SUM(O57:O58)</f>
        <v>0</v>
      </c>
      <c r="P56" s="171"/>
      <c r="Q56" s="171">
        <f>SUM(Q57:Q58)</f>
        <v>0</v>
      </c>
      <c r="R56" s="172"/>
      <c r="S56" s="172"/>
      <c r="T56" s="173"/>
      <c r="U56" s="167"/>
      <c r="V56" s="167">
        <f>SUM(V57:V58)</f>
        <v>0</v>
      </c>
      <c r="W56" s="167"/>
      <c r="X56" s="167"/>
      <c r="Y56" s="167"/>
      <c r="AG56" t="s">
        <v>232</v>
      </c>
    </row>
    <row r="57" spans="1:60" outlineLevel="1" x14ac:dyDescent="0.25">
      <c r="A57" s="183">
        <v>45</v>
      </c>
      <c r="B57" s="184" t="s">
        <v>152</v>
      </c>
      <c r="C57" s="193" t="s">
        <v>846</v>
      </c>
      <c r="D57" s="185" t="s">
        <v>437</v>
      </c>
      <c r="E57" s="186">
        <v>1</v>
      </c>
      <c r="F57" s="187"/>
      <c r="G57" s="188">
        <f>ROUND(E57*F57,2)</f>
        <v>0</v>
      </c>
      <c r="H57" s="187"/>
      <c r="I57" s="188">
        <f>ROUND(E57*H57,2)</f>
        <v>0</v>
      </c>
      <c r="J57" s="187"/>
      <c r="K57" s="188">
        <f>ROUND(E57*J57,2)</f>
        <v>0</v>
      </c>
      <c r="L57" s="188">
        <v>21</v>
      </c>
      <c r="M57" s="188">
        <f>G57*(1+L57/100)</f>
        <v>0</v>
      </c>
      <c r="N57" s="186">
        <v>0</v>
      </c>
      <c r="O57" s="186">
        <f>ROUND(E57*N57,2)</f>
        <v>0</v>
      </c>
      <c r="P57" s="186">
        <v>0</v>
      </c>
      <c r="Q57" s="186">
        <f>ROUND(E57*P57,2)</f>
        <v>0</v>
      </c>
      <c r="R57" s="188"/>
      <c r="S57" s="188" t="s">
        <v>298</v>
      </c>
      <c r="T57" s="189" t="s">
        <v>299</v>
      </c>
      <c r="U57" s="161">
        <v>0</v>
      </c>
      <c r="V57" s="161">
        <f>ROUND(E57*U57,2)</f>
        <v>0</v>
      </c>
      <c r="W57" s="161"/>
      <c r="X57" s="161" t="s">
        <v>238</v>
      </c>
      <c r="Y57" s="161" t="s">
        <v>239</v>
      </c>
      <c r="Z57" s="151"/>
      <c r="AA57" s="151"/>
      <c r="AB57" s="151"/>
      <c r="AC57" s="151"/>
      <c r="AD57" s="151"/>
      <c r="AE57" s="151"/>
      <c r="AF57" s="151"/>
      <c r="AG57" s="151" t="s">
        <v>444</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5">
      <c r="A58" s="183">
        <v>46</v>
      </c>
      <c r="B58" s="184" t="s">
        <v>735</v>
      </c>
      <c r="C58" s="193" t="s">
        <v>847</v>
      </c>
      <c r="D58" s="185" t="s">
        <v>437</v>
      </c>
      <c r="E58" s="186">
        <v>1</v>
      </c>
      <c r="F58" s="187"/>
      <c r="G58" s="188">
        <f>ROUND(E58*F58,2)</f>
        <v>0</v>
      </c>
      <c r="H58" s="187"/>
      <c r="I58" s="188">
        <f>ROUND(E58*H58,2)</f>
        <v>0</v>
      </c>
      <c r="J58" s="187"/>
      <c r="K58" s="188">
        <f>ROUND(E58*J58,2)</f>
        <v>0</v>
      </c>
      <c r="L58" s="188">
        <v>21</v>
      </c>
      <c r="M58" s="188">
        <f>G58*(1+L58/100)</f>
        <v>0</v>
      </c>
      <c r="N58" s="186">
        <v>0</v>
      </c>
      <c r="O58" s="186">
        <f>ROUND(E58*N58,2)</f>
        <v>0</v>
      </c>
      <c r="P58" s="186">
        <v>0</v>
      </c>
      <c r="Q58" s="186">
        <f>ROUND(E58*P58,2)</f>
        <v>0</v>
      </c>
      <c r="R58" s="188"/>
      <c r="S58" s="188" t="s">
        <v>298</v>
      </c>
      <c r="T58" s="189" t="s">
        <v>299</v>
      </c>
      <c r="U58" s="161">
        <v>0</v>
      </c>
      <c r="V58" s="161">
        <f>ROUND(E58*U58,2)</f>
        <v>0</v>
      </c>
      <c r="W58" s="161"/>
      <c r="X58" s="161" t="s">
        <v>238</v>
      </c>
      <c r="Y58" s="161" t="s">
        <v>239</v>
      </c>
      <c r="Z58" s="151"/>
      <c r="AA58" s="151"/>
      <c r="AB58" s="151"/>
      <c r="AC58" s="151"/>
      <c r="AD58" s="151"/>
      <c r="AE58" s="151"/>
      <c r="AF58" s="151"/>
      <c r="AG58" s="151" t="s">
        <v>444</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x14ac:dyDescent="0.25">
      <c r="A59" s="168" t="s">
        <v>231</v>
      </c>
      <c r="B59" s="169" t="s">
        <v>200</v>
      </c>
      <c r="C59" s="190" t="s">
        <v>848</v>
      </c>
      <c r="D59" s="170"/>
      <c r="E59" s="171"/>
      <c r="F59" s="172"/>
      <c r="G59" s="172">
        <f>SUMIF(AG60:AG78,"&lt;&gt;NOR",G60:G78)</f>
        <v>0</v>
      </c>
      <c r="H59" s="172"/>
      <c r="I59" s="172">
        <f>SUM(I60:I78)</f>
        <v>0</v>
      </c>
      <c r="J59" s="172"/>
      <c r="K59" s="172">
        <f>SUM(K60:K78)</f>
        <v>0</v>
      </c>
      <c r="L59" s="172"/>
      <c r="M59" s="172">
        <f>SUM(M60:M78)</f>
        <v>0</v>
      </c>
      <c r="N59" s="171"/>
      <c r="O59" s="171">
        <f>SUM(O60:O78)</f>
        <v>0</v>
      </c>
      <c r="P59" s="171"/>
      <c r="Q59" s="171">
        <f>SUM(Q60:Q78)</f>
        <v>0</v>
      </c>
      <c r="R59" s="172"/>
      <c r="S59" s="172"/>
      <c r="T59" s="173"/>
      <c r="U59" s="167"/>
      <c r="V59" s="167">
        <f>SUM(V60:V78)</f>
        <v>0</v>
      </c>
      <c r="W59" s="167"/>
      <c r="X59" s="167"/>
      <c r="Y59" s="167"/>
      <c r="AG59" t="s">
        <v>232</v>
      </c>
    </row>
    <row r="60" spans="1:60" ht="20.399999999999999" outlineLevel="1" x14ac:dyDescent="0.25">
      <c r="A60" s="183">
        <v>47</v>
      </c>
      <c r="B60" s="184" t="s">
        <v>737</v>
      </c>
      <c r="C60" s="193" t="s">
        <v>849</v>
      </c>
      <c r="D60" s="185" t="s">
        <v>437</v>
      </c>
      <c r="E60" s="186">
        <v>7</v>
      </c>
      <c r="F60" s="187"/>
      <c r="G60" s="188">
        <f t="shared" ref="G60:G76" si="21">ROUND(E60*F60,2)</f>
        <v>0</v>
      </c>
      <c r="H60" s="187"/>
      <c r="I60" s="188">
        <f t="shared" ref="I60:I76" si="22">ROUND(E60*H60,2)</f>
        <v>0</v>
      </c>
      <c r="J60" s="187"/>
      <c r="K60" s="188">
        <f t="shared" ref="K60:K76" si="23">ROUND(E60*J60,2)</f>
        <v>0</v>
      </c>
      <c r="L60" s="188">
        <v>21</v>
      </c>
      <c r="M60" s="188">
        <f t="shared" ref="M60:M76" si="24">G60*(1+L60/100)</f>
        <v>0</v>
      </c>
      <c r="N60" s="186">
        <v>0</v>
      </c>
      <c r="O60" s="186">
        <f t="shared" ref="O60:O76" si="25">ROUND(E60*N60,2)</f>
        <v>0</v>
      </c>
      <c r="P60" s="186">
        <v>0</v>
      </c>
      <c r="Q60" s="186">
        <f t="shared" ref="Q60:Q76" si="26">ROUND(E60*P60,2)</f>
        <v>0</v>
      </c>
      <c r="R60" s="188"/>
      <c r="S60" s="188" t="s">
        <v>298</v>
      </c>
      <c r="T60" s="189" t="s">
        <v>299</v>
      </c>
      <c r="U60" s="161">
        <v>0</v>
      </c>
      <c r="V60" s="161">
        <f t="shared" ref="V60:V76" si="27">ROUND(E60*U60,2)</f>
        <v>0</v>
      </c>
      <c r="W60" s="161"/>
      <c r="X60" s="161" t="s">
        <v>238</v>
      </c>
      <c r="Y60" s="161" t="s">
        <v>239</v>
      </c>
      <c r="Z60" s="151"/>
      <c r="AA60" s="151"/>
      <c r="AB60" s="151"/>
      <c r="AC60" s="151"/>
      <c r="AD60" s="151"/>
      <c r="AE60" s="151"/>
      <c r="AF60" s="151"/>
      <c r="AG60" s="151" t="s">
        <v>609</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5">
      <c r="A61" s="183">
        <v>48</v>
      </c>
      <c r="B61" s="184" t="s">
        <v>739</v>
      </c>
      <c r="C61" s="193" t="s">
        <v>850</v>
      </c>
      <c r="D61" s="185" t="s">
        <v>437</v>
      </c>
      <c r="E61" s="186">
        <v>7</v>
      </c>
      <c r="F61" s="187"/>
      <c r="G61" s="188">
        <f t="shared" si="21"/>
        <v>0</v>
      </c>
      <c r="H61" s="187"/>
      <c r="I61" s="188">
        <f t="shared" si="22"/>
        <v>0</v>
      </c>
      <c r="J61" s="187"/>
      <c r="K61" s="188">
        <f t="shared" si="23"/>
        <v>0</v>
      </c>
      <c r="L61" s="188">
        <v>21</v>
      </c>
      <c r="M61" s="188">
        <f t="shared" si="24"/>
        <v>0</v>
      </c>
      <c r="N61" s="186">
        <v>0</v>
      </c>
      <c r="O61" s="186">
        <f t="shared" si="25"/>
        <v>0</v>
      </c>
      <c r="P61" s="186">
        <v>0</v>
      </c>
      <c r="Q61" s="186">
        <f t="shared" si="26"/>
        <v>0</v>
      </c>
      <c r="R61" s="188"/>
      <c r="S61" s="188" t="s">
        <v>298</v>
      </c>
      <c r="T61" s="189" t="s">
        <v>299</v>
      </c>
      <c r="U61" s="161">
        <v>0</v>
      </c>
      <c r="V61" s="161">
        <f t="shared" si="27"/>
        <v>0</v>
      </c>
      <c r="W61" s="161"/>
      <c r="X61" s="161" t="s">
        <v>238</v>
      </c>
      <c r="Y61" s="161" t="s">
        <v>239</v>
      </c>
      <c r="Z61" s="151"/>
      <c r="AA61" s="151"/>
      <c r="AB61" s="151"/>
      <c r="AC61" s="151"/>
      <c r="AD61" s="151"/>
      <c r="AE61" s="151"/>
      <c r="AF61" s="151"/>
      <c r="AG61" s="151" t="s">
        <v>609</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5">
      <c r="A62" s="183">
        <v>49</v>
      </c>
      <c r="B62" s="184" t="s">
        <v>741</v>
      </c>
      <c r="C62" s="193" t="s">
        <v>851</v>
      </c>
      <c r="D62" s="185" t="s">
        <v>437</v>
      </c>
      <c r="E62" s="186">
        <v>6</v>
      </c>
      <c r="F62" s="187"/>
      <c r="G62" s="188">
        <f t="shared" si="21"/>
        <v>0</v>
      </c>
      <c r="H62" s="187"/>
      <c r="I62" s="188">
        <f t="shared" si="22"/>
        <v>0</v>
      </c>
      <c r="J62" s="187"/>
      <c r="K62" s="188">
        <f t="shared" si="23"/>
        <v>0</v>
      </c>
      <c r="L62" s="188">
        <v>21</v>
      </c>
      <c r="M62" s="188">
        <f t="shared" si="24"/>
        <v>0</v>
      </c>
      <c r="N62" s="186">
        <v>0</v>
      </c>
      <c r="O62" s="186">
        <f t="shared" si="25"/>
        <v>0</v>
      </c>
      <c r="P62" s="186">
        <v>0</v>
      </c>
      <c r="Q62" s="186">
        <f t="shared" si="26"/>
        <v>0</v>
      </c>
      <c r="R62" s="188"/>
      <c r="S62" s="188" t="s">
        <v>298</v>
      </c>
      <c r="T62" s="189" t="s">
        <v>299</v>
      </c>
      <c r="U62" s="161">
        <v>0</v>
      </c>
      <c r="V62" s="161">
        <f t="shared" si="27"/>
        <v>0</v>
      </c>
      <c r="W62" s="161"/>
      <c r="X62" s="161" t="s">
        <v>238</v>
      </c>
      <c r="Y62" s="161" t="s">
        <v>239</v>
      </c>
      <c r="Z62" s="151"/>
      <c r="AA62" s="151"/>
      <c r="AB62" s="151"/>
      <c r="AC62" s="151"/>
      <c r="AD62" s="151"/>
      <c r="AE62" s="151"/>
      <c r="AF62" s="151"/>
      <c r="AG62" s="151" t="s">
        <v>609</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5">
      <c r="A63" s="183">
        <v>50</v>
      </c>
      <c r="B63" s="184" t="s">
        <v>742</v>
      </c>
      <c r="C63" s="193" t="s">
        <v>852</v>
      </c>
      <c r="D63" s="185" t="s">
        <v>437</v>
      </c>
      <c r="E63" s="186">
        <v>7</v>
      </c>
      <c r="F63" s="187"/>
      <c r="G63" s="188">
        <f t="shared" si="21"/>
        <v>0</v>
      </c>
      <c r="H63" s="187"/>
      <c r="I63" s="188">
        <f t="shared" si="22"/>
        <v>0</v>
      </c>
      <c r="J63" s="187"/>
      <c r="K63" s="188">
        <f t="shared" si="23"/>
        <v>0</v>
      </c>
      <c r="L63" s="188">
        <v>21</v>
      </c>
      <c r="M63" s="188">
        <f t="shared" si="24"/>
        <v>0</v>
      </c>
      <c r="N63" s="186">
        <v>0</v>
      </c>
      <c r="O63" s="186">
        <f t="shared" si="25"/>
        <v>0</v>
      </c>
      <c r="P63" s="186">
        <v>0</v>
      </c>
      <c r="Q63" s="186">
        <f t="shared" si="26"/>
        <v>0</v>
      </c>
      <c r="R63" s="188"/>
      <c r="S63" s="188" t="s">
        <v>298</v>
      </c>
      <c r="T63" s="189" t="s">
        <v>299</v>
      </c>
      <c r="U63" s="161">
        <v>0</v>
      </c>
      <c r="V63" s="161">
        <f t="shared" si="27"/>
        <v>0</v>
      </c>
      <c r="W63" s="161"/>
      <c r="X63" s="161" t="s">
        <v>364</v>
      </c>
      <c r="Y63" s="161" t="s">
        <v>239</v>
      </c>
      <c r="Z63" s="151"/>
      <c r="AA63" s="151"/>
      <c r="AB63" s="151"/>
      <c r="AC63" s="151"/>
      <c r="AD63" s="151"/>
      <c r="AE63" s="151"/>
      <c r="AF63" s="151"/>
      <c r="AG63" s="151" t="s">
        <v>600</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5">
      <c r="A64" s="183">
        <v>51</v>
      </c>
      <c r="B64" s="184" t="s">
        <v>745</v>
      </c>
      <c r="C64" s="193" t="s">
        <v>853</v>
      </c>
      <c r="D64" s="185" t="s">
        <v>642</v>
      </c>
      <c r="E64" s="186">
        <v>3</v>
      </c>
      <c r="F64" s="187"/>
      <c r="G64" s="188">
        <f t="shared" si="21"/>
        <v>0</v>
      </c>
      <c r="H64" s="187"/>
      <c r="I64" s="188">
        <f t="shared" si="22"/>
        <v>0</v>
      </c>
      <c r="J64" s="187"/>
      <c r="K64" s="188">
        <f t="shared" si="23"/>
        <v>0</v>
      </c>
      <c r="L64" s="188">
        <v>21</v>
      </c>
      <c r="M64" s="188">
        <f t="shared" si="24"/>
        <v>0</v>
      </c>
      <c r="N64" s="186">
        <v>0</v>
      </c>
      <c r="O64" s="186">
        <f t="shared" si="25"/>
        <v>0</v>
      </c>
      <c r="P64" s="186">
        <v>0</v>
      </c>
      <c r="Q64" s="186">
        <f t="shared" si="26"/>
        <v>0</v>
      </c>
      <c r="R64" s="188"/>
      <c r="S64" s="188" t="s">
        <v>298</v>
      </c>
      <c r="T64" s="189" t="s">
        <v>299</v>
      </c>
      <c r="U64" s="161">
        <v>0</v>
      </c>
      <c r="V64" s="161">
        <f t="shared" si="27"/>
        <v>0</v>
      </c>
      <c r="W64" s="161"/>
      <c r="X64" s="161" t="s">
        <v>238</v>
      </c>
      <c r="Y64" s="161" t="s">
        <v>239</v>
      </c>
      <c r="Z64" s="151"/>
      <c r="AA64" s="151"/>
      <c r="AB64" s="151"/>
      <c r="AC64" s="151"/>
      <c r="AD64" s="151"/>
      <c r="AE64" s="151"/>
      <c r="AF64" s="151"/>
      <c r="AG64" s="151" t="s">
        <v>609</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5">
      <c r="A65" s="183">
        <v>52</v>
      </c>
      <c r="B65" s="184" t="s">
        <v>747</v>
      </c>
      <c r="C65" s="193" t="s">
        <v>854</v>
      </c>
      <c r="D65" s="185" t="s">
        <v>437</v>
      </c>
      <c r="E65" s="186">
        <v>1</v>
      </c>
      <c r="F65" s="187"/>
      <c r="G65" s="188">
        <f t="shared" si="21"/>
        <v>0</v>
      </c>
      <c r="H65" s="187"/>
      <c r="I65" s="188">
        <f t="shared" si="22"/>
        <v>0</v>
      </c>
      <c r="J65" s="187"/>
      <c r="K65" s="188">
        <f t="shared" si="23"/>
        <v>0</v>
      </c>
      <c r="L65" s="188">
        <v>21</v>
      </c>
      <c r="M65" s="188">
        <f t="shared" si="24"/>
        <v>0</v>
      </c>
      <c r="N65" s="186">
        <v>0</v>
      </c>
      <c r="O65" s="186">
        <f t="shared" si="25"/>
        <v>0</v>
      </c>
      <c r="P65" s="186">
        <v>0</v>
      </c>
      <c r="Q65" s="186">
        <f t="shared" si="26"/>
        <v>0</v>
      </c>
      <c r="R65" s="188"/>
      <c r="S65" s="188" t="s">
        <v>298</v>
      </c>
      <c r="T65" s="189" t="s">
        <v>299</v>
      </c>
      <c r="U65" s="161">
        <v>0</v>
      </c>
      <c r="V65" s="161">
        <f t="shared" si="27"/>
        <v>0</v>
      </c>
      <c r="W65" s="161"/>
      <c r="X65" s="161" t="s">
        <v>364</v>
      </c>
      <c r="Y65" s="161" t="s">
        <v>239</v>
      </c>
      <c r="Z65" s="151"/>
      <c r="AA65" s="151"/>
      <c r="AB65" s="151"/>
      <c r="AC65" s="151"/>
      <c r="AD65" s="151"/>
      <c r="AE65" s="151"/>
      <c r="AF65" s="151"/>
      <c r="AG65" s="151" t="s">
        <v>600</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5">
      <c r="A66" s="183">
        <v>53</v>
      </c>
      <c r="B66" s="184" t="s">
        <v>749</v>
      </c>
      <c r="C66" s="193" t="s">
        <v>855</v>
      </c>
      <c r="D66" s="185" t="s">
        <v>437</v>
      </c>
      <c r="E66" s="186">
        <v>1</v>
      </c>
      <c r="F66" s="187"/>
      <c r="G66" s="188">
        <f t="shared" si="21"/>
        <v>0</v>
      </c>
      <c r="H66" s="187"/>
      <c r="I66" s="188">
        <f t="shared" si="22"/>
        <v>0</v>
      </c>
      <c r="J66" s="187"/>
      <c r="K66" s="188">
        <f t="shared" si="23"/>
        <v>0</v>
      </c>
      <c r="L66" s="188">
        <v>21</v>
      </c>
      <c r="M66" s="188">
        <f t="shared" si="24"/>
        <v>0</v>
      </c>
      <c r="N66" s="186">
        <v>0</v>
      </c>
      <c r="O66" s="186">
        <f t="shared" si="25"/>
        <v>0</v>
      </c>
      <c r="P66" s="186">
        <v>0</v>
      </c>
      <c r="Q66" s="186">
        <f t="shared" si="26"/>
        <v>0</v>
      </c>
      <c r="R66" s="188"/>
      <c r="S66" s="188" t="s">
        <v>298</v>
      </c>
      <c r="T66" s="189" t="s">
        <v>299</v>
      </c>
      <c r="U66" s="161">
        <v>0</v>
      </c>
      <c r="V66" s="161">
        <f t="shared" si="27"/>
        <v>0</v>
      </c>
      <c r="W66" s="161"/>
      <c r="X66" s="161" t="s">
        <v>364</v>
      </c>
      <c r="Y66" s="161" t="s">
        <v>239</v>
      </c>
      <c r="Z66" s="151"/>
      <c r="AA66" s="151"/>
      <c r="AB66" s="151"/>
      <c r="AC66" s="151"/>
      <c r="AD66" s="151"/>
      <c r="AE66" s="151"/>
      <c r="AF66" s="151"/>
      <c r="AG66" s="151" t="s">
        <v>600</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5">
      <c r="A67" s="183">
        <v>54</v>
      </c>
      <c r="B67" s="184" t="s">
        <v>751</v>
      </c>
      <c r="C67" s="193" t="s">
        <v>856</v>
      </c>
      <c r="D67" s="185" t="s">
        <v>642</v>
      </c>
      <c r="E67" s="186">
        <v>30</v>
      </c>
      <c r="F67" s="187"/>
      <c r="G67" s="188">
        <f t="shared" si="21"/>
        <v>0</v>
      </c>
      <c r="H67" s="187"/>
      <c r="I67" s="188">
        <f t="shared" si="22"/>
        <v>0</v>
      </c>
      <c r="J67" s="187"/>
      <c r="K67" s="188">
        <f t="shared" si="23"/>
        <v>0</v>
      </c>
      <c r="L67" s="188">
        <v>21</v>
      </c>
      <c r="M67" s="188">
        <f t="shared" si="24"/>
        <v>0</v>
      </c>
      <c r="N67" s="186">
        <v>0</v>
      </c>
      <c r="O67" s="186">
        <f t="shared" si="25"/>
        <v>0</v>
      </c>
      <c r="P67" s="186">
        <v>0</v>
      </c>
      <c r="Q67" s="186">
        <f t="shared" si="26"/>
        <v>0</v>
      </c>
      <c r="R67" s="188"/>
      <c r="S67" s="188" t="s">
        <v>298</v>
      </c>
      <c r="T67" s="189" t="s">
        <v>299</v>
      </c>
      <c r="U67" s="161">
        <v>0</v>
      </c>
      <c r="V67" s="161">
        <f t="shared" si="27"/>
        <v>0</v>
      </c>
      <c r="W67" s="161"/>
      <c r="X67" s="161" t="s">
        <v>238</v>
      </c>
      <c r="Y67" s="161" t="s">
        <v>239</v>
      </c>
      <c r="Z67" s="151"/>
      <c r="AA67" s="151"/>
      <c r="AB67" s="151"/>
      <c r="AC67" s="151"/>
      <c r="AD67" s="151"/>
      <c r="AE67" s="151"/>
      <c r="AF67" s="151"/>
      <c r="AG67" s="151" t="s">
        <v>609</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5">
      <c r="A68" s="183">
        <v>55</v>
      </c>
      <c r="B68" s="184" t="s">
        <v>753</v>
      </c>
      <c r="C68" s="193" t="s">
        <v>353</v>
      </c>
      <c r="D68" s="185" t="s">
        <v>256</v>
      </c>
      <c r="E68" s="186">
        <v>2</v>
      </c>
      <c r="F68" s="187"/>
      <c r="G68" s="188">
        <f t="shared" si="21"/>
        <v>0</v>
      </c>
      <c r="H68" s="187"/>
      <c r="I68" s="188">
        <f t="shared" si="22"/>
        <v>0</v>
      </c>
      <c r="J68" s="187"/>
      <c r="K68" s="188">
        <f t="shared" si="23"/>
        <v>0</v>
      </c>
      <c r="L68" s="188">
        <v>21</v>
      </c>
      <c r="M68" s="188">
        <f t="shared" si="24"/>
        <v>0</v>
      </c>
      <c r="N68" s="186">
        <v>0</v>
      </c>
      <c r="O68" s="186">
        <f t="shared" si="25"/>
        <v>0</v>
      </c>
      <c r="P68" s="186">
        <v>0</v>
      </c>
      <c r="Q68" s="186">
        <f t="shared" si="26"/>
        <v>0</v>
      </c>
      <c r="R68" s="188"/>
      <c r="S68" s="188" t="s">
        <v>298</v>
      </c>
      <c r="T68" s="189" t="s">
        <v>299</v>
      </c>
      <c r="U68" s="161">
        <v>0</v>
      </c>
      <c r="V68" s="161">
        <f t="shared" si="27"/>
        <v>0</v>
      </c>
      <c r="W68" s="161"/>
      <c r="X68" s="161" t="s">
        <v>238</v>
      </c>
      <c r="Y68" s="161" t="s">
        <v>239</v>
      </c>
      <c r="Z68" s="151"/>
      <c r="AA68" s="151"/>
      <c r="AB68" s="151"/>
      <c r="AC68" s="151"/>
      <c r="AD68" s="151"/>
      <c r="AE68" s="151"/>
      <c r="AF68" s="151"/>
      <c r="AG68" s="151" t="s">
        <v>609</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5">
      <c r="A69" s="183">
        <v>56</v>
      </c>
      <c r="B69" s="184" t="s">
        <v>755</v>
      </c>
      <c r="C69" s="193" t="s">
        <v>805</v>
      </c>
      <c r="D69" s="185" t="s">
        <v>857</v>
      </c>
      <c r="E69" s="186">
        <v>800</v>
      </c>
      <c r="F69" s="187"/>
      <c r="G69" s="188">
        <f t="shared" si="21"/>
        <v>0</v>
      </c>
      <c r="H69" s="187"/>
      <c r="I69" s="188">
        <f t="shared" si="22"/>
        <v>0</v>
      </c>
      <c r="J69" s="187"/>
      <c r="K69" s="188">
        <f t="shared" si="23"/>
        <v>0</v>
      </c>
      <c r="L69" s="188">
        <v>21</v>
      </c>
      <c r="M69" s="188">
        <f t="shared" si="24"/>
        <v>0</v>
      </c>
      <c r="N69" s="186">
        <v>0</v>
      </c>
      <c r="O69" s="186">
        <f t="shared" si="25"/>
        <v>0</v>
      </c>
      <c r="P69" s="186">
        <v>0</v>
      </c>
      <c r="Q69" s="186">
        <f t="shared" si="26"/>
        <v>0</v>
      </c>
      <c r="R69" s="188"/>
      <c r="S69" s="188" t="s">
        <v>298</v>
      </c>
      <c r="T69" s="189" t="s">
        <v>299</v>
      </c>
      <c r="U69" s="161">
        <v>0</v>
      </c>
      <c r="V69" s="161">
        <f t="shared" si="27"/>
        <v>0</v>
      </c>
      <c r="W69" s="161"/>
      <c r="X69" s="161" t="s">
        <v>238</v>
      </c>
      <c r="Y69" s="161" t="s">
        <v>239</v>
      </c>
      <c r="Z69" s="151"/>
      <c r="AA69" s="151"/>
      <c r="AB69" s="151"/>
      <c r="AC69" s="151"/>
      <c r="AD69" s="151"/>
      <c r="AE69" s="151"/>
      <c r="AF69" s="151"/>
      <c r="AG69" s="151" t="s">
        <v>609</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ht="20.399999999999999" outlineLevel="1" x14ac:dyDescent="0.25">
      <c r="A70" s="183">
        <v>57</v>
      </c>
      <c r="B70" s="184" t="s">
        <v>758</v>
      </c>
      <c r="C70" s="193" t="s">
        <v>637</v>
      </c>
      <c r="D70" s="185" t="s">
        <v>642</v>
      </c>
      <c r="E70" s="186">
        <v>3</v>
      </c>
      <c r="F70" s="187"/>
      <c r="G70" s="188">
        <f t="shared" si="21"/>
        <v>0</v>
      </c>
      <c r="H70" s="187"/>
      <c r="I70" s="188">
        <f t="shared" si="22"/>
        <v>0</v>
      </c>
      <c r="J70" s="187"/>
      <c r="K70" s="188">
        <f t="shared" si="23"/>
        <v>0</v>
      </c>
      <c r="L70" s="188">
        <v>21</v>
      </c>
      <c r="M70" s="188">
        <f t="shared" si="24"/>
        <v>0</v>
      </c>
      <c r="N70" s="186">
        <v>0</v>
      </c>
      <c r="O70" s="186">
        <f t="shared" si="25"/>
        <v>0</v>
      </c>
      <c r="P70" s="186">
        <v>0</v>
      </c>
      <c r="Q70" s="186">
        <f t="shared" si="26"/>
        <v>0</v>
      </c>
      <c r="R70" s="188"/>
      <c r="S70" s="188" t="s">
        <v>298</v>
      </c>
      <c r="T70" s="189" t="s">
        <v>299</v>
      </c>
      <c r="U70" s="161">
        <v>0</v>
      </c>
      <c r="V70" s="161">
        <f t="shared" si="27"/>
        <v>0</v>
      </c>
      <c r="W70" s="161"/>
      <c r="X70" s="161" t="s">
        <v>638</v>
      </c>
      <c r="Y70" s="161" t="s">
        <v>239</v>
      </c>
      <c r="Z70" s="151"/>
      <c r="AA70" s="151"/>
      <c r="AB70" s="151"/>
      <c r="AC70" s="151"/>
      <c r="AD70" s="151"/>
      <c r="AE70" s="151"/>
      <c r="AF70" s="151"/>
      <c r="AG70" s="151" t="s">
        <v>639</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5">
      <c r="A71" s="183">
        <v>58</v>
      </c>
      <c r="B71" s="184" t="s">
        <v>760</v>
      </c>
      <c r="C71" s="193" t="s">
        <v>641</v>
      </c>
      <c r="D71" s="185" t="s">
        <v>642</v>
      </c>
      <c r="E71" s="186">
        <v>8</v>
      </c>
      <c r="F71" s="187"/>
      <c r="G71" s="188">
        <f t="shared" si="21"/>
        <v>0</v>
      </c>
      <c r="H71" s="187"/>
      <c r="I71" s="188">
        <f t="shared" si="22"/>
        <v>0</v>
      </c>
      <c r="J71" s="187"/>
      <c r="K71" s="188">
        <f t="shared" si="23"/>
        <v>0</v>
      </c>
      <c r="L71" s="188">
        <v>21</v>
      </c>
      <c r="M71" s="188">
        <f t="shared" si="24"/>
        <v>0</v>
      </c>
      <c r="N71" s="186">
        <v>0</v>
      </c>
      <c r="O71" s="186">
        <f t="shared" si="25"/>
        <v>0</v>
      </c>
      <c r="P71" s="186">
        <v>0</v>
      </c>
      <c r="Q71" s="186">
        <f t="shared" si="26"/>
        <v>0</v>
      </c>
      <c r="R71" s="188"/>
      <c r="S71" s="188" t="s">
        <v>298</v>
      </c>
      <c r="T71" s="189" t="s">
        <v>299</v>
      </c>
      <c r="U71" s="161">
        <v>0</v>
      </c>
      <c r="V71" s="161">
        <f t="shared" si="27"/>
        <v>0</v>
      </c>
      <c r="W71" s="161"/>
      <c r="X71" s="161" t="s">
        <v>238</v>
      </c>
      <c r="Y71" s="161" t="s">
        <v>239</v>
      </c>
      <c r="Z71" s="151"/>
      <c r="AA71" s="151"/>
      <c r="AB71" s="151"/>
      <c r="AC71" s="151"/>
      <c r="AD71" s="151"/>
      <c r="AE71" s="151"/>
      <c r="AF71" s="151"/>
      <c r="AG71" s="151" t="s">
        <v>609</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5">
      <c r="A72" s="183">
        <v>59</v>
      </c>
      <c r="B72" s="184" t="s">
        <v>762</v>
      </c>
      <c r="C72" s="193" t="s">
        <v>644</v>
      </c>
      <c r="D72" s="185" t="s">
        <v>642</v>
      </c>
      <c r="E72" s="186">
        <v>5</v>
      </c>
      <c r="F72" s="187"/>
      <c r="G72" s="188">
        <f t="shared" si="21"/>
        <v>0</v>
      </c>
      <c r="H72" s="187"/>
      <c r="I72" s="188">
        <f t="shared" si="22"/>
        <v>0</v>
      </c>
      <c r="J72" s="187"/>
      <c r="K72" s="188">
        <f t="shared" si="23"/>
        <v>0</v>
      </c>
      <c r="L72" s="188">
        <v>21</v>
      </c>
      <c r="M72" s="188">
        <f t="shared" si="24"/>
        <v>0</v>
      </c>
      <c r="N72" s="186">
        <v>0</v>
      </c>
      <c r="O72" s="186">
        <f t="shared" si="25"/>
        <v>0</v>
      </c>
      <c r="P72" s="186">
        <v>0</v>
      </c>
      <c r="Q72" s="186">
        <f t="shared" si="26"/>
        <v>0</v>
      </c>
      <c r="R72" s="188"/>
      <c r="S72" s="188" t="s">
        <v>298</v>
      </c>
      <c r="T72" s="189" t="s">
        <v>299</v>
      </c>
      <c r="U72" s="161">
        <v>0</v>
      </c>
      <c r="V72" s="161">
        <f t="shared" si="27"/>
        <v>0</v>
      </c>
      <c r="W72" s="161"/>
      <c r="X72" s="161" t="s">
        <v>238</v>
      </c>
      <c r="Y72" s="161" t="s">
        <v>239</v>
      </c>
      <c r="Z72" s="151"/>
      <c r="AA72" s="151"/>
      <c r="AB72" s="151"/>
      <c r="AC72" s="151"/>
      <c r="AD72" s="151"/>
      <c r="AE72" s="151"/>
      <c r="AF72" s="151"/>
      <c r="AG72" s="151" t="s">
        <v>609</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5">
      <c r="A73" s="183">
        <v>60</v>
      </c>
      <c r="B73" s="184" t="s">
        <v>764</v>
      </c>
      <c r="C73" s="193" t="s">
        <v>646</v>
      </c>
      <c r="D73" s="185" t="s">
        <v>642</v>
      </c>
      <c r="E73" s="186">
        <v>20</v>
      </c>
      <c r="F73" s="187"/>
      <c r="G73" s="188">
        <f t="shared" si="21"/>
        <v>0</v>
      </c>
      <c r="H73" s="187"/>
      <c r="I73" s="188">
        <f t="shared" si="22"/>
        <v>0</v>
      </c>
      <c r="J73" s="187"/>
      <c r="K73" s="188">
        <f t="shared" si="23"/>
        <v>0</v>
      </c>
      <c r="L73" s="188">
        <v>21</v>
      </c>
      <c r="M73" s="188">
        <f t="shared" si="24"/>
        <v>0</v>
      </c>
      <c r="N73" s="186">
        <v>0</v>
      </c>
      <c r="O73" s="186">
        <f t="shared" si="25"/>
        <v>0</v>
      </c>
      <c r="P73" s="186">
        <v>0</v>
      </c>
      <c r="Q73" s="186">
        <f t="shared" si="26"/>
        <v>0</v>
      </c>
      <c r="R73" s="188"/>
      <c r="S73" s="188" t="s">
        <v>298</v>
      </c>
      <c r="T73" s="189" t="s">
        <v>299</v>
      </c>
      <c r="U73" s="161">
        <v>0</v>
      </c>
      <c r="V73" s="161">
        <f t="shared" si="27"/>
        <v>0</v>
      </c>
      <c r="W73" s="161"/>
      <c r="X73" s="161" t="s">
        <v>238</v>
      </c>
      <c r="Y73" s="161" t="s">
        <v>239</v>
      </c>
      <c r="Z73" s="151"/>
      <c r="AA73" s="151"/>
      <c r="AB73" s="151"/>
      <c r="AC73" s="151"/>
      <c r="AD73" s="151"/>
      <c r="AE73" s="151"/>
      <c r="AF73" s="151"/>
      <c r="AG73" s="151" t="s">
        <v>609</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5">
      <c r="A74" s="183">
        <v>61</v>
      </c>
      <c r="B74" s="184" t="s">
        <v>767</v>
      </c>
      <c r="C74" s="193" t="s">
        <v>648</v>
      </c>
      <c r="D74" s="185" t="s">
        <v>642</v>
      </c>
      <c r="E74" s="186">
        <v>20</v>
      </c>
      <c r="F74" s="187"/>
      <c r="G74" s="188">
        <f t="shared" si="21"/>
        <v>0</v>
      </c>
      <c r="H74" s="187"/>
      <c r="I74" s="188">
        <f t="shared" si="22"/>
        <v>0</v>
      </c>
      <c r="J74" s="187"/>
      <c r="K74" s="188">
        <f t="shared" si="23"/>
        <v>0</v>
      </c>
      <c r="L74" s="188">
        <v>21</v>
      </c>
      <c r="M74" s="188">
        <f t="shared" si="24"/>
        <v>0</v>
      </c>
      <c r="N74" s="186">
        <v>0</v>
      </c>
      <c r="O74" s="186">
        <f t="shared" si="25"/>
        <v>0</v>
      </c>
      <c r="P74" s="186">
        <v>0</v>
      </c>
      <c r="Q74" s="186">
        <f t="shared" si="26"/>
        <v>0</v>
      </c>
      <c r="R74" s="188"/>
      <c r="S74" s="188" t="s">
        <v>298</v>
      </c>
      <c r="T74" s="189" t="s">
        <v>299</v>
      </c>
      <c r="U74" s="161">
        <v>0</v>
      </c>
      <c r="V74" s="161">
        <f t="shared" si="27"/>
        <v>0</v>
      </c>
      <c r="W74" s="161"/>
      <c r="X74" s="161" t="s">
        <v>238</v>
      </c>
      <c r="Y74" s="161" t="s">
        <v>239</v>
      </c>
      <c r="Z74" s="151"/>
      <c r="AA74" s="151"/>
      <c r="AB74" s="151"/>
      <c r="AC74" s="151"/>
      <c r="AD74" s="151"/>
      <c r="AE74" s="151"/>
      <c r="AF74" s="151"/>
      <c r="AG74" s="151" t="s">
        <v>609</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5">
      <c r="A75" s="183">
        <v>62</v>
      </c>
      <c r="B75" s="184" t="s">
        <v>770</v>
      </c>
      <c r="C75" s="193" t="s">
        <v>650</v>
      </c>
      <c r="D75" s="185" t="s">
        <v>642</v>
      </c>
      <c r="E75" s="186">
        <v>2</v>
      </c>
      <c r="F75" s="187"/>
      <c r="G75" s="188">
        <f t="shared" si="21"/>
        <v>0</v>
      </c>
      <c r="H75" s="187"/>
      <c r="I75" s="188">
        <f t="shared" si="22"/>
        <v>0</v>
      </c>
      <c r="J75" s="187"/>
      <c r="K75" s="188">
        <f t="shared" si="23"/>
        <v>0</v>
      </c>
      <c r="L75" s="188">
        <v>21</v>
      </c>
      <c r="M75" s="188">
        <f t="shared" si="24"/>
        <v>0</v>
      </c>
      <c r="N75" s="186">
        <v>0</v>
      </c>
      <c r="O75" s="186">
        <f t="shared" si="25"/>
        <v>0</v>
      </c>
      <c r="P75" s="186">
        <v>0</v>
      </c>
      <c r="Q75" s="186">
        <f t="shared" si="26"/>
        <v>0</v>
      </c>
      <c r="R75" s="188"/>
      <c r="S75" s="188" t="s">
        <v>298</v>
      </c>
      <c r="T75" s="189" t="s">
        <v>299</v>
      </c>
      <c r="U75" s="161">
        <v>0</v>
      </c>
      <c r="V75" s="161">
        <f t="shared" si="27"/>
        <v>0</v>
      </c>
      <c r="W75" s="161"/>
      <c r="X75" s="161" t="s">
        <v>238</v>
      </c>
      <c r="Y75" s="161" t="s">
        <v>239</v>
      </c>
      <c r="Z75" s="151"/>
      <c r="AA75" s="151"/>
      <c r="AB75" s="151"/>
      <c r="AC75" s="151"/>
      <c r="AD75" s="151"/>
      <c r="AE75" s="151"/>
      <c r="AF75" s="151"/>
      <c r="AG75" s="151" t="s">
        <v>609</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ht="30.6" outlineLevel="1" x14ac:dyDescent="0.25">
      <c r="A76" s="175">
        <v>63</v>
      </c>
      <c r="B76" s="176" t="s">
        <v>162</v>
      </c>
      <c r="C76" s="191" t="s">
        <v>633</v>
      </c>
      <c r="D76" s="177" t="s">
        <v>437</v>
      </c>
      <c r="E76" s="178">
        <v>1</v>
      </c>
      <c r="F76" s="179"/>
      <c r="G76" s="180">
        <f t="shared" si="21"/>
        <v>0</v>
      </c>
      <c r="H76" s="179"/>
      <c r="I76" s="180">
        <f t="shared" si="22"/>
        <v>0</v>
      </c>
      <c r="J76" s="179"/>
      <c r="K76" s="180">
        <f t="shared" si="23"/>
        <v>0</v>
      </c>
      <c r="L76" s="180">
        <v>21</v>
      </c>
      <c r="M76" s="180">
        <f t="shared" si="24"/>
        <v>0</v>
      </c>
      <c r="N76" s="178">
        <v>0</v>
      </c>
      <c r="O76" s="178">
        <f t="shared" si="25"/>
        <v>0</v>
      </c>
      <c r="P76" s="178">
        <v>0</v>
      </c>
      <c r="Q76" s="178">
        <f t="shared" si="26"/>
        <v>0</v>
      </c>
      <c r="R76" s="180"/>
      <c r="S76" s="180" t="s">
        <v>298</v>
      </c>
      <c r="T76" s="181" t="s">
        <v>299</v>
      </c>
      <c r="U76" s="161">
        <v>0</v>
      </c>
      <c r="V76" s="161">
        <f t="shared" si="27"/>
        <v>0</v>
      </c>
      <c r="W76" s="161"/>
      <c r="X76" s="161" t="s">
        <v>364</v>
      </c>
      <c r="Y76" s="161" t="s">
        <v>239</v>
      </c>
      <c r="Z76" s="151"/>
      <c r="AA76" s="151"/>
      <c r="AB76" s="151"/>
      <c r="AC76" s="151"/>
      <c r="AD76" s="151"/>
      <c r="AE76" s="151"/>
      <c r="AF76" s="151"/>
      <c r="AG76" s="151" t="s">
        <v>600</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2" x14ac:dyDescent="0.25">
      <c r="A77" s="158"/>
      <c r="B77" s="159"/>
      <c r="C77" s="253" t="s">
        <v>635</v>
      </c>
      <c r="D77" s="254"/>
      <c r="E77" s="254"/>
      <c r="F77" s="254"/>
      <c r="G77" s="254"/>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253</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5">
      <c r="A78" s="183">
        <v>64</v>
      </c>
      <c r="B78" s="184" t="s">
        <v>164</v>
      </c>
      <c r="C78" s="193" t="s">
        <v>858</v>
      </c>
      <c r="D78" s="185" t="s">
        <v>437</v>
      </c>
      <c r="E78" s="186">
        <v>1</v>
      </c>
      <c r="F78" s="187"/>
      <c r="G78" s="188">
        <f>ROUND(E78*F78,2)</f>
        <v>0</v>
      </c>
      <c r="H78" s="187"/>
      <c r="I78" s="188">
        <f>ROUND(E78*H78,2)</f>
        <v>0</v>
      </c>
      <c r="J78" s="187"/>
      <c r="K78" s="188">
        <f>ROUND(E78*J78,2)</f>
        <v>0</v>
      </c>
      <c r="L78" s="188">
        <v>21</v>
      </c>
      <c r="M78" s="188">
        <f>G78*(1+L78/100)</f>
        <v>0</v>
      </c>
      <c r="N78" s="186">
        <v>0</v>
      </c>
      <c r="O78" s="186">
        <f>ROUND(E78*N78,2)</f>
        <v>0</v>
      </c>
      <c r="P78" s="186">
        <v>0</v>
      </c>
      <c r="Q78" s="186">
        <f>ROUND(E78*P78,2)</f>
        <v>0</v>
      </c>
      <c r="R78" s="188"/>
      <c r="S78" s="188" t="s">
        <v>298</v>
      </c>
      <c r="T78" s="189" t="s">
        <v>299</v>
      </c>
      <c r="U78" s="161">
        <v>0</v>
      </c>
      <c r="V78" s="161">
        <f>ROUND(E78*U78,2)</f>
        <v>0</v>
      </c>
      <c r="W78" s="161"/>
      <c r="X78" s="161" t="s">
        <v>364</v>
      </c>
      <c r="Y78" s="161" t="s">
        <v>239</v>
      </c>
      <c r="Z78" s="151"/>
      <c r="AA78" s="151"/>
      <c r="AB78" s="151"/>
      <c r="AC78" s="151"/>
      <c r="AD78" s="151"/>
      <c r="AE78" s="151"/>
      <c r="AF78" s="151"/>
      <c r="AG78" s="151" t="s">
        <v>600</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x14ac:dyDescent="0.25">
      <c r="A79" s="168" t="s">
        <v>231</v>
      </c>
      <c r="B79" s="169" t="s">
        <v>74</v>
      </c>
      <c r="C79" s="190" t="s">
        <v>176</v>
      </c>
      <c r="D79" s="170"/>
      <c r="E79" s="171"/>
      <c r="F79" s="172"/>
      <c r="G79" s="172">
        <f>SUMIF(AG80:AG86,"&lt;&gt;NOR",G80:G86)</f>
        <v>0</v>
      </c>
      <c r="H79" s="172"/>
      <c r="I79" s="172">
        <f>SUM(I80:I86)</f>
        <v>0</v>
      </c>
      <c r="J79" s="172"/>
      <c r="K79" s="172">
        <f>SUM(K80:K86)</f>
        <v>0</v>
      </c>
      <c r="L79" s="172"/>
      <c r="M79" s="172">
        <f>SUM(M80:M86)</f>
        <v>0</v>
      </c>
      <c r="N79" s="171"/>
      <c r="O79" s="171">
        <f>SUM(O80:O86)</f>
        <v>0</v>
      </c>
      <c r="P79" s="171"/>
      <c r="Q79" s="171">
        <f>SUM(Q80:Q86)</f>
        <v>0</v>
      </c>
      <c r="R79" s="172"/>
      <c r="S79" s="172"/>
      <c r="T79" s="173"/>
      <c r="U79" s="167"/>
      <c r="V79" s="167">
        <f>SUM(V80:V86)</f>
        <v>0</v>
      </c>
      <c r="W79" s="167"/>
      <c r="X79" s="167"/>
      <c r="Y79" s="167"/>
      <c r="AG79" t="s">
        <v>232</v>
      </c>
    </row>
    <row r="80" spans="1:60" outlineLevel="1" x14ac:dyDescent="0.25">
      <c r="A80" s="183">
        <v>65</v>
      </c>
      <c r="B80" s="184" t="s">
        <v>776</v>
      </c>
      <c r="C80" s="193" t="s">
        <v>859</v>
      </c>
      <c r="D80" s="185" t="s">
        <v>642</v>
      </c>
      <c r="E80" s="186">
        <v>5</v>
      </c>
      <c r="F80" s="187"/>
      <c r="G80" s="188">
        <f t="shared" ref="G80:G86" si="28">ROUND(E80*F80,2)</f>
        <v>0</v>
      </c>
      <c r="H80" s="187"/>
      <c r="I80" s="188">
        <f t="shared" ref="I80:I86" si="29">ROUND(E80*H80,2)</f>
        <v>0</v>
      </c>
      <c r="J80" s="187"/>
      <c r="K80" s="188">
        <f t="shared" ref="K80:K86" si="30">ROUND(E80*J80,2)</f>
        <v>0</v>
      </c>
      <c r="L80" s="188">
        <v>21</v>
      </c>
      <c r="M80" s="188">
        <f t="shared" ref="M80:M86" si="31">G80*(1+L80/100)</f>
        <v>0</v>
      </c>
      <c r="N80" s="186">
        <v>0</v>
      </c>
      <c r="O80" s="186">
        <f t="shared" ref="O80:O86" si="32">ROUND(E80*N80,2)</f>
        <v>0</v>
      </c>
      <c r="P80" s="186">
        <v>0</v>
      </c>
      <c r="Q80" s="186">
        <f t="shared" ref="Q80:Q86" si="33">ROUND(E80*P80,2)</f>
        <v>0</v>
      </c>
      <c r="R80" s="188"/>
      <c r="S80" s="188" t="s">
        <v>298</v>
      </c>
      <c r="T80" s="189" t="s">
        <v>299</v>
      </c>
      <c r="U80" s="161">
        <v>0</v>
      </c>
      <c r="V80" s="161">
        <f t="shared" ref="V80:V86" si="34">ROUND(E80*U80,2)</f>
        <v>0</v>
      </c>
      <c r="W80" s="161"/>
      <c r="X80" s="161" t="s">
        <v>238</v>
      </c>
      <c r="Y80" s="161" t="s">
        <v>239</v>
      </c>
      <c r="Z80" s="151"/>
      <c r="AA80" s="151"/>
      <c r="AB80" s="151"/>
      <c r="AC80" s="151"/>
      <c r="AD80" s="151"/>
      <c r="AE80" s="151"/>
      <c r="AF80" s="151"/>
      <c r="AG80" s="151" t="s">
        <v>444</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5">
      <c r="A81" s="183">
        <v>66</v>
      </c>
      <c r="B81" s="184" t="s">
        <v>779</v>
      </c>
      <c r="C81" s="193" t="s">
        <v>860</v>
      </c>
      <c r="D81" s="185" t="s">
        <v>642</v>
      </c>
      <c r="E81" s="186">
        <v>5</v>
      </c>
      <c r="F81" s="187"/>
      <c r="G81" s="188">
        <f t="shared" si="28"/>
        <v>0</v>
      </c>
      <c r="H81" s="187"/>
      <c r="I81" s="188">
        <f t="shared" si="29"/>
        <v>0</v>
      </c>
      <c r="J81" s="187"/>
      <c r="K81" s="188">
        <f t="shared" si="30"/>
        <v>0</v>
      </c>
      <c r="L81" s="188">
        <v>21</v>
      </c>
      <c r="M81" s="188">
        <f t="shared" si="31"/>
        <v>0</v>
      </c>
      <c r="N81" s="186">
        <v>0</v>
      </c>
      <c r="O81" s="186">
        <f t="shared" si="32"/>
        <v>0</v>
      </c>
      <c r="P81" s="186">
        <v>0</v>
      </c>
      <c r="Q81" s="186">
        <f t="shared" si="33"/>
        <v>0</v>
      </c>
      <c r="R81" s="188"/>
      <c r="S81" s="188" t="s">
        <v>298</v>
      </c>
      <c r="T81" s="189" t="s">
        <v>299</v>
      </c>
      <c r="U81" s="161">
        <v>0</v>
      </c>
      <c r="V81" s="161">
        <f t="shared" si="34"/>
        <v>0</v>
      </c>
      <c r="W81" s="161"/>
      <c r="X81" s="161" t="s">
        <v>238</v>
      </c>
      <c r="Y81" s="161" t="s">
        <v>239</v>
      </c>
      <c r="Z81" s="151"/>
      <c r="AA81" s="151"/>
      <c r="AB81" s="151"/>
      <c r="AC81" s="151"/>
      <c r="AD81" s="151"/>
      <c r="AE81" s="151"/>
      <c r="AF81" s="151"/>
      <c r="AG81" s="151" t="s">
        <v>444</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5">
      <c r="A82" s="183">
        <v>67</v>
      </c>
      <c r="B82" s="184" t="s">
        <v>781</v>
      </c>
      <c r="C82" s="193" t="s">
        <v>861</v>
      </c>
      <c r="D82" s="185" t="s">
        <v>642</v>
      </c>
      <c r="E82" s="186">
        <v>20</v>
      </c>
      <c r="F82" s="187"/>
      <c r="G82" s="188">
        <f t="shared" si="28"/>
        <v>0</v>
      </c>
      <c r="H82" s="187"/>
      <c r="I82" s="188">
        <f t="shared" si="29"/>
        <v>0</v>
      </c>
      <c r="J82" s="187"/>
      <c r="K82" s="188">
        <f t="shared" si="30"/>
        <v>0</v>
      </c>
      <c r="L82" s="188">
        <v>21</v>
      </c>
      <c r="M82" s="188">
        <f t="shared" si="31"/>
        <v>0</v>
      </c>
      <c r="N82" s="186">
        <v>0</v>
      </c>
      <c r="O82" s="186">
        <f t="shared" si="32"/>
        <v>0</v>
      </c>
      <c r="P82" s="186">
        <v>0</v>
      </c>
      <c r="Q82" s="186">
        <f t="shared" si="33"/>
        <v>0</v>
      </c>
      <c r="R82" s="188"/>
      <c r="S82" s="188" t="s">
        <v>298</v>
      </c>
      <c r="T82" s="189" t="s">
        <v>299</v>
      </c>
      <c r="U82" s="161">
        <v>0</v>
      </c>
      <c r="V82" s="161">
        <f t="shared" si="34"/>
        <v>0</v>
      </c>
      <c r="W82" s="161"/>
      <c r="X82" s="161" t="s">
        <v>238</v>
      </c>
      <c r="Y82" s="161" t="s">
        <v>239</v>
      </c>
      <c r="Z82" s="151"/>
      <c r="AA82" s="151"/>
      <c r="AB82" s="151"/>
      <c r="AC82" s="151"/>
      <c r="AD82" s="151"/>
      <c r="AE82" s="151"/>
      <c r="AF82" s="151"/>
      <c r="AG82" s="151" t="s">
        <v>444</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5">
      <c r="A83" s="183">
        <v>68</v>
      </c>
      <c r="B83" s="184" t="s">
        <v>782</v>
      </c>
      <c r="C83" s="193" t="s">
        <v>862</v>
      </c>
      <c r="D83" s="185" t="s">
        <v>642</v>
      </c>
      <c r="E83" s="186">
        <v>4</v>
      </c>
      <c r="F83" s="187"/>
      <c r="G83" s="188">
        <f t="shared" si="28"/>
        <v>0</v>
      </c>
      <c r="H83" s="187"/>
      <c r="I83" s="188">
        <f t="shared" si="29"/>
        <v>0</v>
      </c>
      <c r="J83" s="187"/>
      <c r="K83" s="188">
        <f t="shared" si="30"/>
        <v>0</v>
      </c>
      <c r="L83" s="188">
        <v>21</v>
      </c>
      <c r="M83" s="188">
        <f t="shared" si="31"/>
        <v>0</v>
      </c>
      <c r="N83" s="186">
        <v>0</v>
      </c>
      <c r="O83" s="186">
        <f t="shared" si="32"/>
        <v>0</v>
      </c>
      <c r="P83" s="186">
        <v>0</v>
      </c>
      <c r="Q83" s="186">
        <f t="shared" si="33"/>
        <v>0</v>
      </c>
      <c r="R83" s="188"/>
      <c r="S83" s="188" t="s">
        <v>298</v>
      </c>
      <c r="T83" s="189" t="s">
        <v>299</v>
      </c>
      <c r="U83" s="161">
        <v>0</v>
      </c>
      <c r="V83" s="161">
        <f t="shared" si="34"/>
        <v>0</v>
      </c>
      <c r="W83" s="161"/>
      <c r="X83" s="161" t="s">
        <v>238</v>
      </c>
      <c r="Y83" s="161" t="s">
        <v>239</v>
      </c>
      <c r="Z83" s="151"/>
      <c r="AA83" s="151"/>
      <c r="AB83" s="151"/>
      <c r="AC83" s="151"/>
      <c r="AD83" s="151"/>
      <c r="AE83" s="151"/>
      <c r="AF83" s="151"/>
      <c r="AG83" s="151" t="s">
        <v>444</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5">
      <c r="A84" s="183">
        <v>69</v>
      </c>
      <c r="B84" s="184" t="s">
        <v>784</v>
      </c>
      <c r="C84" s="193" t="s">
        <v>863</v>
      </c>
      <c r="D84" s="185" t="s">
        <v>683</v>
      </c>
      <c r="E84" s="186">
        <v>75</v>
      </c>
      <c r="F84" s="187"/>
      <c r="G84" s="188">
        <f t="shared" si="28"/>
        <v>0</v>
      </c>
      <c r="H84" s="187"/>
      <c r="I84" s="188">
        <f t="shared" si="29"/>
        <v>0</v>
      </c>
      <c r="J84" s="187"/>
      <c r="K84" s="188">
        <f t="shared" si="30"/>
        <v>0</v>
      </c>
      <c r="L84" s="188">
        <v>21</v>
      </c>
      <c r="M84" s="188">
        <f t="shared" si="31"/>
        <v>0</v>
      </c>
      <c r="N84" s="186">
        <v>0</v>
      </c>
      <c r="O84" s="186">
        <f t="shared" si="32"/>
        <v>0</v>
      </c>
      <c r="P84" s="186">
        <v>0</v>
      </c>
      <c r="Q84" s="186">
        <f t="shared" si="33"/>
        <v>0</v>
      </c>
      <c r="R84" s="188"/>
      <c r="S84" s="188" t="s">
        <v>298</v>
      </c>
      <c r="T84" s="189" t="s">
        <v>299</v>
      </c>
      <c r="U84" s="161">
        <v>0</v>
      </c>
      <c r="V84" s="161">
        <f t="shared" si="34"/>
        <v>0</v>
      </c>
      <c r="W84" s="161"/>
      <c r="X84" s="161" t="s">
        <v>238</v>
      </c>
      <c r="Y84" s="161" t="s">
        <v>239</v>
      </c>
      <c r="Z84" s="151"/>
      <c r="AA84" s="151"/>
      <c r="AB84" s="151"/>
      <c r="AC84" s="151"/>
      <c r="AD84" s="151"/>
      <c r="AE84" s="151"/>
      <c r="AF84" s="151"/>
      <c r="AG84" s="151" t="s">
        <v>444</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5">
      <c r="A85" s="183">
        <v>70</v>
      </c>
      <c r="B85" s="184" t="s">
        <v>786</v>
      </c>
      <c r="C85" s="193" t="s">
        <v>864</v>
      </c>
      <c r="D85" s="185" t="s">
        <v>683</v>
      </c>
      <c r="E85" s="186">
        <v>120</v>
      </c>
      <c r="F85" s="187"/>
      <c r="G85" s="188">
        <f t="shared" si="28"/>
        <v>0</v>
      </c>
      <c r="H85" s="187"/>
      <c r="I85" s="188">
        <f t="shared" si="29"/>
        <v>0</v>
      </c>
      <c r="J85" s="187"/>
      <c r="K85" s="188">
        <f t="shared" si="30"/>
        <v>0</v>
      </c>
      <c r="L85" s="188">
        <v>21</v>
      </c>
      <c r="M85" s="188">
        <f t="shared" si="31"/>
        <v>0</v>
      </c>
      <c r="N85" s="186">
        <v>0</v>
      </c>
      <c r="O85" s="186">
        <f t="shared" si="32"/>
        <v>0</v>
      </c>
      <c r="P85" s="186">
        <v>0</v>
      </c>
      <c r="Q85" s="186">
        <f t="shared" si="33"/>
        <v>0</v>
      </c>
      <c r="R85" s="188"/>
      <c r="S85" s="188" t="s">
        <v>298</v>
      </c>
      <c r="T85" s="189" t="s">
        <v>299</v>
      </c>
      <c r="U85" s="161">
        <v>0</v>
      </c>
      <c r="V85" s="161">
        <f t="shared" si="34"/>
        <v>0</v>
      </c>
      <c r="W85" s="161"/>
      <c r="X85" s="161" t="s">
        <v>238</v>
      </c>
      <c r="Y85" s="161" t="s">
        <v>239</v>
      </c>
      <c r="Z85" s="151"/>
      <c r="AA85" s="151"/>
      <c r="AB85" s="151"/>
      <c r="AC85" s="151"/>
      <c r="AD85" s="151"/>
      <c r="AE85" s="151"/>
      <c r="AF85" s="151"/>
      <c r="AG85" s="151" t="s">
        <v>444</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5">
      <c r="A86" s="175">
        <v>71</v>
      </c>
      <c r="B86" s="176" t="s">
        <v>788</v>
      </c>
      <c r="C86" s="191" t="s">
        <v>353</v>
      </c>
      <c r="D86" s="177" t="s">
        <v>256</v>
      </c>
      <c r="E86" s="178">
        <v>2</v>
      </c>
      <c r="F86" s="179"/>
      <c r="G86" s="180">
        <f t="shared" si="28"/>
        <v>0</v>
      </c>
      <c r="H86" s="179"/>
      <c r="I86" s="180">
        <f t="shared" si="29"/>
        <v>0</v>
      </c>
      <c r="J86" s="179"/>
      <c r="K86" s="180">
        <f t="shared" si="30"/>
        <v>0</v>
      </c>
      <c r="L86" s="180">
        <v>21</v>
      </c>
      <c r="M86" s="180">
        <f t="shared" si="31"/>
        <v>0</v>
      </c>
      <c r="N86" s="178">
        <v>0</v>
      </c>
      <c r="O86" s="178">
        <f t="shared" si="32"/>
        <v>0</v>
      </c>
      <c r="P86" s="178">
        <v>0</v>
      </c>
      <c r="Q86" s="178">
        <f t="shared" si="33"/>
        <v>0</v>
      </c>
      <c r="R86" s="180"/>
      <c r="S86" s="180" t="s">
        <v>298</v>
      </c>
      <c r="T86" s="181" t="s">
        <v>299</v>
      </c>
      <c r="U86" s="161">
        <v>0</v>
      </c>
      <c r="V86" s="161">
        <f t="shared" si="34"/>
        <v>0</v>
      </c>
      <c r="W86" s="161"/>
      <c r="X86" s="161" t="s">
        <v>238</v>
      </c>
      <c r="Y86" s="161" t="s">
        <v>239</v>
      </c>
      <c r="Z86" s="151"/>
      <c r="AA86" s="151"/>
      <c r="AB86" s="151"/>
      <c r="AC86" s="151"/>
      <c r="AD86" s="151"/>
      <c r="AE86" s="151"/>
      <c r="AF86" s="151"/>
      <c r="AG86" s="151" t="s">
        <v>444</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x14ac:dyDescent="0.25">
      <c r="A87" s="3"/>
      <c r="B87" s="4"/>
      <c r="C87" s="195"/>
      <c r="D87" s="6"/>
      <c r="E87" s="3"/>
      <c r="F87" s="3"/>
      <c r="G87" s="3"/>
      <c r="H87" s="3"/>
      <c r="I87" s="3"/>
      <c r="J87" s="3"/>
      <c r="K87" s="3"/>
      <c r="L87" s="3"/>
      <c r="M87" s="3"/>
      <c r="N87" s="3"/>
      <c r="O87" s="3"/>
      <c r="P87" s="3"/>
      <c r="Q87" s="3"/>
      <c r="R87" s="3"/>
      <c r="S87" s="3"/>
      <c r="T87" s="3"/>
      <c r="U87" s="3"/>
      <c r="V87" s="3"/>
      <c r="W87" s="3"/>
      <c r="X87" s="3"/>
      <c r="Y87" s="3"/>
      <c r="AE87">
        <v>12</v>
      </c>
      <c r="AF87">
        <v>21</v>
      </c>
      <c r="AG87" t="s">
        <v>217</v>
      </c>
    </row>
    <row r="88" spans="1:60" x14ac:dyDescent="0.25">
      <c r="A88" s="154"/>
      <c r="B88" s="155" t="s">
        <v>29</v>
      </c>
      <c r="C88" s="196"/>
      <c r="D88" s="156"/>
      <c r="E88" s="157"/>
      <c r="F88" s="157"/>
      <c r="G88" s="174">
        <f>G8+G11+G24+G38+G56+G59+G79</f>
        <v>0</v>
      </c>
      <c r="H88" s="3"/>
      <c r="I88" s="3"/>
      <c r="J88" s="3"/>
      <c r="K88" s="3"/>
      <c r="L88" s="3"/>
      <c r="M88" s="3"/>
      <c r="N88" s="3"/>
      <c r="O88" s="3"/>
      <c r="P88" s="3"/>
      <c r="Q88" s="3"/>
      <c r="R88" s="3"/>
      <c r="S88" s="3"/>
      <c r="T88" s="3"/>
      <c r="U88" s="3"/>
      <c r="V88" s="3"/>
      <c r="W88" s="3"/>
      <c r="X88" s="3"/>
      <c r="Y88" s="3"/>
      <c r="AE88">
        <f>SUMIF(L7:L86,AE87,G7:G86)</f>
        <v>0</v>
      </c>
      <c r="AF88">
        <f>SUMIF(L7:L86,AF87,G7:G86)</f>
        <v>0</v>
      </c>
      <c r="AG88" t="s">
        <v>438</v>
      </c>
    </row>
    <row r="89" spans="1:60" x14ac:dyDescent="0.25">
      <c r="C89" s="197"/>
      <c r="D89" s="10"/>
      <c r="AG89" t="s">
        <v>441</v>
      </c>
    </row>
    <row r="90" spans="1:60" x14ac:dyDescent="0.25">
      <c r="D90" s="10"/>
    </row>
    <row r="91" spans="1:60" x14ac:dyDescent="0.25">
      <c r="D91" s="10"/>
    </row>
    <row r="92" spans="1:60" x14ac:dyDescent="0.25">
      <c r="D92" s="10"/>
    </row>
    <row r="93" spans="1:60" x14ac:dyDescent="0.25">
      <c r="D93" s="10"/>
    </row>
    <row r="94" spans="1:60" x14ac:dyDescent="0.25">
      <c r="D94" s="10"/>
    </row>
    <row r="95" spans="1:60" x14ac:dyDescent="0.25">
      <c r="D95" s="10"/>
    </row>
    <row r="96" spans="1:60"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5">
    <mergeCell ref="A1:G1"/>
    <mergeCell ref="C2:G2"/>
    <mergeCell ref="C3:G3"/>
    <mergeCell ref="C4:G4"/>
    <mergeCell ref="C77:G7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E2601-4A23-43BB-A512-6975A9245D43}">
  <sheetPr>
    <outlinePr summaryBelow="0"/>
  </sheetPr>
  <dimension ref="A1:BH4998"/>
  <sheetViews>
    <sheetView workbookViewId="0">
      <pane ySplit="7" topLeftCell="A101" activePane="bottomLeft" state="frozen"/>
      <selection pane="bottomLeft" activeCell="A138" sqref="A138:XFD138"/>
    </sheetView>
  </sheetViews>
  <sheetFormatPr defaultRowHeight="13.2" outlineLevelRow="1"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59" t="s">
        <v>204</v>
      </c>
      <c r="B1" s="259"/>
      <c r="C1" s="259"/>
      <c r="D1" s="259"/>
      <c r="E1" s="259"/>
      <c r="F1" s="259"/>
      <c r="G1" s="259"/>
      <c r="AG1" t="s">
        <v>205</v>
      </c>
    </row>
    <row r="2" spans="1:60" ht="25.05" customHeight="1" x14ac:dyDescent="0.25">
      <c r="A2" s="50" t="s">
        <v>7</v>
      </c>
      <c r="B2" s="49" t="s">
        <v>43</v>
      </c>
      <c r="C2" s="260" t="s">
        <v>44</v>
      </c>
      <c r="D2" s="261"/>
      <c r="E2" s="261"/>
      <c r="F2" s="261"/>
      <c r="G2" s="262"/>
      <c r="AG2" t="s">
        <v>206</v>
      </c>
    </row>
    <row r="3" spans="1:60" ht="25.05" customHeight="1" x14ac:dyDescent="0.25">
      <c r="A3" s="50" t="s">
        <v>8</v>
      </c>
      <c r="B3" s="49" t="s">
        <v>58</v>
      </c>
      <c r="C3" s="260" t="s">
        <v>59</v>
      </c>
      <c r="D3" s="261"/>
      <c r="E3" s="261"/>
      <c r="F3" s="261"/>
      <c r="G3" s="262"/>
      <c r="AC3" s="125" t="s">
        <v>206</v>
      </c>
      <c r="AG3" t="s">
        <v>207</v>
      </c>
    </row>
    <row r="4" spans="1:60" ht="25.05" customHeight="1" x14ac:dyDescent="0.25">
      <c r="A4" s="144" t="s">
        <v>9</v>
      </c>
      <c r="B4" s="145" t="s">
        <v>68</v>
      </c>
      <c r="C4" s="263" t="s">
        <v>69</v>
      </c>
      <c r="D4" s="264"/>
      <c r="E4" s="264"/>
      <c r="F4" s="264"/>
      <c r="G4" s="265"/>
      <c r="AG4" t="s">
        <v>208</v>
      </c>
    </row>
    <row r="5" spans="1:60" x14ac:dyDescent="0.25">
      <c r="D5" s="10"/>
    </row>
    <row r="6" spans="1:60" ht="39.6" x14ac:dyDescent="0.25">
      <c r="A6" s="147" t="s">
        <v>209</v>
      </c>
      <c r="B6" s="149" t="s">
        <v>210</v>
      </c>
      <c r="C6" s="149" t="s">
        <v>211</v>
      </c>
      <c r="D6" s="148" t="s">
        <v>212</v>
      </c>
      <c r="E6" s="147" t="s">
        <v>213</v>
      </c>
      <c r="F6" s="146" t="s">
        <v>214</v>
      </c>
      <c r="G6" s="147" t="s">
        <v>29</v>
      </c>
      <c r="H6" s="150" t="s">
        <v>30</v>
      </c>
      <c r="I6" s="150" t="s">
        <v>215</v>
      </c>
      <c r="J6" s="150" t="s">
        <v>31</v>
      </c>
      <c r="K6" s="150" t="s">
        <v>216</v>
      </c>
      <c r="L6" s="150" t="s">
        <v>217</v>
      </c>
      <c r="M6" s="150" t="s">
        <v>218</v>
      </c>
      <c r="N6" s="150" t="s">
        <v>219</v>
      </c>
      <c r="O6" s="150" t="s">
        <v>220</v>
      </c>
      <c r="P6" s="150" t="s">
        <v>221</v>
      </c>
      <c r="Q6" s="150" t="s">
        <v>222</v>
      </c>
      <c r="R6" s="150" t="s">
        <v>223</v>
      </c>
      <c r="S6" s="150" t="s">
        <v>224</v>
      </c>
      <c r="T6" s="150" t="s">
        <v>225</v>
      </c>
      <c r="U6" s="150" t="s">
        <v>226</v>
      </c>
      <c r="V6" s="150" t="s">
        <v>227</v>
      </c>
      <c r="W6" s="150" t="s">
        <v>228</v>
      </c>
      <c r="X6" s="150" t="s">
        <v>229</v>
      </c>
      <c r="Y6" s="150" t="s">
        <v>230</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5">
      <c r="A8" s="168" t="s">
        <v>231</v>
      </c>
      <c r="B8" s="169" t="s">
        <v>60</v>
      </c>
      <c r="C8" s="190" t="s">
        <v>96</v>
      </c>
      <c r="D8" s="170"/>
      <c r="E8" s="171"/>
      <c r="F8" s="172"/>
      <c r="G8" s="172">
        <f>SUMIF(AG9:AG13,"&lt;&gt;NOR",G9:G13)</f>
        <v>0</v>
      </c>
      <c r="H8" s="172"/>
      <c r="I8" s="172">
        <f>SUM(I9:I13)</f>
        <v>0</v>
      </c>
      <c r="J8" s="172"/>
      <c r="K8" s="172">
        <f>SUM(K9:K13)</f>
        <v>0</v>
      </c>
      <c r="L8" s="172"/>
      <c r="M8" s="172">
        <f>SUM(M9:M13)</f>
        <v>0</v>
      </c>
      <c r="N8" s="171"/>
      <c r="O8" s="171">
        <f>SUM(O9:O13)</f>
        <v>0</v>
      </c>
      <c r="P8" s="171"/>
      <c r="Q8" s="171">
        <f>SUM(Q9:Q13)</f>
        <v>0</v>
      </c>
      <c r="R8" s="172"/>
      <c r="S8" s="172"/>
      <c r="T8" s="173"/>
      <c r="U8" s="167"/>
      <c r="V8" s="167">
        <f>SUM(V9:V13)</f>
        <v>0</v>
      </c>
      <c r="W8" s="167"/>
      <c r="X8" s="167"/>
      <c r="Y8" s="167"/>
      <c r="AG8" t="s">
        <v>232</v>
      </c>
    </row>
    <row r="9" spans="1:60" ht="20.399999999999999" outlineLevel="1" x14ac:dyDescent="0.25">
      <c r="A9" s="183">
        <v>1</v>
      </c>
      <c r="B9" s="184" t="s">
        <v>865</v>
      </c>
      <c r="C9" s="193" t="s">
        <v>866</v>
      </c>
      <c r="D9" s="185" t="s">
        <v>437</v>
      </c>
      <c r="E9" s="186">
        <v>6</v>
      </c>
      <c r="F9" s="187"/>
      <c r="G9" s="188">
        <f>ROUND(E9*F9,2)</f>
        <v>0</v>
      </c>
      <c r="H9" s="187"/>
      <c r="I9" s="188">
        <f>ROUND(E9*H9,2)</f>
        <v>0</v>
      </c>
      <c r="J9" s="187"/>
      <c r="K9" s="188">
        <f>ROUND(E9*J9,2)</f>
        <v>0</v>
      </c>
      <c r="L9" s="188">
        <v>21</v>
      </c>
      <c r="M9" s="188">
        <f>G9*(1+L9/100)</f>
        <v>0</v>
      </c>
      <c r="N9" s="186">
        <v>0</v>
      </c>
      <c r="O9" s="186">
        <f>ROUND(E9*N9,2)</f>
        <v>0</v>
      </c>
      <c r="P9" s="186">
        <v>0</v>
      </c>
      <c r="Q9" s="186">
        <f>ROUND(E9*P9,2)</f>
        <v>0</v>
      </c>
      <c r="R9" s="188"/>
      <c r="S9" s="188" t="s">
        <v>298</v>
      </c>
      <c r="T9" s="189" t="s">
        <v>299</v>
      </c>
      <c r="U9" s="161">
        <v>0</v>
      </c>
      <c r="V9" s="161">
        <f>ROUND(E9*U9,2)</f>
        <v>0</v>
      </c>
      <c r="W9" s="161"/>
      <c r="X9" s="161" t="s">
        <v>364</v>
      </c>
      <c r="Y9" s="161" t="s">
        <v>239</v>
      </c>
      <c r="Z9" s="151"/>
      <c r="AA9" s="151"/>
      <c r="AB9" s="151"/>
      <c r="AC9" s="151"/>
      <c r="AD9" s="151"/>
      <c r="AE9" s="151"/>
      <c r="AF9" s="151"/>
      <c r="AG9" s="151" t="s">
        <v>600</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ht="20.399999999999999" outlineLevel="1" x14ac:dyDescent="0.25">
      <c r="A10" s="183">
        <v>2</v>
      </c>
      <c r="B10" s="184" t="s">
        <v>867</v>
      </c>
      <c r="C10" s="193" t="s">
        <v>868</v>
      </c>
      <c r="D10" s="185" t="s">
        <v>437</v>
      </c>
      <c r="E10" s="186">
        <v>28</v>
      </c>
      <c r="F10" s="187"/>
      <c r="G10" s="188">
        <f>ROUND(E10*F10,2)</f>
        <v>0</v>
      </c>
      <c r="H10" s="187"/>
      <c r="I10" s="188">
        <f>ROUND(E10*H10,2)</f>
        <v>0</v>
      </c>
      <c r="J10" s="187"/>
      <c r="K10" s="188">
        <f>ROUND(E10*J10,2)</f>
        <v>0</v>
      </c>
      <c r="L10" s="188">
        <v>21</v>
      </c>
      <c r="M10" s="188">
        <f>G10*(1+L10/100)</f>
        <v>0</v>
      </c>
      <c r="N10" s="186">
        <v>0</v>
      </c>
      <c r="O10" s="186">
        <f>ROUND(E10*N10,2)</f>
        <v>0</v>
      </c>
      <c r="P10" s="186">
        <v>0</v>
      </c>
      <c r="Q10" s="186">
        <f>ROUND(E10*P10,2)</f>
        <v>0</v>
      </c>
      <c r="R10" s="188"/>
      <c r="S10" s="188" t="s">
        <v>298</v>
      </c>
      <c r="T10" s="189" t="s">
        <v>299</v>
      </c>
      <c r="U10" s="161">
        <v>0</v>
      </c>
      <c r="V10" s="161">
        <f>ROUND(E10*U10,2)</f>
        <v>0</v>
      </c>
      <c r="W10" s="161"/>
      <c r="X10" s="161" t="s">
        <v>364</v>
      </c>
      <c r="Y10" s="161" t="s">
        <v>239</v>
      </c>
      <c r="Z10" s="151"/>
      <c r="AA10" s="151"/>
      <c r="AB10" s="151"/>
      <c r="AC10" s="151"/>
      <c r="AD10" s="151"/>
      <c r="AE10" s="151"/>
      <c r="AF10" s="151"/>
      <c r="AG10" s="151" t="s">
        <v>600</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ht="20.399999999999999" outlineLevel="1" x14ac:dyDescent="0.25">
      <c r="A11" s="183">
        <v>3</v>
      </c>
      <c r="B11" s="184" t="s">
        <v>869</v>
      </c>
      <c r="C11" s="193" t="s">
        <v>870</v>
      </c>
      <c r="D11" s="185" t="s">
        <v>437</v>
      </c>
      <c r="E11" s="186">
        <v>5</v>
      </c>
      <c r="F11" s="187"/>
      <c r="G11" s="188">
        <f>ROUND(E11*F11,2)</f>
        <v>0</v>
      </c>
      <c r="H11" s="187"/>
      <c r="I11" s="188">
        <f>ROUND(E11*H11,2)</f>
        <v>0</v>
      </c>
      <c r="J11" s="187"/>
      <c r="K11" s="188">
        <f>ROUND(E11*J11,2)</f>
        <v>0</v>
      </c>
      <c r="L11" s="188">
        <v>21</v>
      </c>
      <c r="M11" s="188">
        <f>G11*(1+L11/100)</f>
        <v>0</v>
      </c>
      <c r="N11" s="186">
        <v>0</v>
      </c>
      <c r="O11" s="186">
        <f>ROUND(E11*N11,2)</f>
        <v>0</v>
      </c>
      <c r="P11" s="186">
        <v>0</v>
      </c>
      <c r="Q11" s="186">
        <f>ROUND(E11*P11,2)</f>
        <v>0</v>
      </c>
      <c r="R11" s="188"/>
      <c r="S11" s="188" t="s">
        <v>298</v>
      </c>
      <c r="T11" s="189" t="s">
        <v>299</v>
      </c>
      <c r="U11" s="161">
        <v>0</v>
      </c>
      <c r="V11" s="161">
        <f>ROUND(E11*U11,2)</f>
        <v>0</v>
      </c>
      <c r="W11" s="161"/>
      <c r="X11" s="161" t="s">
        <v>364</v>
      </c>
      <c r="Y11" s="161" t="s">
        <v>239</v>
      </c>
      <c r="Z11" s="151"/>
      <c r="AA11" s="151"/>
      <c r="AB11" s="151"/>
      <c r="AC11" s="151"/>
      <c r="AD11" s="151"/>
      <c r="AE11" s="151"/>
      <c r="AF11" s="151"/>
      <c r="AG11" s="151" t="s">
        <v>600</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5">
      <c r="A12" s="183">
        <v>4</v>
      </c>
      <c r="B12" s="184" t="s">
        <v>871</v>
      </c>
      <c r="C12" s="193" t="s">
        <v>872</v>
      </c>
      <c r="D12" s="185" t="s">
        <v>437</v>
      </c>
      <c r="E12" s="186">
        <v>30</v>
      </c>
      <c r="F12" s="187"/>
      <c r="G12" s="188">
        <f>ROUND(E12*F12,2)</f>
        <v>0</v>
      </c>
      <c r="H12" s="187"/>
      <c r="I12" s="188">
        <f>ROUND(E12*H12,2)</f>
        <v>0</v>
      </c>
      <c r="J12" s="187"/>
      <c r="K12" s="188">
        <f>ROUND(E12*J12,2)</f>
        <v>0</v>
      </c>
      <c r="L12" s="188">
        <v>21</v>
      </c>
      <c r="M12" s="188">
        <f>G12*(1+L12/100)</f>
        <v>0</v>
      </c>
      <c r="N12" s="186">
        <v>0</v>
      </c>
      <c r="O12" s="186">
        <f>ROUND(E12*N12,2)</f>
        <v>0</v>
      </c>
      <c r="P12" s="186">
        <v>0</v>
      </c>
      <c r="Q12" s="186">
        <f>ROUND(E12*P12,2)</f>
        <v>0</v>
      </c>
      <c r="R12" s="188"/>
      <c r="S12" s="188" t="s">
        <v>298</v>
      </c>
      <c r="T12" s="189" t="s">
        <v>299</v>
      </c>
      <c r="U12" s="161">
        <v>0</v>
      </c>
      <c r="V12" s="161">
        <f>ROUND(E12*U12,2)</f>
        <v>0</v>
      </c>
      <c r="W12" s="161"/>
      <c r="X12" s="161" t="s">
        <v>364</v>
      </c>
      <c r="Y12" s="161" t="s">
        <v>239</v>
      </c>
      <c r="Z12" s="151"/>
      <c r="AA12" s="151"/>
      <c r="AB12" s="151"/>
      <c r="AC12" s="151"/>
      <c r="AD12" s="151"/>
      <c r="AE12" s="151"/>
      <c r="AF12" s="151"/>
      <c r="AG12" s="151" t="s">
        <v>600</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5">
      <c r="A13" s="183">
        <v>5</v>
      </c>
      <c r="B13" s="184" t="s">
        <v>873</v>
      </c>
      <c r="C13" s="193" t="s">
        <v>874</v>
      </c>
      <c r="D13" s="185" t="s">
        <v>437</v>
      </c>
      <c r="E13" s="186">
        <v>10</v>
      </c>
      <c r="F13" s="187"/>
      <c r="G13" s="188">
        <f>ROUND(E13*F13,2)</f>
        <v>0</v>
      </c>
      <c r="H13" s="187"/>
      <c r="I13" s="188">
        <f>ROUND(E13*H13,2)</f>
        <v>0</v>
      </c>
      <c r="J13" s="187"/>
      <c r="K13" s="188">
        <f>ROUND(E13*J13,2)</f>
        <v>0</v>
      </c>
      <c r="L13" s="188">
        <v>21</v>
      </c>
      <c r="M13" s="188">
        <f>G13*(1+L13/100)</f>
        <v>0</v>
      </c>
      <c r="N13" s="186">
        <v>0</v>
      </c>
      <c r="O13" s="186">
        <f>ROUND(E13*N13,2)</f>
        <v>0</v>
      </c>
      <c r="P13" s="186">
        <v>0</v>
      </c>
      <c r="Q13" s="186">
        <f>ROUND(E13*P13,2)</f>
        <v>0</v>
      </c>
      <c r="R13" s="188"/>
      <c r="S13" s="188" t="s">
        <v>298</v>
      </c>
      <c r="T13" s="189" t="s">
        <v>299</v>
      </c>
      <c r="U13" s="161">
        <v>0</v>
      </c>
      <c r="V13" s="161">
        <f>ROUND(E13*U13,2)</f>
        <v>0</v>
      </c>
      <c r="W13" s="161"/>
      <c r="X13" s="161" t="s">
        <v>364</v>
      </c>
      <c r="Y13" s="161" t="s">
        <v>239</v>
      </c>
      <c r="Z13" s="151"/>
      <c r="AA13" s="151"/>
      <c r="AB13" s="151"/>
      <c r="AC13" s="151"/>
      <c r="AD13" s="151"/>
      <c r="AE13" s="151"/>
      <c r="AF13" s="151"/>
      <c r="AG13" s="151" t="s">
        <v>600</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x14ac:dyDescent="0.25">
      <c r="A14" s="168" t="s">
        <v>231</v>
      </c>
      <c r="B14" s="169" t="s">
        <v>121</v>
      </c>
      <c r="C14" s="190" t="s">
        <v>122</v>
      </c>
      <c r="D14" s="170"/>
      <c r="E14" s="171"/>
      <c r="F14" s="172"/>
      <c r="G14" s="172">
        <f>SUMIF(AG15:AG19,"&lt;&gt;NOR",G15:G19)</f>
        <v>0</v>
      </c>
      <c r="H14" s="172"/>
      <c r="I14" s="172">
        <f>SUM(I15:I19)</f>
        <v>0</v>
      </c>
      <c r="J14" s="172"/>
      <c r="K14" s="172">
        <f>SUM(K15:K19)</f>
        <v>0</v>
      </c>
      <c r="L14" s="172"/>
      <c r="M14" s="172">
        <f>SUM(M15:M19)</f>
        <v>0</v>
      </c>
      <c r="N14" s="171"/>
      <c r="O14" s="171">
        <f>SUM(O15:O19)</f>
        <v>0</v>
      </c>
      <c r="P14" s="171"/>
      <c r="Q14" s="171">
        <f>SUM(Q15:Q19)</f>
        <v>0</v>
      </c>
      <c r="R14" s="172"/>
      <c r="S14" s="172"/>
      <c r="T14" s="173"/>
      <c r="U14" s="167"/>
      <c r="V14" s="167">
        <f>SUM(V15:V19)</f>
        <v>0</v>
      </c>
      <c r="W14" s="167"/>
      <c r="X14" s="167"/>
      <c r="Y14" s="167"/>
      <c r="AG14" t="s">
        <v>232</v>
      </c>
    </row>
    <row r="15" spans="1:60" outlineLevel="1" x14ac:dyDescent="0.25">
      <c r="A15" s="183">
        <v>6</v>
      </c>
      <c r="B15" s="184" t="s">
        <v>875</v>
      </c>
      <c r="C15" s="193" t="s">
        <v>876</v>
      </c>
      <c r="D15" s="185" t="s">
        <v>437</v>
      </c>
      <c r="E15" s="186">
        <v>4</v>
      </c>
      <c r="F15" s="187"/>
      <c r="G15" s="188">
        <f>ROUND(E15*F15,2)</f>
        <v>0</v>
      </c>
      <c r="H15" s="187"/>
      <c r="I15" s="188">
        <f>ROUND(E15*H15,2)</f>
        <v>0</v>
      </c>
      <c r="J15" s="187"/>
      <c r="K15" s="188">
        <f>ROUND(E15*J15,2)</f>
        <v>0</v>
      </c>
      <c r="L15" s="188">
        <v>21</v>
      </c>
      <c r="M15" s="188">
        <f>G15*(1+L15/100)</f>
        <v>0</v>
      </c>
      <c r="N15" s="186">
        <v>0</v>
      </c>
      <c r="O15" s="186">
        <f>ROUND(E15*N15,2)</f>
        <v>0</v>
      </c>
      <c r="P15" s="186">
        <v>0</v>
      </c>
      <c r="Q15" s="186">
        <f>ROUND(E15*P15,2)</f>
        <v>0</v>
      </c>
      <c r="R15" s="188"/>
      <c r="S15" s="188" t="s">
        <v>298</v>
      </c>
      <c r="T15" s="189" t="s">
        <v>299</v>
      </c>
      <c r="U15" s="161">
        <v>0</v>
      </c>
      <c r="V15" s="161">
        <f>ROUND(E15*U15,2)</f>
        <v>0</v>
      </c>
      <c r="W15" s="161"/>
      <c r="X15" s="161" t="s">
        <v>364</v>
      </c>
      <c r="Y15" s="161" t="s">
        <v>239</v>
      </c>
      <c r="Z15" s="151"/>
      <c r="AA15" s="151"/>
      <c r="AB15" s="151"/>
      <c r="AC15" s="151"/>
      <c r="AD15" s="151"/>
      <c r="AE15" s="151"/>
      <c r="AF15" s="151"/>
      <c r="AG15" s="151" t="s">
        <v>600</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5">
      <c r="A16" s="183">
        <v>7</v>
      </c>
      <c r="B16" s="184" t="s">
        <v>877</v>
      </c>
      <c r="C16" s="193" t="s">
        <v>878</v>
      </c>
      <c r="D16" s="185" t="s">
        <v>437</v>
      </c>
      <c r="E16" s="186">
        <v>73</v>
      </c>
      <c r="F16" s="187"/>
      <c r="G16" s="188">
        <f>ROUND(E16*F16,2)</f>
        <v>0</v>
      </c>
      <c r="H16" s="187"/>
      <c r="I16" s="188">
        <f>ROUND(E16*H16,2)</f>
        <v>0</v>
      </c>
      <c r="J16" s="187"/>
      <c r="K16" s="188">
        <f>ROUND(E16*J16,2)</f>
        <v>0</v>
      </c>
      <c r="L16" s="188">
        <v>21</v>
      </c>
      <c r="M16" s="188">
        <f>G16*(1+L16/100)</f>
        <v>0</v>
      </c>
      <c r="N16" s="186">
        <v>0</v>
      </c>
      <c r="O16" s="186">
        <f>ROUND(E16*N16,2)</f>
        <v>0</v>
      </c>
      <c r="P16" s="186">
        <v>0</v>
      </c>
      <c r="Q16" s="186">
        <f>ROUND(E16*P16,2)</f>
        <v>0</v>
      </c>
      <c r="R16" s="188"/>
      <c r="S16" s="188" t="s">
        <v>298</v>
      </c>
      <c r="T16" s="189" t="s">
        <v>299</v>
      </c>
      <c r="U16" s="161">
        <v>0</v>
      </c>
      <c r="V16" s="161">
        <f>ROUND(E16*U16,2)</f>
        <v>0</v>
      </c>
      <c r="W16" s="161"/>
      <c r="X16" s="161" t="s">
        <v>364</v>
      </c>
      <c r="Y16" s="161" t="s">
        <v>239</v>
      </c>
      <c r="Z16" s="151"/>
      <c r="AA16" s="151"/>
      <c r="AB16" s="151"/>
      <c r="AC16" s="151"/>
      <c r="AD16" s="151"/>
      <c r="AE16" s="151"/>
      <c r="AF16" s="151"/>
      <c r="AG16" s="151" t="s">
        <v>600</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5">
      <c r="A17" s="183">
        <v>8</v>
      </c>
      <c r="B17" s="184" t="s">
        <v>879</v>
      </c>
      <c r="C17" s="193" t="s">
        <v>880</v>
      </c>
      <c r="D17" s="185" t="s">
        <v>437</v>
      </c>
      <c r="E17" s="186">
        <v>1</v>
      </c>
      <c r="F17" s="187"/>
      <c r="G17" s="188">
        <f>ROUND(E17*F17,2)</f>
        <v>0</v>
      </c>
      <c r="H17" s="187"/>
      <c r="I17" s="188">
        <f>ROUND(E17*H17,2)</f>
        <v>0</v>
      </c>
      <c r="J17" s="187"/>
      <c r="K17" s="188">
        <f>ROUND(E17*J17,2)</f>
        <v>0</v>
      </c>
      <c r="L17" s="188">
        <v>21</v>
      </c>
      <c r="M17" s="188">
        <f>G17*(1+L17/100)</f>
        <v>0</v>
      </c>
      <c r="N17" s="186">
        <v>0</v>
      </c>
      <c r="O17" s="186">
        <f>ROUND(E17*N17,2)</f>
        <v>0</v>
      </c>
      <c r="P17" s="186">
        <v>0</v>
      </c>
      <c r="Q17" s="186">
        <f>ROUND(E17*P17,2)</f>
        <v>0</v>
      </c>
      <c r="R17" s="188"/>
      <c r="S17" s="188" t="s">
        <v>298</v>
      </c>
      <c r="T17" s="189" t="s">
        <v>299</v>
      </c>
      <c r="U17" s="161">
        <v>0</v>
      </c>
      <c r="V17" s="161">
        <f>ROUND(E17*U17,2)</f>
        <v>0</v>
      </c>
      <c r="W17" s="161"/>
      <c r="X17" s="161" t="s">
        <v>364</v>
      </c>
      <c r="Y17" s="161" t="s">
        <v>239</v>
      </c>
      <c r="Z17" s="151"/>
      <c r="AA17" s="151"/>
      <c r="AB17" s="151"/>
      <c r="AC17" s="151"/>
      <c r="AD17" s="151"/>
      <c r="AE17" s="151"/>
      <c r="AF17" s="151"/>
      <c r="AG17" s="151" t="s">
        <v>600</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5">
      <c r="A18" s="183">
        <v>9</v>
      </c>
      <c r="B18" s="184" t="s">
        <v>881</v>
      </c>
      <c r="C18" s="193" t="s">
        <v>882</v>
      </c>
      <c r="D18" s="185" t="s">
        <v>437</v>
      </c>
      <c r="E18" s="186">
        <v>5</v>
      </c>
      <c r="F18" s="187"/>
      <c r="G18" s="188">
        <f>ROUND(E18*F18,2)</f>
        <v>0</v>
      </c>
      <c r="H18" s="187"/>
      <c r="I18" s="188">
        <f>ROUND(E18*H18,2)</f>
        <v>0</v>
      </c>
      <c r="J18" s="187"/>
      <c r="K18" s="188">
        <f>ROUND(E18*J18,2)</f>
        <v>0</v>
      </c>
      <c r="L18" s="188">
        <v>21</v>
      </c>
      <c r="M18" s="188">
        <f>G18*(1+L18/100)</f>
        <v>0</v>
      </c>
      <c r="N18" s="186">
        <v>0</v>
      </c>
      <c r="O18" s="186">
        <f>ROUND(E18*N18,2)</f>
        <v>0</v>
      </c>
      <c r="P18" s="186">
        <v>0</v>
      </c>
      <c r="Q18" s="186">
        <f>ROUND(E18*P18,2)</f>
        <v>0</v>
      </c>
      <c r="R18" s="188"/>
      <c r="S18" s="188" t="s">
        <v>298</v>
      </c>
      <c r="T18" s="189" t="s">
        <v>299</v>
      </c>
      <c r="U18" s="161">
        <v>0</v>
      </c>
      <c r="V18" s="161">
        <f>ROUND(E18*U18,2)</f>
        <v>0</v>
      </c>
      <c r="W18" s="161"/>
      <c r="X18" s="161" t="s">
        <v>364</v>
      </c>
      <c r="Y18" s="161" t="s">
        <v>239</v>
      </c>
      <c r="Z18" s="151"/>
      <c r="AA18" s="151"/>
      <c r="AB18" s="151"/>
      <c r="AC18" s="151"/>
      <c r="AD18" s="151"/>
      <c r="AE18" s="151"/>
      <c r="AF18" s="151"/>
      <c r="AG18" s="151" t="s">
        <v>600</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outlineLevel="1" x14ac:dyDescent="0.25">
      <c r="A19" s="183">
        <v>10</v>
      </c>
      <c r="B19" s="184" t="s">
        <v>883</v>
      </c>
      <c r="C19" s="193" t="s">
        <v>884</v>
      </c>
      <c r="D19" s="185" t="s">
        <v>437</v>
      </c>
      <c r="E19" s="186">
        <v>25</v>
      </c>
      <c r="F19" s="187"/>
      <c r="G19" s="188">
        <f>ROUND(E19*F19,2)</f>
        <v>0</v>
      </c>
      <c r="H19" s="187"/>
      <c r="I19" s="188">
        <f>ROUND(E19*H19,2)</f>
        <v>0</v>
      </c>
      <c r="J19" s="187"/>
      <c r="K19" s="188">
        <f>ROUND(E19*J19,2)</f>
        <v>0</v>
      </c>
      <c r="L19" s="188">
        <v>21</v>
      </c>
      <c r="M19" s="188">
        <f>G19*(1+L19/100)</f>
        <v>0</v>
      </c>
      <c r="N19" s="186">
        <v>0</v>
      </c>
      <c r="O19" s="186">
        <f>ROUND(E19*N19,2)</f>
        <v>0</v>
      </c>
      <c r="P19" s="186">
        <v>0</v>
      </c>
      <c r="Q19" s="186">
        <f>ROUND(E19*P19,2)</f>
        <v>0</v>
      </c>
      <c r="R19" s="188"/>
      <c r="S19" s="188" t="s">
        <v>298</v>
      </c>
      <c r="T19" s="189" t="s">
        <v>299</v>
      </c>
      <c r="U19" s="161">
        <v>0</v>
      </c>
      <c r="V19" s="161">
        <f>ROUND(E19*U19,2)</f>
        <v>0</v>
      </c>
      <c r="W19" s="161"/>
      <c r="X19" s="161" t="s">
        <v>364</v>
      </c>
      <c r="Y19" s="161" t="s">
        <v>239</v>
      </c>
      <c r="Z19" s="151"/>
      <c r="AA19" s="151"/>
      <c r="AB19" s="151"/>
      <c r="AC19" s="151"/>
      <c r="AD19" s="151"/>
      <c r="AE19" s="151"/>
      <c r="AF19" s="151"/>
      <c r="AG19" s="151" t="s">
        <v>600</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x14ac:dyDescent="0.25">
      <c r="A20" s="168" t="s">
        <v>231</v>
      </c>
      <c r="B20" s="169" t="s">
        <v>142</v>
      </c>
      <c r="C20" s="190" t="s">
        <v>143</v>
      </c>
      <c r="D20" s="170"/>
      <c r="E20" s="171"/>
      <c r="F20" s="172"/>
      <c r="G20" s="172">
        <f>SUMIF(AG21:AG24,"&lt;&gt;NOR",G21:G24)</f>
        <v>0</v>
      </c>
      <c r="H20" s="172"/>
      <c r="I20" s="172">
        <f>SUM(I21:I24)</f>
        <v>0</v>
      </c>
      <c r="J20" s="172"/>
      <c r="K20" s="172">
        <f>SUM(K21:K24)</f>
        <v>0</v>
      </c>
      <c r="L20" s="172"/>
      <c r="M20" s="172">
        <f>SUM(M21:M24)</f>
        <v>0</v>
      </c>
      <c r="N20" s="171"/>
      <c r="O20" s="171">
        <f>SUM(O21:O24)</f>
        <v>0</v>
      </c>
      <c r="P20" s="171"/>
      <c r="Q20" s="171">
        <f>SUM(Q21:Q24)</f>
        <v>0</v>
      </c>
      <c r="R20" s="172"/>
      <c r="S20" s="172"/>
      <c r="T20" s="173"/>
      <c r="U20" s="167"/>
      <c r="V20" s="167">
        <f>SUM(V21:V24)</f>
        <v>0</v>
      </c>
      <c r="W20" s="167"/>
      <c r="X20" s="167"/>
      <c r="Y20" s="167"/>
      <c r="AG20" t="s">
        <v>232</v>
      </c>
    </row>
    <row r="21" spans="1:60" outlineLevel="1" x14ac:dyDescent="0.25">
      <c r="A21" s="183">
        <v>11</v>
      </c>
      <c r="B21" s="184" t="s">
        <v>885</v>
      </c>
      <c r="C21" s="193" t="s">
        <v>886</v>
      </c>
      <c r="D21" s="185" t="s">
        <v>437</v>
      </c>
      <c r="E21" s="186">
        <v>2</v>
      </c>
      <c r="F21" s="187"/>
      <c r="G21" s="188">
        <f>ROUND(E21*F21,2)</f>
        <v>0</v>
      </c>
      <c r="H21" s="187"/>
      <c r="I21" s="188">
        <f>ROUND(E21*H21,2)</f>
        <v>0</v>
      </c>
      <c r="J21" s="187"/>
      <c r="K21" s="188">
        <f>ROUND(E21*J21,2)</f>
        <v>0</v>
      </c>
      <c r="L21" s="188">
        <v>21</v>
      </c>
      <c r="M21" s="188">
        <f>G21*(1+L21/100)</f>
        <v>0</v>
      </c>
      <c r="N21" s="186">
        <v>0</v>
      </c>
      <c r="O21" s="186">
        <f>ROUND(E21*N21,2)</f>
        <v>0</v>
      </c>
      <c r="P21" s="186">
        <v>0</v>
      </c>
      <c r="Q21" s="186">
        <f>ROUND(E21*P21,2)</f>
        <v>0</v>
      </c>
      <c r="R21" s="188"/>
      <c r="S21" s="188" t="s">
        <v>298</v>
      </c>
      <c r="T21" s="189" t="s">
        <v>299</v>
      </c>
      <c r="U21" s="161">
        <v>0</v>
      </c>
      <c r="V21" s="161">
        <f>ROUND(E21*U21,2)</f>
        <v>0</v>
      </c>
      <c r="W21" s="161"/>
      <c r="X21" s="161" t="s">
        <v>364</v>
      </c>
      <c r="Y21" s="161" t="s">
        <v>239</v>
      </c>
      <c r="Z21" s="151"/>
      <c r="AA21" s="151"/>
      <c r="AB21" s="151"/>
      <c r="AC21" s="151"/>
      <c r="AD21" s="151"/>
      <c r="AE21" s="151"/>
      <c r="AF21" s="151"/>
      <c r="AG21" s="151" t="s">
        <v>600</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5">
      <c r="A22" s="183">
        <v>12</v>
      </c>
      <c r="B22" s="184" t="s">
        <v>887</v>
      </c>
      <c r="C22" s="193" t="s">
        <v>888</v>
      </c>
      <c r="D22" s="185" t="s">
        <v>437</v>
      </c>
      <c r="E22" s="186">
        <v>2</v>
      </c>
      <c r="F22" s="187"/>
      <c r="G22" s="188">
        <f>ROUND(E22*F22,2)</f>
        <v>0</v>
      </c>
      <c r="H22" s="187"/>
      <c r="I22" s="188">
        <f>ROUND(E22*H22,2)</f>
        <v>0</v>
      </c>
      <c r="J22" s="187"/>
      <c r="K22" s="188">
        <f>ROUND(E22*J22,2)</f>
        <v>0</v>
      </c>
      <c r="L22" s="188">
        <v>21</v>
      </c>
      <c r="M22" s="188">
        <f>G22*(1+L22/100)</f>
        <v>0</v>
      </c>
      <c r="N22" s="186">
        <v>0</v>
      </c>
      <c r="O22" s="186">
        <f>ROUND(E22*N22,2)</f>
        <v>0</v>
      </c>
      <c r="P22" s="186">
        <v>0</v>
      </c>
      <c r="Q22" s="186">
        <f>ROUND(E22*P22,2)</f>
        <v>0</v>
      </c>
      <c r="R22" s="188"/>
      <c r="S22" s="188" t="s">
        <v>298</v>
      </c>
      <c r="T22" s="189" t="s">
        <v>299</v>
      </c>
      <c r="U22" s="161">
        <v>0</v>
      </c>
      <c r="V22" s="161">
        <f>ROUND(E22*U22,2)</f>
        <v>0</v>
      </c>
      <c r="W22" s="161"/>
      <c r="X22" s="161" t="s">
        <v>364</v>
      </c>
      <c r="Y22" s="161" t="s">
        <v>239</v>
      </c>
      <c r="Z22" s="151"/>
      <c r="AA22" s="151"/>
      <c r="AB22" s="151"/>
      <c r="AC22" s="151"/>
      <c r="AD22" s="151"/>
      <c r="AE22" s="151"/>
      <c r="AF22" s="151"/>
      <c r="AG22" s="151" t="s">
        <v>600</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5">
      <c r="A23" s="183">
        <v>13</v>
      </c>
      <c r="B23" s="184" t="s">
        <v>889</v>
      </c>
      <c r="C23" s="193" t="s">
        <v>890</v>
      </c>
      <c r="D23" s="185" t="s">
        <v>437</v>
      </c>
      <c r="E23" s="186">
        <v>2</v>
      </c>
      <c r="F23" s="187"/>
      <c r="G23" s="188">
        <f>ROUND(E23*F23,2)</f>
        <v>0</v>
      </c>
      <c r="H23" s="187"/>
      <c r="I23" s="188">
        <f>ROUND(E23*H23,2)</f>
        <v>0</v>
      </c>
      <c r="J23" s="187"/>
      <c r="K23" s="188">
        <f>ROUND(E23*J23,2)</f>
        <v>0</v>
      </c>
      <c r="L23" s="188">
        <v>21</v>
      </c>
      <c r="M23" s="188">
        <f>G23*(1+L23/100)</f>
        <v>0</v>
      </c>
      <c r="N23" s="186">
        <v>0</v>
      </c>
      <c r="O23" s="186">
        <f>ROUND(E23*N23,2)</f>
        <v>0</v>
      </c>
      <c r="P23" s="186">
        <v>0</v>
      </c>
      <c r="Q23" s="186">
        <f>ROUND(E23*P23,2)</f>
        <v>0</v>
      </c>
      <c r="R23" s="188"/>
      <c r="S23" s="188" t="s">
        <v>298</v>
      </c>
      <c r="T23" s="189" t="s">
        <v>299</v>
      </c>
      <c r="U23" s="161">
        <v>0</v>
      </c>
      <c r="V23" s="161">
        <f>ROUND(E23*U23,2)</f>
        <v>0</v>
      </c>
      <c r="W23" s="161"/>
      <c r="X23" s="161" t="s">
        <v>364</v>
      </c>
      <c r="Y23" s="161" t="s">
        <v>239</v>
      </c>
      <c r="Z23" s="151"/>
      <c r="AA23" s="151"/>
      <c r="AB23" s="151"/>
      <c r="AC23" s="151"/>
      <c r="AD23" s="151"/>
      <c r="AE23" s="151"/>
      <c r="AF23" s="151"/>
      <c r="AG23" s="151" t="s">
        <v>600</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5">
      <c r="A24" s="183">
        <v>14</v>
      </c>
      <c r="B24" s="184" t="s">
        <v>891</v>
      </c>
      <c r="C24" s="193" t="s">
        <v>892</v>
      </c>
      <c r="D24" s="185" t="s">
        <v>437</v>
      </c>
      <c r="E24" s="186">
        <v>2</v>
      </c>
      <c r="F24" s="187"/>
      <c r="G24" s="188">
        <f>ROUND(E24*F24,2)</f>
        <v>0</v>
      </c>
      <c r="H24" s="187"/>
      <c r="I24" s="188">
        <f>ROUND(E24*H24,2)</f>
        <v>0</v>
      </c>
      <c r="J24" s="187"/>
      <c r="K24" s="188">
        <f>ROUND(E24*J24,2)</f>
        <v>0</v>
      </c>
      <c r="L24" s="188">
        <v>21</v>
      </c>
      <c r="M24" s="188">
        <f>G24*(1+L24/100)</f>
        <v>0</v>
      </c>
      <c r="N24" s="186">
        <v>0</v>
      </c>
      <c r="O24" s="186">
        <f>ROUND(E24*N24,2)</f>
        <v>0</v>
      </c>
      <c r="P24" s="186">
        <v>0</v>
      </c>
      <c r="Q24" s="186">
        <f>ROUND(E24*P24,2)</f>
        <v>0</v>
      </c>
      <c r="R24" s="188"/>
      <c r="S24" s="188" t="s">
        <v>298</v>
      </c>
      <c r="T24" s="189" t="s">
        <v>299</v>
      </c>
      <c r="U24" s="161">
        <v>0</v>
      </c>
      <c r="V24" s="161">
        <f>ROUND(E24*U24,2)</f>
        <v>0</v>
      </c>
      <c r="W24" s="161"/>
      <c r="X24" s="161" t="s">
        <v>238</v>
      </c>
      <c r="Y24" s="161" t="s">
        <v>239</v>
      </c>
      <c r="Z24" s="151"/>
      <c r="AA24" s="151"/>
      <c r="AB24" s="151"/>
      <c r="AC24" s="151"/>
      <c r="AD24" s="151"/>
      <c r="AE24" s="151"/>
      <c r="AF24" s="151"/>
      <c r="AG24" s="151" t="s">
        <v>444</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x14ac:dyDescent="0.25">
      <c r="A25" s="168" t="s">
        <v>231</v>
      </c>
      <c r="B25" s="169" t="s">
        <v>150</v>
      </c>
      <c r="C25" s="190" t="s">
        <v>151</v>
      </c>
      <c r="D25" s="170"/>
      <c r="E25" s="171"/>
      <c r="F25" s="172"/>
      <c r="G25" s="172">
        <f>SUMIF(AG26:AG36,"&lt;&gt;NOR",G26:G36)</f>
        <v>0</v>
      </c>
      <c r="H25" s="172"/>
      <c r="I25" s="172">
        <f>SUM(I26:I36)</f>
        <v>0</v>
      </c>
      <c r="J25" s="172"/>
      <c r="K25" s="172">
        <f>SUM(K26:K36)</f>
        <v>0</v>
      </c>
      <c r="L25" s="172"/>
      <c r="M25" s="172">
        <f>SUM(M26:M36)</f>
        <v>0</v>
      </c>
      <c r="N25" s="171"/>
      <c r="O25" s="171">
        <f>SUM(O26:O36)</f>
        <v>0</v>
      </c>
      <c r="P25" s="171"/>
      <c r="Q25" s="171">
        <f>SUM(Q26:Q36)</f>
        <v>0</v>
      </c>
      <c r="R25" s="172"/>
      <c r="S25" s="172"/>
      <c r="T25" s="173"/>
      <c r="U25" s="167"/>
      <c r="V25" s="167">
        <f>SUM(V26:V36)</f>
        <v>0</v>
      </c>
      <c r="W25" s="167"/>
      <c r="X25" s="167"/>
      <c r="Y25" s="167"/>
      <c r="AG25" t="s">
        <v>232</v>
      </c>
    </row>
    <row r="26" spans="1:60" outlineLevel="1" x14ac:dyDescent="0.25">
      <c r="A26" s="183">
        <v>15</v>
      </c>
      <c r="B26" s="184" t="s">
        <v>893</v>
      </c>
      <c r="C26" s="193" t="s">
        <v>894</v>
      </c>
      <c r="D26" s="185" t="s">
        <v>437</v>
      </c>
      <c r="E26" s="186">
        <v>1</v>
      </c>
      <c r="F26" s="187"/>
      <c r="G26" s="188">
        <f t="shared" ref="G26:G36" si="0">ROUND(E26*F26,2)</f>
        <v>0</v>
      </c>
      <c r="H26" s="187"/>
      <c r="I26" s="188">
        <f t="shared" ref="I26:I36" si="1">ROUND(E26*H26,2)</f>
        <v>0</v>
      </c>
      <c r="J26" s="187"/>
      <c r="K26" s="188">
        <f t="shared" ref="K26:K36" si="2">ROUND(E26*J26,2)</f>
        <v>0</v>
      </c>
      <c r="L26" s="188">
        <v>21</v>
      </c>
      <c r="M26" s="188">
        <f t="shared" ref="M26:M36" si="3">G26*(1+L26/100)</f>
        <v>0</v>
      </c>
      <c r="N26" s="186">
        <v>0</v>
      </c>
      <c r="O26" s="186">
        <f t="shared" ref="O26:O36" si="4">ROUND(E26*N26,2)</f>
        <v>0</v>
      </c>
      <c r="P26" s="186">
        <v>0</v>
      </c>
      <c r="Q26" s="186">
        <f t="shared" ref="Q26:Q36" si="5">ROUND(E26*P26,2)</f>
        <v>0</v>
      </c>
      <c r="R26" s="188"/>
      <c r="S26" s="188" t="s">
        <v>298</v>
      </c>
      <c r="T26" s="189" t="s">
        <v>299</v>
      </c>
      <c r="U26" s="161">
        <v>0</v>
      </c>
      <c r="V26" s="161">
        <f t="shared" ref="V26:V36" si="6">ROUND(E26*U26,2)</f>
        <v>0</v>
      </c>
      <c r="W26" s="161"/>
      <c r="X26" s="161" t="s">
        <v>364</v>
      </c>
      <c r="Y26" s="161" t="s">
        <v>239</v>
      </c>
      <c r="Z26" s="151"/>
      <c r="AA26" s="151"/>
      <c r="AB26" s="151"/>
      <c r="AC26" s="151"/>
      <c r="AD26" s="151"/>
      <c r="AE26" s="151"/>
      <c r="AF26" s="151"/>
      <c r="AG26" s="151" t="s">
        <v>600</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5">
      <c r="A27" s="183">
        <v>16</v>
      </c>
      <c r="B27" s="184" t="s">
        <v>895</v>
      </c>
      <c r="C27" s="193" t="s">
        <v>896</v>
      </c>
      <c r="D27" s="185" t="s">
        <v>437</v>
      </c>
      <c r="E27" s="186">
        <v>1</v>
      </c>
      <c r="F27" s="187"/>
      <c r="G27" s="188">
        <f t="shared" si="0"/>
        <v>0</v>
      </c>
      <c r="H27" s="187"/>
      <c r="I27" s="188">
        <f t="shared" si="1"/>
        <v>0</v>
      </c>
      <c r="J27" s="187"/>
      <c r="K27" s="188">
        <f t="shared" si="2"/>
        <v>0</v>
      </c>
      <c r="L27" s="188">
        <v>21</v>
      </c>
      <c r="M27" s="188">
        <f t="shared" si="3"/>
        <v>0</v>
      </c>
      <c r="N27" s="186">
        <v>0</v>
      </c>
      <c r="O27" s="186">
        <f t="shared" si="4"/>
        <v>0</v>
      </c>
      <c r="P27" s="186">
        <v>0</v>
      </c>
      <c r="Q27" s="186">
        <f t="shared" si="5"/>
        <v>0</v>
      </c>
      <c r="R27" s="188"/>
      <c r="S27" s="188" t="s">
        <v>298</v>
      </c>
      <c r="T27" s="189" t="s">
        <v>299</v>
      </c>
      <c r="U27" s="161">
        <v>0</v>
      </c>
      <c r="V27" s="161">
        <f t="shared" si="6"/>
        <v>0</v>
      </c>
      <c r="W27" s="161"/>
      <c r="X27" s="161" t="s">
        <v>364</v>
      </c>
      <c r="Y27" s="161" t="s">
        <v>239</v>
      </c>
      <c r="Z27" s="151"/>
      <c r="AA27" s="151"/>
      <c r="AB27" s="151"/>
      <c r="AC27" s="151"/>
      <c r="AD27" s="151"/>
      <c r="AE27" s="151"/>
      <c r="AF27" s="151"/>
      <c r="AG27" s="151" t="s">
        <v>600</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5">
      <c r="A28" s="183">
        <v>17</v>
      </c>
      <c r="B28" s="184" t="s">
        <v>897</v>
      </c>
      <c r="C28" s="193" t="s">
        <v>898</v>
      </c>
      <c r="D28" s="185" t="s">
        <v>899</v>
      </c>
      <c r="E28" s="186">
        <v>24</v>
      </c>
      <c r="F28" s="187"/>
      <c r="G28" s="188">
        <f t="shared" si="0"/>
        <v>0</v>
      </c>
      <c r="H28" s="187"/>
      <c r="I28" s="188">
        <f t="shared" si="1"/>
        <v>0</v>
      </c>
      <c r="J28" s="187"/>
      <c r="K28" s="188">
        <f t="shared" si="2"/>
        <v>0</v>
      </c>
      <c r="L28" s="188">
        <v>21</v>
      </c>
      <c r="M28" s="188">
        <f t="shared" si="3"/>
        <v>0</v>
      </c>
      <c r="N28" s="186">
        <v>0</v>
      </c>
      <c r="O28" s="186">
        <f t="shared" si="4"/>
        <v>0</v>
      </c>
      <c r="P28" s="186">
        <v>0</v>
      </c>
      <c r="Q28" s="186">
        <f t="shared" si="5"/>
        <v>0</v>
      </c>
      <c r="R28" s="188"/>
      <c r="S28" s="188" t="s">
        <v>298</v>
      </c>
      <c r="T28" s="189" t="s">
        <v>299</v>
      </c>
      <c r="U28" s="161">
        <v>0</v>
      </c>
      <c r="V28" s="161">
        <f t="shared" si="6"/>
        <v>0</v>
      </c>
      <c r="W28" s="161"/>
      <c r="X28" s="161" t="s">
        <v>238</v>
      </c>
      <c r="Y28" s="161" t="s">
        <v>239</v>
      </c>
      <c r="Z28" s="151"/>
      <c r="AA28" s="151"/>
      <c r="AB28" s="151"/>
      <c r="AC28" s="151"/>
      <c r="AD28" s="151"/>
      <c r="AE28" s="151"/>
      <c r="AF28" s="151"/>
      <c r="AG28" s="151" t="s">
        <v>444</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5">
      <c r="A29" s="183">
        <v>18</v>
      </c>
      <c r="B29" s="184" t="s">
        <v>900</v>
      </c>
      <c r="C29" s="193" t="s">
        <v>901</v>
      </c>
      <c r="D29" s="185" t="s">
        <v>437</v>
      </c>
      <c r="E29" s="186">
        <v>83</v>
      </c>
      <c r="F29" s="187"/>
      <c r="G29" s="188">
        <f t="shared" si="0"/>
        <v>0</v>
      </c>
      <c r="H29" s="187"/>
      <c r="I29" s="188">
        <f t="shared" si="1"/>
        <v>0</v>
      </c>
      <c r="J29" s="187"/>
      <c r="K29" s="188">
        <f t="shared" si="2"/>
        <v>0</v>
      </c>
      <c r="L29" s="188">
        <v>21</v>
      </c>
      <c r="M29" s="188">
        <f t="shared" si="3"/>
        <v>0</v>
      </c>
      <c r="N29" s="186">
        <v>0</v>
      </c>
      <c r="O29" s="186">
        <f t="shared" si="4"/>
        <v>0</v>
      </c>
      <c r="P29" s="186">
        <v>0</v>
      </c>
      <c r="Q29" s="186">
        <f t="shared" si="5"/>
        <v>0</v>
      </c>
      <c r="R29" s="188"/>
      <c r="S29" s="188" t="s">
        <v>298</v>
      </c>
      <c r="T29" s="189" t="s">
        <v>299</v>
      </c>
      <c r="U29" s="161">
        <v>0</v>
      </c>
      <c r="V29" s="161">
        <f t="shared" si="6"/>
        <v>0</v>
      </c>
      <c r="W29" s="161"/>
      <c r="X29" s="161" t="s">
        <v>364</v>
      </c>
      <c r="Y29" s="161" t="s">
        <v>239</v>
      </c>
      <c r="Z29" s="151"/>
      <c r="AA29" s="151"/>
      <c r="AB29" s="151"/>
      <c r="AC29" s="151"/>
      <c r="AD29" s="151"/>
      <c r="AE29" s="151"/>
      <c r="AF29" s="151"/>
      <c r="AG29" s="151" t="s">
        <v>600</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5">
      <c r="A30" s="183">
        <v>19</v>
      </c>
      <c r="B30" s="184" t="s">
        <v>902</v>
      </c>
      <c r="C30" s="193" t="s">
        <v>903</v>
      </c>
      <c r="D30" s="185" t="s">
        <v>437</v>
      </c>
      <c r="E30" s="186">
        <v>83</v>
      </c>
      <c r="F30" s="187"/>
      <c r="G30" s="188">
        <f t="shared" si="0"/>
        <v>0</v>
      </c>
      <c r="H30" s="187"/>
      <c r="I30" s="188">
        <f t="shared" si="1"/>
        <v>0</v>
      </c>
      <c r="J30" s="187"/>
      <c r="K30" s="188">
        <f t="shared" si="2"/>
        <v>0</v>
      </c>
      <c r="L30" s="188">
        <v>21</v>
      </c>
      <c r="M30" s="188">
        <f t="shared" si="3"/>
        <v>0</v>
      </c>
      <c r="N30" s="186">
        <v>0</v>
      </c>
      <c r="O30" s="186">
        <f t="shared" si="4"/>
        <v>0</v>
      </c>
      <c r="P30" s="186">
        <v>0</v>
      </c>
      <c r="Q30" s="186">
        <f t="shared" si="5"/>
        <v>0</v>
      </c>
      <c r="R30" s="188"/>
      <c r="S30" s="188" t="s">
        <v>298</v>
      </c>
      <c r="T30" s="189" t="s">
        <v>299</v>
      </c>
      <c r="U30" s="161">
        <v>0</v>
      </c>
      <c r="V30" s="161">
        <f t="shared" si="6"/>
        <v>0</v>
      </c>
      <c r="W30" s="161"/>
      <c r="X30" s="161" t="s">
        <v>364</v>
      </c>
      <c r="Y30" s="161" t="s">
        <v>239</v>
      </c>
      <c r="Z30" s="151"/>
      <c r="AA30" s="151"/>
      <c r="AB30" s="151"/>
      <c r="AC30" s="151"/>
      <c r="AD30" s="151"/>
      <c r="AE30" s="151"/>
      <c r="AF30" s="151"/>
      <c r="AG30" s="151" t="s">
        <v>600</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5">
      <c r="A31" s="183">
        <v>20</v>
      </c>
      <c r="B31" s="184" t="s">
        <v>904</v>
      </c>
      <c r="C31" s="193" t="s">
        <v>905</v>
      </c>
      <c r="D31" s="185" t="s">
        <v>437</v>
      </c>
      <c r="E31" s="186">
        <v>3</v>
      </c>
      <c r="F31" s="187"/>
      <c r="G31" s="188">
        <f t="shared" si="0"/>
        <v>0</v>
      </c>
      <c r="H31" s="187"/>
      <c r="I31" s="188">
        <f t="shared" si="1"/>
        <v>0</v>
      </c>
      <c r="J31" s="187"/>
      <c r="K31" s="188">
        <f t="shared" si="2"/>
        <v>0</v>
      </c>
      <c r="L31" s="188">
        <v>21</v>
      </c>
      <c r="M31" s="188">
        <f t="shared" si="3"/>
        <v>0</v>
      </c>
      <c r="N31" s="186">
        <v>0</v>
      </c>
      <c r="O31" s="186">
        <f t="shared" si="4"/>
        <v>0</v>
      </c>
      <c r="P31" s="186">
        <v>0</v>
      </c>
      <c r="Q31" s="186">
        <f t="shared" si="5"/>
        <v>0</v>
      </c>
      <c r="R31" s="188"/>
      <c r="S31" s="188" t="s">
        <v>298</v>
      </c>
      <c r="T31" s="189" t="s">
        <v>299</v>
      </c>
      <c r="U31" s="161">
        <v>0</v>
      </c>
      <c r="V31" s="161">
        <f t="shared" si="6"/>
        <v>0</v>
      </c>
      <c r="W31" s="161"/>
      <c r="X31" s="161" t="s">
        <v>364</v>
      </c>
      <c r="Y31" s="161" t="s">
        <v>239</v>
      </c>
      <c r="Z31" s="151"/>
      <c r="AA31" s="151"/>
      <c r="AB31" s="151"/>
      <c r="AC31" s="151"/>
      <c r="AD31" s="151"/>
      <c r="AE31" s="151"/>
      <c r="AF31" s="151"/>
      <c r="AG31" s="151" t="s">
        <v>600</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83">
        <v>21</v>
      </c>
      <c r="B32" s="184" t="s">
        <v>906</v>
      </c>
      <c r="C32" s="193" t="s">
        <v>907</v>
      </c>
      <c r="D32" s="185" t="s">
        <v>437</v>
      </c>
      <c r="E32" s="186">
        <v>3</v>
      </c>
      <c r="F32" s="187"/>
      <c r="G32" s="188">
        <f t="shared" si="0"/>
        <v>0</v>
      </c>
      <c r="H32" s="187"/>
      <c r="I32" s="188">
        <f t="shared" si="1"/>
        <v>0</v>
      </c>
      <c r="J32" s="187"/>
      <c r="K32" s="188">
        <f t="shared" si="2"/>
        <v>0</v>
      </c>
      <c r="L32" s="188">
        <v>21</v>
      </c>
      <c r="M32" s="188">
        <f t="shared" si="3"/>
        <v>0</v>
      </c>
      <c r="N32" s="186">
        <v>0</v>
      </c>
      <c r="O32" s="186">
        <f t="shared" si="4"/>
        <v>0</v>
      </c>
      <c r="P32" s="186">
        <v>0</v>
      </c>
      <c r="Q32" s="186">
        <f t="shared" si="5"/>
        <v>0</v>
      </c>
      <c r="R32" s="188"/>
      <c r="S32" s="188" t="s">
        <v>298</v>
      </c>
      <c r="T32" s="189" t="s">
        <v>299</v>
      </c>
      <c r="U32" s="161">
        <v>0</v>
      </c>
      <c r="V32" s="161">
        <f t="shared" si="6"/>
        <v>0</v>
      </c>
      <c r="W32" s="161"/>
      <c r="X32" s="161" t="s">
        <v>364</v>
      </c>
      <c r="Y32" s="161" t="s">
        <v>239</v>
      </c>
      <c r="Z32" s="151"/>
      <c r="AA32" s="151"/>
      <c r="AB32" s="151"/>
      <c r="AC32" s="151"/>
      <c r="AD32" s="151"/>
      <c r="AE32" s="151"/>
      <c r="AF32" s="151"/>
      <c r="AG32" s="151" t="s">
        <v>600</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5">
      <c r="A33" s="183">
        <v>22</v>
      </c>
      <c r="B33" s="184" t="s">
        <v>908</v>
      </c>
      <c r="C33" s="193" t="s">
        <v>909</v>
      </c>
      <c r="D33" s="185" t="s">
        <v>437</v>
      </c>
      <c r="E33" s="186">
        <v>3</v>
      </c>
      <c r="F33" s="187"/>
      <c r="G33" s="188">
        <f t="shared" si="0"/>
        <v>0</v>
      </c>
      <c r="H33" s="187"/>
      <c r="I33" s="188">
        <f t="shared" si="1"/>
        <v>0</v>
      </c>
      <c r="J33" s="187"/>
      <c r="K33" s="188">
        <f t="shared" si="2"/>
        <v>0</v>
      </c>
      <c r="L33" s="188">
        <v>21</v>
      </c>
      <c r="M33" s="188">
        <f t="shared" si="3"/>
        <v>0</v>
      </c>
      <c r="N33" s="186">
        <v>0</v>
      </c>
      <c r="O33" s="186">
        <f t="shared" si="4"/>
        <v>0</v>
      </c>
      <c r="P33" s="186">
        <v>0</v>
      </c>
      <c r="Q33" s="186">
        <f t="shared" si="5"/>
        <v>0</v>
      </c>
      <c r="R33" s="188"/>
      <c r="S33" s="188" t="s">
        <v>298</v>
      </c>
      <c r="T33" s="189" t="s">
        <v>299</v>
      </c>
      <c r="U33" s="161">
        <v>0</v>
      </c>
      <c r="V33" s="161">
        <f t="shared" si="6"/>
        <v>0</v>
      </c>
      <c r="W33" s="161"/>
      <c r="X33" s="161" t="s">
        <v>364</v>
      </c>
      <c r="Y33" s="161" t="s">
        <v>239</v>
      </c>
      <c r="Z33" s="151"/>
      <c r="AA33" s="151"/>
      <c r="AB33" s="151"/>
      <c r="AC33" s="151"/>
      <c r="AD33" s="151"/>
      <c r="AE33" s="151"/>
      <c r="AF33" s="151"/>
      <c r="AG33" s="151" t="s">
        <v>600</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83">
        <v>23</v>
      </c>
      <c r="B34" s="184" t="s">
        <v>910</v>
      </c>
      <c r="C34" s="193" t="s">
        <v>911</v>
      </c>
      <c r="D34" s="185" t="s">
        <v>437</v>
      </c>
      <c r="E34" s="186">
        <v>41</v>
      </c>
      <c r="F34" s="187"/>
      <c r="G34" s="188">
        <f t="shared" si="0"/>
        <v>0</v>
      </c>
      <c r="H34" s="187"/>
      <c r="I34" s="188">
        <f t="shared" si="1"/>
        <v>0</v>
      </c>
      <c r="J34" s="187"/>
      <c r="K34" s="188">
        <f t="shared" si="2"/>
        <v>0</v>
      </c>
      <c r="L34" s="188">
        <v>21</v>
      </c>
      <c r="M34" s="188">
        <f t="shared" si="3"/>
        <v>0</v>
      </c>
      <c r="N34" s="186">
        <v>0</v>
      </c>
      <c r="O34" s="186">
        <f t="shared" si="4"/>
        <v>0</v>
      </c>
      <c r="P34" s="186">
        <v>0</v>
      </c>
      <c r="Q34" s="186">
        <f t="shared" si="5"/>
        <v>0</v>
      </c>
      <c r="R34" s="188"/>
      <c r="S34" s="188" t="s">
        <v>298</v>
      </c>
      <c r="T34" s="189" t="s">
        <v>299</v>
      </c>
      <c r="U34" s="161">
        <v>0</v>
      </c>
      <c r="V34" s="161">
        <f t="shared" si="6"/>
        <v>0</v>
      </c>
      <c r="W34" s="161"/>
      <c r="X34" s="161" t="s">
        <v>364</v>
      </c>
      <c r="Y34" s="161" t="s">
        <v>239</v>
      </c>
      <c r="Z34" s="151"/>
      <c r="AA34" s="151"/>
      <c r="AB34" s="151"/>
      <c r="AC34" s="151"/>
      <c r="AD34" s="151"/>
      <c r="AE34" s="151"/>
      <c r="AF34" s="151"/>
      <c r="AG34" s="151" t="s">
        <v>600</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5">
      <c r="A35" s="183">
        <v>24</v>
      </c>
      <c r="B35" s="184" t="s">
        <v>912</v>
      </c>
      <c r="C35" s="193" t="s">
        <v>913</v>
      </c>
      <c r="D35" s="185" t="s">
        <v>437</v>
      </c>
      <c r="E35" s="186">
        <v>83</v>
      </c>
      <c r="F35" s="187"/>
      <c r="G35" s="188">
        <f t="shared" si="0"/>
        <v>0</v>
      </c>
      <c r="H35" s="187"/>
      <c r="I35" s="188">
        <f t="shared" si="1"/>
        <v>0</v>
      </c>
      <c r="J35" s="187"/>
      <c r="K35" s="188">
        <f t="shared" si="2"/>
        <v>0</v>
      </c>
      <c r="L35" s="188">
        <v>21</v>
      </c>
      <c r="M35" s="188">
        <f t="shared" si="3"/>
        <v>0</v>
      </c>
      <c r="N35" s="186">
        <v>0</v>
      </c>
      <c r="O35" s="186">
        <f t="shared" si="4"/>
        <v>0</v>
      </c>
      <c r="P35" s="186">
        <v>0</v>
      </c>
      <c r="Q35" s="186">
        <f t="shared" si="5"/>
        <v>0</v>
      </c>
      <c r="R35" s="188"/>
      <c r="S35" s="188" t="s">
        <v>298</v>
      </c>
      <c r="T35" s="189" t="s">
        <v>299</v>
      </c>
      <c r="U35" s="161">
        <v>0</v>
      </c>
      <c r="V35" s="161">
        <f t="shared" si="6"/>
        <v>0</v>
      </c>
      <c r="W35" s="161"/>
      <c r="X35" s="161" t="s">
        <v>364</v>
      </c>
      <c r="Y35" s="161" t="s">
        <v>239</v>
      </c>
      <c r="Z35" s="151"/>
      <c r="AA35" s="151"/>
      <c r="AB35" s="151"/>
      <c r="AC35" s="151"/>
      <c r="AD35" s="151"/>
      <c r="AE35" s="151"/>
      <c r="AF35" s="151"/>
      <c r="AG35" s="151" t="s">
        <v>600</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5">
      <c r="A36" s="183">
        <v>25</v>
      </c>
      <c r="B36" s="184" t="s">
        <v>914</v>
      </c>
      <c r="C36" s="193" t="s">
        <v>915</v>
      </c>
      <c r="D36" s="185" t="s">
        <v>437</v>
      </c>
      <c r="E36" s="186">
        <v>9</v>
      </c>
      <c r="F36" s="187"/>
      <c r="G36" s="188">
        <f t="shared" si="0"/>
        <v>0</v>
      </c>
      <c r="H36" s="187"/>
      <c r="I36" s="188">
        <f t="shared" si="1"/>
        <v>0</v>
      </c>
      <c r="J36" s="187"/>
      <c r="K36" s="188">
        <f t="shared" si="2"/>
        <v>0</v>
      </c>
      <c r="L36" s="188">
        <v>21</v>
      </c>
      <c r="M36" s="188">
        <f t="shared" si="3"/>
        <v>0</v>
      </c>
      <c r="N36" s="186">
        <v>0</v>
      </c>
      <c r="O36" s="186">
        <f t="shared" si="4"/>
        <v>0</v>
      </c>
      <c r="P36" s="186">
        <v>0</v>
      </c>
      <c r="Q36" s="186">
        <f t="shared" si="5"/>
        <v>0</v>
      </c>
      <c r="R36" s="188"/>
      <c r="S36" s="188" t="s">
        <v>298</v>
      </c>
      <c r="T36" s="189" t="s">
        <v>299</v>
      </c>
      <c r="U36" s="161">
        <v>0</v>
      </c>
      <c r="V36" s="161">
        <f t="shared" si="6"/>
        <v>0</v>
      </c>
      <c r="W36" s="161"/>
      <c r="X36" s="161" t="s">
        <v>364</v>
      </c>
      <c r="Y36" s="161" t="s">
        <v>239</v>
      </c>
      <c r="Z36" s="151"/>
      <c r="AA36" s="151"/>
      <c r="AB36" s="151"/>
      <c r="AC36" s="151"/>
      <c r="AD36" s="151"/>
      <c r="AE36" s="151"/>
      <c r="AF36" s="151"/>
      <c r="AG36" s="151" t="s">
        <v>600</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x14ac:dyDescent="0.25">
      <c r="A37" s="168" t="s">
        <v>231</v>
      </c>
      <c r="B37" s="169" t="s">
        <v>154</v>
      </c>
      <c r="C37" s="190" t="s">
        <v>155</v>
      </c>
      <c r="D37" s="170"/>
      <c r="E37" s="171"/>
      <c r="F37" s="172"/>
      <c r="G37" s="172">
        <f>SUMIF(AG38:AG60,"&lt;&gt;NOR",G38:G60)</f>
        <v>0</v>
      </c>
      <c r="H37" s="172"/>
      <c r="I37" s="172">
        <f>SUM(I38:I60)</f>
        <v>0</v>
      </c>
      <c r="J37" s="172"/>
      <c r="K37" s="172">
        <f>SUM(K38:K60)</f>
        <v>0</v>
      </c>
      <c r="L37" s="172"/>
      <c r="M37" s="172">
        <f>SUM(M38:M60)</f>
        <v>0</v>
      </c>
      <c r="N37" s="171"/>
      <c r="O37" s="171">
        <f>SUM(O38:O60)</f>
        <v>0</v>
      </c>
      <c r="P37" s="171"/>
      <c r="Q37" s="171">
        <f>SUM(Q38:Q60)</f>
        <v>0</v>
      </c>
      <c r="R37" s="172"/>
      <c r="S37" s="172"/>
      <c r="T37" s="173"/>
      <c r="U37" s="167"/>
      <c r="V37" s="167">
        <f>SUM(V38:V60)</f>
        <v>0</v>
      </c>
      <c r="W37" s="167"/>
      <c r="X37" s="167"/>
      <c r="Y37" s="167"/>
      <c r="AG37" t="s">
        <v>232</v>
      </c>
    </row>
    <row r="38" spans="1:60" outlineLevel="1" x14ac:dyDescent="0.25">
      <c r="A38" s="183">
        <v>26</v>
      </c>
      <c r="B38" s="184" t="s">
        <v>916</v>
      </c>
      <c r="C38" s="193" t="s">
        <v>917</v>
      </c>
      <c r="D38" s="185" t="s">
        <v>437</v>
      </c>
      <c r="E38" s="186">
        <v>1</v>
      </c>
      <c r="F38" s="187"/>
      <c r="G38" s="188">
        <f t="shared" ref="G38:G60" si="7">ROUND(E38*F38,2)</f>
        <v>0</v>
      </c>
      <c r="H38" s="187"/>
      <c r="I38" s="188">
        <f t="shared" ref="I38:I60" si="8">ROUND(E38*H38,2)</f>
        <v>0</v>
      </c>
      <c r="J38" s="187"/>
      <c r="K38" s="188">
        <f t="shared" ref="K38:K60" si="9">ROUND(E38*J38,2)</f>
        <v>0</v>
      </c>
      <c r="L38" s="188">
        <v>21</v>
      </c>
      <c r="M38" s="188">
        <f t="shared" ref="M38:M60" si="10">G38*(1+L38/100)</f>
        <v>0</v>
      </c>
      <c r="N38" s="186">
        <v>0</v>
      </c>
      <c r="O38" s="186">
        <f t="shared" ref="O38:O60" si="11">ROUND(E38*N38,2)</f>
        <v>0</v>
      </c>
      <c r="P38" s="186">
        <v>0</v>
      </c>
      <c r="Q38" s="186">
        <f t="shared" ref="Q38:Q60" si="12">ROUND(E38*P38,2)</f>
        <v>0</v>
      </c>
      <c r="R38" s="188"/>
      <c r="S38" s="188" t="s">
        <v>298</v>
      </c>
      <c r="T38" s="189" t="s">
        <v>299</v>
      </c>
      <c r="U38" s="161">
        <v>0</v>
      </c>
      <c r="V38" s="161">
        <f t="shared" ref="V38:V60" si="13">ROUND(E38*U38,2)</f>
        <v>0</v>
      </c>
      <c r="W38" s="161"/>
      <c r="X38" s="161" t="s">
        <v>364</v>
      </c>
      <c r="Y38" s="161" t="s">
        <v>239</v>
      </c>
      <c r="Z38" s="151"/>
      <c r="AA38" s="151"/>
      <c r="AB38" s="151"/>
      <c r="AC38" s="151"/>
      <c r="AD38" s="151"/>
      <c r="AE38" s="151"/>
      <c r="AF38" s="151"/>
      <c r="AG38" s="151" t="s">
        <v>600</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5">
      <c r="A39" s="183">
        <v>27</v>
      </c>
      <c r="B39" s="184" t="s">
        <v>918</v>
      </c>
      <c r="C39" s="193" t="s">
        <v>919</v>
      </c>
      <c r="D39" s="185" t="s">
        <v>437</v>
      </c>
      <c r="E39" s="186">
        <v>1</v>
      </c>
      <c r="F39" s="187"/>
      <c r="G39" s="188">
        <f t="shared" si="7"/>
        <v>0</v>
      </c>
      <c r="H39" s="187"/>
      <c r="I39" s="188">
        <f t="shared" si="8"/>
        <v>0</v>
      </c>
      <c r="J39" s="187"/>
      <c r="K39" s="188">
        <f t="shared" si="9"/>
        <v>0</v>
      </c>
      <c r="L39" s="188">
        <v>21</v>
      </c>
      <c r="M39" s="188">
        <f t="shared" si="10"/>
        <v>0</v>
      </c>
      <c r="N39" s="186">
        <v>0</v>
      </c>
      <c r="O39" s="186">
        <f t="shared" si="11"/>
        <v>0</v>
      </c>
      <c r="P39" s="186">
        <v>0</v>
      </c>
      <c r="Q39" s="186">
        <f t="shared" si="12"/>
        <v>0</v>
      </c>
      <c r="R39" s="188"/>
      <c r="S39" s="188" t="s">
        <v>298</v>
      </c>
      <c r="T39" s="189" t="s">
        <v>299</v>
      </c>
      <c r="U39" s="161">
        <v>0</v>
      </c>
      <c r="V39" s="161">
        <f t="shared" si="13"/>
        <v>0</v>
      </c>
      <c r="W39" s="161"/>
      <c r="X39" s="161" t="s">
        <v>364</v>
      </c>
      <c r="Y39" s="161" t="s">
        <v>239</v>
      </c>
      <c r="Z39" s="151"/>
      <c r="AA39" s="151"/>
      <c r="AB39" s="151"/>
      <c r="AC39" s="151"/>
      <c r="AD39" s="151"/>
      <c r="AE39" s="151"/>
      <c r="AF39" s="151"/>
      <c r="AG39" s="151" t="s">
        <v>600</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5">
      <c r="A40" s="183">
        <v>28</v>
      </c>
      <c r="B40" s="184" t="s">
        <v>920</v>
      </c>
      <c r="C40" s="193" t="s">
        <v>921</v>
      </c>
      <c r="D40" s="185" t="s">
        <v>437</v>
      </c>
      <c r="E40" s="186">
        <v>1</v>
      </c>
      <c r="F40" s="187"/>
      <c r="G40" s="188">
        <f t="shared" si="7"/>
        <v>0</v>
      </c>
      <c r="H40" s="187"/>
      <c r="I40" s="188">
        <f t="shared" si="8"/>
        <v>0</v>
      </c>
      <c r="J40" s="187"/>
      <c r="K40" s="188">
        <f t="shared" si="9"/>
        <v>0</v>
      </c>
      <c r="L40" s="188">
        <v>21</v>
      </c>
      <c r="M40" s="188">
        <f t="shared" si="10"/>
        <v>0</v>
      </c>
      <c r="N40" s="186">
        <v>0</v>
      </c>
      <c r="O40" s="186">
        <f t="shared" si="11"/>
        <v>0</v>
      </c>
      <c r="P40" s="186">
        <v>0</v>
      </c>
      <c r="Q40" s="186">
        <f t="shared" si="12"/>
        <v>0</v>
      </c>
      <c r="R40" s="188"/>
      <c r="S40" s="188" t="s">
        <v>298</v>
      </c>
      <c r="T40" s="189" t="s">
        <v>299</v>
      </c>
      <c r="U40" s="161">
        <v>0</v>
      </c>
      <c r="V40" s="161">
        <f t="shared" si="13"/>
        <v>0</v>
      </c>
      <c r="W40" s="161"/>
      <c r="X40" s="161" t="s">
        <v>364</v>
      </c>
      <c r="Y40" s="161" t="s">
        <v>239</v>
      </c>
      <c r="Z40" s="151"/>
      <c r="AA40" s="151"/>
      <c r="AB40" s="151"/>
      <c r="AC40" s="151"/>
      <c r="AD40" s="151"/>
      <c r="AE40" s="151"/>
      <c r="AF40" s="151"/>
      <c r="AG40" s="151" t="s">
        <v>600</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5">
      <c r="A41" s="183">
        <v>29</v>
      </c>
      <c r="B41" s="184" t="s">
        <v>922</v>
      </c>
      <c r="C41" s="193" t="s">
        <v>923</v>
      </c>
      <c r="D41" s="185" t="s">
        <v>437</v>
      </c>
      <c r="E41" s="186">
        <v>1</v>
      </c>
      <c r="F41" s="187"/>
      <c r="G41" s="188">
        <f t="shared" si="7"/>
        <v>0</v>
      </c>
      <c r="H41" s="187"/>
      <c r="I41" s="188">
        <f t="shared" si="8"/>
        <v>0</v>
      </c>
      <c r="J41" s="187"/>
      <c r="K41" s="188">
        <f t="shared" si="9"/>
        <v>0</v>
      </c>
      <c r="L41" s="188">
        <v>21</v>
      </c>
      <c r="M41" s="188">
        <f t="shared" si="10"/>
        <v>0</v>
      </c>
      <c r="N41" s="186">
        <v>0</v>
      </c>
      <c r="O41" s="186">
        <f t="shared" si="11"/>
        <v>0</v>
      </c>
      <c r="P41" s="186">
        <v>0</v>
      </c>
      <c r="Q41" s="186">
        <f t="shared" si="12"/>
        <v>0</v>
      </c>
      <c r="R41" s="188"/>
      <c r="S41" s="188" t="s">
        <v>298</v>
      </c>
      <c r="T41" s="189" t="s">
        <v>299</v>
      </c>
      <c r="U41" s="161">
        <v>0</v>
      </c>
      <c r="V41" s="161">
        <f t="shared" si="13"/>
        <v>0</v>
      </c>
      <c r="W41" s="161"/>
      <c r="X41" s="161" t="s">
        <v>364</v>
      </c>
      <c r="Y41" s="161" t="s">
        <v>239</v>
      </c>
      <c r="Z41" s="151"/>
      <c r="AA41" s="151"/>
      <c r="AB41" s="151"/>
      <c r="AC41" s="151"/>
      <c r="AD41" s="151"/>
      <c r="AE41" s="151"/>
      <c r="AF41" s="151"/>
      <c r="AG41" s="151" t="s">
        <v>600</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5">
      <c r="A42" s="183">
        <v>30</v>
      </c>
      <c r="B42" s="184" t="s">
        <v>924</v>
      </c>
      <c r="C42" s="193" t="s">
        <v>925</v>
      </c>
      <c r="D42" s="185" t="s">
        <v>437</v>
      </c>
      <c r="E42" s="186">
        <v>1</v>
      </c>
      <c r="F42" s="187"/>
      <c r="G42" s="188">
        <f t="shared" si="7"/>
        <v>0</v>
      </c>
      <c r="H42" s="187"/>
      <c r="I42" s="188">
        <f t="shared" si="8"/>
        <v>0</v>
      </c>
      <c r="J42" s="187"/>
      <c r="K42" s="188">
        <f t="shared" si="9"/>
        <v>0</v>
      </c>
      <c r="L42" s="188">
        <v>21</v>
      </c>
      <c r="M42" s="188">
        <f t="shared" si="10"/>
        <v>0</v>
      </c>
      <c r="N42" s="186">
        <v>0</v>
      </c>
      <c r="O42" s="186">
        <f t="shared" si="11"/>
        <v>0</v>
      </c>
      <c r="P42" s="186">
        <v>0</v>
      </c>
      <c r="Q42" s="186">
        <f t="shared" si="12"/>
        <v>0</v>
      </c>
      <c r="R42" s="188"/>
      <c r="S42" s="188" t="s">
        <v>298</v>
      </c>
      <c r="T42" s="189" t="s">
        <v>299</v>
      </c>
      <c r="U42" s="161">
        <v>0</v>
      </c>
      <c r="V42" s="161">
        <f t="shared" si="13"/>
        <v>0</v>
      </c>
      <c r="W42" s="161"/>
      <c r="X42" s="161" t="s">
        <v>364</v>
      </c>
      <c r="Y42" s="161" t="s">
        <v>239</v>
      </c>
      <c r="Z42" s="151"/>
      <c r="AA42" s="151"/>
      <c r="AB42" s="151"/>
      <c r="AC42" s="151"/>
      <c r="AD42" s="151"/>
      <c r="AE42" s="151"/>
      <c r="AF42" s="151"/>
      <c r="AG42" s="151" t="s">
        <v>600</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5">
      <c r="A43" s="183">
        <v>31</v>
      </c>
      <c r="B43" s="184" t="s">
        <v>926</v>
      </c>
      <c r="C43" s="193" t="s">
        <v>927</v>
      </c>
      <c r="D43" s="185" t="s">
        <v>437</v>
      </c>
      <c r="E43" s="186">
        <v>1</v>
      </c>
      <c r="F43" s="187"/>
      <c r="G43" s="188">
        <f t="shared" si="7"/>
        <v>0</v>
      </c>
      <c r="H43" s="187"/>
      <c r="I43" s="188">
        <f t="shared" si="8"/>
        <v>0</v>
      </c>
      <c r="J43" s="187"/>
      <c r="K43" s="188">
        <f t="shared" si="9"/>
        <v>0</v>
      </c>
      <c r="L43" s="188">
        <v>21</v>
      </c>
      <c r="M43" s="188">
        <f t="shared" si="10"/>
        <v>0</v>
      </c>
      <c r="N43" s="186">
        <v>0</v>
      </c>
      <c r="O43" s="186">
        <f t="shared" si="11"/>
        <v>0</v>
      </c>
      <c r="P43" s="186">
        <v>0</v>
      </c>
      <c r="Q43" s="186">
        <f t="shared" si="12"/>
        <v>0</v>
      </c>
      <c r="R43" s="188"/>
      <c r="S43" s="188" t="s">
        <v>298</v>
      </c>
      <c r="T43" s="189" t="s">
        <v>299</v>
      </c>
      <c r="U43" s="161">
        <v>0</v>
      </c>
      <c r="V43" s="161">
        <f t="shared" si="13"/>
        <v>0</v>
      </c>
      <c r="W43" s="161"/>
      <c r="X43" s="161" t="s">
        <v>364</v>
      </c>
      <c r="Y43" s="161" t="s">
        <v>239</v>
      </c>
      <c r="Z43" s="151"/>
      <c r="AA43" s="151"/>
      <c r="AB43" s="151"/>
      <c r="AC43" s="151"/>
      <c r="AD43" s="151"/>
      <c r="AE43" s="151"/>
      <c r="AF43" s="151"/>
      <c r="AG43" s="151" t="s">
        <v>600</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5">
      <c r="A44" s="183">
        <v>32</v>
      </c>
      <c r="B44" s="184" t="s">
        <v>928</v>
      </c>
      <c r="C44" s="193" t="s">
        <v>929</v>
      </c>
      <c r="D44" s="185" t="s">
        <v>437</v>
      </c>
      <c r="E44" s="186">
        <v>1</v>
      </c>
      <c r="F44" s="187"/>
      <c r="G44" s="188">
        <f t="shared" si="7"/>
        <v>0</v>
      </c>
      <c r="H44" s="187"/>
      <c r="I44" s="188">
        <f t="shared" si="8"/>
        <v>0</v>
      </c>
      <c r="J44" s="187"/>
      <c r="K44" s="188">
        <f t="shared" si="9"/>
        <v>0</v>
      </c>
      <c r="L44" s="188">
        <v>21</v>
      </c>
      <c r="M44" s="188">
        <f t="shared" si="10"/>
        <v>0</v>
      </c>
      <c r="N44" s="186">
        <v>0</v>
      </c>
      <c r="O44" s="186">
        <f t="shared" si="11"/>
        <v>0</v>
      </c>
      <c r="P44" s="186">
        <v>0</v>
      </c>
      <c r="Q44" s="186">
        <f t="shared" si="12"/>
        <v>0</v>
      </c>
      <c r="R44" s="188"/>
      <c r="S44" s="188" t="s">
        <v>298</v>
      </c>
      <c r="T44" s="189" t="s">
        <v>299</v>
      </c>
      <c r="U44" s="161">
        <v>0</v>
      </c>
      <c r="V44" s="161">
        <f t="shared" si="13"/>
        <v>0</v>
      </c>
      <c r="W44" s="161"/>
      <c r="X44" s="161" t="s">
        <v>364</v>
      </c>
      <c r="Y44" s="161" t="s">
        <v>239</v>
      </c>
      <c r="Z44" s="151"/>
      <c r="AA44" s="151"/>
      <c r="AB44" s="151"/>
      <c r="AC44" s="151"/>
      <c r="AD44" s="151"/>
      <c r="AE44" s="151"/>
      <c r="AF44" s="151"/>
      <c r="AG44" s="151" t="s">
        <v>600</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1" x14ac:dyDescent="0.25">
      <c r="A45" s="183">
        <v>33</v>
      </c>
      <c r="B45" s="184" t="s">
        <v>930</v>
      </c>
      <c r="C45" s="193" t="s">
        <v>931</v>
      </c>
      <c r="D45" s="185" t="s">
        <v>437</v>
      </c>
      <c r="E45" s="186">
        <v>1</v>
      </c>
      <c r="F45" s="187"/>
      <c r="G45" s="188">
        <f t="shared" si="7"/>
        <v>0</v>
      </c>
      <c r="H45" s="187"/>
      <c r="I45" s="188">
        <f t="shared" si="8"/>
        <v>0</v>
      </c>
      <c r="J45" s="187"/>
      <c r="K45" s="188">
        <f t="shared" si="9"/>
        <v>0</v>
      </c>
      <c r="L45" s="188">
        <v>21</v>
      </c>
      <c r="M45" s="188">
        <f t="shared" si="10"/>
        <v>0</v>
      </c>
      <c r="N45" s="186">
        <v>0</v>
      </c>
      <c r="O45" s="186">
        <f t="shared" si="11"/>
        <v>0</v>
      </c>
      <c r="P45" s="186">
        <v>0</v>
      </c>
      <c r="Q45" s="186">
        <f t="shared" si="12"/>
        <v>0</v>
      </c>
      <c r="R45" s="188"/>
      <c r="S45" s="188" t="s">
        <v>298</v>
      </c>
      <c r="T45" s="189" t="s">
        <v>299</v>
      </c>
      <c r="U45" s="161">
        <v>0</v>
      </c>
      <c r="V45" s="161">
        <f t="shared" si="13"/>
        <v>0</v>
      </c>
      <c r="W45" s="161"/>
      <c r="X45" s="161" t="s">
        <v>364</v>
      </c>
      <c r="Y45" s="161" t="s">
        <v>239</v>
      </c>
      <c r="Z45" s="151"/>
      <c r="AA45" s="151"/>
      <c r="AB45" s="151"/>
      <c r="AC45" s="151"/>
      <c r="AD45" s="151"/>
      <c r="AE45" s="151"/>
      <c r="AF45" s="151"/>
      <c r="AG45" s="151" t="s">
        <v>600</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5">
      <c r="A46" s="183">
        <v>34</v>
      </c>
      <c r="B46" s="184" t="s">
        <v>932</v>
      </c>
      <c r="C46" s="193" t="s">
        <v>933</v>
      </c>
      <c r="D46" s="185" t="s">
        <v>437</v>
      </c>
      <c r="E46" s="186">
        <v>1</v>
      </c>
      <c r="F46" s="187"/>
      <c r="G46" s="188">
        <f t="shared" si="7"/>
        <v>0</v>
      </c>
      <c r="H46" s="187"/>
      <c r="I46" s="188">
        <f t="shared" si="8"/>
        <v>0</v>
      </c>
      <c r="J46" s="187"/>
      <c r="K46" s="188">
        <f t="shared" si="9"/>
        <v>0</v>
      </c>
      <c r="L46" s="188">
        <v>21</v>
      </c>
      <c r="M46" s="188">
        <f t="shared" si="10"/>
        <v>0</v>
      </c>
      <c r="N46" s="186">
        <v>0</v>
      </c>
      <c r="O46" s="186">
        <f t="shared" si="11"/>
        <v>0</v>
      </c>
      <c r="P46" s="186">
        <v>0</v>
      </c>
      <c r="Q46" s="186">
        <f t="shared" si="12"/>
        <v>0</v>
      </c>
      <c r="R46" s="188"/>
      <c r="S46" s="188" t="s">
        <v>298</v>
      </c>
      <c r="T46" s="189" t="s">
        <v>299</v>
      </c>
      <c r="U46" s="161">
        <v>0</v>
      </c>
      <c r="V46" s="161">
        <f t="shared" si="13"/>
        <v>0</v>
      </c>
      <c r="W46" s="161"/>
      <c r="X46" s="161" t="s">
        <v>364</v>
      </c>
      <c r="Y46" s="161" t="s">
        <v>239</v>
      </c>
      <c r="Z46" s="151"/>
      <c r="AA46" s="151"/>
      <c r="AB46" s="151"/>
      <c r="AC46" s="151"/>
      <c r="AD46" s="151"/>
      <c r="AE46" s="151"/>
      <c r="AF46" s="151"/>
      <c r="AG46" s="151" t="s">
        <v>600</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5">
      <c r="A47" s="183">
        <v>35</v>
      </c>
      <c r="B47" s="184" t="s">
        <v>934</v>
      </c>
      <c r="C47" s="193" t="s">
        <v>935</v>
      </c>
      <c r="D47" s="185" t="s">
        <v>437</v>
      </c>
      <c r="E47" s="186">
        <v>1</v>
      </c>
      <c r="F47" s="187"/>
      <c r="G47" s="188">
        <f t="shared" si="7"/>
        <v>0</v>
      </c>
      <c r="H47" s="187"/>
      <c r="I47" s="188">
        <f t="shared" si="8"/>
        <v>0</v>
      </c>
      <c r="J47" s="187"/>
      <c r="K47" s="188">
        <f t="shared" si="9"/>
        <v>0</v>
      </c>
      <c r="L47" s="188">
        <v>21</v>
      </c>
      <c r="M47" s="188">
        <f t="shared" si="10"/>
        <v>0</v>
      </c>
      <c r="N47" s="186">
        <v>0</v>
      </c>
      <c r="O47" s="186">
        <f t="shared" si="11"/>
        <v>0</v>
      </c>
      <c r="P47" s="186">
        <v>0</v>
      </c>
      <c r="Q47" s="186">
        <f t="shared" si="12"/>
        <v>0</v>
      </c>
      <c r="R47" s="188"/>
      <c r="S47" s="188" t="s">
        <v>298</v>
      </c>
      <c r="T47" s="189" t="s">
        <v>299</v>
      </c>
      <c r="U47" s="161">
        <v>0</v>
      </c>
      <c r="V47" s="161">
        <f t="shared" si="13"/>
        <v>0</v>
      </c>
      <c r="W47" s="161"/>
      <c r="X47" s="161" t="s">
        <v>364</v>
      </c>
      <c r="Y47" s="161" t="s">
        <v>239</v>
      </c>
      <c r="Z47" s="151"/>
      <c r="AA47" s="151"/>
      <c r="AB47" s="151"/>
      <c r="AC47" s="151"/>
      <c r="AD47" s="151"/>
      <c r="AE47" s="151"/>
      <c r="AF47" s="151"/>
      <c r="AG47" s="151" t="s">
        <v>600</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5">
      <c r="A48" s="183">
        <v>36</v>
      </c>
      <c r="B48" s="184" t="s">
        <v>936</v>
      </c>
      <c r="C48" s="193" t="s">
        <v>937</v>
      </c>
      <c r="D48" s="185" t="s">
        <v>437</v>
      </c>
      <c r="E48" s="186">
        <v>1</v>
      </c>
      <c r="F48" s="187"/>
      <c r="G48" s="188">
        <f t="shared" si="7"/>
        <v>0</v>
      </c>
      <c r="H48" s="187"/>
      <c r="I48" s="188">
        <f t="shared" si="8"/>
        <v>0</v>
      </c>
      <c r="J48" s="187"/>
      <c r="K48" s="188">
        <f t="shared" si="9"/>
        <v>0</v>
      </c>
      <c r="L48" s="188">
        <v>21</v>
      </c>
      <c r="M48" s="188">
        <f t="shared" si="10"/>
        <v>0</v>
      </c>
      <c r="N48" s="186">
        <v>0</v>
      </c>
      <c r="O48" s="186">
        <f t="shared" si="11"/>
        <v>0</v>
      </c>
      <c r="P48" s="186">
        <v>0</v>
      </c>
      <c r="Q48" s="186">
        <f t="shared" si="12"/>
        <v>0</v>
      </c>
      <c r="R48" s="188"/>
      <c r="S48" s="188" t="s">
        <v>298</v>
      </c>
      <c r="T48" s="189" t="s">
        <v>299</v>
      </c>
      <c r="U48" s="161">
        <v>0</v>
      </c>
      <c r="V48" s="161">
        <f t="shared" si="13"/>
        <v>0</v>
      </c>
      <c r="W48" s="161"/>
      <c r="X48" s="161" t="s">
        <v>364</v>
      </c>
      <c r="Y48" s="161" t="s">
        <v>239</v>
      </c>
      <c r="Z48" s="151"/>
      <c r="AA48" s="151"/>
      <c r="AB48" s="151"/>
      <c r="AC48" s="151"/>
      <c r="AD48" s="151"/>
      <c r="AE48" s="151"/>
      <c r="AF48" s="151"/>
      <c r="AG48" s="151" t="s">
        <v>600</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5">
      <c r="A49" s="183">
        <v>37</v>
      </c>
      <c r="B49" s="184" t="s">
        <v>938</v>
      </c>
      <c r="C49" s="193" t="s">
        <v>939</v>
      </c>
      <c r="D49" s="185" t="s">
        <v>437</v>
      </c>
      <c r="E49" s="186">
        <v>2</v>
      </c>
      <c r="F49" s="187"/>
      <c r="G49" s="188">
        <f t="shared" si="7"/>
        <v>0</v>
      </c>
      <c r="H49" s="187"/>
      <c r="I49" s="188">
        <f t="shared" si="8"/>
        <v>0</v>
      </c>
      <c r="J49" s="187"/>
      <c r="K49" s="188">
        <f t="shared" si="9"/>
        <v>0</v>
      </c>
      <c r="L49" s="188">
        <v>21</v>
      </c>
      <c r="M49" s="188">
        <f t="shared" si="10"/>
        <v>0</v>
      </c>
      <c r="N49" s="186">
        <v>0</v>
      </c>
      <c r="O49" s="186">
        <f t="shared" si="11"/>
        <v>0</v>
      </c>
      <c r="P49" s="186">
        <v>0</v>
      </c>
      <c r="Q49" s="186">
        <f t="shared" si="12"/>
        <v>0</v>
      </c>
      <c r="R49" s="188"/>
      <c r="S49" s="188" t="s">
        <v>298</v>
      </c>
      <c r="T49" s="189" t="s">
        <v>299</v>
      </c>
      <c r="U49" s="161">
        <v>0</v>
      </c>
      <c r="V49" s="161">
        <f t="shared" si="13"/>
        <v>0</v>
      </c>
      <c r="W49" s="161"/>
      <c r="X49" s="161" t="s">
        <v>364</v>
      </c>
      <c r="Y49" s="161" t="s">
        <v>239</v>
      </c>
      <c r="Z49" s="151"/>
      <c r="AA49" s="151"/>
      <c r="AB49" s="151"/>
      <c r="AC49" s="151"/>
      <c r="AD49" s="151"/>
      <c r="AE49" s="151"/>
      <c r="AF49" s="151"/>
      <c r="AG49" s="151" t="s">
        <v>600</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5">
      <c r="A50" s="183">
        <v>38</v>
      </c>
      <c r="B50" s="184" t="s">
        <v>940</v>
      </c>
      <c r="C50" s="193" t="s">
        <v>941</v>
      </c>
      <c r="D50" s="185" t="s">
        <v>437</v>
      </c>
      <c r="E50" s="186">
        <v>1</v>
      </c>
      <c r="F50" s="187"/>
      <c r="G50" s="188">
        <f t="shared" si="7"/>
        <v>0</v>
      </c>
      <c r="H50" s="187"/>
      <c r="I50" s="188">
        <f t="shared" si="8"/>
        <v>0</v>
      </c>
      <c r="J50" s="187"/>
      <c r="K50" s="188">
        <f t="shared" si="9"/>
        <v>0</v>
      </c>
      <c r="L50" s="188">
        <v>21</v>
      </c>
      <c r="M50" s="188">
        <f t="shared" si="10"/>
        <v>0</v>
      </c>
      <c r="N50" s="186">
        <v>0</v>
      </c>
      <c r="O50" s="186">
        <f t="shared" si="11"/>
        <v>0</v>
      </c>
      <c r="P50" s="186">
        <v>0</v>
      </c>
      <c r="Q50" s="186">
        <f t="shared" si="12"/>
        <v>0</v>
      </c>
      <c r="R50" s="188"/>
      <c r="S50" s="188" t="s">
        <v>298</v>
      </c>
      <c r="T50" s="189" t="s">
        <v>299</v>
      </c>
      <c r="U50" s="161">
        <v>0</v>
      </c>
      <c r="V50" s="161">
        <f t="shared" si="13"/>
        <v>0</v>
      </c>
      <c r="W50" s="161"/>
      <c r="X50" s="161" t="s">
        <v>364</v>
      </c>
      <c r="Y50" s="161" t="s">
        <v>239</v>
      </c>
      <c r="Z50" s="151"/>
      <c r="AA50" s="151"/>
      <c r="AB50" s="151"/>
      <c r="AC50" s="151"/>
      <c r="AD50" s="151"/>
      <c r="AE50" s="151"/>
      <c r="AF50" s="151"/>
      <c r="AG50" s="151" t="s">
        <v>600</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5">
      <c r="A51" s="183">
        <v>39</v>
      </c>
      <c r="B51" s="184" t="s">
        <v>942</v>
      </c>
      <c r="C51" s="193" t="s">
        <v>943</v>
      </c>
      <c r="D51" s="185" t="s">
        <v>437</v>
      </c>
      <c r="E51" s="186">
        <v>1</v>
      </c>
      <c r="F51" s="187"/>
      <c r="G51" s="188">
        <f t="shared" si="7"/>
        <v>0</v>
      </c>
      <c r="H51" s="187"/>
      <c r="I51" s="188">
        <f t="shared" si="8"/>
        <v>0</v>
      </c>
      <c r="J51" s="187"/>
      <c r="K51" s="188">
        <f t="shared" si="9"/>
        <v>0</v>
      </c>
      <c r="L51" s="188">
        <v>21</v>
      </c>
      <c r="M51" s="188">
        <f t="shared" si="10"/>
        <v>0</v>
      </c>
      <c r="N51" s="186">
        <v>0</v>
      </c>
      <c r="O51" s="186">
        <f t="shared" si="11"/>
        <v>0</v>
      </c>
      <c r="P51" s="186">
        <v>0</v>
      </c>
      <c r="Q51" s="186">
        <f t="shared" si="12"/>
        <v>0</v>
      </c>
      <c r="R51" s="188"/>
      <c r="S51" s="188" t="s">
        <v>298</v>
      </c>
      <c r="T51" s="189" t="s">
        <v>299</v>
      </c>
      <c r="U51" s="161">
        <v>0</v>
      </c>
      <c r="V51" s="161">
        <f t="shared" si="13"/>
        <v>0</v>
      </c>
      <c r="W51" s="161"/>
      <c r="X51" s="161" t="s">
        <v>364</v>
      </c>
      <c r="Y51" s="161" t="s">
        <v>239</v>
      </c>
      <c r="Z51" s="151"/>
      <c r="AA51" s="151"/>
      <c r="AB51" s="151"/>
      <c r="AC51" s="151"/>
      <c r="AD51" s="151"/>
      <c r="AE51" s="151"/>
      <c r="AF51" s="151"/>
      <c r="AG51" s="151" t="s">
        <v>600</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5">
      <c r="A52" s="183">
        <v>40</v>
      </c>
      <c r="B52" s="184" t="s">
        <v>944</v>
      </c>
      <c r="C52" s="193" t="s">
        <v>945</v>
      </c>
      <c r="D52" s="185" t="s">
        <v>437</v>
      </c>
      <c r="E52" s="186">
        <v>1</v>
      </c>
      <c r="F52" s="187"/>
      <c r="G52" s="188">
        <f t="shared" si="7"/>
        <v>0</v>
      </c>
      <c r="H52" s="187"/>
      <c r="I52" s="188">
        <f t="shared" si="8"/>
        <v>0</v>
      </c>
      <c r="J52" s="187"/>
      <c r="K52" s="188">
        <f t="shared" si="9"/>
        <v>0</v>
      </c>
      <c r="L52" s="188">
        <v>21</v>
      </c>
      <c r="M52" s="188">
        <f t="shared" si="10"/>
        <v>0</v>
      </c>
      <c r="N52" s="186">
        <v>0</v>
      </c>
      <c r="O52" s="186">
        <f t="shared" si="11"/>
        <v>0</v>
      </c>
      <c r="P52" s="186">
        <v>0</v>
      </c>
      <c r="Q52" s="186">
        <f t="shared" si="12"/>
        <v>0</v>
      </c>
      <c r="R52" s="188"/>
      <c r="S52" s="188" t="s">
        <v>298</v>
      </c>
      <c r="T52" s="189" t="s">
        <v>299</v>
      </c>
      <c r="U52" s="161">
        <v>0</v>
      </c>
      <c r="V52" s="161">
        <f t="shared" si="13"/>
        <v>0</v>
      </c>
      <c r="W52" s="161"/>
      <c r="X52" s="161" t="s">
        <v>364</v>
      </c>
      <c r="Y52" s="161" t="s">
        <v>239</v>
      </c>
      <c r="Z52" s="151"/>
      <c r="AA52" s="151"/>
      <c r="AB52" s="151"/>
      <c r="AC52" s="151"/>
      <c r="AD52" s="151"/>
      <c r="AE52" s="151"/>
      <c r="AF52" s="151"/>
      <c r="AG52" s="151" t="s">
        <v>600</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5">
      <c r="A53" s="183">
        <v>41</v>
      </c>
      <c r="B53" s="184" t="s">
        <v>946</v>
      </c>
      <c r="C53" s="193" t="s">
        <v>947</v>
      </c>
      <c r="D53" s="185" t="s">
        <v>437</v>
      </c>
      <c r="E53" s="186">
        <v>2</v>
      </c>
      <c r="F53" s="187"/>
      <c r="G53" s="188">
        <f t="shared" si="7"/>
        <v>0</v>
      </c>
      <c r="H53" s="187"/>
      <c r="I53" s="188">
        <f t="shared" si="8"/>
        <v>0</v>
      </c>
      <c r="J53" s="187"/>
      <c r="K53" s="188">
        <f t="shared" si="9"/>
        <v>0</v>
      </c>
      <c r="L53" s="188">
        <v>21</v>
      </c>
      <c r="M53" s="188">
        <f t="shared" si="10"/>
        <v>0</v>
      </c>
      <c r="N53" s="186">
        <v>0</v>
      </c>
      <c r="O53" s="186">
        <f t="shared" si="11"/>
        <v>0</v>
      </c>
      <c r="P53" s="186">
        <v>0</v>
      </c>
      <c r="Q53" s="186">
        <f t="shared" si="12"/>
        <v>0</v>
      </c>
      <c r="R53" s="188"/>
      <c r="S53" s="188" t="s">
        <v>298</v>
      </c>
      <c r="T53" s="189" t="s">
        <v>299</v>
      </c>
      <c r="U53" s="161">
        <v>0</v>
      </c>
      <c r="V53" s="161">
        <f t="shared" si="13"/>
        <v>0</v>
      </c>
      <c r="W53" s="161"/>
      <c r="X53" s="161" t="s">
        <v>364</v>
      </c>
      <c r="Y53" s="161" t="s">
        <v>239</v>
      </c>
      <c r="Z53" s="151"/>
      <c r="AA53" s="151"/>
      <c r="AB53" s="151"/>
      <c r="AC53" s="151"/>
      <c r="AD53" s="151"/>
      <c r="AE53" s="151"/>
      <c r="AF53" s="151"/>
      <c r="AG53" s="151" t="s">
        <v>600</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ht="20.399999999999999" outlineLevel="1" x14ac:dyDescent="0.25">
      <c r="A54" s="183">
        <v>42</v>
      </c>
      <c r="B54" s="184" t="s">
        <v>948</v>
      </c>
      <c r="C54" s="193" t="s">
        <v>949</v>
      </c>
      <c r="D54" s="185" t="s">
        <v>437</v>
      </c>
      <c r="E54" s="186">
        <v>1</v>
      </c>
      <c r="F54" s="187"/>
      <c r="G54" s="188">
        <f t="shared" si="7"/>
        <v>0</v>
      </c>
      <c r="H54" s="187"/>
      <c r="I54" s="188">
        <f t="shared" si="8"/>
        <v>0</v>
      </c>
      <c r="J54" s="187"/>
      <c r="K54" s="188">
        <f t="shared" si="9"/>
        <v>0</v>
      </c>
      <c r="L54" s="188">
        <v>21</v>
      </c>
      <c r="M54" s="188">
        <f t="shared" si="10"/>
        <v>0</v>
      </c>
      <c r="N54" s="186">
        <v>0</v>
      </c>
      <c r="O54" s="186">
        <f t="shared" si="11"/>
        <v>0</v>
      </c>
      <c r="P54" s="186">
        <v>0</v>
      </c>
      <c r="Q54" s="186">
        <f t="shared" si="12"/>
        <v>0</v>
      </c>
      <c r="R54" s="188"/>
      <c r="S54" s="188" t="s">
        <v>298</v>
      </c>
      <c r="T54" s="189" t="s">
        <v>299</v>
      </c>
      <c r="U54" s="161">
        <v>0</v>
      </c>
      <c r="V54" s="161">
        <f t="shared" si="13"/>
        <v>0</v>
      </c>
      <c r="W54" s="161"/>
      <c r="X54" s="161" t="s">
        <v>364</v>
      </c>
      <c r="Y54" s="161" t="s">
        <v>239</v>
      </c>
      <c r="Z54" s="151"/>
      <c r="AA54" s="151"/>
      <c r="AB54" s="151"/>
      <c r="AC54" s="151"/>
      <c r="AD54" s="151"/>
      <c r="AE54" s="151"/>
      <c r="AF54" s="151"/>
      <c r="AG54" s="151" t="s">
        <v>600</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ht="20.399999999999999" outlineLevel="1" x14ac:dyDescent="0.25">
      <c r="A55" s="183">
        <v>43</v>
      </c>
      <c r="B55" s="184" t="s">
        <v>950</v>
      </c>
      <c r="C55" s="193" t="s">
        <v>951</v>
      </c>
      <c r="D55" s="185" t="s">
        <v>437</v>
      </c>
      <c r="E55" s="186">
        <v>2</v>
      </c>
      <c r="F55" s="187"/>
      <c r="G55" s="188">
        <f t="shared" si="7"/>
        <v>0</v>
      </c>
      <c r="H55" s="187"/>
      <c r="I55" s="188">
        <f t="shared" si="8"/>
        <v>0</v>
      </c>
      <c r="J55" s="187"/>
      <c r="K55" s="188">
        <f t="shared" si="9"/>
        <v>0</v>
      </c>
      <c r="L55" s="188">
        <v>21</v>
      </c>
      <c r="M55" s="188">
        <f t="shared" si="10"/>
        <v>0</v>
      </c>
      <c r="N55" s="186">
        <v>0</v>
      </c>
      <c r="O55" s="186">
        <f t="shared" si="11"/>
        <v>0</v>
      </c>
      <c r="P55" s="186">
        <v>0</v>
      </c>
      <c r="Q55" s="186">
        <f t="shared" si="12"/>
        <v>0</v>
      </c>
      <c r="R55" s="188"/>
      <c r="S55" s="188" t="s">
        <v>298</v>
      </c>
      <c r="T55" s="189" t="s">
        <v>299</v>
      </c>
      <c r="U55" s="161">
        <v>0</v>
      </c>
      <c r="V55" s="161">
        <f t="shared" si="13"/>
        <v>0</v>
      </c>
      <c r="W55" s="161"/>
      <c r="X55" s="161" t="s">
        <v>364</v>
      </c>
      <c r="Y55" s="161" t="s">
        <v>239</v>
      </c>
      <c r="Z55" s="151"/>
      <c r="AA55" s="151"/>
      <c r="AB55" s="151"/>
      <c r="AC55" s="151"/>
      <c r="AD55" s="151"/>
      <c r="AE55" s="151"/>
      <c r="AF55" s="151"/>
      <c r="AG55" s="151" t="s">
        <v>600</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5">
      <c r="A56" s="183">
        <v>44</v>
      </c>
      <c r="B56" s="184" t="s">
        <v>952</v>
      </c>
      <c r="C56" s="193" t="s">
        <v>953</v>
      </c>
      <c r="D56" s="185" t="s">
        <v>437</v>
      </c>
      <c r="E56" s="186">
        <v>1</v>
      </c>
      <c r="F56" s="187"/>
      <c r="G56" s="188">
        <f t="shared" si="7"/>
        <v>0</v>
      </c>
      <c r="H56" s="187"/>
      <c r="I56" s="188">
        <f t="shared" si="8"/>
        <v>0</v>
      </c>
      <c r="J56" s="187"/>
      <c r="K56" s="188">
        <f t="shared" si="9"/>
        <v>0</v>
      </c>
      <c r="L56" s="188">
        <v>21</v>
      </c>
      <c r="M56" s="188">
        <f t="shared" si="10"/>
        <v>0</v>
      </c>
      <c r="N56" s="186">
        <v>0</v>
      </c>
      <c r="O56" s="186">
        <f t="shared" si="11"/>
        <v>0</v>
      </c>
      <c r="P56" s="186">
        <v>0</v>
      </c>
      <c r="Q56" s="186">
        <f t="shared" si="12"/>
        <v>0</v>
      </c>
      <c r="R56" s="188"/>
      <c r="S56" s="188" t="s">
        <v>298</v>
      </c>
      <c r="T56" s="189" t="s">
        <v>299</v>
      </c>
      <c r="U56" s="161">
        <v>0</v>
      </c>
      <c r="V56" s="161">
        <f t="shared" si="13"/>
        <v>0</v>
      </c>
      <c r="W56" s="161"/>
      <c r="X56" s="161" t="s">
        <v>364</v>
      </c>
      <c r="Y56" s="161" t="s">
        <v>239</v>
      </c>
      <c r="Z56" s="151"/>
      <c r="AA56" s="151"/>
      <c r="AB56" s="151"/>
      <c r="AC56" s="151"/>
      <c r="AD56" s="151"/>
      <c r="AE56" s="151"/>
      <c r="AF56" s="151"/>
      <c r="AG56" s="151" t="s">
        <v>600</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5">
      <c r="A57" s="183">
        <v>45</v>
      </c>
      <c r="B57" s="184" t="s">
        <v>954</v>
      </c>
      <c r="C57" s="193" t="s">
        <v>955</v>
      </c>
      <c r="D57" s="185" t="s">
        <v>437</v>
      </c>
      <c r="E57" s="186">
        <v>25</v>
      </c>
      <c r="F57" s="187"/>
      <c r="G57" s="188">
        <f t="shared" si="7"/>
        <v>0</v>
      </c>
      <c r="H57" s="187"/>
      <c r="I57" s="188">
        <f t="shared" si="8"/>
        <v>0</v>
      </c>
      <c r="J57" s="187"/>
      <c r="K57" s="188">
        <f t="shared" si="9"/>
        <v>0</v>
      </c>
      <c r="L57" s="188">
        <v>21</v>
      </c>
      <c r="M57" s="188">
        <f t="shared" si="10"/>
        <v>0</v>
      </c>
      <c r="N57" s="186">
        <v>0</v>
      </c>
      <c r="O57" s="186">
        <f t="shared" si="11"/>
        <v>0</v>
      </c>
      <c r="P57" s="186">
        <v>0</v>
      </c>
      <c r="Q57" s="186">
        <f t="shared" si="12"/>
        <v>0</v>
      </c>
      <c r="R57" s="188"/>
      <c r="S57" s="188" t="s">
        <v>298</v>
      </c>
      <c r="T57" s="189" t="s">
        <v>299</v>
      </c>
      <c r="U57" s="161">
        <v>0</v>
      </c>
      <c r="V57" s="161">
        <f t="shared" si="13"/>
        <v>0</v>
      </c>
      <c r="W57" s="161"/>
      <c r="X57" s="161" t="s">
        <v>364</v>
      </c>
      <c r="Y57" s="161" t="s">
        <v>239</v>
      </c>
      <c r="Z57" s="151"/>
      <c r="AA57" s="151"/>
      <c r="AB57" s="151"/>
      <c r="AC57" s="151"/>
      <c r="AD57" s="151"/>
      <c r="AE57" s="151"/>
      <c r="AF57" s="151"/>
      <c r="AG57" s="151" t="s">
        <v>600</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5">
      <c r="A58" s="183">
        <v>46</v>
      </c>
      <c r="B58" s="184" t="s">
        <v>956</v>
      </c>
      <c r="C58" s="193" t="s">
        <v>957</v>
      </c>
      <c r="D58" s="185" t="s">
        <v>437</v>
      </c>
      <c r="E58" s="186">
        <v>25</v>
      </c>
      <c r="F58" s="187"/>
      <c r="G58" s="188">
        <f t="shared" si="7"/>
        <v>0</v>
      </c>
      <c r="H58" s="187"/>
      <c r="I58" s="188">
        <f t="shared" si="8"/>
        <v>0</v>
      </c>
      <c r="J58" s="187"/>
      <c r="K58" s="188">
        <f t="shared" si="9"/>
        <v>0</v>
      </c>
      <c r="L58" s="188">
        <v>21</v>
      </c>
      <c r="M58" s="188">
        <f t="shared" si="10"/>
        <v>0</v>
      </c>
      <c r="N58" s="186">
        <v>0</v>
      </c>
      <c r="O58" s="186">
        <f t="shared" si="11"/>
        <v>0</v>
      </c>
      <c r="P58" s="186">
        <v>0</v>
      </c>
      <c r="Q58" s="186">
        <f t="shared" si="12"/>
        <v>0</v>
      </c>
      <c r="R58" s="188"/>
      <c r="S58" s="188" t="s">
        <v>298</v>
      </c>
      <c r="T58" s="189" t="s">
        <v>299</v>
      </c>
      <c r="U58" s="161">
        <v>0</v>
      </c>
      <c r="V58" s="161">
        <f t="shared" si="13"/>
        <v>0</v>
      </c>
      <c r="W58" s="161"/>
      <c r="X58" s="161" t="s">
        <v>238</v>
      </c>
      <c r="Y58" s="161" t="s">
        <v>239</v>
      </c>
      <c r="Z58" s="151"/>
      <c r="AA58" s="151"/>
      <c r="AB58" s="151"/>
      <c r="AC58" s="151"/>
      <c r="AD58" s="151"/>
      <c r="AE58" s="151"/>
      <c r="AF58" s="151"/>
      <c r="AG58" s="151" t="s">
        <v>444</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ht="20.399999999999999" outlineLevel="1" x14ac:dyDescent="0.25">
      <c r="A59" s="183">
        <v>47</v>
      </c>
      <c r="B59" s="184" t="s">
        <v>958</v>
      </c>
      <c r="C59" s="193" t="s">
        <v>959</v>
      </c>
      <c r="D59" s="185" t="s">
        <v>899</v>
      </c>
      <c r="E59" s="186">
        <v>24</v>
      </c>
      <c r="F59" s="187"/>
      <c r="G59" s="188">
        <f t="shared" si="7"/>
        <v>0</v>
      </c>
      <c r="H59" s="187"/>
      <c r="I59" s="188">
        <f t="shared" si="8"/>
        <v>0</v>
      </c>
      <c r="J59" s="187"/>
      <c r="K59" s="188">
        <f t="shared" si="9"/>
        <v>0</v>
      </c>
      <c r="L59" s="188">
        <v>21</v>
      </c>
      <c r="M59" s="188">
        <f t="shared" si="10"/>
        <v>0</v>
      </c>
      <c r="N59" s="186">
        <v>0</v>
      </c>
      <c r="O59" s="186">
        <f t="shared" si="11"/>
        <v>0</v>
      </c>
      <c r="P59" s="186">
        <v>0</v>
      </c>
      <c r="Q59" s="186">
        <f t="shared" si="12"/>
        <v>0</v>
      </c>
      <c r="R59" s="188"/>
      <c r="S59" s="188" t="s">
        <v>298</v>
      </c>
      <c r="T59" s="189" t="s">
        <v>299</v>
      </c>
      <c r="U59" s="161">
        <v>0</v>
      </c>
      <c r="V59" s="161">
        <f t="shared" si="13"/>
        <v>0</v>
      </c>
      <c r="W59" s="161"/>
      <c r="X59" s="161" t="s">
        <v>238</v>
      </c>
      <c r="Y59" s="161" t="s">
        <v>239</v>
      </c>
      <c r="Z59" s="151"/>
      <c r="AA59" s="151"/>
      <c r="AB59" s="151"/>
      <c r="AC59" s="151"/>
      <c r="AD59" s="151"/>
      <c r="AE59" s="151"/>
      <c r="AF59" s="151"/>
      <c r="AG59" s="151" t="s">
        <v>444</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5">
      <c r="A60" s="183">
        <v>48</v>
      </c>
      <c r="B60" s="184" t="s">
        <v>960</v>
      </c>
      <c r="C60" s="193" t="s">
        <v>961</v>
      </c>
      <c r="D60" s="185" t="s">
        <v>899</v>
      </c>
      <c r="E60" s="186">
        <v>24</v>
      </c>
      <c r="F60" s="187"/>
      <c r="G60" s="188">
        <f t="shared" si="7"/>
        <v>0</v>
      </c>
      <c r="H60" s="187"/>
      <c r="I60" s="188">
        <f t="shared" si="8"/>
        <v>0</v>
      </c>
      <c r="J60" s="187"/>
      <c r="K60" s="188">
        <f t="shared" si="9"/>
        <v>0</v>
      </c>
      <c r="L60" s="188">
        <v>21</v>
      </c>
      <c r="M60" s="188">
        <f t="shared" si="10"/>
        <v>0</v>
      </c>
      <c r="N60" s="186">
        <v>0</v>
      </c>
      <c r="O60" s="186">
        <f t="shared" si="11"/>
        <v>0</v>
      </c>
      <c r="P60" s="186">
        <v>0</v>
      </c>
      <c r="Q60" s="186">
        <f t="shared" si="12"/>
        <v>0</v>
      </c>
      <c r="R60" s="188"/>
      <c r="S60" s="188" t="s">
        <v>298</v>
      </c>
      <c r="T60" s="189" t="s">
        <v>299</v>
      </c>
      <c r="U60" s="161">
        <v>0</v>
      </c>
      <c r="V60" s="161">
        <f t="shared" si="13"/>
        <v>0</v>
      </c>
      <c r="W60" s="161"/>
      <c r="X60" s="161" t="s">
        <v>238</v>
      </c>
      <c r="Y60" s="161" t="s">
        <v>239</v>
      </c>
      <c r="Z60" s="151"/>
      <c r="AA60" s="151"/>
      <c r="AB60" s="151"/>
      <c r="AC60" s="151"/>
      <c r="AD60" s="151"/>
      <c r="AE60" s="151"/>
      <c r="AF60" s="151"/>
      <c r="AG60" s="151" t="s">
        <v>444</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x14ac:dyDescent="0.25">
      <c r="A61" s="168" t="s">
        <v>231</v>
      </c>
      <c r="B61" s="169" t="s">
        <v>156</v>
      </c>
      <c r="C61" s="190" t="s">
        <v>157</v>
      </c>
      <c r="D61" s="170"/>
      <c r="E61" s="171"/>
      <c r="F61" s="172"/>
      <c r="G61" s="172">
        <f>SUMIF(AG62:AG70,"&lt;&gt;NOR",G62:G70)</f>
        <v>0</v>
      </c>
      <c r="H61" s="172"/>
      <c r="I61" s="172">
        <f>SUM(I62:I70)</f>
        <v>0</v>
      </c>
      <c r="J61" s="172"/>
      <c r="K61" s="172">
        <f>SUM(K62:K70)</f>
        <v>0</v>
      </c>
      <c r="L61" s="172"/>
      <c r="M61" s="172">
        <f>SUM(M62:M70)</f>
        <v>0</v>
      </c>
      <c r="N61" s="171"/>
      <c r="O61" s="171">
        <f>SUM(O62:O70)</f>
        <v>0</v>
      </c>
      <c r="P61" s="171"/>
      <c r="Q61" s="171">
        <f>SUM(Q62:Q70)</f>
        <v>0</v>
      </c>
      <c r="R61" s="172"/>
      <c r="S61" s="172"/>
      <c r="T61" s="173"/>
      <c r="U61" s="167"/>
      <c r="V61" s="167">
        <f>SUM(V62:V70)</f>
        <v>0</v>
      </c>
      <c r="W61" s="167"/>
      <c r="X61" s="167"/>
      <c r="Y61" s="167"/>
      <c r="AG61" t="s">
        <v>232</v>
      </c>
    </row>
    <row r="62" spans="1:60" outlineLevel="1" x14ac:dyDescent="0.25">
      <c r="A62" s="183">
        <v>49</v>
      </c>
      <c r="B62" s="184" t="s">
        <v>962</v>
      </c>
      <c r="C62" s="193" t="s">
        <v>963</v>
      </c>
      <c r="D62" s="185" t="s">
        <v>437</v>
      </c>
      <c r="E62" s="186">
        <v>7</v>
      </c>
      <c r="F62" s="187"/>
      <c r="G62" s="188">
        <f t="shared" ref="G62:G70" si="14">ROUND(E62*F62,2)</f>
        <v>0</v>
      </c>
      <c r="H62" s="187"/>
      <c r="I62" s="188">
        <f t="shared" ref="I62:I70" si="15">ROUND(E62*H62,2)</f>
        <v>0</v>
      </c>
      <c r="J62" s="187"/>
      <c r="K62" s="188">
        <f t="shared" ref="K62:K70" si="16">ROUND(E62*J62,2)</f>
        <v>0</v>
      </c>
      <c r="L62" s="188">
        <v>21</v>
      </c>
      <c r="M62" s="188">
        <f t="shared" ref="M62:M70" si="17">G62*(1+L62/100)</f>
        <v>0</v>
      </c>
      <c r="N62" s="186">
        <v>0</v>
      </c>
      <c r="O62" s="186">
        <f t="shared" ref="O62:O70" si="18">ROUND(E62*N62,2)</f>
        <v>0</v>
      </c>
      <c r="P62" s="186">
        <v>0</v>
      </c>
      <c r="Q62" s="186">
        <f t="shared" ref="Q62:Q70" si="19">ROUND(E62*P62,2)</f>
        <v>0</v>
      </c>
      <c r="R62" s="188"/>
      <c r="S62" s="188" t="s">
        <v>298</v>
      </c>
      <c r="T62" s="189" t="s">
        <v>299</v>
      </c>
      <c r="U62" s="161">
        <v>0</v>
      </c>
      <c r="V62" s="161">
        <f t="shared" ref="V62:V70" si="20">ROUND(E62*U62,2)</f>
        <v>0</v>
      </c>
      <c r="W62" s="161"/>
      <c r="X62" s="161" t="s">
        <v>364</v>
      </c>
      <c r="Y62" s="161" t="s">
        <v>239</v>
      </c>
      <c r="Z62" s="151"/>
      <c r="AA62" s="151"/>
      <c r="AB62" s="151"/>
      <c r="AC62" s="151"/>
      <c r="AD62" s="151"/>
      <c r="AE62" s="151"/>
      <c r="AF62" s="151"/>
      <c r="AG62" s="151" t="s">
        <v>600</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5">
      <c r="A63" s="183">
        <v>50</v>
      </c>
      <c r="B63" s="184" t="s">
        <v>964</v>
      </c>
      <c r="C63" s="193" t="s">
        <v>965</v>
      </c>
      <c r="D63" s="185" t="s">
        <v>437</v>
      </c>
      <c r="E63" s="186">
        <v>7</v>
      </c>
      <c r="F63" s="187"/>
      <c r="G63" s="188">
        <f t="shared" si="14"/>
        <v>0</v>
      </c>
      <c r="H63" s="187"/>
      <c r="I63" s="188">
        <f t="shared" si="15"/>
        <v>0</v>
      </c>
      <c r="J63" s="187"/>
      <c r="K63" s="188">
        <f t="shared" si="16"/>
        <v>0</v>
      </c>
      <c r="L63" s="188">
        <v>21</v>
      </c>
      <c r="M63" s="188">
        <f t="shared" si="17"/>
        <v>0</v>
      </c>
      <c r="N63" s="186">
        <v>0</v>
      </c>
      <c r="O63" s="186">
        <f t="shared" si="18"/>
        <v>0</v>
      </c>
      <c r="P63" s="186">
        <v>0</v>
      </c>
      <c r="Q63" s="186">
        <f t="shared" si="19"/>
        <v>0</v>
      </c>
      <c r="R63" s="188"/>
      <c r="S63" s="188" t="s">
        <v>298</v>
      </c>
      <c r="T63" s="189" t="s">
        <v>299</v>
      </c>
      <c r="U63" s="161">
        <v>0</v>
      </c>
      <c r="V63" s="161">
        <f t="shared" si="20"/>
        <v>0</v>
      </c>
      <c r="W63" s="161"/>
      <c r="X63" s="161" t="s">
        <v>364</v>
      </c>
      <c r="Y63" s="161" t="s">
        <v>239</v>
      </c>
      <c r="Z63" s="151"/>
      <c r="AA63" s="151"/>
      <c r="AB63" s="151"/>
      <c r="AC63" s="151"/>
      <c r="AD63" s="151"/>
      <c r="AE63" s="151"/>
      <c r="AF63" s="151"/>
      <c r="AG63" s="151" t="s">
        <v>600</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5">
      <c r="A64" s="183">
        <v>51</v>
      </c>
      <c r="B64" s="184" t="s">
        <v>966</v>
      </c>
      <c r="C64" s="193" t="s">
        <v>967</v>
      </c>
      <c r="D64" s="185" t="s">
        <v>437</v>
      </c>
      <c r="E64" s="186">
        <v>7</v>
      </c>
      <c r="F64" s="187"/>
      <c r="G64" s="188">
        <f t="shared" si="14"/>
        <v>0</v>
      </c>
      <c r="H64" s="187"/>
      <c r="I64" s="188">
        <f t="shared" si="15"/>
        <v>0</v>
      </c>
      <c r="J64" s="187"/>
      <c r="K64" s="188">
        <f t="shared" si="16"/>
        <v>0</v>
      </c>
      <c r="L64" s="188">
        <v>21</v>
      </c>
      <c r="M64" s="188">
        <f t="shared" si="17"/>
        <v>0</v>
      </c>
      <c r="N64" s="186">
        <v>0</v>
      </c>
      <c r="O64" s="186">
        <f t="shared" si="18"/>
        <v>0</v>
      </c>
      <c r="P64" s="186">
        <v>0</v>
      </c>
      <c r="Q64" s="186">
        <f t="shared" si="19"/>
        <v>0</v>
      </c>
      <c r="R64" s="188"/>
      <c r="S64" s="188" t="s">
        <v>298</v>
      </c>
      <c r="T64" s="189" t="s">
        <v>299</v>
      </c>
      <c r="U64" s="161">
        <v>0</v>
      </c>
      <c r="V64" s="161">
        <f t="shared" si="20"/>
        <v>0</v>
      </c>
      <c r="W64" s="161"/>
      <c r="X64" s="161" t="s">
        <v>364</v>
      </c>
      <c r="Y64" s="161" t="s">
        <v>239</v>
      </c>
      <c r="Z64" s="151"/>
      <c r="AA64" s="151"/>
      <c r="AB64" s="151"/>
      <c r="AC64" s="151"/>
      <c r="AD64" s="151"/>
      <c r="AE64" s="151"/>
      <c r="AF64" s="151"/>
      <c r="AG64" s="151" t="s">
        <v>600</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5">
      <c r="A65" s="183">
        <v>52</v>
      </c>
      <c r="B65" s="184" t="s">
        <v>968</v>
      </c>
      <c r="C65" s="193" t="s">
        <v>969</v>
      </c>
      <c r="D65" s="185" t="s">
        <v>437</v>
      </c>
      <c r="E65" s="186">
        <v>30</v>
      </c>
      <c r="F65" s="187"/>
      <c r="G65" s="188">
        <f t="shared" si="14"/>
        <v>0</v>
      </c>
      <c r="H65" s="187"/>
      <c r="I65" s="188">
        <f t="shared" si="15"/>
        <v>0</v>
      </c>
      <c r="J65" s="187"/>
      <c r="K65" s="188">
        <f t="shared" si="16"/>
        <v>0</v>
      </c>
      <c r="L65" s="188">
        <v>21</v>
      </c>
      <c r="M65" s="188">
        <f t="shared" si="17"/>
        <v>0</v>
      </c>
      <c r="N65" s="186">
        <v>0</v>
      </c>
      <c r="O65" s="186">
        <f t="shared" si="18"/>
        <v>0</v>
      </c>
      <c r="P65" s="186">
        <v>0</v>
      </c>
      <c r="Q65" s="186">
        <f t="shared" si="19"/>
        <v>0</v>
      </c>
      <c r="R65" s="188"/>
      <c r="S65" s="188" t="s">
        <v>298</v>
      </c>
      <c r="T65" s="189" t="s">
        <v>299</v>
      </c>
      <c r="U65" s="161">
        <v>0</v>
      </c>
      <c r="V65" s="161">
        <f t="shared" si="20"/>
        <v>0</v>
      </c>
      <c r="W65" s="161"/>
      <c r="X65" s="161" t="s">
        <v>364</v>
      </c>
      <c r="Y65" s="161" t="s">
        <v>239</v>
      </c>
      <c r="Z65" s="151"/>
      <c r="AA65" s="151"/>
      <c r="AB65" s="151"/>
      <c r="AC65" s="151"/>
      <c r="AD65" s="151"/>
      <c r="AE65" s="151"/>
      <c r="AF65" s="151"/>
      <c r="AG65" s="151" t="s">
        <v>600</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5">
      <c r="A66" s="183">
        <v>54</v>
      </c>
      <c r="B66" s="184" t="s">
        <v>970</v>
      </c>
      <c r="C66" s="193" t="s">
        <v>971</v>
      </c>
      <c r="D66" s="185" t="s">
        <v>899</v>
      </c>
      <c r="E66" s="186">
        <v>8</v>
      </c>
      <c r="F66" s="187"/>
      <c r="G66" s="188">
        <f t="shared" si="14"/>
        <v>0</v>
      </c>
      <c r="H66" s="187"/>
      <c r="I66" s="188">
        <f t="shared" si="15"/>
        <v>0</v>
      </c>
      <c r="J66" s="187"/>
      <c r="K66" s="188">
        <f t="shared" si="16"/>
        <v>0</v>
      </c>
      <c r="L66" s="188">
        <v>21</v>
      </c>
      <c r="M66" s="188">
        <f t="shared" si="17"/>
        <v>0</v>
      </c>
      <c r="N66" s="186">
        <v>0</v>
      </c>
      <c r="O66" s="186">
        <f t="shared" si="18"/>
        <v>0</v>
      </c>
      <c r="P66" s="186">
        <v>0</v>
      </c>
      <c r="Q66" s="186">
        <f t="shared" si="19"/>
        <v>0</v>
      </c>
      <c r="R66" s="188"/>
      <c r="S66" s="188" t="s">
        <v>298</v>
      </c>
      <c r="T66" s="189" t="s">
        <v>299</v>
      </c>
      <c r="U66" s="161">
        <v>0</v>
      </c>
      <c r="V66" s="161">
        <f t="shared" si="20"/>
        <v>0</v>
      </c>
      <c r="W66" s="161"/>
      <c r="X66" s="161" t="s">
        <v>238</v>
      </c>
      <c r="Y66" s="161" t="s">
        <v>239</v>
      </c>
      <c r="Z66" s="151"/>
      <c r="AA66" s="151"/>
      <c r="AB66" s="151"/>
      <c r="AC66" s="151"/>
      <c r="AD66" s="151"/>
      <c r="AE66" s="151"/>
      <c r="AF66" s="151"/>
      <c r="AG66" s="151" t="s">
        <v>444</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5">
      <c r="A67" s="183">
        <v>55</v>
      </c>
      <c r="B67" s="184" t="s">
        <v>972</v>
      </c>
      <c r="C67" s="193" t="s">
        <v>973</v>
      </c>
      <c r="D67" s="185" t="s">
        <v>899</v>
      </c>
      <c r="E67" s="186">
        <v>8</v>
      </c>
      <c r="F67" s="187"/>
      <c r="G67" s="188">
        <f t="shared" si="14"/>
        <v>0</v>
      </c>
      <c r="H67" s="187"/>
      <c r="I67" s="188">
        <f t="shared" si="15"/>
        <v>0</v>
      </c>
      <c r="J67" s="187"/>
      <c r="K67" s="188">
        <f t="shared" si="16"/>
        <v>0</v>
      </c>
      <c r="L67" s="188">
        <v>21</v>
      </c>
      <c r="M67" s="188">
        <f t="shared" si="17"/>
        <v>0</v>
      </c>
      <c r="N67" s="186">
        <v>0</v>
      </c>
      <c r="O67" s="186">
        <f t="shared" si="18"/>
        <v>0</v>
      </c>
      <c r="P67" s="186">
        <v>0</v>
      </c>
      <c r="Q67" s="186">
        <f t="shared" si="19"/>
        <v>0</v>
      </c>
      <c r="R67" s="188"/>
      <c r="S67" s="188" t="s">
        <v>298</v>
      </c>
      <c r="T67" s="189" t="s">
        <v>299</v>
      </c>
      <c r="U67" s="161">
        <v>0</v>
      </c>
      <c r="V67" s="161">
        <f t="shared" si="20"/>
        <v>0</v>
      </c>
      <c r="W67" s="161"/>
      <c r="X67" s="161" t="s">
        <v>238</v>
      </c>
      <c r="Y67" s="161" t="s">
        <v>239</v>
      </c>
      <c r="Z67" s="151"/>
      <c r="AA67" s="151"/>
      <c r="AB67" s="151"/>
      <c r="AC67" s="151"/>
      <c r="AD67" s="151"/>
      <c r="AE67" s="151"/>
      <c r="AF67" s="151"/>
      <c r="AG67" s="151" t="s">
        <v>444</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5">
      <c r="A68" s="183">
        <v>56</v>
      </c>
      <c r="B68" s="184" t="s">
        <v>974</v>
      </c>
      <c r="C68" s="193" t="s">
        <v>975</v>
      </c>
      <c r="D68" s="185" t="s">
        <v>899</v>
      </c>
      <c r="E68" s="186">
        <v>6</v>
      </c>
      <c r="F68" s="187"/>
      <c r="G68" s="188">
        <f t="shared" si="14"/>
        <v>0</v>
      </c>
      <c r="H68" s="187"/>
      <c r="I68" s="188">
        <f t="shared" si="15"/>
        <v>0</v>
      </c>
      <c r="J68" s="187"/>
      <c r="K68" s="188">
        <f t="shared" si="16"/>
        <v>0</v>
      </c>
      <c r="L68" s="188">
        <v>21</v>
      </c>
      <c r="M68" s="188">
        <f t="shared" si="17"/>
        <v>0</v>
      </c>
      <c r="N68" s="186">
        <v>0</v>
      </c>
      <c r="O68" s="186">
        <f t="shared" si="18"/>
        <v>0</v>
      </c>
      <c r="P68" s="186">
        <v>0</v>
      </c>
      <c r="Q68" s="186">
        <f t="shared" si="19"/>
        <v>0</v>
      </c>
      <c r="R68" s="188"/>
      <c r="S68" s="188" t="s">
        <v>298</v>
      </c>
      <c r="T68" s="189" t="s">
        <v>299</v>
      </c>
      <c r="U68" s="161">
        <v>0</v>
      </c>
      <c r="V68" s="161">
        <f t="shared" si="20"/>
        <v>0</v>
      </c>
      <c r="W68" s="161"/>
      <c r="X68" s="161" t="s">
        <v>238</v>
      </c>
      <c r="Y68" s="161" t="s">
        <v>239</v>
      </c>
      <c r="Z68" s="151"/>
      <c r="AA68" s="151"/>
      <c r="AB68" s="151"/>
      <c r="AC68" s="151"/>
      <c r="AD68" s="151"/>
      <c r="AE68" s="151"/>
      <c r="AF68" s="151"/>
      <c r="AG68" s="151" t="s">
        <v>444</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5">
      <c r="A69" s="183">
        <v>57</v>
      </c>
      <c r="B69" s="184" t="s">
        <v>976</v>
      </c>
      <c r="C69" s="193" t="s">
        <v>977</v>
      </c>
      <c r="D69" s="185" t="s">
        <v>437</v>
      </c>
      <c r="E69" s="186">
        <v>1</v>
      </c>
      <c r="F69" s="187"/>
      <c r="G69" s="188">
        <f t="shared" si="14"/>
        <v>0</v>
      </c>
      <c r="H69" s="187"/>
      <c r="I69" s="188">
        <f t="shared" si="15"/>
        <v>0</v>
      </c>
      <c r="J69" s="187"/>
      <c r="K69" s="188">
        <f t="shared" si="16"/>
        <v>0</v>
      </c>
      <c r="L69" s="188">
        <v>21</v>
      </c>
      <c r="M69" s="188">
        <f t="shared" si="17"/>
        <v>0</v>
      </c>
      <c r="N69" s="186">
        <v>0</v>
      </c>
      <c r="O69" s="186">
        <f t="shared" si="18"/>
        <v>0</v>
      </c>
      <c r="P69" s="186">
        <v>0</v>
      </c>
      <c r="Q69" s="186">
        <f t="shared" si="19"/>
        <v>0</v>
      </c>
      <c r="R69" s="188"/>
      <c r="S69" s="188" t="s">
        <v>298</v>
      </c>
      <c r="T69" s="189" t="s">
        <v>299</v>
      </c>
      <c r="U69" s="161">
        <v>0</v>
      </c>
      <c r="V69" s="161">
        <f t="shared" si="20"/>
        <v>0</v>
      </c>
      <c r="W69" s="161"/>
      <c r="X69" s="161" t="s">
        <v>364</v>
      </c>
      <c r="Y69" s="161" t="s">
        <v>239</v>
      </c>
      <c r="Z69" s="151"/>
      <c r="AA69" s="151"/>
      <c r="AB69" s="151"/>
      <c r="AC69" s="151"/>
      <c r="AD69" s="151"/>
      <c r="AE69" s="151"/>
      <c r="AF69" s="151"/>
      <c r="AG69" s="151" t="s">
        <v>600</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5">
      <c r="A70" s="183">
        <v>58</v>
      </c>
      <c r="B70" s="184" t="s">
        <v>978</v>
      </c>
      <c r="C70" s="193" t="s">
        <v>979</v>
      </c>
      <c r="D70" s="185" t="s">
        <v>437</v>
      </c>
      <c r="E70" s="186">
        <v>1</v>
      </c>
      <c r="F70" s="187"/>
      <c r="G70" s="188">
        <f t="shared" si="14"/>
        <v>0</v>
      </c>
      <c r="H70" s="187"/>
      <c r="I70" s="188">
        <f t="shared" si="15"/>
        <v>0</v>
      </c>
      <c r="J70" s="187"/>
      <c r="K70" s="188">
        <f t="shared" si="16"/>
        <v>0</v>
      </c>
      <c r="L70" s="188">
        <v>21</v>
      </c>
      <c r="M70" s="188">
        <f t="shared" si="17"/>
        <v>0</v>
      </c>
      <c r="N70" s="186">
        <v>0</v>
      </c>
      <c r="O70" s="186">
        <f t="shared" si="18"/>
        <v>0</v>
      </c>
      <c r="P70" s="186">
        <v>0</v>
      </c>
      <c r="Q70" s="186">
        <f t="shared" si="19"/>
        <v>0</v>
      </c>
      <c r="R70" s="188"/>
      <c r="S70" s="188" t="s">
        <v>298</v>
      </c>
      <c r="T70" s="189" t="s">
        <v>299</v>
      </c>
      <c r="U70" s="161">
        <v>0</v>
      </c>
      <c r="V70" s="161">
        <f t="shared" si="20"/>
        <v>0</v>
      </c>
      <c r="W70" s="161"/>
      <c r="X70" s="161" t="s">
        <v>364</v>
      </c>
      <c r="Y70" s="161" t="s">
        <v>239</v>
      </c>
      <c r="Z70" s="151"/>
      <c r="AA70" s="151"/>
      <c r="AB70" s="151"/>
      <c r="AC70" s="151"/>
      <c r="AD70" s="151"/>
      <c r="AE70" s="151"/>
      <c r="AF70" s="151"/>
      <c r="AG70" s="151" t="s">
        <v>600</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x14ac:dyDescent="0.25">
      <c r="A71" s="168" t="s">
        <v>231</v>
      </c>
      <c r="B71" s="169" t="s">
        <v>158</v>
      </c>
      <c r="C71" s="190" t="s">
        <v>159</v>
      </c>
      <c r="D71" s="170"/>
      <c r="E71" s="171"/>
      <c r="F71" s="172"/>
      <c r="G71" s="172">
        <f>SUMIF(AG72:AG79,"&lt;&gt;NOR",G72:G79)</f>
        <v>0</v>
      </c>
      <c r="H71" s="172"/>
      <c r="I71" s="172">
        <f>SUM(I72:I79)</f>
        <v>0</v>
      </c>
      <c r="J71" s="172"/>
      <c r="K71" s="172">
        <f>SUM(K72:K79)</f>
        <v>0</v>
      </c>
      <c r="L71" s="172"/>
      <c r="M71" s="172">
        <f>SUM(M72:M79)</f>
        <v>0</v>
      </c>
      <c r="N71" s="171"/>
      <c r="O71" s="171">
        <f>SUM(O72:O79)</f>
        <v>0</v>
      </c>
      <c r="P71" s="171"/>
      <c r="Q71" s="171">
        <f>SUM(Q72:Q79)</f>
        <v>0</v>
      </c>
      <c r="R71" s="172"/>
      <c r="S71" s="172"/>
      <c r="T71" s="173"/>
      <c r="U71" s="167"/>
      <c r="V71" s="167">
        <f>SUM(V72:V79)</f>
        <v>0</v>
      </c>
      <c r="W71" s="167"/>
      <c r="X71" s="167"/>
      <c r="Y71" s="167"/>
      <c r="AG71" t="s">
        <v>232</v>
      </c>
    </row>
    <row r="72" spans="1:60" outlineLevel="1" x14ac:dyDescent="0.25">
      <c r="A72" s="183">
        <v>59</v>
      </c>
      <c r="B72" s="184" t="s">
        <v>980</v>
      </c>
      <c r="C72" s="193" t="s">
        <v>981</v>
      </c>
      <c r="D72" s="185" t="s">
        <v>437</v>
      </c>
      <c r="E72" s="186">
        <v>1</v>
      </c>
      <c r="F72" s="187"/>
      <c r="G72" s="188">
        <f t="shared" ref="G72:G79" si="21">ROUND(E72*F72,2)</f>
        <v>0</v>
      </c>
      <c r="H72" s="187"/>
      <c r="I72" s="188">
        <f t="shared" ref="I72:I79" si="22">ROUND(E72*H72,2)</f>
        <v>0</v>
      </c>
      <c r="J72" s="187"/>
      <c r="K72" s="188">
        <f t="shared" ref="K72:K79" si="23">ROUND(E72*J72,2)</f>
        <v>0</v>
      </c>
      <c r="L72" s="188">
        <v>21</v>
      </c>
      <c r="M72" s="188">
        <f t="shared" ref="M72:M79" si="24">G72*(1+L72/100)</f>
        <v>0</v>
      </c>
      <c r="N72" s="186">
        <v>0</v>
      </c>
      <c r="O72" s="186">
        <f t="shared" ref="O72:O79" si="25">ROUND(E72*N72,2)</f>
        <v>0</v>
      </c>
      <c r="P72" s="186">
        <v>0</v>
      </c>
      <c r="Q72" s="186">
        <f t="shared" ref="Q72:Q79" si="26">ROUND(E72*P72,2)</f>
        <v>0</v>
      </c>
      <c r="R72" s="188"/>
      <c r="S72" s="188" t="s">
        <v>298</v>
      </c>
      <c r="T72" s="189" t="s">
        <v>299</v>
      </c>
      <c r="U72" s="161">
        <v>0</v>
      </c>
      <c r="V72" s="161">
        <f t="shared" ref="V72:V79" si="27">ROUND(E72*U72,2)</f>
        <v>0</v>
      </c>
      <c r="W72" s="161"/>
      <c r="X72" s="161" t="s">
        <v>364</v>
      </c>
      <c r="Y72" s="161" t="s">
        <v>239</v>
      </c>
      <c r="Z72" s="151"/>
      <c r="AA72" s="151"/>
      <c r="AB72" s="151"/>
      <c r="AC72" s="151"/>
      <c r="AD72" s="151"/>
      <c r="AE72" s="151"/>
      <c r="AF72" s="151"/>
      <c r="AG72" s="151" t="s">
        <v>600</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5">
      <c r="A73" s="183">
        <v>60</v>
      </c>
      <c r="B73" s="184" t="s">
        <v>982</v>
      </c>
      <c r="C73" s="193" t="s">
        <v>983</v>
      </c>
      <c r="D73" s="185" t="s">
        <v>437</v>
      </c>
      <c r="E73" s="186">
        <v>8</v>
      </c>
      <c r="F73" s="187"/>
      <c r="G73" s="188">
        <f t="shared" si="21"/>
        <v>0</v>
      </c>
      <c r="H73" s="187"/>
      <c r="I73" s="188">
        <f t="shared" si="22"/>
        <v>0</v>
      </c>
      <c r="J73" s="187"/>
      <c r="K73" s="188">
        <f t="shared" si="23"/>
        <v>0</v>
      </c>
      <c r="L73" s="188">
        <v>21</v>
      </c>
      <c r="M73" s="188">
        <f t="shared" si="24"/>
        <v>0</v>
      </c>
      <c r="N73" s="186">
        <v>0</v>
      </c>
      <c r="O73" s="186">
        <f t="shared" si="25"/>
        <v>0</v>
      </c>
      <c r="P73" s="186">
        <v>0</v>
      </c>
      <c r="Q73" s="186">
        <f t="shared" si="26"/>
        <v>0</v>
      </c>
      <c r="R73" s="188"/>
      <c r="S73" s="188" t="s">
        <v>298</v>
      </c>
      <c r="T73" s="189" t="s">
        <v>299</v>
      </c>
      <c r="U73" s="161">
        <v>0</v>
      </c>
      <c r="V73" s="161">
        <f t="shared" si="27"/>
        <v>0</v>
      </c>
      <c r="W73" s="161"/>
      <c r="X73" s="161" t="s">
        <v>364</v>
      </c>
      <c r="Y73" s="161" t="s">
        <v>239</v>
      </c>
      <c r="Z73" s="151"/>
      <c r="AA73" s="151"/>
      <c r="AB73" s="151"/>
      <c r="AC73" s="151"/>
      <c r="AD73" s="151"/>
      <c r="AE73" s="151"/>
      <c r="AF73" s="151"/>
      <c r="AG73" s="151" t="s">
        <v>600</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5">
      <c r="A74" s="183">
        <v>61</v>
      </c>
      <c r="B74" s="184" t="s">
        <v>984</v>
      </c>
      <c r="C74" s="193" t="s">
        <v>985</v>
      </c>
      <c r="D74" s="185" t="s">
        <v>437</v>
      </c>
      <c r="E74" s="186">
        <v>8</v>
      </c>
      <c r="F74" s="187"/>
      <c r="G74" s="188">
        <f t="shared" si="21"/>
        <v>0</v>
      </c>
      <c r="H74" s="187"/>
      <c r="I74" s="188">
        <f t="shared" si="22"/>
        <v>0</v>
      </c>
      <c r="J74" s="187"/>
      <c r="K74" s="188">
        <f t="shared" si="23"/>
        <v>0</v>
      </c>
      <c r="L74" s="188">
        <v>21</v>
      </c>
      <c r="M74" s="188">
        <f t="shared" si="24"/>
        <v>0</v>
      </c>
      <c r="N74" s="186">
        <v>0</v>
      </c>
      <c r="O74" s="186">
        <f t="shared" si="25"/>
        <v>0</v>
      </c>
      <c r="P74" s="186">
        <v>0</v>
      </c>
      <c r="Q74" s="186">
        <f t="shared" si="26"/>
        <v>0</v>
      </c>
      <c r="R74" s="188"/>
      <c r="S74" s="188" t="s">
        <v>298</v>
      </c>
      <c r="T74" s="189" t="s">
        <v>299</v>
      </c>
      <c r="U74" s="161">
        <v>0</v>
      </c>
      <c r="V74" s="161">
        <f t="shared" si="27"/>
        <v>0</v>
      </c>
      <c r="W74" s="161"/>
      <c r="X74" s="161" t="s">
        <v>364</v>
      </c>
      <c r="Y74" s="161" t="s">
        <v>239</v>
      </c>
      <c r="Z74" s="151"/>
      <c r="AA74" s="151"/>
      <c r="AB74" s="151"/>
      <c r="AC74" s="151"/>
      <c r="AD74" s="151"/>
      <c r="AE74" s="151"/>
      <c r="AF74" s="151"/>
      <c r="AG74" s="151" t="s">
        <v>600</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1" x14ac:dyDescent="0.25">
      <c r="A75" s="183">
        <v>62</v>
      </c>
      <c r="B75" s="184" t="s">
        <v>986</v>
      </c>
      <c r="C75" s="193" t="s">
        <v>987</v>
      </c>
      <c r="D75" s="185" t="s">
        <v>899</v>
      </c>
      <c r="E75" s="186">
        <v>12</v>
      </c>
      <c r="F75" s="187"/>
      <c r="G75" s="188">
        <f t="shared" si="21"/>
        <v>0</v>
      </c>
      <c r="H75" s="187"/>
      <c r="I75" s="188">
        <f t="shared" si="22"/>
        <v>0</v>
      </c>
      <c r="J75" s="187"/>
      <c r="K75" s="188">
        <f t="shared" si="23"/>
        <v>0</v>
      </c>
      <c r="L75" s="188">
        <v>21</v>
      </c>
      <c r="M75" s="188">
        <f t="shared" si="24"/>
        <v>0</v>
      </c>
      <c r="N75" s="186">
        <v>0</v>
      </c>
      <c r="O75" s="186">
        <f t="shared" si="25"/>
        <v>0</v>
      </c>
      <c r="P75" s="186">
        <v>0</v>
      </c>
      <c r="Q75" s="186">
        <f t="shared" si="26"/>
        <v>0</v>
      </c>
      <c r="R75" s="188"/>
      <c r="S75" s="188" t="s">
        <v>298</v>
      </c>
      <c r="T75" s="189" t="s">
        <v>299</v>
      </c>
      <c r="U75" s="161">
        <v>0</v>
      </c>
      <c r="V75" s="161">
        <f t="shared" si="27"/>
        <v>0</v>
      </c>
      <c r="W75" s="161"/>
      <c r="X75" s="161" t="s">
        <v>238</v>
      </c>
      <c r="Y75" s="161" t="s">
        <v>239</v>
      </c>
      <c r="Z75" s="151"/>
      <c r="AA75" s="151"/>
      <c r="AB75" s="151"/>
      <c r="AC75" s="151"/>
      <c r="AD75" s="151"/>
      <c r="AE75" s="151"/>
      <c r="AF75" s="151"/>
      <c r="AG75" s="151" t="s">
        <v>444</v>
      </c>
      <c r="AH75" s="151"/>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1" x14ac:dyDescent="0.25">
      <c r="A76" s="183">
        <v>63</v>
      </c>
      <c r="B76" s="184" t="s">
        <v>988</v>
      </c>
      <c r="C76" s="193" t="s">
        <v>973</v>
      </c>
      <c r="D76" s="185" t="s">
        <v>899</v>
      </c>
      <c r="E76" s="186">
        <v>8</v>
      </c>
      <c r="F76" s="187"/>
      <c r="G76" s="188">
        <f t="shared" si="21"/>
        <v>0</v>
      </c>
      <c r="H76" s="187"/>
      <c r="I76" s="188">
        <f t="shared" si="22"/>
        <v>0</v>
      </c>
      <c r="J76" s="187"/>
      <c r="K76" s="188">
        <f t="shared" si="23"/>
        <v>0</v>
      </c>
      <c r="L76" s="188">
        <v>21</v>
      </c>
      <c r="M76" s="188">
        <f t="shared" si="24"/>
        <v>0</v>
      </c>
      <c r="N76" s="186">
        <v>0</v>
      </c>
      <c r="O76" s="186">
        <f t="shared" si="25"/>
        <v>0</v>
      </c>
      <c r="P76" s="186">
        <v>0</v>
      </c>
      <c r="Q76" s="186">
        <f t="shared" si="26"/>
        <v>0</v>
      </c>
      <c r="R76" s="188"/>
      <c r="S76" s="188" t="s">
        <v>298</v>
      </c>
      <c r="T76" s="189" t="s">
        <v>299</v>
      </c>
      <c r="U76" s="161">
        <v>0</v>
      </c>
      <c r="V76" s="161">
        <f t="shared" si="27"/>
        <v>0</v>
      </c>
      <c r="W76" s="161"/>
      <c r="X76" s="161" t="s">
        <v>238</v>
      </c>
      <c r="Y76" s="161" t="s">
        <v>239</v>
      </c>
      <c r="Z76" s="151"/>
      <c r="AA76" s="151"/>
      <c r="AB76" s="151"/>
      <c r="AC76" s="151"/>
      <c r="AD76" s="151"/>
      <c r="AE76" s="151"/>
      <c r="AF76" s="151"/>
      <c r="AG76" s="151" t="s">
        <v>444</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5">
      <c r="A77" s="183">
        <v>64</v>
      </c>
      <c r="B77" s="184" t="s">
        <v>989</v>
      </c>
      <c r="C77" s="193" t="s">
        <v>975</v>
      </c>
      <c r="D77" s="185" t="s">
        <v>899</v>
      </c>
      <c r="E77" s="186">
        <v>6</v>
      </c>
      <c r="F77" s="187"/>
      <c r="G77" s="188">
        <f t="shared" si="21"/>
        <v>0</v>
      </c>
      <c r="H77" s="187"/>
      <c r="I77" s="188">
        <f t="shared" si="22"/>
        <v>0</v>
      </c>
      <c r="J77" s="187"/>
      <c r="K77" s="188">
        <f t="shared" si="23"/>
        <v>0</v>
      </c>
      <c r="L77" s="188">
        <v>21</v>
      </c>
      <c r="M77" s="188">
        <f t="shared" si="24"/>
        <v>0</v>
      </c>
      <c r="N77" s="186">
        <v>0</v>
      </c>
      <c r="O77" s="186">
        <f t="shared" si="25"/>
        <v>0</v>
      </c>
      <c r="P77" s="186">
        <v>0</v>
      </c>
      <c r="Q77" s="186">
        <f t="shared" si="26"/>
        <v>0</v>
      </c>
      <c r="R77" s="188"/>
      <c r="S77" s="188" t="s">
        <v>298</v>
      </c>
      <c r="T77" s="189" t="s">
        <v>299</v>
      </c>
      <c r="U77" s="161">
        <v>0</v>
      </c>
      <c r="V77" s="161">
        <f t="shared" si="27"/>
        <v>0</v>
      </c>
      <c r="W77" s="161"/>
      <c r="X77" s="161" t="s">
        <v>238</v>
      </c>
      <c r="Y77" s="161" t="s">
        <v>239</v>
      </c>
      <c r="Z77" s="151"/>
      <c r="AA77" s="151"/>
      <c r="AB77" s="151"/>
      <c r="AC77" s="151"/>
      <c r="AD77" s="151"/>
      <c r="AE77" s="151"/>
      <c r="AF77" s="151"/>
      <c r="AG77" s="151" t="s">
        <v>444</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5">
      <c r="A78" s="183">
        <v>65</v>
      </c>
      <c r="B78" s="184" t="s">
        <v>990</v>
      </c>
      <c r="C78" s="193" t="s">
        <v>991</v>
      </c>
      <c r="D78" s="185" t="s">
        <v>437</v>
      </c>
      <c r="E78" s="186">
        <v>1</v>
      </c>
      <c r="F78" s="187"/>
      <c r="G78" s="188">
        <f t="shared" si="21"/>
        <v>0</v>
      </c>
      <c r="H78" s="187"/>
      <c r="I78" s="188">
        <f t="shared" si="22"/>
        <v>0</v>
      </c>
      <c r="J78" s="187"/>
      <c r="K78" s="188">
        <f t="shared" si="23"/>
        <v>0</v>
      </c>
      <c r="L78" s="188">
        <v>21</v>
      </c>
      <c r="M78" s="188">
        <f t="shared" si="24"/>
        <v>0</v>
      </c>
      <c r="N78" s="186">
        <v>0</v>
      </c>
      <c r="O78" s="186">
        <f t="shared" si="25"/>
        <v>0</v>
      </c>
      <c r="P78" s="186">
        <v>0</v>
      </c>
      <c r="Q78" s="186">
        <f t="shared" si="26"/>
        <v>0</v>
      </c>
      <c r="R78" s="188"/>
      <c r="S78" s="188" t="s">
        <v>298</v>
      </c>
      <c r="T78" s="189" t="s">
        <v>299</v>
      </c>
      <c r="U78" s="161">
        <v>0</v>
      </c>
      <c r="V78" s="161">
        <f t="shared" si="27"/>
        <v>0</v>
      </c>
      <c r="W78" s="161"/>
      <c r="X78" s="161" t="s">
        <v>364</v>
      </c>
      <c r="Y78" s="161" t="s">
        <v>239</v>
      </c>
      <c r="Z78" s="151"/>
      <c r="AA78" s="151"/>
      <c r="AB78" s="151"/>
      <c r="AC78" s="151"/>
      <c r="AD78" s="151"/>
      <c r="AE78" s="151"/>
      <c r="AF78" s="151"/>
      <c r="AG78" s="151" t="s">
        <v>600</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5">
      <c r="A79" s="183">
        <v>66</v>
      </c>
      <c r="B79" s="184" t="s">
        <v>992</v>
      </c>
      <c r="C79" s="193" t="s">
        <v>993</v>
      </c>
      <c r="D79" s="185" t="s">
        <v>437</v>
      </c>
      <c r="E79" s="186">
        <v>1</v>
      </c>
      <c r="F79" s="187"/>
      <c r="G79" s="188">
        <f t="shared" si="21"/>
        <v>0</v>
      </c>
      <c r="H79" s="187"/>
      <c r="I79" s="188">
        <f t="shared" si="22"/>
        <v>0</v>
      </c>
      <c r="J79" s="187"/>
      <c r="K79" s="188">
        <f t="shared" si="23"/>
        <v>0</v>
      </c>
      <c r="L79" s="188">
        <v>21</v>
      </c>
      <c r="M79" s="188">
        <f t="shared" si="24"/>
        <v>0</v>
      </c>
      <c r="N79" s="186">
        <v>0</v>
      </c>
      <c r="O79" s="186">
        <f t="shared" si="25"/>
        <v>0</v>
      </c>
      <c r="P79" s="186">
        <v>0</v>
      </c>
      <c r="Q79" s="186">
        <f t="shared" si="26"/>
        <v>0</v>
      </c>
      <c r="R79" s="188"/>
      <c r="S79" s="188" t="s">
        <v>298</v>
      </c>
      <c r="T79" s="189" t="s">
        <v>299</v>
      </c>
      <c r="U79" s="161">
        <v>0</v>
      </c>
      <c r="V79" s="161">
        <f t="shared" si="27"/>
        <v>0</v>
      </c>
      <c r="W79" s="161"/>
      <c r="X79" s="161" t="s">
        <v>364</v>
      </c>
      <c r="Y79" s="161" t="s">
        <v>239</v>
      </c>
      <c r="Z79" s="151"/>
      <c r="AA79" s="151"/>
      <c r="AB79" s="151"/>
      <c r="AC79" s="151"/>
      <c r="AD79" s="151"/>
      <c r="AE79" s="151"/>
      <c r="AF79" s="151"/>
      <c r="AG79" s="151" t="s">
        <v>600</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x14ac:dyDescent="0.25">
      <c r="A80" s="168" t="s">
        <v>231</v>
      </c>
      <c r="B80" s="169" t="s">
        <v>160</v>
      </c>
      <c r="C80" s="190" t="s">
        <v>161</v>
      </c>
      <c r="D80" s="170"/>
      <c r="E80" s="171"/>
      <c r="F80" s="172"/>
      <c r="G80" s="172">
        <f>SUMIF(AG81:AG86,"&lt;&gt;NOR",G81:G86)</f>
        <v>0</v>
      </c>
      <c r="H80" s="172"/>
      <c r="I80" s="172">
        <f>SUM(I81:I86)</f>
        <v>0</v>
      </c>
      <c r="J80" s="172"/>
      <c r="K80" s="172">
        <f>SUM(K81:K86)</f>
        <v>0</v>
      </c>
      <c r="L80" s="172"/>
      <c r="M80" s="172">
        <f>SUM(M81:M86)</f>
        <v>0</v>
      </c>
      <c r="N80" s="171"/>
      <c r="O80" s="171">
        <f>SUM(O81:O86)</f>
        <v>0</v>
      </c>
      <c r="P80" s="171"/>
      <c r="Q80" s="171">
        <f>SUM(Q81:Q86)</f>
        <v>0</v>
      </c>
      <c r="R80" s="172"/>
      <c r="S80" s="172"/>
      <c r="T80" s="173"/>
      <c r="U80" s="167"/>
      <c r="V80" s="167">
        <f>SUM(V81:V86)</f>
        <v>0</v>
      </c>
      <c r="W80" s="167"/>
      <c r="X80" s="167"/>
      <c r="Y80" s="167"/>
      <c r="AG80" t="s">
        <v>232</v>
      </c>
    </row>
    <row r="81" spans="1:60" outlineLevel="1" x14ac:dyDescent="0.25">
      <c r="A81" s="183">
        <v>67</v>
      </c>
      <c r="B81" s="184" t="s">
        <v>994</v>
      </c>
      <c r="C81" s="193" t="s">
        <v>995</v>
      </c>
      <c r="D81" s="185" t="s">
        <v>437</v>
      </c>
      <c r="E81" s="186">
        <v>1</v>
      </c>
      <c r="F81" s="187"/>
      <c r="G81" s="188">
        <f t="shared" ref="G81:G86" si="28">ROUND(E81*F81,2)</f>
        <v>0</v>
      </c>
      <c r="H81" s="187"/>
      <c r="I81" s="188">
        <f t="shared" ref="I81:I86" si="29">ROUND(E81*H81,2)</f>
        <v>0</v>
      </c>
      <c r="J81" s="187"/>
      <c r="K81" s="188">
        <f t="shared" ref="K81:K86" si="30">ROUND(E81*J81,2)</f>
        <v>0</v>
      </c>
      <c r="L81" s="188">
        <v>21</v>
      </c>
      <c r="M81" s="188">
        <f t="shared" ref="M81:M86" si="31">G81*(1+L81/100)</f>
        <v>0</v>
      </c>
      <c r="N81" s="186">
        <v>0</v>
      </c>
      <c r="O81" s="186">
        <f t="shared" ref="O81:O86" si="32">ROUND(E81*N81,2)</f>
        <v>0</v>
      </c>
      <c r="P81" s="186">
        <v>0</v>
      </c>
      <c r="Q81" s="186">
        <f t="shared" ref="Q81:Q86" si="33">ROUND(E81*P81,2)</f>
        <v>0</v>
      </c>
      <c r="R81" s="188"/>
      <c r="S81" s="188" t="s">
        <v>298</v>
      </c>
      <c r="T81" s="189" t="s">
        <v>299</v>
      </c>
      <c r="U81" s="161">
        <v>0</v>
      </c>
      <c r="V81" s="161">
        <f t="shared" ref="V81:V86" si="34">ROUND(E81*U81,2)</f>
        <v>0</v>
      </c>
      <c r="W81" s="161"/>
      <c r="X81" s="161" t="s">
        <v>364</v>
      </c>
      <c r="Y81" s="161" t="s">
        <v>239</v>
      </c>
      <c r="Z81" s="151"/>
      <c r="AA81" s="151"/>
      <c r="AB81" s="151"/>
      <c r="AC81" s="151"/>
      <c r="AD81" s="151"/>
      <c r="AE81" s="151"/>
      <c r="AF81" s="151"/>
      <c r="AG81" s="151" t="s">
        <v>600</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5">
      <c r="A82" s="183">
        <v>68</v>
      </c>
      <c r="B82" s="184" t="s">
        <v>996</v>
      </c>
      <c r="C82" s="193" t="s">
        <v>997</v>
      </c>
      <c r="D82" s="185" t="s">
        <v>437</v>
      </c>
      <c r="E82" s="186">
        <v>1</v>
      </c>
      <c r="F82" s="187"/>
      <c r="G82" s="188">
        <f t="shared" si="28"/>
        <v>0</v>
      </c>
      <c r="H82" s="187"/>
      <c r="I82" s="188">
        <f t="shared" si="29"/>
        <v>0</v>
      </c>
      <c r="J82" s="187"/>
      <c r="K82" s="188">
        <f t="shared" si="30"/>
        <v>0</v>
      </c>
      <c r="L82" s="188">
        <v>21</v>
      </c>
      <c r="M82" s="188">
        <f t="shared" si="31"/>
        <v>0</v>
      </c>
      <c r="N82" s="186">
        <v>0</v>
      </c>
      <c r="O82" s="186">
        <f t="shared" si="32"/>
        <v>0</v>
      </c>
      <c r="P82" s="186">
        <v>0</v>
      </c>
      <c r="Q82" s="186">
        <f t="shared" si="33"/>
        <v>0</v>
      </c>
      <c r="R82" s="188"/>
      <c r="S82" s="188" t="s">
        <v>298</v>
      </c>
      <c r="T82" s="189" t="s">
        <v>299</v>
      </c>
      <c r="U82" s="161">
        <v>0</v>
      </c>
      <c r="V82" s="161">
        <f t="shared" si="34"/>
        <v>0</v>
      </c>
      <c r="W82" s="161"/>
      <c r="X82" s="161" t="s">
        <v>364</v>
      </c>
      <c r="Y82" s="161" t="s">
        <v>239</v>
      </c>
      <c r="Z82" s="151"/>
      <c r="AA82" s="151"/>
      <c r="AB82" s="151"/>
      <c r="AC82" s="151"/>
      <c r="AD82" s="151"/>
      <c r="AE82" s="151"/>
      <c r="AF82" s="151"/>
      <c r="AG82" s="151" t="s">
        <v>600</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5">
      <c r="A83" s="183">
        <v>69</v>
      </c>
      <c r="B83" s="184" t="s">
        <v>998</v>
      </c>
      <c r="C83" s="193" t="s">
        <v>999</v>
      </c>
      <c r="D83" s="185" t="s">
        <v>437</v>
      </c>
      <c r="E83" s="186">
        <v>1</v>
      </c>
      <c r="F83" s="187"/>
      <c r="G83" s="188">
        <f t="shared" si="28"/>
        <v>0</v>
      </c>
      <c r="H83" s="187"/>
      <c r="I83" s="188">
        <f t="shared" si="29"/>
        <v>0</v>
      </c>
      <c r="J83" s="187"/>
      <c r="K83" s="188">
        <f t="shared" si="30"/>
        <v>0</v>
      </c>
      <c r="L83" s="188">
        <v>21</v>
      </c>
      <c r="M83" s="188">
        <f t="shared" si="31"/>
        <v>0</v>
      </c>
      <c r="N83" s="186">
        <v>0</v>
      </c>
      <c r="O83" s="186">
        <f t="shared" si="32"/>
        <v>0</v>
      </c>
      <c r="P83" s="186">
        <v>0</v>
      </c>
      <c r="Q83" s="186">
        <f t="shared" si="33"/>
        <v>0</v>
      </c>
      <c r="R83" s="188"/>
      <c r="S83" s="188" t="s">
        <v>298</v>
      </c>
      <c r="T83" s="189" t="s">
        <v>299</v>
      </c>
      <c r="U83" s="161">
        <v>0</v>
      </c>
      <c r="V83" s="161">
        <f t="shared" si="34"/>
        <v>0</v>
      </c>
      <c r="W83" s="161"/>
      <c r="X83" s="161" t="s">
        <v>364</v>
      </c>
      <c r="Y83" s="161" t="s">
        <v>239</v>
      </c>
      <c r="Z83" s="151"/>
      <c r="AA83" s="151"/>
      <c r="AB83" s="151"/>
      <c r="AC83" s="151"/>
      <c r="AD83" s="151"/>
      <c r="AE83" s="151"/>
      <c r="AF83" s="151"/>
      <c r="AG83" s="151" t="s">
        <v>600</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5">
      <c r="A84" s="183">
        <v>70</v>
      </c>
      <c r="B84" s="184" t="s">
        <v>1000</v>
      </c>
      <c r="C84" s="193" t="s">
        <v>1001</v>
      </c>
      <c r="D84" s="185" t="s">
        <v>437</v>
      </c>
      <c r="E84" s="186">
        <v>1</v>
      </c>
      <c r="F84" s="187"/>
      <c r="G84" s="188">
        <f t="shared" si="28"/>
        <v>0</v>
      </c>
      <c r="H84" s="187"/>
      <c r="I84" s="188">
        <f t="shared" si="29"/>
        <v>0</v>
      </c>
      <c r="J84" s="187"/>
      <c r="K84" s="188">
        <f t="shared" si="30"/>
        <v>0</v>
      </c>
      <c r="L84" s="188">
        <v>21</v>
      </c>
      <c r="M84" s="188">
        <f t="shared" si="31"/>
        <v>0</v>
      </c>
      <c r="N84" s="186">
        <v>0</v>
      </c>
      <c r="O84" s="186">
        <f t="shared" si="32"/>
        <v>0</v>
      </c>
      <c r="P84" s="186">
        <v>0</v>
      </c>
      <c r="Q84" s="186">
        <f t="shared" si="33"/>
        <v>0</v>
      </c>
      <c r="R84" s="188"/>
      <c r="S84" s="188" t="s">
        <v>298</v>
      </c>
      <c r="T84" s="189" t="s">
        <v>299</v>
      </c>
      <c r="U84" s="161">
        <v>0</v>
      </c>
      <c r="V84" s="161">
        <f t="shared" si="34"/>
        <v>0</v>
      </c>
      <c r="W84" s="161"/>
      <c r="X84" s="161" t="s">
        <v>364</v>
      </c>
      <c r="Y84" s="161" t="s">
        <v>239</v>
      </c>
      <c r="Z84" s="151"/>
      <c r="AA84" s="151"/>
      <c r="AB84" s="151"/>
      <c r="AC84" s="151"/>
      <c r="AD84" s="151"/>
      <c r="AE84" s="151"/>
      <c r="AF84" s="151"/>
      <c r="AG84" s="151" t="s">
        <v>600</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5">
      <c r="A85" s="183">
        <v>71</v>
      </c>
      <c r="B85" s="184" t="s">
        <v>1002</v>
      </c>
      <c r="C85" s="193" t="s">
        <v>987</v>
      </c>
      <c r="D85" s="185" t="s">
        <v>899</v>
      </c>
      <c r="E85" s="186">
        <v>12</v>
      </c>
      <c r="F85" s="187"/>
      <c r="G85" s="188">
        <f t="shared" si="28"/>
        <v>0</v>
      </c>
      <c r="H85" s="187"/>
      <c r="I85" s="188">
        <f t="shared" si="29"/>
        <v>0</v>
      </c>
      <c r="J85" s="187"/>
      <c r="K85" s="188">
        <f t="shared" si="30"/>
        <v>0</v>
      </c>
      <c r="L85" s="188">
        <v>21</v>
      </c>
      <c r="M85" s="188">
        <f t="shared" si="31"/>
        <v>0</v>
      </c>
      <c r="N85" s="186">
        <v>0</v>
      </c>
      <c r="O85" s="186">
        <f t="shared" si="32"/>
        <v>0</v>
      </c>
      <c r="P85" s="186">
        <v>0</v>
      </c>
      <c r="Q85" s="186">
        <f t="shared" si="33"/>
        <v>0</v>
      </c>
      <c r="R85" s="188"/>
      <c r="S85" s="188" t="s">
        <v>298</v>
      </c>
      <c r="T85" s="189" t="s">
        <v>299</v>
      </c>
      <c r="U85" s="161">
        <v>0</v>
      </c>
      <c r="V85" s="161">
        <f t="shared" si="34"/>
        <v>0</v>
      </c>
      <c r="W85" s="161"/>
      <c r="X85" s="161" t="s">
        <v>238</v>
      </c>
      <c r="Y85" s="161" t="s">
        <v>239</v>
      </c>
      <c r="Z85" s="151"/>
      <c r="AA85" s="151"/>
      <c r="AB85" s="151"/>
      <c r="AC85" s="151"/>
      <c r="AD85" s="151"/>
      <c r="AE85" s="151"/>
      <c r="AF85" s="151"/>
      <c r="AG85" s="151" t="s">
        <v>444</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5">
      <c r="A86" s="183">
        <v>72</v>
      </c>
      <c r="B86" s="184" t="s">
        <v>1003</v>
      </c>
      <c r="C86" s="193" t="s">
        <v>973</v>
      </c>
      <c r="D86" s="185" t="s">
        <v>899</v>
      </c>
      <c r="E86" s="186">
        <v>8</v>
      </c>
      <c r="F86" s="187"/>
      <c r="G86" s="188">
        <f t="shared" si="28"/>
        <v>0</v>
      </c>
      <c r="H86" s="187"/>
      <c r="I86" s="188">
        <f t="shared" si="29"/>
        <v>0</v>
      </c>
      <c r="J86" s="187"/>
      <c r="K86" s="188">
        <f t="shared" si="30"/>
        <v>0</v>
      </c>
      <c r="L86" s="188">
        <v>21</v>
      </c>
      <c r="M86" s="188">
        <f t="shared" si="31"/>
        <v>0</v>
      </c>
      <c r="N86" s="186">
        <v>0</v>
      </c>
      <c r="O86" s="186">
        <f t="shared" si="32"/>
        <v>0</v>
      </c>
      <c r="P86" s="186">
        <v>0</v>
      </c>
      <c r="Q86" s="186">
        <f t="shared" si="33"/>
        <v>0</v>
      </c>
      <c r="R86" s="188"/>
      <c r="S86" s="188" t="s">
        <v>298</v>
      </c>
      <c r="T86" s="189" t="s">
        <v>299</v>
      </c>
      <c r="U86" s="161">
        <v>0</v>
      </c>
      <c r="V86" s="161">
        <f t="shared" si="34"/>
        <v>0</v>
      </c>
      <c r="W86" s="161"/>
      <c r="X86" s="161" t="s">
        <v>238</v>
      </c>
      <c r="Y86" s="161" t="s">
        <v>239</v>
      </c>
      <c r="Z86" s="151"/>
      <c r="AA86" s="151"/>
      <c r="AB86" s="151"/>
      <c r="AC86" s="151"/>
      <c r="AD86" s="151"/>
      <c r="AE86" s="151"/>
      <c r="AF86" s="151"/>
      <c r="AG86" s="151" t="s">
        <v>444</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x14ac:dyDescent="0.25">
      <c r="A87" s="168" t="s">
        <v>231</v>
      </c>
      <c r="B87" s="169" t="s">
        <v>166</v>
      </c>
      <c r="C87" s="190" t="s">
        <v>167</v>
      </c>
      <c r="D87" s="170"/>
      <c r="E87" s="171"/>
      <c r="F87" s="172"/>
      <c r="G87" s="172">
        <f>SUMIF(AG88:AG119,"&lt;&gt;NOR",G88:G119)</f>
        <v>0</v>
      </c>
      <c r="H87" s="172"/>
      <c r="I87" s="172">
        <f>SUM(I88:I119)</f>
        <v>0</v>
      </c>
      <c r="J87" s="172"/>
      <c r="K87" s="172">
        <f>SUM(K88:K119)</f>
        <v>0</v>
      </c>
      <c r="L87" s="172"/>
      <c r="M87" s="172">
        <f>SUM(M88:M119)</f>
        <v>0</v>
      </c>
      <c r="N87" s="171"/>
      <c r="O87" s="171">
        <f>SUM(O88:O119)</f>
        <v>0</v>
      </c>
      <c r="P87" s="171"/>
      <c r="Q87" s="171">
        <f>SUM(Q88:Q119)</f>
        <v>0</v>
      </c>
      <c r="R87" s="172"/>
      <c r="S87" s="172"/>
      <c r="T87" s="173"/>
      <c r="U87" s="167"/>
      <c r="V87" s="167">
        <f>SUM(V88:V119)</f>
        <v>0</v>
      </c>
      <c r="W87" s="167"/>
      <c r="X87" s="167"/>
      <c r="Y87" s="167"/>
      <c r="AG87" t="s">
        <v>232</v>
      </c>
    </row>
    <row r="88" spans="1:60" outlineLevel="1" x14ac:dyDescent="0.25">
      <c r="A88" s="183">
        <v>73</v>
      </c>
      <c r="B88" s="184" t="s">
        <v>1004</v>
      </c>
      <c r="C88" s="193" t="s">
        <v>1005</v>
      </c>
      <c r="D88" s="185" t="s">
        <v>683</v>
      </c>
      <c r="E88" s="186">
        <v>130</v>
      </c>
      <c r="F88" s="187"/>
      <c r="G88" s="188">
        <f t="shared" ref="G88:G119" si="35">ROUND(E88*F88,2)</f>
        <v>0</v>
      </c>
      <c r="H88" s="187"/>
      <c r="I88" s="188">
        <f t="shared" ref="I88:I119" si="36">ROUND(E88*H88,2)</f>
        <v>0</v>
      </c>
      <c r="J88" s="187"/>
      <c r="K88" s="188">
        <f t="shared" ref="K88:K119" si="37">ROUND(E88*J88,2)</f>
        <v>0</v>
      </c>
      <c r="L88" s="188">
        <v>21</v>
      </c>
      <c r="M88" s="188">
        <f t="shared" ref="M88:M119" si="38">G88*(1+L88/100)</f>
        <v>0</v>
      </c>
      <c r="N88" s="186">
        <v>0</v>
      </c>
      <c r="O88" s="186">
        <f t="shared" ref="O88:O119" si="39">ROUND(E88*N88,2)</f>
        <v>0</v>
      </c>
      <c r="P88" s="186">
        <v>0</v>
      </c>
      <c r="Q88" s="186">
        <f t="shared" ref="Q88:Q119" si="40">ROUND(E88*P88,2)</f>
        <v>0</v>
      </c>
      <c r="R88" s="188"/>
      <c r="S88" s="188" t="s">
        <v>298</v>
      </c>
      <c r="T88" s="189" t="s">
        <v>299</v>
      </c>
      <c r="U88" s="161">
        <v>0</v>
      </c>
      <c r="V88" s="161">
        <f t="shared" ref="V88:V119" si="41">ROUND(E88*U88,2)</f>
        <v>0</v>
      </c>
      <c r="W88" s="161"/>
      <c r="X88" s="161" t="s">
        <v>364</v>
      </c>
      <c r="Y88" s="161" t="s">
        <v>239</v>
      </c>
      <c r="Z88" s="151"/>
      <c r="AA88" s="151"/>
      <c r="AB88" s="151"/>
      <c r="AC88" s="151"/>
      <c r="AD88" s="151"/>
      <c r="AE88" s="151"/>
      <c r="AF88" s="151"/>
      <c r="AG88" s="151" t="s">
        <v>600</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5">
      <c r="A89" s="183">
        <v>74</v>
      </c>
      <c r="B89" s="184" t="s">
        <v>1006</v>
      </c>
      <c r="C89" s="193" t="s">
        <v>1007</v>
      </c>
      <c r="D89" s="185" t="s">
        <v>683</v>
      </c>
      <c r="E89" s="186">
        <v>320</v>
      </c>
      <c r="F89" s="187"/>
      <c r="G89" s="188">
        <f t="shared" si="35"/>
        <v>0</v>
      </c>
      <c r="H89" s="187"/>
      <c r="I89" s="188">
        <f t="shared" si="36"/>
        <v>0</v>
      </c>
      <c r="J89" s="187"/>
      <c r="K89" s="188">
        <f t="shared" si="37"/>
        <v>0</v>
      </c>
      <c r="L89" s="188">
        <v>21</v>
      </c>
      <c r="M89" s="188">
        <f t="shared" si="38"/>
        <v>0</v>
      </c>
      <c r="N89" s="186">
        <v>0</v>
      </c>
      <c r="O89" s="186">
        <f t="shared" si="39"/>
        <v>0</v>
      </c>
      <c r="P89" s="186">
        <v>0</v>
      </c>
      <c r="Q89" s="186">
        <f t="shared" si="40"/>
        <v>0</v>
      </c>
      <c r="R89" s="188"/>
      <c r="S89" s="188" t="s">
        <v>298</v>
      </c>
      <c r="T89" s="189" t="s">
        <v>299</v>
      </c>
      <c r="U89" s="161">
        <v>0</v>
      </c>
      <c r="V89" s="161">
        <f t="shared" si="41"/>
        <v>0</v>
      </c>
      <c r="W89" s="161"/>
      <c r="X89" s="161" t="s">
        <v>364</v>
      </c>
      <c r="Y89" s="161" t="s">
        <v>239</v>
      </c>
      <c r="Z89" s="151"/>
      <c r="AA89" s="151"/>
      <c r="AB89" s="151"/>
      <c r="AC89" s="151"/>
      <c r="AD89" s="151"/>
      <c r="AE89" s="151"/>
      <c r="AF89" s="151"/>
      <c r="AG89" s="151" t="s">
        <v>600</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5">
      <c r="A90" s="183">
        <v>75</v>
      </c>
      <c r="B90" s="184" t="s">
        <v>1008</v>
      </c>
      <c r="C90" s="193" t="s">
        <v>1009</v>
      </c>
      <c r="D90" s="185" t="s">
        <v>683</v>
      </c>
      <c r="E90" s="186">
        <v>100</v>
      </c>
      <c r="F90" s="187"/>
      <c r="G90" s="188">
        <f t="shared" si="35"/>
        <v>0</v>
      </c>
      <c r="H90" s="187"/>
      <c r="I90" s="188">
        <f t="shared" si="36"/>
        <v>0</v>
      </c>
      <c r="J90" s="187"/>
      <c r="K90" s="188">
        <f t="shared" si="37"/>
        <v>0</v>
      </c>
      <c r="L90" s="188">
        <v>21</v>
      </c>
      <c r="M90" s="188">
        <f t="shared" si="38"/>
        <v>0</v>
      </c>
      <c r="N90" s="186">
        <v>0</v>
      </c>
      <c r="O90" s="186">
        <f t="shared" si="39"/>
        <v>0</v>
      </c>
      <c r="P90" s="186">
        <v>0</v>
      </c>
      <c r="Q90" s="186">
        <f t="shared" si="40"/>
        <v>0</v>
      </c>
      <c r="R90" s="188"/>
      <c r="S90" s="188" t="s">
        <v>298</v>
      </c>
      <c r="T90" s="189" t="s">
        <v>299</v>
      </c>
      <c r="U90" s="161">
        <v>0</v>
      </c>
      <c r="V90" s="161">
        <f t="shared" si="41"/>
        <v>0</v>
      </c>
      <c r="W90" s="161"/>
      <c r="X90" s="161" t="s">
        <v>238</v>
      </c>
      <c r="Y90" s="161" t="s">
        <v>239</v>
      </c>
      <c r="Z90" s="151"/>
      <c r="AA90" s="151"/>
      <c r="AB90" s="151"/>
      <c r="AC90" s="151"/>
      <c r="AD90" s="151"/>
      <c r="AE90" s="151"/>
      <c r="AF90" s="151"/>
      <c r="AG90" s="151" t="s">
        <v>444</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5">
      <c r="A91" s="183">
        <v>76</v>
      </c>
      <c r="B91" s="184" t="s">
        <v>1010</v>
      </c>
      <c r="C91" s="193" t="s">
        <v>1011</v>
      </c>
      <c r="D91" s="185" t="s">
        <v>683</v>
      </c>
      <c r="E91" s="186">
        <v>800</v>
      </c>
      <c r="F91" s="187"/>
      <c r="G91" s="188">
        <f t="shared" si="35"/>
        <v>0</v>
      </c>
      <c r="H91" s="187"/>
      <c r="I91" s="188">
        <f t="shared" si="36"/>
        <v>0</v>
      </c>
      <c r="J91" s="187"/>
      <c r="K91" s="188">
        <f t="shared" si="37"/>
        <v>0</v>
      </c>
      <c r="L91" s="188">
        <v>21</v>
      </c>
      <c r="M91" s="188">
        <f t="shared" si="38"/>
        <v>0</v>
      </c>
      <c r="N91" s="186">
        <v>0</v>
      </c>
      <c r="O91" s="186">
        <f t="shared" si="39"/>
        <v>0</v>
      </c>
      <c r="P91" s="186">
        <v>0</v>
      </c>
      <c r="Q91" s="186">
        <f t="shared" si="40"/>
        <v>0</v>
      </c>
      <c r="R91" s="188"/>
      <c r="S91" s="188" t="s">
        <v>298</v>
      </c>
      <c r="T91" s="189" t="s">
        <v>299</v>
      </c>
      <c r="U91" s="161">
        <v>0</v>
      </c>
      <c r="V91" s="161">
        <f t="shared" si="41"/>
        <v>0</v>
      </c>
      <c r="W91" s="161"/>
      <c r="X91" s="161" t="s">
        <v>364</v>
      </c>
      <c r="Y91" s="161" t="s">
        <v>239</v>
      </c>
      <c r="Z91" s="151"/>
      <c r="AA91" s="151"/>
      <c r="AB91" s="151"/>
      <c r="AC91" s="151"/>
      <c r="AD91" s="151"/>
      <c r="AE91" s="151"/>
      <c r="AF91" s="151"/>
      <c r="AG91" s="151" t="s">
        <v>600</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5">
      <c r="A92" s="183">
        <v>77</v>
      </c>
      <c r="B92" s="184" t="s">
        <v>1012</v>
      </c>
      <c r="C92" s="193" t="s">
        <v>1013</v>
      </c>
      <c r="D92" s="185" t="s">
        <v>683</v>
      </c>
      <c r="E92" s="186">
        <v>3700</v>
      </c>
      <c r="F92" s="187"/>
      <c r="G92" s="188">
        <f t="shared" si="35"/>
        <v>0</v>
      </c>
      <c r="H92" s="187"/>
      <c r="I92" s="188">
        <f t="shared" si="36"/>
        <v>0</v>
      </c>
      <c r="J92" s="187"/>
      <c r="K92" s="188">
        <f t="shared" si="37"/>
        <v>0</v>
      </c>
      <c r="L92" s="188">
        <v>21</v>
      </c>
      <c r="M92" s="188">
        <f t="shared" si="38"/>
        <v>0</v>
      </c>
      <c r="N92" s="186">
        <v>0</v>
      </c>
      <c r="O92" s="186">
        <f t="shared" si="39"/>
        <v>0</v>
      </c>
      <c r="P92" s="186">
        <v>0</v>
      </c>
      <c r="Q92" s="186">
        <f t="shared" si="40"/>
        <v>0</v>
      </c>
      <c r="R92" s="188"/>
      <c r="S92" s="188" t="s">
        <v>298</v>
      </c>
      <c r="T92" s="189" t="s">
        <v>299</v>
      </c>
      <c r="U92" s="161">
        <v>0</v>
      </c>
      <c r="V92" s="161">
        <f t="shared" si="41"/>
        <v>0</v>
      </c>
      <c r="W92" s="161"/>
      <c r="X92" s="161" t="s">
        <v>364</v>
      </c>
      <c r="Y92" s="161" t="s">
        <v>239</v>
      </c>
      <c r="Z92" s="151"/>
      <c r="AA92" s="151"/>
      <c r="AB92" s="151"/>
      <c r="AC92" s="151"/>
      <c r="AD92" s="151"/>
      <c r="AE92" s="151"/>
      <c r="AF92" s="151"/>
      <c r="AG92" s="151" t="s">
        <v>600</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ht="20.399999999999999" outlineLevel="1" x14ac:dyDescent="0.25">
      <c r="A93" s="183">
        <v>78</v>
      </c>
      <c r="B93" s="184" t="s">
        <v>1014</v>
      </c>
      <c r="C93" s="193" t="s">
        <v>1015</v>
      </c>
      <c r="D93" s="185" t="s">
        <v>683</v>
      </c>
      <c r="E93" s="186">
        <v>400</v>
      </c>
      <c r="F93" s="187"/>
      <c r="G93" s="188">
        <f t="shared" si="35"/>
        <v>0</v>
      </c>
      <c r="H93" s="187"/>
      <c r="I93" s="188">
        <f t="shared" si="36"/>
        <v>0</v>
      </c>
      <c r="J93" s="187"/>
      <c r="K93" s="188">
        <f t="shared" si="37"/>
        <v>0</v>
      </c>
      <c r="L93" s="188">
        <v>21</v>
      </c>
      <c r="M93" s="188">
        <f t="shared" si="38"/>
        <v>0</v>
      </c>
      <c r="N93" s="186">
        <v>0</v>
      </c>
      <c r="O93" s="186">
        <f t="shared" si="39"/>
        <v>0</v>
      </c>
      <c r="P93" s="186">
        <v>0</v>
      </c>
      <c r="Q93" s="186">
        <f t="shared" si="40"/>
        <v>0</v>
      </c>
      <c r="R93" s="188"/>
      <c r="S93" s="188" t="s">
        <v>298</v>
      </c>
      <c r="T93" s="189" t="s">
        <v>299</v>
      </c>
      <c r="U93" s="161">
        <v>0</v>
      </c>
      <c r="V93" s="161">
        <f t="shared" si="41"/>
        <v>0</v>
      </c>
      <c r="W93" s="161"/>
      <c r="X93" s="161" t="s">
        <v>364</v>
      </c>
      <c r="Y93" s="161" t="s">
        <v>239</v>
      </c>
      <c r="Z93" s="151"/>
      <c r="AA93" s="151"/>
      <c r="AB93" s="151"/>
      <c r="AC93" s="151"/>
      <c r="AD93" s="151"/>
      <c r="AE93" s="151"/>
      <c r="AF93" s="151"/>
      <c r="AG93" s="151" t="s">
        <v>600</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ht="20.399999999999999" outlineLevel="1" x14ac:dyDescent="0.25">
      <c r="A94" s="183">
        <v>79</v>
      </c>
      <c r="B94" s="184" t="s">
        <v>1016</v>
      </c>
      <c r="C94" s="193" t="s">
        <v>1017</v>
      </c>
      <c r="D94" s="185" t="s">
        <v>683</v>
      </c>
      <c r="E94" s="186">
        <v>30</v>
      </c>
      <c r="F94" s="187"/>
      <c r="G94" s="188">
        <f t="shared" si="35"/>
        <v>0</v>
      </c>
      <c r="H94" s="187"/>
      <c r="I94" s="188">
        <f t="shared" si="36"/>
        <v>0</v>
      </c>
      <c r="J94" s="187"/>
      <c r="K94" s="188">
        <f t="shared" si="37"/>
        <v>0</v>
      </c>
      <c r="L94" s="188">
        <v>21</v>
      </c>
      <c r="M94" s="188">
        <f t="shared" si="38"/>
        <v>0</v>
      </c>
      <c r="N94" s="186">
        <v>0</v>
      </c>
      <c r="O94" s="186">
        <f t="shared" si="39"/>
        <v>0</v>
      </c>
      <c r="P94" s="186">
        <v>0</v>
      </c>
      <c r="Q94" s="186">
        <f t="shared" si="40"/>
        <v>0</v>
      </c>
      <c r="R94" s="188"/>
      <c r="S94" s="188" t="s">
        <v>298</v>
      </c>
      <c r="T94" s="189" t="s">
        <v>299</v>
      </c>
      <c r="U94" s="161">
        <v>0</v>
      </c>
      <c r="V94" s="161">
        <f t="shared" si="41"/>
        <v>0</v>
      </c>
      <c r="W94" s="161"/>
      <c r="X94" s="161" t="s">
        <v>364</v>
      </c>
      <c r="Y94" s="161" t="s">
        <v>239</v>
      </c>
      <c r="Z94" s="151"/>
      <c r="AA94" s="151"/>
      <c r="AB94" s="151"/>
      <c r="AC94" s="151"/>
      <c r="AD94" s="151"/>
      <c r="AE94" s="151"/>
      <c r="AF94" s="151"/>
      <c r="AG94" s="151" t="s">
        <v>600</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ht="20.399999999999999" outlineLevel="1" x14ac:dyDescent="0.25">
      <c r="A95" s="183">
        <v>80</v>
      </c>
      <c r="B95" s="184" t="s">
        <v>1018</v>
      </c>
      <c r="C95" s="193" t="s">
        <v>1019</v>
      </c>
      <c r="D95" s="185" t="s">
        <v>683</v>
      </c>
      <c r="E95" s="186">
        <v>20</v>
      </c>
      <c r="F95" s="187"/>
      <c r="G95" s="188">
        <f t="shared" si="35"/>
        <v>0</v>
      </c>
      <c r="H95" s="187"/>
      <c r="I95" s="188">
        <f t="shared" si="36"/>
        <v>0</v>
      </c>
      <c r="J95" s="187"/>
      <c r="K95" s="188">
        <f t="shared" si="37"/>
        <v>0</v>
      </c>
      <c r="L95" s="188">
        <v>21</v>
      </c>
      <c r="M95" s="188">
        <f t="shared" si="38"/>
        <v>0</v>
      </c>
      <c r="N95" s="186">
        <v>0</v>
      </c>
      <c r="O95" s="186">
        <f t="shared" si="39"/>
        <v>0</v>
      </c>
      <c r="P95" s="186">
        <v>0</v>
      </c>
      <c r="Q95" s="186">
        <f t="shared" si="40"/>
        <v>0</v>
      </c>
      <c r="R95" s="188"/>
      <c r="S95" s="188" t="s">
        <v>298</v>
      </c>
      <c r="T95" s="189" t="s">
        <v>299</v>
      </c>
      <c r="U95" s="161">
        <v>0</v>
      </c>
      <c r="V95" s="161">
        <f t="shared" si="41"/>
        <v>0</v>
      </c>
      <c r="W95" s="161"/>
      <c r="X95" s="161" t="s">
        <v>364</v>
      </c>
      <c r="Y95" s="161" t="s">
        <v>239</v>
      </c>
      <c r="Z95" s="151"/>
      <c r="AA95" s="151"/>
      <c r="AB95" s="151"/>
      <c r="AC95" s="151"/>
      <c r="AD95" s="151"/>
      <c r="AE95" s="151"/>
      <c r="AF95" s="151"/>
      <c r="AG95" s="151" t="s">
        <v>600</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ht="20.399999999999999" outlineLevel="1" x14ac:dyDescent="0.25">
      <c r="A96" s="183">
        <v>81</v>
      </c>
      <c r="B96" s="184" t="s">
        <v>1020</v>
      </c>
      <c r="C96" s="193" t="s">
        <v>1021</v>
      </c>
      <c r="D96" s="185" t="s">
        <v>683</v>
      </c>
      <c r="E96" s="186">
        <v>60</v>
      </c>
      <c r="F96" s="187"/>
      <c r="G96" s="188">
        <f t="shared" si="35"/>
        <v>0</v>
      </c>
      <c r="H96" s="187"/>
      <c r="I96" s="188">
        <f t="shared" si="36"/>
        <v>0</v>
      </c>
      <c r="J96" s="187"/>
      <c r="K96" s="188">
        <f t="shared" si="37"/>
        <v>0</v>
      </c>
      <c r="L96" s="188">
        <v>21</v>
      </c>
      <c r="M96" s="188">
        <f t="shared" si="38"/>
        <v>0</v>
      </c>
      <c r="N96" s="186">
        <v>0</v>
      </c>
      <c r="O96" s="186">
        <f t="shared" si="39"/>
        <v>0</v>
      </c>
      <c r="P96" s="186">
        <v>0</v>
      </c>
      <c r="Q96" s="186">
        <f t="shared" si="40"/>
        <v>0</v>
      </c>
      <c r="R96" s="188"/>
      <c r="S96" s="188" t="s">
        <v>298</v>
      </c>
      <c r="T96" s="189" t="s">
        <v>299</v>
      </c>
      <c r="U96" s="161">
        <v>0</v>
      </c>
      <c r="V96" s="161">
        <f t="shared" si="41"/>
        <v>0</v>
      </c>
      <c r="W96" s="161"/>
      <c r="X96" s="161" t="s">
        <v>364</v>
      </c>
      <c r="Y96" s="161" t="s">
        <v>239</v>
      </c>
      <c r="Z96" s="151"/>
      <c r="AA96" s="151"/>
      <c r="AB96" s="151"/>
      <c r="AC96" s="151"/>
      <c r="AD96" s="151"/>
      <c r="AE96" s="151"/>
      <c r="AF96" s="151"/>
      <c r="AG96" s="151" t="s">
        <v>600</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ht="20.399999999999999" outlineLevel="1" x14ac:dyDescent="0.25">
      <c r="A97" s="183">
        <v>82</v>
      </c>
      <c r="B97" s="184" t="s">
        <v>1022</v>
      </c>
      <c r="C97" s="193" t="s">
        <v>1023</v>
      </c>
      <c r="D97" s="185" t="s">
        <v>683</v>
      </c>
      <c r="E97" s="186">
        <v>100</v>
      </c>
      <c r="F97" s="187"/>
      <c r="G97" s="188">
        <f t="shared" si="35"/>
        <v>0</v>
      </c>
      <c r="H97" s="187"/>
      <c r="I97" s="188">
        <f t="shared" si="36"/>
        <v>0</v>
      </c>
      <c r="J97" s="187"/>
      <c r="K97" s="188">
        <f t="shared" si="37"/>
        <v>0</v>
      </c>
      <c r="L97" s="188">
        <v>21</v>
      </c>
      <c r="M97" s="188">
        <f t="shared" si="38"/>
        <v>0</v>
      </c>
      <c r="N97" s="186">
        <v>0</v>
      </c>
      <c r="O97" s="186">
        <f t="shared" si="39"/>
        <v>0</v>
      </c>
      <c r="P97" s="186">
        <v>0</v>
      </c>
      <c r="Q97" s="186">
        <f t="shared" si="40"/>
        <v>0</v>
      </c>
      <c r="R97" s="188"/>
      <c r="S97" s="188" t="s">
        <v>298</v>
      </c>
      <c r="T97" s="189" t="s">
        <v>299</v>
      </c>
      <c r="U97" s="161">
        <v>0</v>
      </c>
      <c r="V97" s="161">
        <f t="shared" si="41"/>
        <v>0</v>
      </c>
      <c r="W97" s="161"/>
      <c r="X97" s="161" t="s">
        <v>364</v>
      </c>
      <c r="Y97" s="161" t="s">
        <v>239</v>
      </c>
      <c r="Z97" s="151"/>
      <c r="AA97" s="151"/>
      <c r="AB97" s="151"/>
      <c r="AC97" s="151"/>
      <c r="AD97" s="151"/>
      <c r="AE97" s="151"/>
      <c r="AF97" s="151"/>
      <c r="AG97" s="151" t="s">
        <v>600</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5">
      <c r="A98" s="183">
        <v>83</v>
      </c>
      <c r="B98" s="184" t="s">
        <v>1024</v>
      </c>
      <c r="C98" s="193" t="s">
        <v>1025</v>
      </c>
      <c r="D98" s="185" t="s">
        <v>683</v>
      </c>
      <c r="E98" s="186">
        <v>200</v>
      </c>
      <c r="F98" s="187"/>
      <c r="G98" s="188">
        <f t="shared" si="35"/>
        <v>0</v>
      </c>
      <c r="H98" s="187"/>
      <c r="I98" s="188">
        <f t="shared" si="36"/>
        <v>0</v>
      </c>
      <c r="J98" s="187"/>
      <c r="K98" s="188">
        <f t="shared" si="37"/>
        <v>0</v>
      </c>
      <c r="L98" s="188">
        <v>21</v>
      </c>
      <c r="M98" s="188">
        <f t="shared" si="38"/>
        <v>0</v>
      </c>
      <c r="N98" s="186">
        <v>0</v>
      </c>
      <c r="O98" s="186">
        <f t="shared" si="39"/>
        <v>0</v>
      </c>
      <c r="P98" s="186">
        <v>0</v>
      </c>
      <c r="Q98" s="186">
        <f t="shared" si="40"/>
        <v>0</v>
      </c>
      <c r="R98" s="188"/>
      <c r="S98" s="188" t="s">
        <v>298</v>
      </c>
      <c r="T98" s="189" t="s">
        <v>299</v>
      </c>
      <c r="U98" s="161">
        <v>0</v>
      </c>
      <c r="V98" s="161">
        <f t="shared" si="41"/>
        <v>0</v>
      </c>
      <c r="W98" s="161"/>
      <c r="X98" s="161" t="s">
        <v>364</v>
      </c>
      <c r="Y98" s="161" t="s">
        <v>239</v>
      </c>
      <c r="Z98" s="151"/>
      <c r="AA98" s="151"/>
      <c r="AB98" s="151"/>
      <c r="AC98" s="151"/>
      <c r="AD98" s="151"/>
      <c r="AE98" s="151"/>
      <c r="AF98" s="151"/>
      <c r="AG98" s="151" t="s">
        <v>600</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5">
      <c r="A99" s="183">
        <v>84</v>
      </c>
      <c r="B99" s="184" t="s">
        <v>1026</v>
      </c>
      <c r="C99" s="193" t="s">
        <v>1027</v>
      </c>
      <c r="D99" s="185" t="s">
        <v>683</v>
      </c>
      <c r="E99" s="186">
        <v>200</v>
      </c>
      <c r="F99" s="187"/>
      <c r="G99" s="188">
        <f t="shared" si="35"/>
        <v>0</v>
      </c>
      <c r="H99" s="187"/>
      <c r="I99" s="188">
        <f t="shared" si="36"/>
        <v>0</v>
      </c>
      <c r="J99" s="187"/>
      <c r="K99" s="188">
        <f t="shared" si="37"/>
        <v>0</v>
      </c>
      <c r="L99" s="188">
        <v>21</v>
      </c>
      <c r="M99" s="188">
        <f t="shared" si="38"/>
        <v>0</v>
      </c>
      <c r="N99" s="186">
        <v>0</v>
      </c>
      <c r="O99" s="186">
        <f t="shared" si="39"/>
        <v>0</v>
      </c>
      <c r="P99" s="186">
        <v>0</v>
      </c>
      <c r="Q99" s="186">
        <f t="shared" si="40"/>
        <v>0</v>
      </c>
      <c r="R99" s="188"/>
      <c r="S99" s="188" t="s">
        <v>298</v>
      </c>
      <c r="T99" s="189" t="s">
        <v>299</v>
      </c>
      <c r="U99" s="161">
        <v>0</v>
      </c>
      <c r="V99" s="161">
        <f t="shared" si="41"/>
        <v>0</v>
      </c>
      <c r="W99" s="161"/>
      <c r="X99" s="161" t="s">
        <v>364</v>
      </c>
      <c r="Y99" s="161" t="s">
        <v>239</v>
      </c>
      <c r="Z99" s="151"/>
      <c r="AA99" s="151"/>
      <c r="AB99" s="151"/>
      <c r="AC99" s="151"/>
      <c r="AD99" s="151"/>
      <c r="AE99" s="151"/>
      <c r="AF99" s="151"/>
      <c r="AG99" s="151" t="s">
        <v>600</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5">
      <c r="A100" s="183">
        <v>85</v>
      </c>
      <c r="B100" s="184" t="s">
        <v>1028</v>
      </c>
      <c r="C100" s="193" t="s">
        <v>1029</v>
      </c>
      <c r="D100" s="185" t="s">
        <v>437</v>
      </c>
      <c r="E100" s="186">
        <v>20</v>
      </c>
      <c r="F100" s="187"/>
      <c r="G100" s="188">
        <f t="shared" si="35"/>
        <v>0</v>
      </c>
      <c r="H100" s="187"/>
      <c r="I100" s="188">
        <f t="shared" si="36"/>
        <v>0</v>
      </c>
      <c r="J100" s="187"/>
      <c r="K100" s="188">
        <f t="shared" si="37"/>
        <v>0</v>
      </c>
      <c r="L100" s="188">
        <v>21</v>
      </c>
      <c r="M100" s="188">
        <f t="shared" si="38"/>
        <v>0</v>
      </c>
      <c r="N100" s="186">
        <v>0</v>
      </c>
      <c r="O100" s="186">
        <f t="shared" si="39"/>
        <v>0</v>
      </c>
      <c r="P100" s="186">
        <v>0</v>
      </c>
      <c r="Q100" s="186">
        <f t="shared" si="40"/>
        <v>0</v>
      </c>
      <c r="R100" s="188"/>
      <c r="S100" s="188" t="s">
        <v>298</v>
      </c>
      <c r="T100" s="189" t="s">
        <v>299</v>
      </c>
      <c r="U100" s="161">
        <v>0</v>
      </c>
      <c r="V100" s="161">
        <f t="shared" si="41"/>
        <v>0</v>
      </c>
      <c r="W100" s="161"/>
      <c r="X100" s="161" t="s">
        <v>364</v>
      </c>
      <c r="Y100" s="161" t="s">
        <v>239</v>
      </c>
      <c r="Z100" s="151"/>
      <c r="AA100" s="151"/>
      <c r="AB100" s="151"/>
      <c r="AC100" s="151"/>
      <c r="AD100" s="151"/>
      <c r="AE100" s="151"/>
      <c r="AF100" s="151"/>
      <c r="AG100" s="151" t="s">
        <v>600</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5">
      <c r="A101" s="183">
        <v>86</v>
      </c>
      <c r="B101" s="184" t="s">
        <v>1030</v>
      </c>
      <c r="C101" s="193" t="s">
        <v>1031</v>
      </c>
      <c r="D101" s="185" t="s">
        <v>437</v>
      </c>
      <c r="E101" s="186">
        <v>20</v>
      </c>
      <c r="F101" s="187"/>
      <c r="G101" s="188">
        <f t="shared" si="35"/>
        <v>0</v>
      </c>
      <c r="H101" s="187"/>
      <c r="I101" s="188">
        <f t="shared" si="36"/>
        <v>0</v>
      </c>
      <c r="J101" s="187"/>
      <c r="K101" s="188">
        <f t="shared" si="37"/>
        <v>0</v>
      </c>
      <c r="L101" s="188">
        <v>21</v>
      </c>
      <c r="M101" s="188">
        <f t="shared" si="38"/>
        <v>0</v>
      </c>
      <c r="N101" s="186">
        <v>0</v>
      </c>
      <c r="O101" s="186">
        <f t="shared" si="39"/>
        <v>0</v>
      </c>
      <c r="P101" s="186">
        <v>0</v>
      </c>
      <c r="Q101" s="186">
        <f t="shared" si="40"/>
        <v>0</v>
      </c>
      <c r="R101" s="188"/>
      <c r="S101" s="188" t="s">
        <v>298</v>
      </c>
      <c r="T101" s="189" t="s">
        <v>299</v>
      </c>
      <c r="U101" s="161">
        <v>0</v>
      </c>
      <c r="V101" s="161">
        <f t="shared" si="41"/>
        <v>0</v>
      </c>
      <c r="W101" s="161"/>
      <c r="X101" s="161" t="s">
        <v>364</v>
      </c>
      <c r="Y101" s="161" t="s">
        <v>239</v>
      </c>
      <c r="Z101" s="151"/>
      <c r="AA101" s="151"/>
      <c r="AB101" s="151"/>
      <c r="AC101" s="151"/>
      <c r="AD101" s="151"/>
      <c r="AE101" s="151"/>
      <c r="AF101" s="151"/>
      <c r="AG101" s="151" t="s">
        <v>600</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5">
      <c r="A102" s="183">
        <v>87</v>
      </c>
      <c r="B102" s="184" t="s">
        <v>1032</v>
      </c>
      <c r="C102" s="193" t="s">
        <v>1033</v>
      </c>
      <c r="D102" s="185" t="s">
        <v>437</v>
      </c>
      <c r="E102" s="186">
        <v>8</v>
      </c>
      <c r="F102" s="187"/>
      <c r="G102" s="188">
        <f t="shared" si="35"/>
        <v>0</v>
      </c>
      <c r="H102" s="187"/>
      <c r="I102" s="188">
        <f t="shared" si="36"/>
        <v>0</v>
      </c>
      <c r="J102" s="187"/>
      <c r="K102" s="188">
        <f t="shared" si="37"/>
        <v>0</v>
      </c>
      <c r="L102" s="188">
        <v>21</v>
      </c>
      <c r="M102" s="188">
        <f t="shared" si="38"/>
        <v>0</v>
      </c>
      <c r="N102" s="186">
        <v>0</v>
      </c>
      <c r="O102" s="186">
        <f t="shared" si="39"/>
        <v>0</v>
      </c>
      <c r="P102" s="186">
        <v>0</v>
      </c>
      <c r="Q102" s="186">
        <f t="shared" si="40"/>
        <v>0</v>
      </c>
      <c r="R102" s="188"/>
      <c r="S102" s="188" t="s">
        <v>298</v>
      </c>
      <c r="T102" s="189" t="s">
        <v>299</v>
      </c>
      <c r="U102" s="161">
        <v>0</v>
      </c>
      <c r="V102" s="161">
        <f t="shared" si="41"/>
        <v>0</v>
      </c>
      <c r="W102" s="161"/>
      <c r="X102" s="161" t="s">
        <v>364</v>
      </c>
      <c r="Y102" s="161" t="s">
        <v>239</v>
      </c>
      <c r="Z102" s="151"/>
      <c r="AA102" s="151"/>
      <c r="AB102" s="151"/>
      <c r="AC102" s="151"/>
      <c r="AD102" s="151"/>
      <c r="AE102" s="151"/>
      <c r="AF102" s="151"/>
      <c r="AG102" s="151" t="s">
        <v>600</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ht="20.399999999999999" outlineLevel="1" x14ac:dyDescent="0.25">
      <c r="A103" s="183">
        <v>88</v>
      </c>
      <c r="B103" s="184" t="s">
        <v>1034</v>
      </c>
      <c r="C103" s="193" t="s">
        <v>1035</v>
      </c>
      <c r="D103" s="185" t="s">
        <v>437</v>
      </c>
      <c r="E103" s="186">
        <v>200</v>
      </c>
      <c r="F103" s="187"/>
      <c r="G103" s="188">
        <f t="shared" si="35"/>
        <v>0</v>
      </c>
      <c r="H103" s="187"/>
      <c r="I103" s="188">
        <f t="shared" si="36"/>
        <v>0</v>
      </c>
      <c r="J103" s="187"/>
      <c r="K103" s="188">
        <f t="shared" si="37"/>
        <v>0</v>
      </c>
      <c r="L103" s="188">
        <v>21</v>
      </c>
      <c r="M103" s="188">
        <f t="shared" si="38"/>
        <v>0</v>
      </c>
      <c r="N103" s="186">
        <v>0</v>
      </c>
      <c r="O103" s="186">
        <f t="shared" si="39"/>
        <v>0</v>
      </c>
      <c r="P103" s="186">
        <v>0</v>
      </c>
      <c r="Q103" s="186">
        <f t="shared" si="40"/>
        <v>0</v>
      </c>
      <c r="R103" s="188"/>
      <c r="S103" s="188" t="s">
        <v>298</v>
      </c>
      <c r="T103" s="189" t="s">
        <v>299</v>
      </c>
      <c r="U103" s="161">
        <v>0</v>
      </c>
      <c r="V103" s="161">
        <f t="shared" si="41"/>
        <v>0</v>
      </c>
      <c r="W103" s="161"/>
      <c r="X103" s="161" t="s">
        <v>238</v>
      </c>
      <c r="Y103" s="161" t="s">
        <v>239</v>
      </c>
      <c r="Z103" s="151"/>
      <c r="AA103" s="151"/>
      <c r="AB103" s="151"/>
      <c r="AC103" s="151"/>
      <c r="AD103" s="151"/>
      <c r="AE103" s="151"/>
      <c r="AF103" s="151"/>
      <c r="AG103" s="151" t="s">
        <v>444</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ht="20.399999999999999" outlineLevel="1" x14ac:dyDescent="0.25">
      <c r="A104" s="183">
        <v>89</v>
      </c>
      <c r="B104" s="184" t="s">
        <v>1036</v>
      </c>
      <c r="C104" s="193" t="s">
        <v>1037</v>
      </c>
      <c r="D104" s="185" t="s">
        <v>437</v>
      </c>
      <c r="E104" s="186">
        <v>80</v>
      </c>
      <c r="F104" s="187"/>
      <c r="G104" s="188">
        <f t="shared" si="35"/>
        <v>0</v>
      </c>
      <c r="H104" s="187"/>
      <c r="I104" s="188">
        <f t="shared" si="36"/>
        <v>0</v>
      </c>
      <c r="J104" s="187"/>
      <c r="K104" s="188">
        <f t="shared" si="37"/>
        <v>0</v>
      </c>
      <c r="L104" s="188">
        <v>21</v>
      </c>
      <c r="M104" s="188">
        <f t="shared" si="38"/>
        <v>0</v>
      </c>
      <c r="N104" s="186">
        <v>0</v>
      </c>
      <c r="O104" s="186">
        <f t="shared" si="39"/>
        <v>0</v>
      </c>
      <c r="P104" s="186">
        <v>0</v>
      </c>
      <c r="Q104" s="186">
        <f t="shared" si="40"/>
        <v>0</v>
      </c>
      <c r="R104" s="188"/>
      <c r="S104" s="188" t="s">
        <v>298</v>
      </c>
      <c r="T104" s="189" t="s">
        <v>299</v>
      </c>
      <c r="U104" s="161">
        <v>0</v>
      </c>
      <c r="V104" s="161">
        <f t="shared" si="41"/>
        <v>0</v>
      </c>
      <c r="W104" s="161"/>
      <c r="X104" s="161" t="s">
        <v>238</v>
      </c>
      <c r="Y104" s="161" t="s">
        <v>239</v>
      </c>
      <c r="Z104" s="151"/>
      <c r="AA104" s="151"/>
      <c r="AB104" s="151"/>
      <c r="AC104" s="151"/>
      <c r="AD104" s="151"/>
      <c r="AE104" s="151"/>
      <c r="AF104" s="151"/>
      <c r="AG104" s="151" t="s">
        <v>444</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ht="20.399999999999999" outlineLevel="1" x14ac:dyDescent="0.25">
      <c r="A105" s="183">
        <v>90</v>
      </c>
      <c r="B105" s="184" t="s">
        <v>1038</v>
      </c>
      <c r="C105" s="193" t="s">
        <v>1039</v>
      </c>
      <c r="D105" s="185" t="s">
        <v>437</v>
      </c>
      <c r="E105" s="186">
        <v>100</v>
      </c>
      <c r="F105" s="187"/>
      <c r="G105" s="188">
        <f t="shared" si="35"/>
        <v>0</v>
      </c>
      <c r="H105" s="187"/>
      <c r="I105" s="188">
        <f t="shared" si="36"/>
        <v>0</v>
      </c>
      <c r="J105" s="187"/>
      <c r="K105" s="188">
        <f t="shared" si="37"/>
        <v>0</v>
      </c>
      <c r="L105" s="188">
        <v>21</v>
      </c>
      <c r="M105" s="188">
        <f t="shared" si="38"/>
        <v>0</v>
      </c>
      <c r="N105" s="186">
        <v>0</v>
      </c>
      <c r="O105" s="186">
        <f t="shared" si="39"/>
        <v>0</v>
      </c>
      <c r="P105" s="186">
        <v>0</v>
      </c>
      <c r="Q105" s="186">
        <f t="shared" si="40"/>
        <v>0</v>
      </c>
      <c r="R105" s="188"/>
      <c r="S105" s="188" t="s">
        <v>298</v>
      </c>
      <c r="T105" s="189" t="s">
        <v>299</v>
      </c>
      <c r="U105" s="161">
        <v>0</v>
      </c>
      <c r="V105" s="161">
        <f t="shared" si="41"/>
        <v>0</v>
      </c>
      <c r="W105" s="161"/>
      <c r="X105" s="161" t="s">
        <v>238</v>
      </c>
      <c r="Y105" s="161" t="s">
        <v>239</v>
      </c>
      <c r="Z105" s="151"/>
      <c r="AA105" s="151"/>
      <c r="AB105" s="151"/>
      <c r="AC105" s="151"/>
      <c r="AD105" s="151"/>
      <c r="AE105" s="151"/>
      <c r="AF105" s="151"/>
      <c r="AG105" s="151" t="s">
        <v>444</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5">
      <c r="A106" s="183">
        <v>91</v>
      </c>
      <c r="B106" s="184" t="s">
        <v>1040</v>
      </c>
      <c r="C106" s="193" t="s">
        <v>1041</v>
      </c>
      <c r="D106" s="185" t="s">
        <v>437</v>
      </c>
      <c r="E106" s="186">
        <v>380</v>
      </c>
      <c r="F106" s="187"/>
      <c r="G106" s="188">
        <f t="shared" si="35"/>
        <v>0</v>
      </c>
      <c r="H106" s="187"/>
      <c r="I106" s="188">
        <f t="shared" si="36"/>
        <v>0</v>
      </c>
      <c r="J106" s="187"/>
      <c r="K106" s="188">
        <f t="shared" si="37"/>
        <v>0</v>
      </c>
      <c r="L106" s="188">
        <v>21</v>
      </c>
      <c r="M106" s="188">
        <f t="shared" si="38"/>
        <v>0</v>
      </c>
      <c r="N106" s="186">
        <v>0</v>
      </c>
      <c r="O106" s="186">
        <f t="shared" si="39"/>
        <v>0</v>
      </c>
      <c r="P106" s="186">
        <v>0</v>
      </c>
      <c r="Q106" s="186">
        <f t="shared" si="40"/>
        <v>0</v>
      </c>
      <c r="R106" s="188"/>
      <c r="S106" s="188" t="s">
        <v>298</v>
      </c>
      <c r="T106" s="189" t="s">
        <v>299</v>
      </c>
      <c r="U106" s="161">
        <v>0</v>
      </c>
      <c r="V106" s="161">
        <f t="shared" si="41"/>
        <v>0</v>
      </c>
      <c r="W106" s="161"/>
      <c r="X106" s="161" t="s">
        <v>364</v>
      </c>
      <c r="Y106" s="161" t="s">
        <v>239</v>
      </c>
      <c r="Z106" s="151"/>
      <c r="AA106" s="151"/>
      <c r="AB106" s="151"/>
      <c r="AC106" s="151"/>
      <c r="AD106" s="151"/>
      <c r="AE106" s="151"/>
      <c r="AF106" s="151"/>
      <c r="AG106" s="151" t="s">
        <v>600</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5">
      <c r="A107" s="183">
        <v>92</v>
      </c>
      <c r="B107" s="184" t="s">
        <v>1042</v>
      </c>
      <c r="C107" s="193" t="s">
        <v>1043</v>
      </c>
      <c r="D107" s="185" t="s">
        <v>437</v>
      </c>
      <c r="E107" s="186">
        <v>400</v>
      </c>
      <c r="F107" s="187"/>
      <c r="G107" s="188">
        <f t="shared" si="35"/>
        <v>0</v>
      </c>
      <c r="H107" s="187"/>
      <c r="I107" s="188">
        <f t="shared" si="36"/>
        <v>0</v>
      </c>
      <c r="J107" s="187"/>
      <c r="K107" s="188">
        <f t="shared" si="37"/>
        <v>0</v>
      </c>
      <c r="L107" s="188">
        <v>21</v>
      </c>
      <c r="M107" s="188">
        <f t="shared" si="38"/>
        <v>0</v>
      </c>
      <c r="N107" s="186">
        <v>0</v>
      </c>
      <c r="O107" s="186">
        <f t="shared" si="39"/>
        <v>0</v>
      </c>
      <c r="P107" s="186">
        <v>0</v>
      </c>
      <c r="Q107" s="186">
        <f t="shared" si="40"/>
        <v>0</v>
      </c>
      <c r="R107" s="188"/>
      <c r="S107" s="188" t="s">
        <v>298</v>
      </c>
      <c r="T107" s="189" t="s">
        <v>299</v>
      </c>
      <c r="U107" s="161">
        <v>0</v>
      </c>
      <c r="V107" s="161">
        <f t="shared" si="41"/>
        <v>0</v>
      </c>
      <c r="W107" s="161"/>
      <c r="X107" s="161" t="s">
        <v>364</v>
      </c>
      <c r="Y107" s="161" t="s">
        <v>239</v>
      </c>
      <c r="Z107" s="151"/>
      <c r="AA107" s="151"/>
      <c r="AB107" s="151"/>
      <c r="AC107" s="151"/>
      <c r="AD107" s="151"/>
      <c r="AE107" s="151"/>
      <c r="AF107" s="151"/>
      <c r="AG107" s="151" t="s">
        <v>600</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5">
      <c r="A108" s="183">
        <v>93</v>
      </c>
      <c r="B108" s="184" t="s">
        <v>1044</v>
      </c>
      <c r="C108" s="193" t="s">
        <v>1045</v>
      </c>
      <c r="D108" s="185" t="s">
        <v>437</v>
      </c>
      <c r="E108" s="186">
        <v>300</v>
      </c>
      <c r="F108" s="187"/>
      <c r="G108" s="188">
        <f t="shared" si="35"/>
        <v>0</v>
      </c>
      <c r="H108" s="187"/>
      <c r="I108" s="188">
        <f t="shared" si="36"/>
        <v>0</v>
      </c>
      <c r="J108" s="187"/>
      <c r="K108" s="188">
        <f t="shared" si="37"/>
        <v>0</v>
      </c>
      <c r="L108" s="188">
        <v>21</v>
      </c>
      <c r="M108" s="188">
        <f t="shared" si="38"/>
        <v>0</v>
      </c>
      <c r="N108" s="186">
        <v>0</v>
      </c>
      <c r="O108" s="186">
        <f t="shared" si="39"/>
        <v>0</v>
      </c>
      <c r="P108" s="186">
        <v>0</v>
      </c>
      <c r="Q108" s="186">
        <f t="shared" si="40"/>
        <v>0</v>
      </c>
      <c r="R108" s="188"/>
      <c r="S108" s="188" t="s">
        <v>298</v>
      </c>
      <c r="T108" s="189" t="s">
        <v>299</v>
      </c>
      <c r="U108" s="161">
        <v>0</v>
      </c>
      <c r="V108" s="161">
        <f t="shared" si="41"/>
        <v>0</v>
      </c>
      <c r="W108" s="161"/>
      <c r="X108" s="161" t="s">
        <v>364</v>
      </c>
      <c r="Y108" s="161" t="s">
        <v>239</v>
      </c>
      <c r="Z108" s="151"/>
      <c r="AA108" s="151"/>
      <c r="AB108" s="151"/>
      <c r="AC108" s="151"/>
      <c r="AD108" s="151"/>
      <c r="AE108" s="151"/>
      <c r="AF108" s="151"/>
      <c r="AG108" s="151" t="s">
        <v>600</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5">
      <c r="A109" s="183">
        <v>94</v>
      </c>
      <c r="B109" s="184" t="s">
        <v>1046</v>
      </c>
      <c r="C109" s="193" t="s">
        <v>1047</v>
      </c>
      <c r="D109" s="185" t="s">
        <v>437</v>
      </c>
      <c r="E109" s="186">
        <v>22</v>
      </c>
      <c r="F109" s="187"/>
      <c r="G109" s="188">
        <f t="shared" si="35"/>
        <v>0</v>
      </c>
      <c r="H109" s="187"/>
      <c r="I109" s="188">
        <f t="shared" si="36"/>
        <v>0</v>
      </c>
      <c r="J109" s="187"/>
      <c r="K109" s="188">
        <f t="shared" si="37"/>
        <v>0</v>
      </c>
      <c r="L109" s="188">
        <v>21</v>
      </c>
      <c r="M109" s="188">
        <f t="shared" si="38"/>
        <v>0</v>
      </c>
      <c r="N109" s="186">
        <v>0</v>
      </c>
      <c r="O109" s="186">
        <f t="shared" si="39"/>
        <v>0</v>
      </c>
      <c r="P109" s="186">
        <v>0</v>
      </c>
      <c r="Q109" s="186">
        <f t="shared" si="40"/>
        <v>0</v>
      </c>
      <c r="R109" s="188"/>
      <c r="S109" s="188" t="s">
        <v>298</v>
      </c>
      <c r="T109" s="189" t="s">
        <v>299</v>
      </c>
      <c r="U109" s="161">
        <v>0</v>
      </c>
      <c r="V109" s="161">
        <f t="shared" si="41"/>
        <v>0</v>
      </c>
      <c r="W109" s="161"/>
      <c r="X109" s="161" t="s">
        <v>364</v>
      </c>
      <c r="Y109" s="161" t="s">
        <v>239</v>
      </c>
      <c r="Z109" s="151"/>
      <c r="AA109" s="151"/>
      <c r="AB109" s="151"/>
      <c r="AC109" s="151"/>
      <c r="AD109" s="151"/>
      <c r="AE109" s="151"/>
      <c r="AF109" s="151"/>
      <c r="AG109" s="151" t="s">
        <v>600</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5">
      <c r="A110" s="183">
        <v>95</v>
      </c>
      <c r="B110" s="184" t="s">
        <v>1048</v>
      </c>
      <c r="C110" s="193" t="s">
        <v>1049</v>
      </c>
      <c r="D110" s="185" t="s">
        <v>437</v>
      </c>
      <c r="E110" s="186">
        <v>125</v>
      </c>
      <c r="F110" s="187"/>
      <c r="G110" s="188">
        <f t="shared" si="35"/>
        <v>0</v>
      </c>
      <c r="H110" s="187"/>
      <c r="I110" s="188">
        <f t="shared" si="36"/>
        <v>0</v>
      </c>
      <c r="J110" s="187"/>
      <c r="K110" s="188">
        <f t="shared" si="37"/>
        <v>0</v>
      </c>
      <c r="L110" s="188">
        <v>21</v>
      </c>
      <c r="M110" s="188">
        <f t="shared" si="38"/>
        <v>0</v>
      </c>
      <c r="N110" s="186">
        <v>0</v>
      </c>
      <c r="O110" s="186">
        <f t="shared" si="39"/>
        <v>0</v>
      </c>
      <c r="P110" s="186">
        <v>0</v>
      </c>
      <c r="Q110" s="186">
        <f t="shared" si="40"/>
        <v>0</v>
      </c>
      <c r="R110" s="188"/>
      <c r="S110" s="188" t="s">
        <v>298</v>
      </c>
      <c r="T110" s="189" t="s">
        <v>299</v>
      </c>
      <c r="U110" s="161">
        <v>0</v>
      </c>
      <c r="V110" s="161">
        <f t="shared" si="41"/>
        <v>0</v>
      </c>
      <c r="W110" s="161"/>
      <c r="X110" s="161" t="s">
        <v>364</v>
      </c>
      <c r="Y110" s="161" t="s">
        <v>239</v>
      </c>
      <c r="Z110" s="151"/>
      <c r="AA110" s="151"/>
      <c r="AB110" s="151"/>
      <c r="AC110" s="151"/>
      <c r="AD110" s="151"/>
      <c r="AE110" s="151"/>
      <c r="AF110" s="151"/>
      <c r="AG110" s="151" t="s">
        <v>600</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1" x14ac:dyDescent="0.25">
      <c r="A111" s="183">
        <v>96</v>
      </c>
      <c r="B111" s="184" t="s">
        <v>1050</v>
      </c>
      <c r="C111" s="193" t="s">
        <v>1051</v>
      </c>
      <c r="D111" s="185" t="s">
        <v>437</v>
      </c>
      <c r="E111" s="186">
        <v>25</v>
      </c>
      <c r="F111" s="187"/>
      <c r="G111" s="188">
        <f t="shared" si="35"/>
        <v>0</v>
      </c>
      <c r="H111" s="187"/>
      <c r="I111" s="188">
        <f t="shared" si="36"/>
        <v>0</v>
      </c>
      <c r="J111" s="187"/>
      <c r="K111" s="188">
        <f t="shared" si="37"/>
        <v>0</v>
      </c>
      <c r="L111" s="188">
        <v>21</v>
      </c>
      <c r="M111" s="188">
        <f t="shared" si="38"/>
        <v>0</v>
      </c>
      <c r="N111" s="186">
        <v>0</v>
      </c>
      <c r="O111" s="186">
        <f t="shared" si="39"/>
        <v>0</v>
      </c>
      <c r="P111" s="186">
        <v>0</v>
      </c>
      <c r="Q111" s="186">
        <f t="shared" si="40"/>
        <v>0</v>
      </c>
      <c r="R111" s="188"/>
      <c r="S111" s="188" t="s">
        <v>298</v>
      </c>
      <c r="T111" s="189" t="s">
        <v>299</v>
      </c>
      <c r="U111" s="161">
        <v>0</v>
      </c>
      <c r="V111" s="161">
        <f t="shared" si="41"/>
        <v>0</v>
      </c>
      <c r="W111" s="161"/>
      <c r="X111" s="161" t="s">
        <v>364</v>
      </c>
      <c r="Y111" s="161" t="s">
        <v>239</v>
      </c>
      <c r="Z111" s="151"/>
      <c r="AA111" s="151"/>
      <c r="AB111" s="151"/>
      <c r="AC111" s="151"/>
      <c r="AD111" s="151"/>
      <c r="AE111" s="151"/>
      <c r="AF111" s="151"/>
      <c r="AG111" s="151" t="s">
        <v>600</v>
      </c>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5">
      <c r="A112" s="183">
        <v>97</v>
      </c>
      <c r="B112" s="184" t="s">
        <v>1052</v>
      </c>
      <c r="C112" s="193" t="s">
        <v>1053</v>
      </c>
      <c r="D112" s="185" t="s">
        <v>437</v>
      </c>
      <c r="E112" s="186">
        <v>25</v>
      </c>
      <c r="F112" s="187"/>
      <c r="G112" s="188">
        <f t="shared" si="35"/>
        <v>0</v>
      </c>
      <c r="H112" s="187"/>
      <c r="I112" s="188">
        <f t="shared" si="36"/>
        <v>0</v>
      </c>
      <c r="J112" s="187"/>
      <c r="K112" s="188">
        <f t="shared" si="37"/>
        <v>0</v>
      </c>
      <c r="L112" s="188">
        <v>21</v>
      </c>
      <c r="M112" s="188">
        <f t="shared" si="38"/>
        <v>0</v>
      </c>
      <c r="N112" s="186">
        <v>0</v>
      </c>
      <c r="O112" s="186">
        <f t="shared" si="39"/>
        <v>0</v>
      </c>
      <c r="P112" s="186">
        <v>0</v>
      </c>
      <c r="Q112" s="186">
        <f t="shared" si="40"/>
        <v>0</v>
      </c>
      <c r="R112" s="188"/>
      <c r="S112" s="188" t="s">
        <v>298</v>
      </c>
      <c r="T112" s="189" t="s">
        <v>299</v>
      </c>
      <c r="U112" s="161">
        <v>0</v>
      </c>
      <c r="V112" s="161">
        <f t="shared" si="41"/>
        <v>0</v>
      </c>
      <c r="W112" s="161"/>
      <c r="X112" s="161" t="s">
        <v>364</v>
      </c>
      <c r="Y112" s="161" t="s">
        <v>239</v>
      </c>
      <c r="Z112" s="151"/>
      <c r="AA112" s="151"/>
      <c r="AB112" s="151"/>
      <c r="AC112" s="151"/>
      <c r="AD112" s="151"/>
      <c r="AE112" s="151"/>
      <c r="AF112" s="151"/>
      <c r="AG112" s="151" t="s">
        <v>600</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5">
      <c r="A113" s="183">
        <v>98</v>
      </c>
      <c r="B113" s="184" t="s">
        <v>1054</v>
      </c>
      <c r="C113" s="193" t="s">
        <v>1055</v>
      </c>
      <c r="D113" s="185" t="s">
        <v>437</v>
      </c>
      <c r="E113" s="186">
        <v>1</v>
      </c>
      <c r="F113" s="187"/>
      <c r="G113" s="188">
        <f t="shared" si="35"/>
        <v>0</v>
      </c>
      <c r="H113" s="187"/>
      <c r="I113" s="188">
        <f t="shared" si="36"/>
        <v>0</v>
      </c>
      <c r="J113" s="187"/>
      <c r="K113" s="188">
        <f t="shared" si="37"/>
        <v>0</v>
      </c>
      <c r="L113" s="188">
        <v>21</v>
      </c>
      <c r="M113" s="188">
        <f t="shared" si="38"/>
        <v>0</v>
      </c>
      <c r="N113" s="186">
        <v>0</v>
      </c>
      <c r="O113" s="186">
        <f t="shared" si="39"/>
        <v>0</v>
      </c>
      <c r="P113" s="186">
        <v>0</v>
      </c>
      <c r="Q113" s="186">
        <f t="shared" si="40"/>
        <v>0</v>
      </c>
      <c r="R113" s="188"/>
      <c r="S113" s="188" t="s">
        <v>298</v>
      </c>
      <c r="T113" s="189" t="s">
        <v>299</v>
      </c>
      <c r="U113" s="161">
        <v>0</v>
      </c>
      <c r="V113" s="161">
        <f t="shared" si="41"/>
        <v>0</v>
      </c>
      <c r="W113" s="161"/>
      <c r="X113" s="161" t="s">
        <v>364</v>
      </c>
      <c r="Y113" s="161" t="s">
        <v>239</v>
      </c>
      <c r="Z113" s="151"/>
      <c r="AA113" s="151"/>
      <c r="AB113" s="151"/>
      <c r="AC113" s="151"/>
      <c r="AD113" s="151"/>
      <c r="AE113" s="151"/>
      <c r="AF113" s="151"/>
      <c r="AG113" s="151" t="s">
        <v>600</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1" x14ac:dyDescent="0.25">
      <c r="A114" s="183">
        <v>99</v>
      </c>
      <c r="B114" s="184" t="s">
        <v>1056</v>
      </c>
      <c r="C114" s="193" t="s">
        <v>1057</v>
      </c>
      <c r="D114" s="185" t="s">
        <v>683</v>
      </c>
      <c r="E114" s="186">
        <v>200</v>
      </c>
      <c r="F114" s="187"/>
      <c r="G114" s="188">
        <f t="shared" si="35"/>
        <v>0</v>
      </c>
      <c r="H114" s="187"/>
      <c r="I114" s="188">
        <f t="shared" si="36"/>
        <v>0</v>
      </c>
      <c r="J114" s="187"/>
      <c r="K114" s="188">
        <f t="shared" si="37"/>
        <v>0</v>
      </c>
      <c r="L114" s="188">
        <v>21</v>
      </c>
      <c r="M114" s="188">
        <f t="shared" si="38"/>
        <v>0</v>
      </c>
      <c r="N114" s="186">
        <v>0</v>
      </c>
      <c r="O114" s="186">
        <f t="shared" si="39"/>
        <v>0</v>
      </c>
      <c r="P114" s="186">
        <v>0</v>
      </c>
      <c r="Q114" s="186">
        <f t="shared" si="40"/>
        <v>0</v>
      </c>
      <c r="R114" s="188"/>
      <c r="S114" s="188" t="s">
        <v>298</v>
      </c>
      <c r="T114" s="189" t="s">
        <v>299</v>
      </c>
      <c r="U114" s="161">
        <v>0</v>
      </c>
      <c r="V114" s="161">
        <f t="shared" si="41"/>
        <v>0</v>
      </c>
      <c r="W114" s="161"/>
      <c r="X114" s="161" t="s">
        <v>364</v>
      </c>
      <c r="Y114" s="161" t="s">
        <v>239</v>
      </c>
      <c r="Z114" s="151"/>
      <c r="AA114" s="151"/>
      <c r="AB114" s="151"/>
      <c r="AC114" s="151"/>
      <c r="AD114" s="151"/>
      <c r="AE114" s="151"/>
      <c r="AF114" s="151"/>
      <c r="AG114" s="151" t="s">
        <v>600</v>
      </c>
      <c r="AH114" s="151"/>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outlineLevel="1" x14ac:dyDescent="0.25">
      <c r="A115" s="183">
        <v>100</v>
      </c>
      <c r="B115" s="184" t="s">
        <v>1058</v>
      </c>
      <c r="C115" s="193" t="s">
        <v>1059</v>
      </c>
      <c r="D115" s="185" t="s">
        <v>683</v>
      </c>
      <c r="E115" s="186">
        <v>60</v>
      </c>
      <c r="F115" s="187"/>
      <c r="G115" s="188">
        <f t="shared" si="35"/>
        <v>0</v>
      </c>
      <c r="H115" s="187"/>
      <c r="I115" s="188">
        <f t="shared" si="36"/>
        <v>0</v>
      </c>
      <c r="J115" s="187"/>
      <c r="K115" s="188">
        <f t="shared" si="37"/>
        <v>0</v>
      </c>
      <c r="L115" s="188">
        <v>21</v>
      </c>
      <c r="M115" s="188">
        <f t="shared" si="38"/>
        <v>0</v>
      </c>
      <c r="N115" s="186">
        <v>0</v>
      </c>
      <c r="O115" s="186">
        <f t="shared" si="39"/>
        <v>0</v>
      </c>
      <c r="P115" s="186">
        <v>0</v>
      </c>
      <c r="Q115" s="186">
        <f t="shared" si="40"/>
        <v>0</v>
      </c>
      <c r="R115" s="188"/>
      <c r="S115" s="188" t="s">
        <v>298</v>
      </c>
      <c r="T115" s="189" t="s">
        <v>299</v>
      </c>
      <c r="U115" s="161">
        <v>0</v>
      </c>
      <c r="V115" s="161">
        <f t="shared" si="41"/>
        <v>0</v>
      </c>
      <c r="W115" s="161"/>
      <c r="X115" s="161" t="s">
        <v>364</v>
      </c>
      <c r="Y115" s="161" t="s">
        <v>239</v>
      </c>
      <c r="Z115" s="151"/>
      <c r="AA115" s="151"/>
      <c r="AB115" s="151"/>
      <c r="AC115" s="151"/>
      <c r="AD115" s="151"/>
      <c r="AE115" s="151"/>
      <c r="AF115" s="151"/>
      <c r="AG115" s="151" t="s">
        <v>600</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1" x14ac:dyDescent="0.25">
      <c r="A116" s="183">
        <v>101</v>
      </c>
      <c r="B116" s="184" t="s">
        <v>1060</v>
      </c>
      <c r="C116" s="193" t="s">
        <v>1061</v>
      </c>
      <c r="D116" s="185" t="s">
        <v>683</v>
      </c>
      <c r="E116" s="186">
        <v>2</v>
      </c>
      <c r="F116" s="187"/>
      <c r="G116" s="188">
        <f t="shared" si="35"/>
        <v>0</v>
      </c>
      <c r="H116" s="187"/>
      <c r="I116" s="188">
        <f t="shared" si="36"/>
        <v>0</v>
      </c>
      <c r="J116" s="187"/>
      <c r="K116" s="188">
        <f t="shared" si="37"/>
        <v>0</v>
      </c>
      <c r="L116" s="188">
        <v>21</v>
      </c>
      <c r="M116" s="188">
        <f t="shared" si="38"/>
        <v>0</v>
      </c>
      <c r="N116" s="186">
        <v>0</v>
      </c>
      <c r="O116" s="186">
        <f t="shared" si="39"/>
        <v>0</v>
      </c>
      <c r="P116" s="186">
        <v>0</v>
      </c>
      <c r="Q116" s="186">
        <f t="shared" si="40"/>
        <v>0</v>
      </c>
      <c r="R116" s="188"/>
      <c r="S116" s="188" t="s">
        <v>298</v>
      </c>
      <c r="T116" s="189" t="s">
        <v>299</v>
      </c>
      <c r="U116" s="161">
        <v>0</v>
      </c>
      <c r="V116" s="161">
        <f t="shared" si="41"/>
        <v>0</v>
      </c>
      <c r="W116" s="161"/>
      <c r="X116" s="161" t="s">
        <v>364</v>
      </c>
      <c r="Y116" s="161" t="s">
        <v>239</v>
      </c>
      <c r="Z116" s="151"/>
      <c r="AA116" s="151"/>
      <c r="AB116" s="151"/>
      <c r="AC116" s="151"/>
      <c r="AD116" s="151"/>
      <c r="AE116" s="151"/>
      <c r="AF116" s="151"/>
      <c r="AG116" s="151" t="s">
        <v>600</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1" x14ac:dyDescent="0.25">
      <c r="A117" s="183">
        <v>102</v>
      </c>
      <c r="B117" s="184" t="s">
        <v>1062</v>
      </c>
      <c r="C117" s="193" t="s">
        <v>1063</v>
      </c>
      <c r="D117" s="185" t="s">
        <v>437</v>
      </c>
      <c r="E117" s="186">
        <v>60</v>
      </c>
      <c r="F117" s="187"/>
      <c r="G117" s="188">
        <f t="shared" si="35"/>
        <v>0</v>
      </c>
      <c r="H117" s="187"/>
      <c r="I117" s="188">
        <f t="shared" si="36"/>
        <v>0</v>
      </c>
      <c r="J117" s="187"/>
      <c r="K117" s="188">
        <f t="shared" si="37"/>
        <v>0</v>
      </c>
      <c r="L117" s="188">
        <v>21</v>
      </c>
      <c r="M117" s="188">
        <f t="shared" si="38"/>
        <v>0</v>
      </c>
      <c r="N117" s="186">
        <v>0</v>
      </c>
      <c r="O117" s="186">
        <f t="shared" si="39"/>
        <v>0</v>
      </c>
      <c r="P117" s="186">
        <v>0</v>
      </c>
      <c r="Q117" s="186">
        <f t="shared" si="40"/>
        <v>0</v>
      </c>
      <c r="R117" s="188"/>
      <c r="S117" s="188" t="s">
        <v>298</v>
      </c>
      <c r="T117" s="189" t="s">
        <v>299</v>
      </c>
      <c r="U117" s="161">
        <v>0</v>
      </c>
      <c r="V117" s="161">
        <f t="shared" si="41"/>
        <v>0</v>
      </c>
      <c r="W117" s="161"/>
      <c r="X117" s="161" t="s">
        <v>364</v>
      </c>
      <c r="Y117" s="161" t="s">
        <v>239</v>
      </c>
      <c r="Z117" s="151"/>
      <c r="AA117" s="151"/>
      <c r="AB117" s="151"/>
      <c r="AC117" s="151"/>
      <c r="AD117" s="151"/>
      <c r="AE117" s="151"/>
      <c r="AF117" s="151"/>
      <c r="AG117" s="151" t="s">
        <v>600</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5">
      <c r="A118" s="183">
        <v>103</v>
      </c>
      <c r="B118" s="184" t="s">
        <v>1064</v>
      </c>
      <c r="C118" s="193" t="s">
        <v>1065</v>
      </c>
      <c r="D118" s="185" t="s">
        <v>437</v>
      </c>
      <c r="E118" s="186">
        <v>2</v>
      </c>
      <c r="F118" s="187"/>
      <c r="G118" s="188">
        <f t="shared" si="35"/>
        <v>0</v>
      </c>
      <c r="H118" s="187"/>
      <c r="I118" s="188">
        <f t="shared" si="36"/>
        <v>0</v>
      </c>
      <c r="J118" s="187"/>
      <c r="K118" s="188">
        <f t="shared" si="37"/>
        <v>0</v>
      </c>
      <c r="L118" s="188">
        <v>21</v>
      </c>
      <c r="M118" s="188">
        <f t="shared" si="38"/>
        <v>0</v>
      </c>
      <c r="N118" s="186">
        <v>0</v>
      </c>
      <c r="O118" s="186">
        <f t="shared" si="39"/>
        <v>0</v>
      </c>
      <c r="P118" s="186">
        <v>0</v>
      </c>
      <c r="Q118" s="186">
        <f t="shared" si="40"/>
        <v>0</v>
      </c>
      <c r="R118" s="188"/>
      <c r="S118" s="188" t="s">
        <v>298</v>
      </c>
      <c r="T118" s="189" t="s">
        <v>299</v>
      </c>
      <c r="U118" s="161">
        <v>0</v>
      </c>
      <c r="V118" s="161">
        <f t="shared" si="41"/>
        <v>0</v>
      </c>
      <c r="W118" s="161"/>
      <c r="X118" s="161" t="s">
        <v>364</v>
      </c>
      <c r="Y118" s="161" t="s">
        <v>239</v>
      </c>
      <c r="Z118" s="151"/>
      <c r="AA118" s="151"/>
      <c r="AB118" s="151"/>
      <c r="AC118" s="151"/>
      <c r="AD118" s="151"/>
      <c r="AE118" s="151"/>
      <c r="AF118" s="151"/>
      <c r="AG118" s="151" t="s">
        <v>600</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5">
      <c r="A119" s="183">
        <v>104</v>
      </c>
      <c r="B119" s="184" t="s">
        <v>1066</v>
      </c>
      <c r="C119" s="193" t="s">
        <v>1067</v>
      </c>
      <c r="D119" s="185" t="s">
        <v>437</v>
      </c>
      <c r="E119" s="186">
        <v>35</v>
      </c>
      <c r="F119" s="187"/>
      <c r="G119" s="188">
        <f t="shared" si="35"/>
        <v>0</v>
      </c>
      <c r="H119" s="187"/>
      <c r="I119" s="188">
        <f t="shared" si="36"/>
        <v>0</v>
      </c>
      <c r="J119" s="187"/>
      <c r="K119" s="188">
        <f t="shared" si="37"/>
        <v>0</v>
      </c>
      <c r="L119" s="188">
        <v>21</v>
      </c>
      <c r="M119" s="188">
        <f t="shared" si="38"/>
        <v>0</v>
      </c>
      <c r="N119" s="186">
        <v>0</v>
      </c>
      <c r="O119" s="186">
        <f t="shared" si="39"/>
        <v>0</v>
      </c>
      <c r="P119" s="186">
        <v>0</v>
      </c>
      <c r="Q119" s="186">
        <f t="shared" si="40"/>
        <v>0</v>
      </c>
      <c r="R119" s="188"/>
      <c r="S119" s="188" t="s">
        <v>298</v>
      </c>
      <c r="T119" s="189" t="s">
        <v>299</v>
      </c>
      <c r="U119" s="161">
        <v>0</v>
      </c>
      <c r="V119" s="161">
        <f t="shared" si="41"/>
        <v>0</v>
      </c>
      <c r="W119" s="161"/>
      <c r="X119" s="161" t="s">
        <v>364</v>
      </c>
      <c r="Y119" s="161" t="s">
        <v>239</v>
      </c>
      <c r="Z119" s="151"/>
      <c r="AA119" s="151"/>
      <c r="AB119" s="151"/>
      <c r="AC119" s="151"/>
      <c r="AD119" s="151"/>
      <c r="AE119" s="151"/>
      <c r="AF119" s="151"/>
      <c r="AG119" s="151" t="s">
        <v>600</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x14ac:dyDescent="0.25">
      <c r="A120" s="168" t="s">
        <v>231</v>
      </c>
      <c r="B120" s="169" t="s">
        <v>200</v>
      </c>
      <c r="C120" s="190" t="s">
        <v>201</v>
      </c>
      <c r="D120" s="170"/>
      <c r="E120" s="171"/>
      <c r="F120" s="172"/>
      <c r="G120" s="172">
        <f>SUMIF(AG121:AG145,"&lt;&gt;NOR",G121:G145)</f>
        <v>0</v>
      </c>
      <c r="H120" s="172"/>
      <c r="I120" s="172">
        <f>SUM(I121:I145)</f>
        <v>0</v>
      </c>
      <c r="J120" s="172"/>
      <c r="K120" s="172">
        <f>SUM(K121:K145)</f>
        <v>0</v>
      </c>
      <c r="L120" s="172"/>
      <c r="M120" s="172">
        <f>SUM(M121:M145)</f>
        <v>0</v>
      </c>
      <c r="N120" s="171"/>
      <c r="O120" s="171">
        <f>SUM(O121:O145)</f>
        <v>0</v>
      </c>
      <c r="P120" s="171"/>
      <c r="Q120" s="171">
        <f>SUM(Q121:Q145)</f>
        <v>0</v>
      </c>
      <c r="R120" s="172"/>
      <c r="S120" s="172"/>
      <c r="T120" s="173"/>
      <c r="U120" s="167"/>
      <c r="V120" s="167">
        <f>SUM(V121:V145)</f>
        <v>0</v>
      </c>
      <c r="W120" s="167"/>
      <c r="X120" s="167"/>
      <c r="Y120" s="167"/>
      <c r="AG120" t="s">
        <v>232</v>
      </c>
    </row>
    <row r="121" spans="1:60" outlineLevel="1" x14ac:dyDescent="0.25">
      <c r="A121" s="183">
        <v>105</v>
      </c>
      <c r="B121" s="184" t="s">
        <v>1068</v>
      </c>
      <c r="C121" s="193" t="s">
        <v>1069</v>
      </c>
      <c r="D121" s="185" t="s">
        <v>899</v>
      </c>
      <c r="E121" s="186">
        <v>24</v>
      </c>
      <c r="F121" s="187"/>
      <c r="G121" s="188">
        <f t="shared" ref="G121:G145" si="42">ROUND(E121*F121,2)</f>
        <v>0</v>
      </c>
      <c r="H121" s="187"/>
      <c r="I121" s="188">
        <f t="shared" ref="I121:I145" si="43">ROUND(E121*H121,2)</f>
        <v>0</v>
      </c>
      <c r="J121" s="187"/>
      <c r="K121" s="188">
        <f t="shared" ref="K121:K145" si="44">ROUND(E121*J121,2)</f>
        <v>0</v>
      </c>
      <c r="L121" s="188">
        <v>21</v>
      </c>
      <c r="M121" s="188">
        <f t="shared" ref="M121:M145" si="45">G121*(1+L121/100)</f>
        <v>0</v>
      </c>
      <c r="N121" s="186">
        <v>0</v>
      </c>
      <c r="O121" s="186">
        <f t="shared" ref="O121:O145" si="46">ROUND(E121*N121,2)</f>
        <v>0</v>
      </c>
      <c r="P121" s="186">
        <v>0</v>
      </c>
      <c r="Q121" s="186">
        <f t="shared" ref="Q121:Q145" si="47">ROUND(E121*P121,2)</f>
        <v>0</v>
      </c>
      <c r="R121" s="188"/>
      <c r="S121" s="188" t="s">
        <v>298</v>
      </c>
      <c r="T121" s="189" t="s">
        <v>299</v>
      </c>
      <c r="U121" s="161">
        <v>0</v>
      </c>
      <c r="V121" s="161">
        <f t="shared" ref="V121:V145" si="48">ROUND(E121*U121,2)</f>
        <v>0</v>
      </c>
      <c r="W121" s="161"/>
      <c r="X121" s="161" t="s">
        <v>238</v>
      </c>
      <c r="Y121" s="161" t="s">
        <v>239</v>
      </c>
      <c r="Z121" s="151"/>
      <c r="AA121" s="151"/>
      <c r="AB121" s="151"/>
      <c r="AC121" s="151"/>
      <c r="AD121" s="151"/>
      <c r="AE121" s="151"/>
      <c r="AF121" s="151"/>
      <c r="AG121" s="151" t="s">
        <v>609</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5">
      <c r="A122" s="183">
        <v>106</v>
      </c>
      <c r="B122" s="184" t="s">
        <v>1070</v>
      </c>
      <c r="C122" s="193" t="s">
        <v>1071</v>
      </c>
      <c r="D122" s="185" t="s">
        <v>899</v>
      </c>
      <c r="E122" s="186">
        <v>24</v>
      </c>
      <c r="F122" s="187"/>
      <c r="G122" s="188">
        <f t="shared" si="42"/>
        <v>0</v>
      </c>
      <c r="H122" s="187"/>
      <c r="I122" s="188">
        <f t="shared" si="43"/>
        <v>0</v>
      </c>
      <c r="J122" s="187"/>
      <c r="K122" s="188">
        <f t="shared" si="44"/>
        <v>0</v>
      </c>
      <c r="L122" s="188">
        <v>21</v>
      </c>
      <c r="M122" s="188">
        <f t="shared" si="45"/>
        <v>0</v>
      </c>
      <c r="N122" s="186">
        <v>0</v>
      </c>
      <c r="O122" s="186">
        <f t="shared" si="46"/>
        <v>0</v>
      </c>
      <c r="P122" s="186">
        <v>0</v>
      </c>
      <c r="Q122" s="186">
        <f t="shared" si="47"/>
        <v>0</v>
      </c>
      <c r="R122" s="188"/>
      <c r="S122" s="188" t="s">
        <v>298</v>
      </c>
      <c r="T122" s="189" t="s">
        <v>299</v>
      </c>
      <c r="U122" s="161">
        <v>0</v>
      </c>
      <c r="V122" s="161">
        <f t="shared" si="48"/>
        <v>0</v>
      </c>
      <c r="W122" s="161"/>
      <c r="X122" s="161" t="s">
        <v>238</v>
      </c>
      <c r="Y122" s="161" t="s">
        <v>239</v>
      </c>
      <c r="Z122" s="151"/>
      <c r="AA122" s="151"/>
      <c r="AB122" s="151"/>
      <c r="AC122" s="151"/>
      <c r="AD122" s="151"/>
      <c r="AE122" s="151"/>
      <c r="AF122" s="151"/>
      <c r="AG122" s="151" t="s">
        <v>609</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5">
      <c r="A123" s="183">
        <v>107</v>
      </c>
      <c r="B123" s="184" t="s">
        <v>1072</v>
      </c>
      <c r="C123" s="193" t="s">
        <v>1073</v>
      </c>
      <c r="D123" s="185" t="s">
        <v>437</v>
      </c>
      <c r="E123" s="186">
        <v>100</v>
      </c>
      <c r="F123" s="187"/>
      <c r="G123" s="188">
        <f t="shared" si="42"/>
        <v>0</v>
      </c>
      <c r="H123" s="187"/>
      <c r="I123" s="188">
        <f t="shared" si="43"/>
        <v>0</v>
      </c>
      <c r="J123" s="187"/>
      <c r="K123" s="188">
        <f t="shared" si="44"/>
        <v>0</v>
      </c>
      <c r="L123" s="188">
        <v>21</v>
      </c>
      <c r="M123" s="188">
        <f t="shared" si="45"/>
        <v>0</v>
      </c>
      <c r="N123" s="186">
        <v>0</v>
      </c>
      <c r="O123" s="186">
        <f t="shared" si="46"/>
        <v>0</v>
      </c>
      <c r="P123" s="186">
        <v>0</v>
      </c>
      <c r="Q123" s="186">
        <f t="shared" si="47"/>
        <v>0</v>
      </c>
      <c r="R123" s="188"/>
      <c r="S123" s="188" t="s">
        <v>298</v>
      </c>
      <c r="T123" s="189" t="s">
        <v>299</v>
      </c>
      <c r="U123" s="161">
        <v>0</v>
      </c>
      <c r="V123" s="161">
        <f t="shared" si="48"/>
        <v>0</v>
      </c>
      <c r="W123" s="161"/>
      <c r="X123" s="161" t="s">
        <v>364</v>
      </c>
      <c r="Y123" s="161" t="s">
        <v>239</v>
      </c>
      <c r="Z123" s="151"/>
      <c r="AA123" s="151"/>
      <c r="AB123" s="151"/>
      <c r="AC123" s="151"/>
      <c r="AD123" s="151"/>
      <c r="AE123" s="151"/>
      <c r="AF123" s="151"/>
      <c r="AG123" s="151" t="s">
        <v>600</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1" x14ac:dyDescent="0.25">
      <c r="A124" s="183">
        <v>108</v>
      </c>
      <c r="B124" s="184" t="s">
        <v>1074</v>
      </c>
      <c r="C124" s="193" t="s">
        <v>1075</v>
      </c>
      <c r="D124" s="185" t="s">
        <v>437</v>
      </c>
      <c r="E124" s="186">
        <v>80</v>
      </c>
      <c r="F124" s="187"/>
      <c r="G124" s="188">
        <f t="shared" si="42"/>
        <v>0</v>
      </c>
      <c r="H124" s="187"/>
      <c r="I124" s="188">
        <f t="shared" si="43"/>
        <v>0</v>
      </c>
      <c r="J124" s="187"/>
      <c r="K124" s="188">
        <f t="shared" si="44"/>
        <v>0</v>
      </c>
      <c r="L124" s="188">
        <v>21</v>
      </c>
      <c r="M124" s="188">
        <f t="shared" si="45"/>
        <v>0</v>
      </c>
      <c r="N124" s="186">
        <v>0</v>
      </c>
      <c r="O124" s="186">
        <f t="shared" si="46"/>
        <v>0</v>
      </c>
      <c r="P124" s="186">
        <v>0</v>
      </c>
      <c r="Q124" s="186">
        <f t="shared" si="47"/>
        <v>0</v>
      </c>
      <c r="R124" s="188"/>
      <c r="S124" s="188" t="s">
        <v>298</v>
      </c>
      <c r="T124" s="189" t="s">
        <v>299</v>
      </c>
      <c r="U124" s="161">
        <v>0</v>
      </c>
      <c r="V124" s="161">
        <f t="shared" si="48"/>
        <v>0</v>
      </c>
      <c r="W124" s="161"/>
      <c r="X124" s="161" t="s">
        <v>364</v>
      </c>
      <c r="Y124" s="161" t="s">
        <v>239</v>
      </c>
      <c r="Z124" s="151"/>
      <c r="AA124" s="151"/>
      <c r="AB124" s="151"/>
      <c r="AC124" s="151"/>
      <c r="AD124" s="151"/>
      <c r="AE124" s="151"/>
      <c r="AF124" s="151"/>
      <c r="AG124" s="151" t="s">
        <v>600</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5">
      <c r="A125" s="183">
        <v>109</v>
      </c>
      <c r="B125" s="184" t="s">
        <v>1076</v>
      </c>
      <c r="C125" s="193" t="s">
        <v>1077</v>
      </c>
      <c r="D125" s="185" t="s">
        <v>437</v>
      </c>
      <c r="E125" s="186">
        <v>10</v>
      </c>
      <c r="F125" s="187"/>
      <c r="G125" s="188">
        <f t="shared" si="42"/>
        <v>0</v>
      </c>
      <c r="H125" s="187"/>
      <c r="I125" s="188">
        <f t="shared" si="43"/>
        <v>0</v>
      </c>
      <c r="J125" s="187"/>
      <c r="K125" s="188">
        <f t="shared" si="44"/>
        <v>0</v>
      </c>
      <c r="L125" s="188">
        <v>21</v>
      </c>
      <c r="M125" s="188">
        <f t="shared" si="45"/>
        <v>0</v>
      </c>
      <c r="N125" s="186">
        <v>0</v>
      </c>
      <c r="O125" s="186">
        <f t="shared" si="46"/>
        <v>0</v>
      </c>
      <c r="P125" s="186">
        <v>0</v>
      </c>
      <c r="Q125" s="186">
        <f t="shared" si="47"/>
        <v>0</v>
      </c>
      <c r="R125" s="188"/>
      <c r="S125" s="188" t="s">
        <v>298</v>
      </c>
      <c r="T125" s="189" t="s">
        <v>299</v>
      </c>
      <c r="U125" s="161">
        <v>0</v>
      </c>
      <c r="V125" s="161">
        <f t="shared" si="48"/>
        <v>0</v>
      </c>
      <c r="W125" s="161"/>
      <c r="X125" s="161" t="s">
        <v>364</v>
      </c>
      <c r="Y125" s="161" t="s">
        <v>239</v>
      </c>
      <c r="Z125" s="151"/>
      <c r="AA125" s="151"/>
      <c r="AB125" s="151"/>
      <c r="AC125" s="151"/>
      <c r="AD125" s="151"/>
      <c r="AE125" s="151"/>
      <c r="AF125" s="151"/>
      <c r="AG125" s="151" t="s">
        <v>600</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1" x14ac:dyDescent="0.25">
      <c r="A126" s="183">
        <v>110</v>
      </c>
      <c r="B126" s="184" t="s">
        <v>1078</v>
      </c>
      <c r="C126" s="193" t="s">
        <v>1079</v>
      </c>
      <c r="D126" s="185" t="s">
        <v>437</v>
      </c>
      <c r="E126" s="186">
        <v>2</v>
      </c>
      <c r="F126" s="187"/>
      <c r="G126" s="188">
        <f t="shared" si="42"/>
        <v>0</v>
      </c>
      <c r="H126" s="187"/>
      <c r="I126" s="188">
        <f t="shared" si="43"/>
        <v>0</v>
      </c>
      <c r="J126" s="187"/>
      <c r="K126" s="188">
        <f t="shared" si="44"/>
        <v>0</v>
      </c>
      <c r="L126" s="188">
        <v>21</v>
      </c>
      <c r="M126" s="188">
        <f t="shared" si="45"/>
        <v>0</v>
      </c>
      <c r="N126" s="186">
        <v>0</v>
      </c>
      <c r="O126" s="186">
        <f t="shared" si="46"/>
        <v>0</v>
      </c>
      <c r="P126" s="186">
        <v>0</v>
      </c>
      <c r="Q126" s="186">
        <f t="shared" si="47"/>
        <v>0</v>
      </c>
      <c r="R126" s="188"/>
      <c r="S126" s="188" t="s">
        <v>298</v>
      </c>
      <c r="T126" s="189" t="s">
        <v>299</v>
      </c>
      <c r="U126" s="161">
        <v>0</v>
      </c>
      <c r="V126" s="161">
        <f t="shared" si="48"/>
        <v>0</v>
      </c>
      <c r="W126" s="161"/>
      <c r="X126" s="161" t="s">
        <v>238</v>
      </c>
      <c r="Y126" s="161" t="s">
        <v>239</v>
      </c>
      <c r="Z126" s="151"/>
      <c r="AA126" s="151"/>
      <c r="AB126" s="151"/>
      <c r="AC126" s="151"/>
      <c r="AD126" s="151"/>
      <c r="AE126" s="151"/>
      <c r="AF126" s="151"/>
      <c r="AG126" s="151" t="s">
        <v>609</v>
      </c>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5">
      <c r="A127" s="183">
        <v>111</v>
      </c>
      <c r="B127" s="184" t="s">
        <v>1080</v>
      </c>
      <c r="C127" s="193" t="s">
        <v>1081</v>
      </c>
      <c r="D127" s="185" t="s">
        <v>437</v>
      </c>
      <c r="E127" s="186">
        <v>10</v>
      </c>
      <c r="F127" s="187"/>
      <c r="G127" s="188">
        <f t="shared" si="42"/>
        <v>0</v>
      </c>
      <c r="H127" s="187"/>
      <c r="I127" s="188">
        <f t="shared" si="43"/>
        <v>0</v>
      </c>
      <c r="J127" s="187"/>
      <c r="K127" s="188">
        <f t="shared" si="44"/>
        <v>0</v>
      </c>
      <c r="L127" s="188">
        <v>21</v>
      </c>
      <c r="M127" s="188">
        <f t="shared" si="45"/>
        <v>0</v>
      </c>
      <c r="N127" s="186">
        <v>0</v>
      </c>
      <c r="O127" s="186">
        <f t="shared" si="46"/>
        <v>0</v>
      </c>
      <c r="P127" s="186">
        <v>0</v>
      </c>
      <c r="Q127" s="186">
        <f t="shared" si="47"/>
        <v>0</v>
      </c>
      <c r="R127" s="188"/>
      <c r="S127" s="188" t="s">
        <v>298</v>
      </c>
      <c r="T127" s="189" t="s">
        <v>299</v>
      </c>
      <c r="U127" s="161">
        <v>0</v>
      </c>
      <c r="V127" s="161">
        <f t="shared" si="48"/>
        <v>0</v>
      </c>
      <c r="W127" s="161"/>
      <c r="X127" s="161" t="s">
        <v>238</v>
      </c>
      <c r="Y127" s="161" t="s">
        <v>239</v>
      </c>
      <c r="Z127" s="151"/>
      <c r="AA127" s="151"/>
      <c r="AB127" s="151"/>
      <c r="AC127" s="151"/>
      <c r="AD127" s="151"/>
      <c r="AE127" s="151"/>
      <c r="AF127" s="151"/>
      <c r="AG127" s="151" t="s">
        <v>609</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1" x14ac:dyDescent="0.25">
      <c r="A128" s="183">
        <v>112</v>
      </c>
      <c r="B128" s="184" t="s">
        <v>1082</v>
      </c>
      <c r="C128" s="193" t="s">
        <v>1083</v>
      </c>
      <c r="D128" s="185" t="s">
        <v>437</v>
      </c>
      <c r="E128" s="186">
        <v>20</v>
      </c>
      <c r="F128" s="187"/>
      <c r="G128" s="188">
        <f t="shared" si="42"/>
        <v>0</v>
      </c>
      <c r="H128" s="187"/>
      <c r="I128" s="188">
        <f t="shared" si="43"/>
        <v>0</v>
      </c>
      <c r="J128" s="187"/>
      <c r="K128" s="188">
        <f t="shared" si="44"/>
        <v>0</v>
      </c>
      <c r="L128" s="188">
        <v>21</v>
      </c>
      <c r="M128" s="188">
        <f t="shared" si="45"/>
        <v>0</v>
      </c>
      <c r="N128" s="186">
        <v>0</v>
      </c>
      <c r="O128" s="186">
        <f t="shared" si="46"/>
        <v>0</v>
      </c>
      <c r="P128" s="186">
        <v>0</v>
      </c>
      <c r="Q128" s="186">
        <f t="shared" si="47"/>
        <v>0</v>
      </c>
      <c r="R128" s="188"/>
      <c r="S128" s="188" t="s">
        <v>298</v>
      </c>
      <c r="T128" s="189" t="s">
        <v>299</v>
      </c>
      <c r="U128" s="161">
        <v>0</v>
      </c>
      <c r="V128" s="161">
        <f t="shared" si="48"/>
        <v>0</v>
      </c>
      <c r="W128" s="161"/>
      <c r="X128" s="161" t="s">
        <v>364</v>
      </c>
      <c r="Y128" s="161" t="s">
        <v>239</v>
      </c>
      <c r="Z128" s="151"/>
      <c r="AA128" s="151"/>
      <c r="AB128" s="151"/>
      <c r="AC128" s="151"/>
      <c r="AD128" s="151"/>
      <c r="AE128" s="151"/>
      <c r="AF128" s="151"/>
      <c r="AG128" s="151" t="s">
        <v>600</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1" x14ac:dyDescent="0.25">
      <c r="A129" s="183">
        <v>113</v>
      </c>
      <c r="B129" s="184" t="s">
        <v>1084</v>
      </c>
      <c r="C129" s="193" t="s">
        <v>1085</v>
      </c>
      <c r="D129" s="185" t="s">
        <v>437</v>
      </c>
      <c r="E129" s="186">
        <v>1</v>
      </c>
      <c r="F129" s="187"/>
      <c r="G129" s="188">
        <f t="shared" si="42"/>
        <v>0</v>
      </c>
      <c r="H129" s="187"/>
      <c r="I129" s="188">
        <f t="shared" si="43"/>
        <v>0</v>
      </c>
      <c r="J129" s="187"/>
      <c r="K129" s="188">
        <f t="shared" si="44"/>
        <v>0</v>
      </c>
      <c r="L129" s="188">
        <v>21</v>
      </c>
      <c r="M129" s="188">
        <f t="shared" si="45"/>
        <v>0</v>
      </c>
      <c r="N129" s="186">
        <v>0</v>
      </c>
      <c r="O129" s="186">
        <f t="shared" si="46"/>
        <v>0</v>
      </c>
      <c r="P129" s="186">
        <v>0</v>
      </c>
      <c r="Q129" s="186">
        <f t="shared" si="47"/>
        <v>0</v>
      </c>
      <c r="R129" s="188"/>
      <c r="S129" s="188" t="s">
        <v>298</v>
      </c>
      <c r="T129" s="189" t="s">
        <v>299</v>
      </c>
      <c r="U129" s="161">
        <v>0</v>
      </c>
      <c r="V129" s="161">
        <f t="shared" si="48"/>
        <v>0</v>
      </c>
      <c r="W129" s="161"/>
      <c r="X129" s="161" t="s">
        <v>638</v>
      </c>
      <c r="Y129" s="161" t="s">
        <v>239</v>
      </c>
      <c r="Z129" s="151"/>
      <c r="AA129" s="151"/>
      <c r="AB129" s="151"/>
      <c r="AC129" s="151"/>
      <c r="AD129" s="151"/>
      <c r="AE129" s="151"/>
      <c r="AF129" s="151"/>
      <c r="AG129" s="151" t="s">
        <v>639</v>
      </c>
      <c r="AH129" s="151"/>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5">
      <c r="A130" s="183">
        <v>114</v>
      </c>
      <c r="B130" s="184" t="s">
        <v>1086</v>
      </c>
      <c r="C130" s="193" t="s">
        <v>1087</v>
      </c>
      <c r="D130" s="185" t="s">
        <v>437</v>
      </c>
      <c r="E130" s="186">
        <v>1</v>
      </c>
      <c r="F130" s="187"/>
      <c r="G130" s="188">
        <f t="shared" si="42"/>
        <v>0</v>
      </c>
      <c r="H130" s="187"/>
      <c r="I130" s="188">
        <f t="shared" si="43"/>
        <v>0</v>
      </c>
      <c r="J130" s="187"/>
      <c r="K130" s="188">
        <f t="shared" si="44"/>
        <v>0</v>
      </c>
      <c r="L130" s="188">
        <v>21</v>
      </c>
      <c r="M130" s="188">
        <f t="shared" si="45"/>
        <v>0</v>
      </c>
      <c r="N130" s="186">
        <v>0</v>
      </c>
      <c r="O130" s="186">
        <f t="shared" si="46"/>
        <v>0</v>
      </c>
      <c r="P130" s="186">
        <v>0</v>
      </c>
      <c r="Q130" s="186">
        <f t="shared" si="47"/>
        <v>0</v>
      </c>
      <c r="R130" s="188"/>
      <c r="S130" s="188" t="s">
        <v>298</v>
      </c>
      <c r="T130" s="189" t="s">
        <v>299</v>
      </c>
      <c r="U130" s="161">
        <v>0</v>
      </c>
      <c r="V130" s="161">
        <f t="shared" si="48"/>
        <v>0</v>
      </c>
      <c r="W130" s="161"/>
      <c r="X130" s="161" t="s">
        <v>364</v>
      </c>
      <c r="Y130" s="161" t="s">
        <v>239</v>
      </c>
      <c r="Z130" s="151"/>
      <c r="AA130" s="151"/>
      <c r="AB130" s="151"/>
      <c r="AC130" s="151"/>
      <c r="AD130" s="151"/>
      <c r="AE130" s="151"/>
      <c r="AF130" s="151"/>
      <c r="AG130" s="151" t="s">
        <v>600</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1" x14ac:dyDescent="0.25">
      <c r="A131" s="183">
        <v>115</v>
      </c>
      <c r="B131" s="184" t="s">
        <v>1088</v>
      </c>
      <c r="C131" s="193" t="s">
        <v>1089</v>
      </c>
      <c r="D131" s="185" t="s">
        <v>437</v>
      </c>
      <c r="E131" s="186">
        <v>1</v>
      </c>
      <c r="F131" s="187"/>
      <c r="G131" s="188">
        <f t="shared" si="42"/>
        <v>0</v>
      </c>
      <c r="H131" s="187"/>
      <c r="I131" s="188">
        <f t="shared" si="43"/>
        <v>0</v>
      </c>
      <c r="J131" s="187"/>
      <c r="K131" s="188">
        <f t="shared" si="44"/>
        <v>0</v>
      </c>
      <c r="L131" s="188">
        <v>21</v>
      </c>
      <c r="M131" s="188">
        <f t="shared" si="45"/>
        <v>0</v>
      </c>
      <c r="N131" s="186">
        <v>0</v>
      </c>
      <c r="O131" s="186">
        <f t="shared" si="46"/>
        <v>0</v>
      </c>
      <c r="P131" s="186">
        <v>0</v>
      </c>
      <c r="Q131" s="186">
        <f t="shared" si="47"/>
        <v>0</v>
      </c>
      <c r="R131" s="188"/>
      <c r="S131" s="188" t="s">
        <v>298</v>
      </c>
      <c r="T131" s="189" t="s">
        <v>299</v>
      </c>
      <c r="U131" s="161">
        <v>0</v>
      </c>
      <c r="V131" s="161">
        <f t="shared" si="48"/>
        <v>0</v>
      </c>
      <c r="W131" s="161"/>
      <c r="X131" s="161" t="s">
        <v>364</v>
      </c>
      <c r="Y131" s="161" t="s">
        <v>239</v>
      </c>
      <c r="Z131" s="151"/>
      <c r="AA131" s="151"/>
      <c r="AB131" s="151"/>
      <c r="AC131" s="151"/>
      <c r="AD131" s="151"/>
      <c r="AE131" s="151"/>
      <c r="AF131" s="151"/>
      <c r="AG131" s="151" t="s">
        <v>600</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1" x14ac:dyDescent="0.25">
      <c r="A132" s="183">
        <v>116</v>
      </c>
      <c r="B132" s="184" t="s">
        <v>1090</v>
      </c>
      <c r="C132" s="193" t="s">
        <v>1091</v>
      </c>
      <c r="D132" s="185" t="s">
        <v>899</v>
      </c>
      <c r="E132" s="186">
        <v>14</v>
      </c>
      <c r="F132" s="187"/>
      <c r="G132" s="188">
        <f t="shared" si="42"/>
        <v>0</v>
      </c>
      <c r="H132" s="187"/>
      <c r="I132" s="188">
        <f t="shared" si="43"/>
        <v>0</v>
      </c>
      <c r="J132" s="187"/>
      <c r="K132" s="188">
        <f t="shared" si="44"/>
        <v>0</v>
      </c>
      <c r="L132" s="188">
        <v>21</v>
      </c>
      <c r="M132" s="188">
        <f t="shared" si="45"/>
        <v>0</v>
      </c>
      <c r="N132" s="186">
        <v>0</v>
      </c>
      <c r="O132" s="186">
        <f t="shared" si="46"/>
        <v>0</v>
      </c>
      <c r="P132" s="186">
        <v>0</v>
      </c>
      <c r="Q132" s="186">
        <f t="shared" si="47"/>
        <v>0</v>
      </c>
      <c r="R132" s="188"/>
      <c r="S132" s="188" t="s">
        <v>298</v>
      </c>
      <c r="T132" s="189" t="s">
        <v>299</v>
      </c>
      <c r="U132" s="161">
        <v>0</v>
      </c>
      <c r="V132" s="161">
        <f t="shared" si="48"/>
        <v>0</v>
      </c>
      <c r="W132" s="161"/>
      <c r="X132" s="161" t="s">
        <v>238</v>
      </c>
      <c r="Y132" s="161" t="s">
        <v>239</v>
      </c>
      <c r="Z132" s="151"/>
      <c r="AA132" s="151"/>
      <c r="AB132" s="151"/>
      <c r="AC132" s="151"/>
      <c r="AD132" s="151"/>
      <c r="AE132" s="151"/>
      <c r="AF132" s="151"/>
      <c r="AG132" s="151" t="s">
        <v>609</v>
      </c>
      <c r="AH132" s="151"/>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1" x14ac:dyDescent="0.25">
      <c r="A133" s="183">
        <v>117</v>
      </c>
      <c r="B133" s="184" t="s">
        <v>1092</v>
      </c>
      <c r="C133" s="193" t="s">
        <v>1093</v>
      </c>
      <c r="D133" s="185" t="s">
        <v>899</v>
      </c>
      <c r="E133" s="186">
        <v>8</v>
      </c>
      <c r="F133" s="187"/>
      <c r="G133" s="188">
        <f t="shared" si="42"/>
        <v>0</v>
      </c>
      <c r="H133" s="187"/>
      <c r="I133" s="188">
        <f t="shared" si="43"/>
        <v>0</v>
      </c>
      <c r="J133" s="187"/>
      <c r="K133" s="188">
        <f t="shared" si="44"/>
        <v>0</v>
      </c>
      <c r="L133" s="188">
        <v>21</v>
      </c>
      <c r="M133" s="188">
        <f t="shared" si="45"/>
        <v>0</v>
      </c>
      <c r="N133" s="186">
        <v>0</v>
      </c>
      <c r="O133" s="186">
        <f t="shared" si="46"/>
        <v>0</v>
      </c>
      <c r="P133" s="186">
        <v>0</v>
      </c>
      <c r="Q133" s="186">
        <f t="shared" si="47"/>
        <v>0</v>
      </c>
      <c r="R133" s="188"/>
      <c r="S133" s="188" t="s">
        <v>298</v>
      </c>
      <c r="T133" s="189" t="s">
        <v>299</v>
      </c>
      <c r="U133" s="161">
        <v>0</v>
      </c>
      <c r="V133" s="161">
        <f t="shared" si="48"/>
        <v>0</v>
      </c>
      <c r="W133" s="161"/>
      <c r="X133" s="161" t="s">
        <v>238</v>
      </c>
      <c r="Y133" s="161" t="s">
        <v>239</v>
      </c>
      <c r="Z133" s="151"/>
      <c r="AA133" s="151"/>
      <c r="AB133" s="151"/>
      <c r="AC133" s="151"/>
      <c r="AD133" s="151"/>
      <c r="AE133" s="151"/>
      <c r="AF133" s="151"/>
      <c r="AG133" s="151" t="s">
        <v>609</v>
      </c>
      <c r="AH133" s="151"/>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5">
      <c r="A134" s="183">
        <v>118</v>
      </c>
      <c r="B134" s="184" t="s">
        <v>1094</v>
      </c>
      <c r="C134" s="193" t="s">
        <v>1095</v>
      </c>
      <c r="D134" s="185" t="s">
        <v>899</v>
      </c>
      <c r="E134" s="186">
        <v>14</v>
      </c>
      <c r="F134" s="187"/>
      <c r="G134" s="188">
        <f t="shared" si="42"/>
        <v>0</v>
      </c>
      <c r="H134" s="187"/>
      <c r="I134" s="188">
        <f t="shared" si="43"/>
        <v>0</v>
      </c>
      <c r="J134" s="187"/>
      <c r="K134" s="188">
        <f t="shared" si="44"/>
        <v>0</v>
      </c>
      <c r="L134" s="188">
        <v>21</v>
      </c>
      <c r="M134" s="188">
        <f t="shared" si="45"/>
        <v>0</v>
      </c>
      <c r="N134" s="186">
        <v>0</v>
      </c>
      <c r="O134" s="186">
        <f t="shared" si="46"/>
        <v>0</v>
      </c>
      <c r="P134" s="186">
        <v>0</v>
      </c>
      <c r="Q134" s="186">
        <f t="shared" si="47"/>
        <v>0</v>
      </c>
      <c r="R134" s="188"/>
      <c r="S134" s="188" t="s">
        <v>298</v>
      </c>
      <c r="T134" s="189" t="s">
        <v>299</v>
      </c>
      <c r="U134" s="161">
        <v>0</v>
      </c>
      <c r="V134" s="161">
        <f t="shared" si="48"/>
        <v>0</v>
      </c>
      <c r="W134" s="161"/>
      <c r="X134" s="161" t="s">
        <v>238</v>
      </c>
      <c r="Y134" s="161" t="s">
        <v>239</v>
      </c>
      <c r="Z134" s="151"/>
      <c r="AA134" s="151"/>
      <c r="AB134" s="151"/>
      <c r="AC134" s="151"/>
      <c r="AD134" s="151"/>
      <c r="AE134" s="151"/>
      <c r="AF134" s="151"/>
      <c r="AG134" s="151" t="s">
        <v>609</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1" x14ac:dyDescent="0.25">
      <c r="A135" s="183">
        <v>119</v>
      </c>
      <c r="B135" s="184" t="s">
        <v>1096</v>
      </c>
      <c r="C135" s="193" t="s">
        <v>1097</v>
      </c>
      <c r="D135" s="185" t="s">
        <v>899</v>
      </c>
      <c r="E135" s="186">
        <v>14</v>
      </c>
      <c r="F135" s="187"/>
      <c r="G135" s="188">
        <f t="shared" si="42"/>
        <v>0</v>
      </c>
      <c r="H135" s="187"/>
      <c r="I135" s="188">
        <f t="shared" si="43"/>
        <v>0</v>
      </c>
      <c r="J135" s="187"/>
      <c r="K135" s="188">
        <f t="shared" si="44"/>
        <v>0</v>
      </c>
      <c r="L135" s="188">
        <v>21</v>
      </c>
      <c r="M135" s="188">
        <f t="shared" si="45"/>
        <v>0</v>
      </c>
      <c r="N135" s="186">
        <v>0</v>
      </c>
      <c r="O135" s="186">
        <f t="shared" si="46"/>
        <v>0</v>
      </c>
      <c r="P135" s="186">
        <v>0</v>
      </c>
      <c r="Q135" s="186">
        <f t="shared" si="47"/>
        <v>0</v>
      </c>
      <c r="R135" s="188"/>
      <c r="S135" s="188" t="s">
        <v>298</v>
      </c>
      <c r="T135" s="189" t="s">
        <v>299</v>
      </c>
      <c r="U135" s="161">
        <v>0</v>
      </c>
      <c r="V135" s="161">
        <f t="shared" si="48"/>
        <v>0</v>
      </c>
      <c r="W135" s="161"/>
      <c r="X135" s="161" t="s">
        <v>238</v>
      </c>
      <c r="Y135" s="161" t="s">
        <v>239</v>
      </c>
      <c r="Z135" s="151"/>
      <c r="AA135" s="151"/>
      <c r="AB135" s="151"/>
      <c r="AC135" s="151"/>
      <c r="AD135" s="151"/>
      <c r="AE135" s="151"/>
      <c r="AF135" s="151"/>
      <c r="AG135" s="151" t="s">
        <v>609</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1" x14ac:dyDescent="0.25">
      <c r="A136" s="183">
        <v>120</v>
      </c>
      <c r="B136" s="184" t="s">
        <v>1098</v>
      </c>
      <c r="C136" s="193" t="s">
        <v>1099</v>
      </c>
      <c r="D136" s="185" t="s">
        <v>437</v>
      </c>
      <c r="E136" s="186">
        <v>1</v>
      </c>
      <c r="F136" s="187"/>
      <c r="G136" s="188">
        <f t="shared" si="42"/>
        <v>0</v>
      </c>
      <c r="H136" s="187"/>
      <c r="I136" s="188">
        <f t="shared" si="43"/>
        <v>0</v>
      </c>
      <c r="J136" s="187"/>
      <c r="K136" s="188">
        <f t="shared" si="44"/>
        <v>0</v>
      </c>
      <c r="L136" s="188">
        <v>21</v>
      </c>
      <c r="M136" s="188">
        <f t="shared" si="45"/>
        <v>0</v>
      </c>
      <c r="N136" s="186">
        <v>0</v>
      </c>
      <c r="O136" s="186">
        <f t="shared" si="46"/>
        <v>0</v>
      </c>
      <c r="P136" s="186">
        <v>0</v>
      </c>
      <c r="Q136" s="186">
        <f t="shared" si="47"/>
        <v>0</v>
      </c>
      <c r="R136" s="188"/>
      <c r="S136" s="188" t="s">
        <v>298</v>
      </c>
      <c r="T136" s="189" t="s">
        <v>299</v>
      </c>
      <c r="U136" s="161">
        <v>0</v>
      </c>
      <c r="V136" s="161">
        <f t="shared" si="48"/>
        <v>0</v>
      </c>
      <c r="W136" s="161"/>
      <c r="X136" s="161" t="s">
        <v>364</v>
      </c>
      <c r="Y136" s="161" t="s">
        <v>239</v>
      </c>
      <c r="Z136" s="151"/>
      <c r="AA136" s="151"/>
      <c r="AB136" s="151"/>
      <c r="AC136" s="151"/>
      <c r="AD136" s="151"/>
      <c r="AE136" s="151"/>
      <c r="AF136" s="151"/>
      <c r="AG136" s="151" t="s">
        <v>600</v>
      </c>
      <c r="AH136" s="151"/>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1" x14ac:dyDescent="0.25">
      <c r="A137" s="183">
        <v>121</v>
      </c>
      <c r="B137" s="184" t="s">
        <v>1100</v>
      </c>
      <c r="C137" s="193" t="s">
        <v>1101</v>
      </c>
      <c r="D137" s="185" t="s">
        <v>437</v>
      </c>
      <c r="E137" s="186">
        <v>60</v>
      </c>
      <c r="F137" s="187"/>
      <c r="G137" s="188">
        <f t="shared" si="42"/>
        <v>0</v>
      </c>
      <c r="H137" s="187"/>
      <c r="I137" s="188">
        <f t="shared" si="43"/>
        <v>0</v>
      </c>
      <c r="J137" s="187"/>
      <c r="K137" s="188">
        <f t="shared" si="44"/>
        <v>0</v>
      </c>
      <c r="L137" s="188">
        <v>21</v>
      </c>
      <c r="M137" s="188">
        <f t="shared" si="45"/>
        <v>0</v>
      </c>
      <c r="N137" s="186">
        <v>0</v>
      </c>
      <c r="O137" s="186">
        <f t="shared" si="46"/>
        <v>0</v>
      </c>
      <c r="P137" s="186">
        <v>0</v>
      </c>
      <c r="Q137" s="186">
        <f t="shared" si="47"/>
        <v>0</v>
      </c>
      <c r="R137" s="188"/>
      <c r="S137" s="188" t="s">
        <v>298</v>
      </c>
      <c r="T137" s="189" t="s">
        <v>299</v>
      </c>
      <c r="U137" s="161">
        <v>0</v>
      </c>
      <c r="V137" s="161">
        <f t="shared" si="48"/>
        <v>0</v>
      </c>
      <c r="W137" s="161"/>
      <c r="X137" s="161" t="s">
        <v>238</v>
      </c>
      <c r="Y137" s="161" t="s">
        <v>239</v>
      </c>
      <c r="Z137" s="151"/>
      <c r="AA137" s="151"/>
      <c r="AB137" s="151"/>
      <c r="AC137" s="151"/>
      <c r="AD137" s="151"/>
      <c r="AE137" s="151"/>
      <c r="AF137" s="151"/>
      <c r="AG137" s="151" t="s">
        <v>609</v>
      </c>
      <c r="AH137" s="151"/>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5">
      <c r="A138" s="183">
        <v>123</v>
      </c>
      <c r="B138" s="184" t="s">
        <v>1102</v>
      </c>
      <c r="C138" s="193" t="s">
        <v>1103</v>
      </c>
      <c r="D138" s="185" t="s">
        <v>899</v>
      </c>
      <c r="E138" s="186">
        <v>20</v>
      </c>
      <c r="F138" s="187"/>
      <c r="G138" s="188">
        <f t="shared" si="42"/>
        <v>0</v>
      </c>
      <c r="H138" s="187"/>
      <c r="I138" s="188">
        <f t="shared" si="43"/>
        <v>0</v>
      </c>
      <c r="J138" s="187"/>
      <c r="K138" s="188">
        <f t="shared" si="44"/>
        <v>0</v>
      </c>
      <c r="L138" s="188">
        <v>21</v>
      </c>
      <c r="M138" s="188">
        <f t="shared" si="45"/>
        <v>0</v>
      </c>
      <c r="N138" s="186">
        <v>0</v>
      </c>
      <c r="O138" s="186">
        <f t="shared" si="46"/>
        <v>0</v>
      </c>
      <c r="P138" s="186">
        <v>0</v>
      </c>
      <c r="Q138" s="186">
        <f t="shared" si="47"/>
        <v>0</v>
      </c>
      <c r="R138" s="188"/>
      <c r="S138" s="188" t="s">
        <v>298</v>
      </c>
      <c r="T138" s="189" t="s">
        <v>299</v>
      </c>
      <c r="U138" s="161">
        <v>0</v>
      </c>
      <c r="V138" s="161">
        <f t="shared" si="48"/>
        <v>0</v>
      </c>
      <c r="W138" s="161"/>
      <c r="X138" s="161" t="s">
        <v>238</v>
      </c>
      <c r="Y138" s="161" t="s">
        <v>239</v>
      </c>
      <c r="Z138" s="151"/>
      <c r="AA138" s="151"/>
      <c r="AB138" s="151"/>
      <c r="AC138" s="151"/>
      <c r="AD138" s="151"/>
      <c r="AE138" s="151"/>
      <c r="AF138" s="151"/>
      <c r="AG138" s="151" t="s">
        <v>609</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1" x14ac:dyDescent="0.25">
      <c r="A139" s="183">
        <v>124</v>
      </c>
      <c r="B139" s="184" t="s">
        <v>1104</v>
      </c>
      <c r="C139" s="193" t="s">
        <v>975</v>
      </c>
      <c r="D139" s="185" t="s">
        <v>899</v>
      </c>
      <c r="E139" s="186">
        <v>8</v>
      </c>
      <c r="F139" s="187"/>
      <c r="G139" s="188">
        <f t="shared" si="42"/>
        <v>0</v>
      </c>
      <c r="H139" s="187"/>
      <c r="I139" s="188">
        <f t="shared" si="43"/>
        <v>0</v>
      </c>
      <c r="J139" s="187"/>
      <c r="K139" s="188">
        <f t="shared" si="44"/>
        <v>0</v>
      </c>
      <c r="L139" s="188">
        <v>21</v>
      </c>
      <c r="M139" s="188">
        <f t="shared" si="45"/>
        <v>0</v>
      </c>
      <c r="N139" s="186">
        <v>0</v>
      </c>
      <c r="O139" s="186">
        <f t="shared" si="46"/>
        <v>0</v>
      </c>
      <c r="P139" s="186">
        <v>0</v>
      </c>
      <c r="Q139" s="186">
        <f t="shared" si="47"/>
        <v>0</v>
      </c>
      <c r="R139" s="188"/>
      <c r="S139" s="188" t="s">
        <v>298</v>
      </c>
      <c r="T139" s="189" t="s">
        <v>299</v>
      </c>
      <c r="U139" s="161">
        <v>0</v>
      </c>
      <c r="V139" s="161">
        <f t="shared" si="48"/>
        <v>0</v>
      </c>
      <c r="W139" s="161"/>
      <c r="X139" s="161" t="s">
        <v>238</v>
      </c>
      <c r="Y139" s="161" t="s">
        <v>239</v>
      </c>
      <c r="Z139" s="151"/>
      <c r="AA139" s="151"/>
      <c r="AB139" s="151"/>
      <c r="AC139" s="151"/>
      <c r="AD139" s="151"/>
      <c r="AE139" s="151"/>
      <c r="AF139" s="151"/>
      <c r="AG139" s="151" t="s">
        <v>609</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1" x14ac:dyDescent="0.25">
      <c r="A140" s="183">
        <v>125</v>
      </c>
      <c r="B140" s="184" t="s">
        <v>1105</v>
      </c>
      <c r="C140" s="193" t="s">
        <v>648</v>
      </c>
      <c r="D140" s="185" t="s">
        <v>899</v>
      </c>
      <c r="E140" s="186">
        <v>32</v>
      </c>
      <c r="F140" s="187"/>
      <c r="G140" s="188">
        <f t="shared" si="42"/>
        <v>0</v>
      </c>
      <c r="H140" s="187"/>
      <c r="I140" s="188">
        <f t="shared" si="43"/>
        <v>0</v>
      </c>
      <c r="J140" s="187"/>
      <c r="K140" s="188">
        <f t="shared" si="44"/>
        <v>0</v>
      </c>
      <c r="L140" s="188">
        <v>21</v>
      </c>
      <c r="M140" s="188">
        <f t="shared" si="45"/>
        <v>0</v>
      </c>
      <c r="N140" s="186">
        <v>0</v>
      </c>
      <c r="O140" s="186">
        <f t="shared" si="46"/>
        <v>0</v>
      </c>
      <c r="P140" s="186">
        <v>0</v>
      </c>
      <c r="Q140" s="186">
        <f t="shared" si="47"/>
        <v>0</v>
      </c>
      <c r="R140" s="188"/>
      <c r="S140" s="188" t="s">
        <v>298</v>
      </c>
      <c r="T140" s="189" t="s">
        <v>299</v>
      </c>
      <c r="U140" s="161">
        <v>0</v>
      </c>
      <c r="V140" s="161">
        <f t="shared" si="48"/>
        <v>0</v>
      </c>
      <c r="W140" s="161"/>
      <c r="X140" s="161" t="s">
        <v>238</v>
      </c>
      <c r="Y140" s="161" t="s">
        <v>239</v>
      </c>
      <c r="Z140" s="151"/>
      <c r="AA140" s="151"/>
      <c r="AB140" s="151"/>
      <c r="AC140" s="151"/>
      <c r="AD140" s="151"/>
      <c r="AE140" s="151"/>
      <c r="AF140" s="151"/>
      <c r="AG140" s="151" t="s">
        <v>609</v>
      </c>
      <c r="AH140" s="151"/>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5">
      <c r="A141" s="183">
        <v>126</v>
      </c>
      <c r="B141" s="184" t="s">
        <v>1106</v>
      </c>
      <c r="C141" s="193" t="s">
        <v>1107</v>
      </c>
      <c r="D141" s="185" t="s">
        <v>899</v>
      </c>
      <c r="E141" s="186">
        <v>2</v>
      </c>
      <c r="F141" s="187"/>
      <c r="G141" s="188">
        <f t="shared" si="42"/>
        <v>0</v>
      </c>
      <c r="H141" s="187"/>
      <c r="I141" s="188">
        <f t="shared" si="43"/>
        <v>0</v>
      </c>
      <c r="J141" s="187"/>
      <c r="K141" s="188">
        <f t="shared" si="44"/>
        <v>0</v>
      </c>
      <c r="L141" s="188">
        <v>21</v>
      </c>
      <c r="M141" s="188">
        <f t="shared" si="45"/>
        <v>0</v>
      </c>
      <c r="N141" s="186">
        <v>0</v>
      </c>
      <c r="O141" s="186">
        <f t="shared" si="46"/>
        <v>0</v>
      </c>
      <c r="P141" s="186">
        <v>0</v>
      </c>
      <c r="Q141" s="186">
        <f t="shared" si="47"/>
        <v>0</v>
      </c>
      <c r="R141" s="188"/>
      <c r="S141" s="188" t="s">
        <v>298</v>
      </c>
      <c r="T141" s="189" t="s">
        <v>299</v>
      </c>
      <c r="U141" s="161">
        <v>0</v>
      </c>
      <c r="V141" s="161">
        <f t="shared" si="48"/>
        <v>0</v>
      </c>
      <c r="W141" s="161"/>
      <c r="X141" s="161" t="s">
        <v>238</v>
      </c>
      <c r="Y141" s="161" t="s">
        <v>239</v>
      </c>
      <c r="Z141" s="151"/>
      <c r="AA141" s="151"/>
      <c r="AB141" s="151"/>
      <c r="AC141" s="151"/>
      <c r="AD141" s="151"/>
      <c r="AE141" s="151"/>
      <c r="AF141" s="151"/>
      <c r="AG141" s="151" t="s">
        <v>609</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5">
      <c r="A142" s="183">
        <v>127</v>
      </c>
      <c r="B142" s="184" t="s">
        <v>1108</v>
      </c>
      <c r="C142" s="193" t="s">
        <v>644</v>
      </c>
      <c r="D142" s="185" t="s">
        <v>899</v>
      </c>
      <c r="E142" s="186">
        <v>24</v>
      </c>
      <c r="F142" s="187"/>
      <c r="G142" s="188">
        <f t="shared" si="42"/>
        <v>0</v>
      </c>
      <c r="H142" s="187"/>
      <c r="I142" s="188">
        <f t="shared" si="43"/>
        <v>0</v>
      </c>
      <c r="J142" s="187"/>
      <c r="K142" s="188">
        <f t="shared" si="44"/>
        <v>0</v>
      </c>
      <c r="L142" s="188">
        <v>21</v>
      </c>
      <c r="M142" s="188">
        <f t="shared" si="45"/>
        <v>0</v>
      </c>
      <c r="N142" s="186">
        <v>0</v>
      </c>
      <c r="O142" s="186">
        <f t="shared" si="46"/>
        <v>0</v>
      </c>
      <c r="P142" s="186">
        <v>0</v>
      </c>
      <c r="Q142" s="186">
        <f t="shared" si="47"/>
        <v>0</v>
      </c>
      <c r="R142" s="188"/>
      <c r="S142" s="188" t="s">
        <v>298</v>
      </c>
      <c r="T142" s="189" t="s">
        <v>299</v>
      </c>
      <c r="U142" s="161">
        <v>0</v>
      </c>
      <c r="V142" s="161">
        <f t="shared" si="48"/>
        <v>0</v>
      </c>
      <c r="W142" s="161"/>
      <c r="X142" s="161" t="s">
        <v>238</v>
      </c>
      <c r="Y142" s="161" t="s">
        <v>239</v>
      </c>
      <c r="Z142" s="151"/>
      <c r="AA142" s="151"/>
      <c r="AB142" s="151"/>
      <c r="AC142" s="151"/>
      <c r="AD142" s="151"/>
      <c r="AE142" s="151"/>
      <c r="AF142" s="151"/>
      <c r="AG142" s="151" t="s">
        <v>609</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1" x14ac:dyDescent="0.25">
      <c r="A143" s="183">
        <v>128</v>
      </c>
      <c r="B143" s="184" t="s">
        <v>1109</v>
      </c>
      <c r="C143" s="193" t="s">
        <v>1110</v>
      </c>
      <c r="D143" s="185" t="s">
        <v>899</v>
      </c>
      <c r="E143" s="186">
        <v>16</v>
      </c>
      <c r="F143" s="187"/>
      <c r="G143" s="188">
        <f t="shared" si="42"/>
        <v>0</v>
      </c>
      <c r="H143" s="187"/>
      <c r="I143" s="188">
        <f t="shared" si="43"/>
        <v>0</v>
      </c>
      <c r="J143" s="187"/>
      <c r="K143" s="188">
        <f t="shared" si="44"/>
        <v>0</v>
      </c>
      <c r="L143" s="188">
        <v>21</v>
      </c>
      <c r="M143" s="188">
        <f t="shared" si="45"/>
        <v>0</v>
      </c>
      <c r="N143" s="186">
        <v>0</v>
      </c>
      <c r="O143" s="186">
        <f t="shared" si="46"/>
        <v>0</v>
      </c>
      <c r="P143" s="186">
        <v>0</v>
      </c>
      <c r="Q143" s="186">
        <f t="shared" si="47"/>
        <v>0</v>
      </c>
      <c r="R143" s="188"/>
      <c r="S143" s="188" t="s">
        <v>298</v>
      </c>
      <c r="T143" s="189" t="s">
        <v>299</v>
      </c>
      <c r="U143" s="161">
        <v>0</v>
      </c>
      <c r="V143" s="161">
        <f t="shared" si="48"/>
        <v>0</v>
      </c>
      <c r="W143" s="161"/>
      <c r="X143" s="161" t="s">
        <v>238</v>
      </c>
      <c r="Y143" s="161" t="s">
        <v>239</v>
      </c>
      <c r="Z143" s="151"/>
      <c r="AA143" s="151"/>
      <c r="AB143" s="151"/>
      <c r="AC143" s="151"/>
      <c r="AD143" s="151"/>
      <c r="AE143" s="151"/>
      <c r="AF143" s="151"/>
      <c r="AG143" s="151" t="s">
        <v>609</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outlineLevel="1" x14ac:dyDescent="0.25">
      <c r="A144" s="183">
        <v>129</v>
      </c>
      <c r="B144" s="184" t="s">
        <v>1111</v>
      </c>
      <c r="C144" s="193" t="s">
        <v>1112</v>
      </c>
      <c r="D144" s="185" t="s">
        <v>437</v>
      </c>
      <c r="E144" s="186">
        <v>1</v>
      </c>
      <c r="F144" s="187"/>
      <c r="G144" s="188">
        <f t="shared" si="42"/>
        <v>0</v>
      </c>
      <c r="H144" s="187"/>
      <c r="I144" s="188">
        <f t="shared" si="43"/>
        <v>0</v>
      </c>
      <c r="J144" s="187"/>
      <c r="K144" s="188">
        <f t="shared" si="44"/>
        <v>0</v>
      </c>
      <c r="L144" s="188">
        <v>21</v>
      </c>
      <c r="M144" s="188">
        <f t="shared" si="45"/>
        <v>0</v>
      </c>
      <c r="N144" s="186">
        <v>0</v>
      </c>
      <c r="O144" s="186">
        <f t="shared" si="46"/>
        <v>0</v>
      </c>
      <c r="P144" s="186">
        <v>0</v>
      </c>
      <c r="Q144" s="186">
        <f t="shared" si="47"/>
        <v>0</v>
      </c>
      <c r="R144" s="188"/>
      <c r="S144" s="188" t="s">
        <v>298</v>
      </c>
      <c r="T144" s="189" t="s">
        <v>299</v>
      </c>
      <c r="U144" s="161">
        <v>0</v>
      </c>
      <c r="V144" s="161">
        <f t="shared" si="48"/>
        <v>0</v>
      </c>
      <c r="W144" s="161"/>
      <c r="X144" s="161" t="s">
        <v>238</v>
      </c>
      <c r="Y144" s="161" t="s">
        <v>239</v>
      </c>
      <c r="Z144" s="151"/>
      <c r="AA144" s="151"/>
      <c r="AB144" s="151"/>
      <c r="AC144" s="151"/>
      <c r="AD144" s="151"/>
      <c r="AE144" s="151"/>
      <c r="AF144" s="151"/>
      <c r="AG144" s="151" t="s">
        <v>609</v>
      </c>
      <c r="AH144" s="151"/>
      <c r="AI144" s="151"/>
      <c r="AJ144" s="151"/>
      <c r="AK144" s="151"/>
      <c r="AL144" s="151"/>
      <c r="AM144" s="151"/>
      <c r="AN144" s="151"/>
      <c r="AO144" s="151"/>
      <c r="AP144" s="151"/>
      <c r="AQ144" s="151"/>
      <c r="AR144" s="151"/>
      <c r="AS144" s="151"/>
      <c r="AT144" s="151"/>
      <c r="AU144" s="151"/>
      <c r="AV144" s="151"/>
      <c r="AW144" s="151"/>
      <c r="AX144" s="151"/>
      <c r="AY144" s="151"/>
      <c r="AZ144" s="151"/>
      <c r="BA144" s="151"/>
      <c r="BB144" s="151"/>
      <c r="BC144" s="151"/>
      <c r="BD144" s="151"/>
      <c r="BE144" s="151"/>
      <c r="BF144" s="151"/>
      <c r="BG144" s="151"/>
      <c r="BH144" s="151"/>
    </row>
    <row r="145" spans="1:60" outlineLevel="1" x14ac:dyDescent="0.25">
      <c r="A145" s="183">
        <v>130</v>
      </c>
      <c r="B145" s="184" t="s">
        <v>1113</v>
      </c>
      <c r="C145" s="193" t="s">
        <v>1114</v>
      </c>
      <c r="D145" s="185" t="s">
        <v>437</v>
      </c>
      <c r="E145" s="186">
        <v>2</v>
      </c>
      <c r="F145" s="187"/>
      <c r="G145" s="188">
        <f t="shared" si="42"/>
        <v>0</v>
      </c>
      <c r="H145" s="187"/>
      <c r="I145" s="188">
        <f t="shared" si="43"/>
        <v>0</v>
      </c>
      <c r="J145" s="187"/>
      <c r="K145" s="188">
        <f t="shared" si="44"/>
        <v>0</v>
      </c>
      <c r="L145" s="188">
        <v>21</v>
      </c>
      <c r="M145" s="188">
        <f t="shared" si="45"/>
        <v>0</v>
      </c>
      <c r="N145" s="186">
        <v>0</v>
      </c>
      <c r="O145" s="186">
        <f t="shared" si="46"/>
        <v>0</v>
      </c>
      <c r="P145" s="186">
        <v>0</v>
      </c>
      <c r="Q145" s="186">
        <f t="shared" si="47"/>
        <v>0</v>
      </c>
      <c r="R145" s="188"/>
      <c r="S145" s="188" t="s">
        <v>298</v>
      </c>
      <c r="T145" s="189" t="s">
        <v>299</v>
      </c>
      <c r="U145" s="161">
        <v>0</v>
      </c>
      <c r="V145" s="161">
        <f t="shared" si="48"/>
        <v>0</v>
      </c>
      <c r="W145" s="161"/>
      <c r="X145" s="161" t="s">
        <v>238</v>
      </c>
      <c r="Y145" s="161" t="s">
        <v>239</v>
      </c>
      <c r="Z145" s="151"/>
      <c r="AA145" s="151"/>
      <c r="AB145" s="151"/>
      <c r="AC145" s="151"/>
      <c r="AD145" s="151"/>
      <c r="AE145" s="151"/>
      <c r="AF145" s="151"/>
      <c r="AG145" s="151" t="s">
        <v>609</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x14ac:dyDescent="0.25">
      <c r="A146" s="168" t="s">
        <v>231</v>
      </c>
      <c r="B146" s="169" t="s">
        <v>74</v>
      </c>
      <c r="C146" s="190" t="s">
        <v>178</v>
      </c>
      <c r="D146" s="170"/>
      <c r="E146" s="171"/>
      <c r="F146" s="172"/>
      <c r="G146" s="172">
        <f>SUMIF(AG147:AG149,"&lt;&gt;NOR",G147:G149)</f>
        <v>0</v>
      </c>
      <c r="H146" s="172"/>
      <c r="I146" s="172">
        <f>SUM(I147:I149)</f>
        <v>0</v>
      </c>
      <c r="J146" s="172"/>
      <c r="K146" s="172">
        <f>SUM(K147:K149)</f>
        <v>0</v>
      </c>
      <c r="L146" s="172"/>
      <c r="M146" s="172">
        <f>SUM(M147:M149)</f>
        <v>0</v>
      </c>
      <c r="N146" s="171"/>
      <c r="O146" s="171">
        <f>SUM(O147:O149)</f>
        <v>0</v>
      </c>
      <c r="P146" s="171"/>
      <c r="Q146" s="171">
        <f>SUM(Q147:Q149)</f>
        <v>0</v>
      </c>
      <c r="R146" s="172"/>
      <c r="S146" s="172"/>
      <c r="T146" s="173"/>
      <c r="U146" s="167"/>
      <c r="V146" s="167">
        <f>SUM(V147:V149)</f>
        <v>0</v>
      </c>
      <c r="W146" s="167"/>
      <c r="X146" s="167"/>
      <c r="Y146" s="167"/>
      <c r="AG146" t="s">
        <v>232</v>
      </c>
    </row>
    <row r="147" spans="1:60" outlineLevel="1" x14ac:dyDescent="0.25">
      <c r="A147" s="183">
        <v>131</v>
      </c>
      <c r="B147" s="184" t="s">
        <v>1115</v>
      </c>
      <c r="C147" s="193" t="s">
        <v>1116</v>
      </c>
      <c r="D147" s="185" t="s">
        <v>899</v>
      </c>
      <c r="E147" s="186">
        <v>16</v>
      </c>
      <c r="F147" s="187"/>
      <c r="G147" s="188">
        <f>ROUND(E147*F147,2)</f>
        <v>0</v>
      </c>
      <c r="H147" s="187"/>
      <c r="I147" s="188">
        <f>ROUND(E147*H147,2)</f>
        <v>0</v>
      </c>
      <c r="J147" s="187"/>
      <c r="K147" s="188">
        <f>ROUND(E147*J147,2)</f>
        <v>0</v>
      </c>
      <c r="L147" s="188">
        <v>21</v>
      </c>
      <c r="M147" s="188">
        <f>G147*(1+L147/100)</f>
        <v>0</v>
      </c>
      <c r="N147" s="186">
        <v>0</v>
      </c>
      <c r="O147" s="186">
        <f>ROUND(E147*N147,2)</f>
        <v>0</v>
      </c>
      <c r="P147" s="186">
        <v>0</v>
      </c>
      <c r="Q147" s="186">
        <f>ROUND(E147*P147,2)</f>
        <v>0</v>
      </c>
      <c r="R147" s="188"/>
      <c r="S147" s="188" t="s">
        <v>298</v>
      </c>
      <c r="T147" s="189" t="s">
        <v>299</v>
      </c>
      <c r="U147" s="161">
        <v>0</v>
      </c>
      <c r="V147" s="161">
        <f>ROUND(E147*U147,2)</f>
        <v>0</v>
      </c>
      <c r="W147" s="161"/>
      <c r="X147" s="161" t="s">
        <v>238</v>
      </c>
      <c r="Y147" s="161" t="s">
        <v>239</v>
      </c>
      <c r="Z147" s="151"/>
      <c r="AA147" s="151"/>
      <c r="AB147" s="151"/>
      <c r="AC147" s="151"/>
      <c r="AD147" s="151"/>
      <c r="AE147" s="151"/>
      <c r="AF147" s="151"/>
      <c r="AG147" s="151" t="s">
        <v>444</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outlineLevel="1" x14ac:dyDescent="0.25">
      <c r="A148" s="183">
        <v>132</v>
      </c>
      <c r="B148" s="184" t="s">
        <v>1117</v>
      </c>
      <c r="C148" s="193" t="s">
        <v>1118</v>
      </c>
      <c r="D148" s="185" t="s">
        <v>899</v>
      </c>
      <c r="E148" s="186">
        <v>4</v>
      </c>
      <c r="F148" s="187"/>
      <c r="G148" s="188">
        <f>ROUND(E148*F148,2)</f>
        <v>0</v>
      </c>
      <c r="H148" s="187"/>
      <c r="I148" s="188">
        <f>ROUND(E148*H148,2)</f>
        <v>0</v>
      </c>
      <c r="J148" s="187"/>
      <c r="K148" s="188">
        <f>ROUND(E148*J148,2)</f>
        <v>0</v>
      </c>
      <c r="L148" s="188">
        <v>21</v>
      </c>
      <c r="M148" s="188">
        <f>G148*(1+L148/100)</f>
        <v>0</v>
      </c>
      <c r="N148" s="186">
        <v>0</v>
      </c>
      <c r="O148" s="186">
        <f>ROUND(E148*N148,2)</f>
        <v>0</v>
      </c>
      <c r="P148" s="186">
        <v>0</v>
      </c>
      <c r="Q148" s="186">
        <f>ROUND(E148*P148,2)</f>
        <v>0</v>
      </c>
      <c r="R148" s="188"/>
      <c r="S148" s="188" t="s">
        <v>298</v>
      </c>
      <c r="T148" s="189" t="s">
        <v>299</v>
      </c>
      <c r="U148" s="161">
        <v>0</v>
      </c>
      <c r="V148" s="161">
        <f>ROUND(E148*U148,2)</f>
        <v>0</v>
      </c>
      <c r="W148" s="161"/>
      <c r="X148" s="161" t="s">
        <v>238</v>
      </c>
      <c r="Y148" s="161" t="s">
        <v>239</v>
      </c>
      <c r="Z148" s="151"/>
      <c r="AA148" s="151"/>
      <c r="AB148" s="151"/>
      <c r="AC148" s="151"/>
      <c r="AD148" s="151"/>
      <c r="AE148" s="151"/>
      <c r="AF148" s="151"/>
      <c r="AG148" s="151" t="s">
        <v>444</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51"/>
      <c r="BB148" s="151"/>
      <c r="BC148" s="151"/>
      <c r="BD148" s="151"/>
      <c r="BE148" s="151"/>
      <c r="BF148" s="151"/>
      <c r="BG148" s="151"/>
      <c r="BH148" s="151"/>
    </row>
    <row r="149" spans="1:60" outlineLevel="1" x14ac:dyDescent="0.25">
      <c r="A149" s="175">
        <v>133</v>
      </c>
      <c r="B149" s="176" t="s">
        <v>1119</v>
      </c>
      <c r="C149" s="191" t="s">
        <v>1120</v>
      </c>
      <c r="D149" s="177" t="s">
        <v>899</v>
      </c>
      <c r="E149" s="178">
        <v>24</v>
      </c>
      <c r="F149" s="179"/>
      <c r="G149" s="180">
        <f>ROUND(E149*F149,2)</f>
        <v>0</v>
      </c>
      <c r="H149" s="179"/>
      <c r="I149" s="180">
        <f>ROUND(E149*H149,2)</f>
        <v>0</v>
      </c>
      <c r="J149" s="179"/>
      <c r="K149" s="180">
        <f>ROUND(E149*J149,2)</f>
        <v>0</v>
      </c>
      <c r="L149" s="180">
        <v>21</v>
      </c>
      <c r="M149" s="180">
        <f>G149*(1+L149/100)</f>
        <v>0</v>
      </c>
      <c r="N149" s="178">
        <v>0</v>
      </c>
      <c r="O149" s="178">
        <f>ROUND(E149*N149,2)</f>
        <v>0</v>
      </c>
      <c r="P149" s="178">
        <v>0</v>
      </c>
      <c r="Q149" s="178">
        <f>ROUND(E149*P149,2)</f>
        <v>0</v>
      </c>
      <c r="R149" s="180"/>
      <c r="S149" s="180" t="s">
        <v>298</v>
      </c>
      <c r="T149" s="181" t="s">
        <v>299</v>
      </c>
      <c r="U149" s="161">
        <v>0</v>
      </c>
      <c r="V149" s="161">
        <f>ROUND(E149*U149,2)</f>
        <v>0</v>
      </c>
      <c r="W149" s="161"/>
      <c r="X149" s="161" t="s">
        <v>238</v>
      </c>
      <c r="Y149" s="161" t="s">
        <v>239</v>
      </c>
      <c r="Z149" s="151"/>
      <c r="AA149" s="151"/>
      <c r="AB149" s="151"/>
      <c r="AC149" s="151"/>
      <c r="AD149" s="151"/>
      <c r="AE149" s="151"/>
      <c r="AF149" s="151"/>
      <c r="AG149" s="151" t="s">
        <v>444</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x14ac:dyDescent="0.25">
      <c r="A150" s="3"/>
      <c r="B150" s="4"/>
      <c r="C150" s="195"/>
      <c r="D150" s="6"/>
      <c r="E150" s="3"/>
      <c r="F150" s="3"/>
      <c r="G150" s="3"/>
      <c r="H150" s="3"/>
      <c r="I150" s="3"/>
      <c r="J150" s="3"/>
      <c r="K150" s="3"/>
      <c r="L150" s="3"/>
      <c r="M150" s="3"/>
      <c r="N150" s="3"/>
      <c r="O150" s="3"/>
      <c r="P150" s="3"/>
      <c r="Q150" s="3"/>
      <c r="R150" s="3"/>
      <c r="S150" s="3"/>
      <c r="T150" s="3"/>
      <c r="U150" s="3"/>
      <c r="V150" s="3"/>
      <c r="W150" s="3"/>
      <c r="X150" s="3"/>
      <c r="Y150" s="3"/>
      <c r="AE150">
        <v>12</v>
      </c>
      <c r="AF150">
        <v>21</v>
      </c>
      <c r="AG150" t="s">
        <v>217</v>
      </c>
    </row>
    <row r="151" spans="1:60" x14ac:dyDescent="0.25">
      <c r="A151" s="154"/>
      <c r="B151" s="155" t="s">
        <v>29</v>
      </c>
      <c r="C151" s="196"/>
      <c r="D151" s="156"/>
      <c r="E151" s="157"/>
      <c r="F151" s="157"/>
      <c r="G151" s="174">
        <f>G8+G14+G20+G25+G37+G61+G71+G80+G87+G120+G146</f>
        <v>0</v>
      </c>
      <c r="H151" s="3"/>
      <c r="I151" s="3"/>
      <c r="J151" s="3"/>
      <c r="K151" s="3"/>
      <c r="L151" s="3"/>
      <c r="M151" s="3"/>
      <c r="N151" s="3"/>
      <c r="O151" s="3"/>
      <c r="P151" s="3"/>
      <c r="Q151" s="3"/>
      <c r="R151" s="3"/>
      <c r="S151" s="3"/>
      <c r="T151" s="3"/>
      <c r="U151" s="3"/>
      <c r="V151" s="3"/>
      <c r="W151" s="3"/>
      <c r="X151" s="3"/>
      <c r="Y151" s="3"/>
      <c r="AE151">
        <f>SUMIF(L7:L149,AE150,G7:G149)</f>
        <v>0</v>
      </c>
      <c r="AF151">
        <f>SUMIF(L7:L149,AF150,G7:G149)</f>
        <v>0</v>
      </c>
      <c r="AG151" t="s">
        <v>438</v>
      </c>
    </row>
    <row r="152" spans="1:60" x14ac:dyDescent="0.25">
      <c r="C152" s="197"/>
      <c r="D152" s="10"/>
      <c r="AG152" t="s">
        <v>441</v>
      </c>
    </row>
    <row r="153" spans="1:60" x14ac:dyDescent="0.25">
      <c r="D153" s="10"/>
    </row>
    <row r="154" spans="1:60" x14ac:dyDescent="0.25">
      <c r="D154" s="10"/>
    </row>
    <row r="155" spans="1:60" x14ac:dyDescent="0.25">
      <c r="D155" s="10"/>
    </row>
    <row r="156" spans="1:60" x14ac:dyDescent="0.25">
      <c r="D156" s="10"/>
    </row>
    <row r="157" spans="1:60" x14ac:dyDescent="0.25">
      <c r="D157" s="10"/>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773B-5975-4BD2-9811-807D8309652E}">
  <sheetPr>
    <outlinePr summaryBelow="0"/>
  </sheetPr>
  <dimension ref="A1:BH4999"/>
  <sheetViews>
    <sheetView workbookViewId="0">
      <pane ySplit="7" topLeftCell="A9" activePane="bottomLeft" state="frozen"/>
      <selection pane="bottomLeft" activeCell="A9" sqref="A9"/>
    </sheetView>
  </sheetViews>
  <sheetFormatPr defaultRowHeight="13.2" outlineLevelRow="1"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59" t="s">
        <v>204</v>
      </c>
      <c r="B1" s="259"/>
      <c r="C1" s="259"/>
      <c r="D1" s="259"/>
      <c r="E1" s="259"/>
      <c r="F1" s="259"/>
      <c r="G1" s="259"/>
      <c r="AG1" t="s">
        <v>205</v>
      </c>
    </row>
    <row r="2" spans="1:60" ht="25.05" customHeight="1" x14ac:dyDescent="0.25">
      <c r="A2" s="50" t="s">
        <v>7</v>
      </c>
      <c r="B2" s="49" t="s">
        <v>43</v>
      </c>
      <c r="C2" s="260" t="s">
        <v>44</v>
      </c>
      <c r="D2" s="261"/>
      <c r="E2" s="261"/>
      <c r="F2" s="261"/>
      <c r="G2" s="262"/>
      <c r="AG2" t="s">
        <v>206</v>
      </c>
    </row>
    <row r="3" spans="1:60" ht="25.05" customHeight="1" x14ac:dyDescent="0.25">
      <c r="A3" s="50" t="s">
        <v>8</v>
      </c>
      <c r="B3" s="49" t="s">
        <v>58</v>
      </c>
      <c r="C3" s="260" t="s">
        <v>59</v>
      </c>
      <c r="D3" s="261"/>
      <c r="E3" s="261"/>
      <c r="F3" s="261"/>
      <c r="G3" s="262"/>
      <c r="AC3" s="125" t="s">
        <v>206</v>
      </c>
      <c r="AG3" t="s">
        <v>207</v>
      </c>
    </row>
    <row r="4" spans="1:60" ht="25.05" customHeight="1" x14ac:dyDescent="0.25">
      <c r="A4" s="144" t="s">
        <v>9</v>
      </c>
      <c r="B4" s="145" t="s">
        <v>70</v>
      </c>
      <c r="C4" s="263" t="s">
        <v>71</v>
      </c>
      <c r="D4" s="264"/>
      <c r="E4" s="264"/>
      <c r="F4" s="264"/>
      <c r="G4" s="265"/>
      <c r="AG4" t="s">
        <v>208</v>
      </c>
    </row>
    <row r="5" spans="1:60" x14ac:dyDescent="0.25">
      <c r="D5" s="10"/>
    </row>
    <row r="6" spans="1:60" ht="39.6" x14ac:dyDescent="0.25">
      <c r="A6" s="147" t="s">
        <v>209</v>
      </c>
      <c r="B6" s="149" t="s">
        <v>210</v>
      </c>
      <c r="C6" s="149" t="s">
        <v>211</v>
      </c>
      <c r="D6" s="148" t="s">
        <v>212</v>
      </c>
      <c r="E6" s="147" t="s">
        <v>213</v>
      </c>
      <c r="F6" s="146" t="s">
        <v>214</v>
      </c>
      <c r="G6" s="147" t="s">
        <v>29</v>
      </c>
      <c r="H6" s="150" t="s">
        <v>30</v>
      </c>
      <c r="I6" s="150" t="s">
        <v>215</v>
      </c>
      <c r="J6" s="150" t="s">
        <v>31</v>
      </c>
      <c r="K6" s="150" t="s">
        <v>216</v>
      </c>
      <c r="L6" s="150" t="s">
        <v>217</v>
      </c>
      <c r="M6" s="150" t="s">
        <v>218</v>
      </c>
      <c r="N6" s="150" t="s">
        <v>219</v>
      </c>
      <c r="O6" s="150" t="s">
        <v>220</v>
      </c>
      <c r="P6" s="150" t="s">
        <v>221</v>
      </c>
      <c r="Q6" s="150" t="s">
        <v>222</v>
      </c>
      <c r="R6" s="150" t="s">
        <v>223</v>
      </c>
      <c r="S6" s="150" t="s">
        <v>224</v>
      </c>
      <c r="T6" s="150" t="s">
        <v>225</v>
      </c>
      <c r="U6" s="150" t="s">
        <v>226</v>
      </c>
      <c r="V6" s="150" t="s">
        <v>227</v>
      </c>
      <c r="W6" s="150" t="s">
        <v>228</v>
      </c>
      <c r="X6" s="150" t="s">
        <v>229</v>
      </c>
      <c r="Y6" s="150" t="s">
        <v>230</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5">
      <c r="A8" s="168" t="s">
        <v>231</v>
      </c>
      <c r="B8" s="169" t="s">
        <v>93</v>
      </c>
      <c r="C8" s="190" t="s">
        <v>94</v>
      </c>
      <c r="D8" s="170"/>
      <c r="E8" s="171"/>
      <c r="F8" s="172"/>
      <c r="G8" s="172">
        <f>SUMIF(AG9:AG53,"&lt;&gt;NOR",G9:G53)</f>
        <v>0</v>
      </c>
      <c r="H8" s="172"/>
      <c r="I8" s="172">
        <f>SUM(I9:I53)</f>
        <v>0</v>
      </c>
      <c r="J8" s="172"/>
      <c r="K8" s="172">
        <f>SUM(K9:K53)</f>
        <v>0</v>
      </c>
      <c r="L8" s="172"/>
      <c r="M8" s="172">
        <f>SUM(M9:M53)</f>
        <v>0</v>
      </c>
      <c r="N8" s="171"/>
      <c r="O8" s="171">
        <f>SUM(O9:O53)</f>
        <v>0</v>
      </c>
      <c r="P8" s="171"/>
      <c r="Q8" s="171">
        <f>SUM(Q9:Q53)</f>
        <v>0</v>
      </c>
      <c r="R8" s="172"/>
      <c r="S8" s="172"/>
      <c r="T8" s="173"/>
      <c r="U8" s="167"/>
      <c r="V8" s="167">
        <f>SUM(V9:V53)</f>
        <v>0</v>
      </c>
      <c r="W8" s="167"/>
      <c r="X8" s="167"/>
      <c r="Y8" s="167"/>
      <c r="AG8" t="s">
        <v>232</v>
      </c>
    </row>
    <row r="9" spans="1:60" outlineLevel="1" x14ac:dyDescent="0.25">
      <c r="A9" s="183">
        <v>2</v>
      </c>
      <c r="B9" s="184" t="s">
        <v>117</v>
      </c>
      <c r="C9" s="193" t="s">
        <v>1121</v>
      </c>
      <c r="D9" s="185" t="s">
        <v>330</v>
      </c>
      <c r="E9" s="186">
        <v>1</v>
      </c>
      <c r="F9" s="187"/>
      <c r="G9" s="188">
        <f t="shared" ref="G9:G53" si="0">ROUND(E9*F9,2)</f>
        <v>0</v>
      </c>
      <c r="H9" s="187"/>
      <c r="I9" s="188">
        <f t="shared" ref="I9:I53" si="1">ROUND(E9*H9,2)</f>
        <v>0</v>
      </c>
      <c r="J9" s="187"/>
      <c r="K9" s="188">
        <f t="shared" ref="K9:K53" si="2">ROUND(E9*J9,2)</f>
        <v>0</v>
      </c>
      <c r="L9" s="188">
        <v>21</v>
      </c>
      <c r="M9" s="188">
        <f t="shared" ref="M9:M53" si="3">G9*(1+L9/100)</f>
        <v>0</v>
      </c>
      <c r="N9" s="186">
        <v>0</v>
      </c>
      <c r="O9" s="186">
        <f t="shared" ref="O9:O53" si="4">ROUND(E9*N9,2)</f>
        <v>0</v>
      </c>
      <c r="P9" s="186">
        <v>0</v>
      </c>
      <c r="Q9" s="186">
        <f t="shared" ref="Q9:Q53" si="5">ROUND(E9*P9,2)</f>
        <v>0</v>
      </c>
      <c r="R9" s="188"/>
      <c r="S9" s="188" t="s">
        <v>298</v>
      </c>
      <c r="T9" s="189" t="s">
        <v>299</v>
      </c>
      <c r="U9" s="161">
        <v>0</v>
      </c>
      <c r="V9" s="161">
        <f t="shared" ref="V9:V53" si="6">ROUND(E9*U9,2)</f>
        <v>0</v>
      </c>
      <c r="W9" s="161"/>
      <c r="X9" s="161" t="s">
        <v>638</v>
      </c>
      <c r="Y9" s="161" t="s">
        <v>239</v>
      </c>
      <c r="Z9" s="151"/>
      <c r="AA9" s="151"/>
      <c r="AB9" s="151"/>
      <c r="AC9" s="151"/>
      <c r="AD9" s="151"/>
      <c r="AE9" s="151"/>
      <c r="AF9" s="151"/>
      <c r="AG9" s="151" t="s">
        <v>639</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outlineLevel="1" x14ac:dyDescent="0.25">
      <c r="A10" s="183">
        <v>3</v>
      </c>
      <c r="B10" s="184" t="s">
        <v>136</v>
      </c>
      <c r="C10" s="193" t="s">
        <v>1122</v>
      </c>
      <c r="D10" s="185" t="s">
        <v>899</v>
      </c>
      <c r="E10" s="186">
        <v>16</v>
      </c>
      <c r="F10" s="187"/>
      <c r="G10" s="188">
        <f t="shared" si="0"/>
        <v>0</v>
      </c>
      <c r="H10" s="187"/>
      <c r="I10" s="188">
        <f t="shared" si="1"/>
        <v>0</v>
      </c>
      <c r="J10" s="187"/>
      <c r="K10" s="188">
        <f t="shared" si="2"/>
        <v>0</v>
      </c>
      <c r="L10" s="188">
        <v>21</v>
      </c>
      <c r="M10" s="188">
        <f t="shared" si="3"/>
        <v>0</v>
      </c>
      <c r="N10" s="186">
        <v>0</v>
      </c>
      <c r="O10" s="186">
        <f t="shared" si="4"/>
        <v>0</v>
      </c>
      <c r="P10" s="186">
        <v>0</v>
      </c>
      <c r="Q10" s="186">
        <f t="shared" si="5"/>
        <v>0</v>
      </c>
      <c r="R10" s="188"/>
      <c r="S10" s="188" t="s">
        <v>298</v>
      </c>
      <c r="T10" s="189" t="s">
        <v>299</v>
      </c>
      <c r="U10" s="161">
        <v>0</v>
      </c>
      <c r="V10" s="161">
        <f t="shared" si="6"/>
        <v>0</v>
      </c>
      <c r="W10" s="161"/>
      <c r="X10" s="161" t="s">
        <v>238</v>
      </c>
      <c r="Y10" s="161" t="s">
        <v>239</v>
      </c>
      <c r="Z10" s="151"/>
      <c r="AA10" s="151"/>
      <c r="AB10" s="151"/>
      <c r="AC10" s="151"/>
      <c r="AD10" s="151"/>
      <c r="AE10" s="151"/>
      <c r="AF10" s="151"/>
      <c r="AG10" s="151" t="s">
        <v>444</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row>
    <row r="11" spans="1:60" outlineLevel="1" x14ac:dyDescent="0.25">
      <c r="A11" s="183">
        <v>4</v>
      </c>
      <c r="B11" s="184" t="s">
        <v>148</v>
      </c>
      <c r="C11" s="193" t="s">
        <v>1123</v>
      </c>
      <c r="D11" s="185" t="s">
        <v>330</v>
      </c>
      <c r="E11" s="186">
        <v>1</v>
      </c>
      <c r="F11" s="187"/>
      <c r="G11" s="188">
        <f t="shared" si="0"/>
        <v>0</v>
      </c>
      <c r="H11" s="187"/>
      <c r="I11" s="188">
        <f t="shared" si="1"/>
        <v>0</v>
      </c>
      <c r="J11" s="187"/>
      <c r="K11" s="188">
        <f t="shared" si="2"/>
        <v>0</v>
      </c>
      <c r="L11" s="188">
        <v>21</v>
      </c>
      <c r="M11" s="188">
        <f t="shared" si="3"/>
        <v>0</v>
      </c>
      <c r="N11" s="186">
        <v>0</v>
      </c>
      <c r="O11" s="186">
        <f t="shared" si="4"/>
        <v>0</v>
      </c>
      <c r="P11" s="186">
        <v>0</v>
      </c>
      <c r="Q11" s="186">
        <f t="shared" si="5"/>
        <v>0</v>
      </c>
      <c r="R11" s="188"/>
      <c r="S11" s="188" t="s">
        <v>298</v>
      </c>
      <c r="T11" s="189" t="s">
        <v>299</v>
      </c>
      <c r="U11" s="161">
        <v>0</v>
      </c>
      <c r="V11" s="161">
        <f t="shared" si="6"/>
        <v>0</v>
      </c>
      <c r="W11" s="161"/>
      <c r="X11" s="161" t="s">
        <v>364</v>
      </c>
      <c r="Y11" s="161" t="s">
        <v>239</v>
      </c>
      <c r="Z11" s="151"/>
      <c r="AA11" s="151"/>
      <c r="AB11" s="151"/>
      <c r="AC11" s="151"/>
      <c r="AD11" s="151"/>
      <c r="AE11" s="151"/>
      <c r="AF11" s="151"/>
      <c r="AG11" s="151" t="s">
        <v>600</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5">
      <c r="A12" s="183">
        <v>5</v>
      </c>
      <c r="B12" s="184" t="s">
        <v>584</v>
      </c>
      <c r="C12" s="193" t="s">
        <v>1124</v>
      </c>
      <c r="D12" s="185" t="s">
        <v>330</v>
      </c>
      <c r="E12" s="186">
        <v>1</v>
      </c>
      <c r="F12" s="187"/>
      <c r="G12" s="188">
        <f t="shared" si="0"/>
        <v>0</v>
      </c>
      <c r="H12" s="187"/>
      <c r="I12" s="188">
        <f t="shared" si="1"/>
        <v>0</v>
      </c>
      <c r="J12" s="187"/>
      <c r="K12" s="188">
        <f t="shared" si="2"/>
        <v>0</v>
      </c>
      <c r="L12" s="188">
        <v>21</v>
      </c>
      <c r="M12" s="188">
        <f t="shared" si="3"/>
        <v>0</v>
      </c>
      <c r="N12" s="186">
        <v>0</v>
      </c>
      <c r="O12" s="186">
        <f t="shared" si="4"/>
        <v>0</v>
      </c>
      <c r="P12" s="186">
        <v>0</v>
      </c>
      <c r="Q12" s="186">
        <f t="shared" si="5"/>
        <v>0</v>
      </c>
      <c r="R12" s="188"/>
      <c r="S12" s="188" t="s">
        <v>298</v>
      </c>
      <c r="T12" s="189" t="s">
        <v>299</v>
      </c>
      <c r="U12" s="161">
        <v>0</v>
      </c>
      <c r="V12" s="161">
        <f t="shared" si="6"/>
        <v>0</v>
      </c>
      <c r="W12" s="161"/>
      <c r="X12" s="161" t="s">
        <v>364</v>
      </c>
      <c r="Y12" s="161" t="s">
        <v>239</v>
      </c>
      <c r="Z12" s="151"/>
      <c r="AA12" s="151"/>
      <c r="AB12" s="151"/>
      <c r="AC12" s="151"/>
      <c r="AD12" s="151"/>
      <c r="AE12" s="151"/>
      <c r="AF12" s="151"/>
      <c r="AG12" s="151" t="s">
        <v>600</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outlineLevel="1" x14ac:dyDescent="0.25">
      <c r="A13" s="183">
        <v>6</v>
      </c>
      <c r="B13" s="184" t="s">
        <v>587</v>
      </c>
      <c r="C13" s="193" t="s">
        <v>1125</v>
      </c>
      <c r="D13" s="185" t="s">
        <v>330</v>
      </c>
      <c r="E13" s="186">
        <v>2</v>
      </c>
      <c r="F13" s="187"/>
      <c r="G13" s="188">
        <f t="shared" si="0"/>
        <v>0</v>
      </c>
      <c r="H13" s="187"/>
      <c r="I13" s="188">
        <f t="shared" si="1"/>
        <v>0</v>
      </c>
      <c r="J13" s="187"/>
      <c r="K13" s="188">
        <f t="shared" si="2"/>
        <v>0</v>
      </c>
      <c r="L13" s="188">
        <v>21</v>
      </c>
      <c r="M13" s="188">
        <f t="shared" si="3"/>
        <v>0</v>
      </c>
      <c r="N13" s="186">
        <v>0</v>
      </c>
      <c r="O13" s="186">
        <f t="shared" si="4"/>
        <v>0</v>
      </c>
      <c r="P13" s="186">
        <v>0</v>
      </c>
      <c r="Q13" s="186">
        <f t="shared" si="5"/>
        <v>0</v>
      </c>
      <c r="R13" s="188"/>
      <c r="S13" s="188" t="s">
        <v>298</v>
      </c>
      <c r="T13" s="189" t="s">
        <v>299</v>
      </c>
      <c r="U13" s="161">
        <v>0</v>
      </c>
      <c r="V13" s="161">
        <f t="shared" si="6"/>
        <v>0</v>
      </c>
      <c r="W13" s="161"/>
      <c r="X13" s="161" t="s">
        <v>364</v>
      </c>
      <c r="Y13" s="161" t="s">
        <v>239</v>
      </c>
      <c r="Z13" s="151"/>
      <c r="AA13" s="151"/>
      <c r="AB13" s="151"/>
      <c r="AC13" s="151"/>
      <c r="AD13" s="151"/>
      <c r="AE13" s="151"/>
      <c r="AF13" s="151"/>
      <c r="AG13" s="151" t="s">
        <v>600</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1" x14ac:dyDescent="0.25">
      <c r="A14" s="183">
        <v>7</v>
      </c>
      <c r="B14" s="184" t="s">
        <v>590</v>
      </c>
      <c r="C14" s="193" t="s">
        <v>1126</v>
      </c>
      <c r="D14" s="185" t="s">
        <v>330</v>
      </c>
      <c r="E14" s="186">
        <v>195</v>
      </c>
      <c r="F14" s="187"/>
      <c r="G14" s="188">
        <f t="shared" si="0"/>
        <v>0</v>
      </c>
      <c r="H14" s="187"/>
      <c r="I14" s="188">
        <f t="shared" si="1"/>
        <v>0</v>
      </c>
      <c r="J14" s="187"/>
      <c r="K14" s="188">
        <f t="shared" si="2"/>
        <v>0</v>
      </c>
      <c r="L14" s="188">
        <v>21</v>
      </c>
      <c r="M14" s="188">
        <f t="shared" si="3"/>
        <v>0</v>
      </c>
      <c r="N14" s="186">
        <v>0</v>
      </c>
      <c r="O14" s="186">
        <f t="shared" si="4"/>
        <v>0</v>
      </c>
      <c r="P14" s="186">
        <v>0</v>
      </c>
      <c r="Q14" s="186">
        <f t="shared" si="5"/>
        <v>0</v>
      </c>
      <c r="R14" s="188"/>
      <c r="S14" s="188" t="s">
        <v>298</v>
      </c>
      <c r="T14" s="189" t="s">
        <v>299</v>
      </c>
      <c r="U14" s="161">
        <v>0</v>
      </c>
      <c r="V14" s="161">
        <f t="shared" si="6"/>
        <v>0</v>
      </c>
      <c r="W14" s="161"/>
      <c r="X14" s="161" t="s">
        <v>364</v>
      </c>
      <c r="Y14" s="161" t="s">
        <v>239</v>
      </c>
      <c r="Z14" s="151"/>
      <c r="AA14" s="151"/>
      <c r="AB14" s="151"/>
      <c r="AC14" s="151"/>
      <c r="AD14" s="151"/>
      <c r="AE14" s="151"/>
      <c r="AF14" s="151"/>
      <c r="AG14" s="151" t="s">
        <v>600</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5">
      <c r="A15" s="183">
        <v>8</v>
      </c>
      <c r="B15" s="184" t="s">
        <v>168</v>
      </c>
      <c r="C15" s="193" t="s">
        <v>1127</v>
      </c>
      <c r="D15" s="185" t="s">
        <v>330</v>
      </c>
      <c r="E15" s="186">
        <v>48</v>
      </c>
      <c r="F15" s="187"/>
      <c r="G15" s="188">
        <f t="shared" si="0"/>
        <v>0</v>
      </c>
      <c r="H15" s="187"/>
      <c r="I15" s="188">
        <f t="shared" si="1"/>
        <v>0</v>
      </c>
      <c r="J15" s="187"/>
      <c r="K15" s="188">
        <f t="shared" si="2"/>
        <v>0</v>
      </c>
      <c r="L15" s="188">
        <v>21</v>
      </c>
      <c r="M15" s="188">
        <f t="shared" si="3"/>
        <v>0</v>
      </c>
      <c r="N15" s="186">
        <v>0</v>
      </c>
      <c r="O15" s="186">
        <f t="shared" si="4"/>
        <v>0</v>
      </c>
      <c r="P15" s="186">
        <v>0</v>
      </c>
      <c r="Q15" s="186">
        <f t="shared" si="5"/>
        <v>0</v>
      </c>
      <c r="R15" s="188"/>
      <c r="S15" s="188" t="s">
        <v>298</v>
      </c>
      <c r="T15" s="189" t="s">
        <v>299</v>
      </c>
      <c r="U15" s="161">
        <v>0</v>
      </c>
      <c r="V15" s="161">
        <f t="shared" si="6"/>
        <v>0</v>
      </c>
      <c r="W15" s="161"/>
      <c r="X15" s="161" t="s">
        <v>364</v>
      </c>
      <c r="Y15" s="161" t="s">
        <v>239</v>
      </c>
      <c r="Z15" s="151"/>
      <c r="AA15" s="151"/>
      <c r="AB15" s="151"/>
      <c r="AC15" s="151"/>
      <c r="AD15" s="151"/>
      <c r="AE15" s="151"/>
      <c r="AF15" s="151"/>
      <c r="AG15" s="151" t="s">
        <v>600</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5">
      <c r="A16" s="183">
        <v>9</v>
      </c>
      <c r="B16" s="184" t="s">
        <v>594</v>
      </c>
      <c r="C16" s="193" t="s">
        <v>1128</v>
      </c>
      <c r="D16" s="185" t="s">
        <v>330</v>
      </c>
      <c r="E16" s="186">
        <v>24</v>
      </c>
      <c r="F16" s="187"/>
      <c r="G16" s="188">
        <f t="shared" si="0"/>
        <v>0</v>
      </c>
      <c r="H16" s="187"/>
      <c r="I16" s="188">
        <f t="shared" si="1"/>
        <v>0</v>
      </c>
      <c r="J16" s="187"/>
      <c r="K16" s="188">
        <f t="shared" si="2"/>
        <v>0</v>
      </c>
      <c r="L16" s="188">
        <v>21</v>
      </c>
      <c r="M16" s="188">
        <f t="shared" si="3"/>
        <v>0</v>
      </c>
      <c r="N16" s="186">
        <v>0</v>
      </c>
      <c r="O16" s="186">
        <f t="shared" si="4"/>
        <v>0</v>
      </c>
      <c r="P16" s="186">
        <v>0</v>
      </c>
      <c r="Q16" s="186">
        <f t="shared" si="5"/>
        <v>0</v>
      </c>
      <c r="R16" s="188"/>
      <c r="S16" s="188" t="s">
        <v>298</v>
      </c>
      <c r="T16" s="189" t="s">
        <v>299</v>
      </c>
      <c r="U16" s="161">
        <v>0</v>
      </c>
      <c r="V16" s="161">
        <f t="shared" si="6"/>
        <v>0</v>
      </c>
      <c r="W16" s="161"/>
      <c r="X16" s="161" t="s">
        <v>364</v>
      </c>
      <c r="Y16" s="161" t="s">
        <v>239</v>
      </c>
      <c r="Z16" s="151"/>
      <c r="AA16" s="151"/>
      <c r="AB16" s="151"/>
      <c r="AC16" s="151"/>
      <c r="AD16" s="151"/>
      <c r="AE16" s="151"/>
      <c r="AF16" s="151"/>
      <c r="AG16" s="151" t="s">
        <v>600</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5">
      <c r="A17" s="183">
        <v>10</v>
      </c>
      <c r="B17" s="184" t="s">
        <v>93</v>
      </c>
      <c r="C17" s="193" t="s">
        <v>1129</v>
      </c>
      <c r="D17" s="185" t="s">
        <v>330</v>
      </c>
      <c r="E17" s="186">
        <v>8</v>
      </c>
      <c r="F17" s="187"/>
      <c r="G17" s="188">
        <f t="shared" si="0"/>
        <v>0</v>
      </c>
      <c r="H17" s="187"/>
      <c r="I17" s="188">
        <f t="shared" si="1"/>
        <v>0</v>
      </c>
      <c r="J17" s="187"/>
      <c r="K17" s="188">
        <f t="shared" si="2"/>
        <v>0</v>
      </c>
      <c r="L17" s="188">
        <v>21</v>
      </c>
      <c r="M17" s="188">
        <f t="shared" si="3"/>
        <v>0</v>
      </c>
      <c r="N17" s="186">
        <v>0</v>
      </c>
      <c r="O17" s="186">
        <f t="shared" si="4"/>
        <v>0</v>
      </c>
      <c r="P17" s="186">
        <v>0</v>
      </c>
      <c r="Q17" s="186">
        <f t="shared" si="5"/>
        <v>0</v>
      </c>
      <c r="R17" s="188"/>
      <c r="S17" s="188" t="s">
        <v>298</v>
      </c>
      <c r="T17" s="189" t="s">
        <v>299</v>
      </c>
      <c r="U17" s="161">
        <v>0</v>
      </c>
      <c r="V17" s="161">
        <f t="shared" si="6"/>
        <v>0</v>
      </c>
      <c r="W17" s="161"/>
      <c r="X17" s="161" t="s">
        <v>364</v>
      </c>
      <c r="Y17" s="161" t="s">
        <v>239</v>
      </c>
      <c r="Z17" s="151"/>
      <c r="AA17" s="151"/>
      <c r="AB17" s="151"/>
      <c r="AC17" s="151"/>
      <c r="AD17" s="151"/>
      <c r="AE17" s="151"/>
      <c r="AF17" s="151"/>
      <c r="AG17" s="151" t="s">
        <v>600</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outlineLevel="1" x14ac:dyDescent="0.25">
      <c r="A18" s="183">
        <v>11</v>
      </c>
      <c r="B18" s="184" t="s">
        <v>598</v>
      </c>
      <c r="C18" s="193" t="s">
        <v>1130</v>
      </c>
      <c r="D18" s="185" t="s">
        <v>330</v>
      </c>
      <c r="E18" s="186">
        <v>35</v>
      </c>
      <c r="F18" s="187"/>
      <c r="G18" s="188">
        <f t="shared" si="0"/>
        <v>0</v>
      </c>
      <c r="H18" s="187"/>
      <c r="I18" s="188">
        <f t="shared" si="1"/>
        <v>0</v>
      </c>
      <c r="J18" s="187"/>
      <c r="K18" s="188">
        <f t="shared" si="2"/>
        <v>0</v>
      </c>
      <c r="L18" s="188">
        <v>21</v>
      </c>
      <c r="M18" s="188">
        <f t="shared" si="3"/>
        <v>0</v>
      </c>
      <c r="N18" s="186">
        <v>0</v>
      </c>
      <c r="O18" s="186">
        <f t="shared" si="4"/>
        <v>0</v>
      </c>
      <c r="P18" s="186">
        <v>0</v>
      </c>
      <c r="Q18" s="186">
        <f t="shared" si="5"/>
        <v>0</v>
      </c>
      <c r="R18" s="188"/>
      <c r="S18" s="188" t="s">
        <v>298</v>
      </c>
      <c r="T18" s="189" t="s">
        <v>299</v>
      </c>
      <c r="U18" s="161">
        <v>0</v>
      </c>
      <c r="V18" s="161">
        <f t="shared" si="6"/>
        <v>0</v>
      </c>
      <c r="W18" s="161"/>
      <c r="X18" s="161" t="s">
        <v>364</v>
      </c>
      <c r="Y18" s="161" t="s">
        <v>239</v>
      </c>
      <c r="Z18" s="151"/>
      <c r="AA18" s="151"/>
      <c r="AB18" s="151"/>
      <c r="AC18" s="151"/>
      <c r="AD18" s="151"/>
      <c r="AE18" s="151"/>
      <c r="AF18" s="151"/>
      <c r="AG18" s="151" t="s">
        <v>600</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0.399999999999999" outlineLevel="1" x14ac:dyDescent="0.25">
      <c r="A19" s="183">
        <v>12</v>
      </c>
      <c r="B19" s="184" t="s">
        <v>601</v>
      </c>
      <c r="C19" s="193" t="s">
        <v>1131</v>
      </c>
      <c r="D19" s="185" t="s">
        <v>683</v>
      </c>
      <c r="E19" s="186">
        <v>120</v>
      </c>
      <c r="F19" s="187"/>
      <c r="G19" s="188">
        <f t="shared" si="0"/>
        <v>0</v>
      </c>
      <c r="H19" s="187"/>
      <c r="I19" s="188">
        <f t="shared" si="1"/>
        <v>0</v>
      </c>
      <c r="J19" s="187"/>
      <c r="K19" s="188">
        <f t="shared" si="2"/>
        <v>0</v>
      </c>
      <c r="L19" s="188">
        <v>21</v>
      </c>
      <c r="M19" s="188">
        <f t="shared" si="3"/>
        <v>0</v>
      </c>
      <c r="N19" s="186">
        <v>0</v>
      </c>
      <c r="O19" s="186">
        <f t="shared" si="4"/>
        <v>0</v>
      </c>
      <c r="P19" s="186">
        <v>0</v>
      </c>
      <c r="Q19" s="186">
        <f t="shared" si="5"/>
        <v>0</v>
      </c>
      <c r="R19" s="188"/>
      <c r="S19" s="188" t="s">
        <v>298</v>
      </c>
      <c r="T19" s="189" t="s">
        <v>299</v>
      </c>
      <c r="U19" s="161">
        <v>0</v>
      </c>
      <c r="V19" s="161">
        <f t="shared" si="6"/>
        <v>0</v>
      </c>
      <c r="W19" s="161"/>
      <c r="X19" s="161" t="s">
        <v>364</v>
      </c>
      <c r="Y19" s="161" t="s">
        <v>239</v>
      </c>
      <c r="Z19" s="151"/>
      <c r="AA19" s="151"/>
      <c r="AB19" s="151"/>
      <c r="AC19" s="151"/>
      <c r="AD19" s="151"/>
      <c r="AE19" s="151"/>
      <c r="AF19" s="151"/>
      <c r="AG19" s="151" t="s">
        <v>600</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5">
      <c r="A20" s="183">
        <v>13</v>
      </c>
      <c r="B20" s="184" t="s">
        <v>604</v>
      </c>
      <c r="C20" s="193" t="s">
        <v>1132</v>
      </c>
      <c r="D20" s="185" t="s">
        <v>683</v>
      </c>
      <c r="E20" s="186">
        <v>1600</v>
      </c>
      <c r="F20" s="187"/>
      <c r="G20" s="188">
        <f t="shared" si="0"/>
        <v>0</v>
      </c>
      <c r="H20" s="187"/>
      <c r="I20" s="188">
        <f t="shared" si="1"/>
        <v>0</v>
      </c>
      <c r="J20" s="187"/>
      <c r="K20" s="188">
        <f t="shared" si="2"/>
        <v>0</v>
      </c>
      <c r="L20" s="188">
        <v>21</v>
      </c>
      <c r="M20" s="188">
        <f t="shared" si="3"/>
        <v>0</v>
      </c>
      <c r="N20" s="186">
        <v>0</v>
      </c>
      <c r="O20" s="186">
        <f t="shared" si="4"/>
        <v>0</v>
      </c>
      <c r="P20" s="186">
        <v>0</v>
      </c>
      <c r="Q20" s="186">
        <f t="shared" si="5"/>
        <v>0</v>
      </c>
      <c r="R20" s="188"/>
      <c r="S20" s="188" t="s">
        <v>298</v>
      </c>
      <c r="T20" s="189" t="s">
        <v>299</v>
      </c>
      <c r="U20" s="161">
        <v>0</v>
      </c>
      <c r="V20" s="161">
        <f t="shared" si="6"/>
        <v>0</v>
      </c>
      <c r="W20" s="161"/>
      <c r="X20" s="161" t="s">
        <v>364</v>
      </c>
      <c r="Y20" s="161" t="s">
        <v>239</v>
      </c>
      <c r="Z20" s="151"/>
      <c r="AA20" s="151"/>
      <c r="AB20" s="151"/>
      <c r="AC20" s="151"/>
      <c r="AD20" s="151"/>
      <c r="AE20" s="151"/>
      <c r="AF20" s="151"/>
      <c r="AG20" s="151" t="s">
        <v>600</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5">
      <c r="A21" s="183">
        <v>14</v>
      </c>
      <c r="B21" s="184" t="s">
        <v>606</v>
      </c>
      <c r="C21" s="193" t="s">
        <v>1133</v>
      </c>
      <c r="D21" s="185" t="s">
        <v>683</v>
      </c>
      <c r="E21" s="186">
        <v>1340</v>
      </c>
      <c r="F21" s="187"/>
      <c r="G21" s="188">
        <f t="shared" si="0"/>
        <v>0</v>
      </c>
      <c r="H21" s="187"/>
      <c r="I21" s="188">
        <f t="shared" si="1"/>
        <v>0</v>
      </c>
      <c r="J21" s="187"/>
      <c r="K21" s="188">
        <f t="shared" si="2"/>
        <v>0</v>
      </c>
      <c r="L21" s="188">
        <v>21</v>
      </c>
      <c r="M21" s="188">
        <f t="shared" si="3"/>
        <v>0</v>
      </c>
      <c r="N21" s="186">
        <v>0</v>
      </c>
      <c r="O21" s="186">
        <f t="shared" si="4"/>
        <v>0</v>
      </c>
      <c r="P21" s="186">
        <v>0</v>
      </c>
      <c r="Q21" s="186">
        <f t="shared" si="5"/>
        <v>0</v>
      </c>
      <c r="R21" s="188"/>
      <c r="S21" s="188" t="s">
        <v>298</v>
      </c>
      <c r="T21" s="189" t="s">
        <v>299</v>
      </c>
      <c r="U21" s="161">
        <v>0</v>
      </c>
      <c r="V21" s="161">
        <f t="shared" si="6"/>
        <v>0</v>
      </c>
      <c r="W21" s="161"/>
      <c r="X21" s="161" t="s">
        <v>364</v>
      </c>
      <c r="Y21" s="161" t="s">
        <v>239</v>
      </c>
      <c r="Z21" s="151"/>
      <c r="AA21" s="151"/>
      <c r="AB21" s="151"/>
      <c r="AC21" s="151"/>
      <c r="AD21" s="151"/>
      <c r="AE21" s="151"/>
      <c r="AF21" s="151"/>
      <c r="AG21" s="151" t="s">
        <v>600</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5">
      <c r="A22" s="183">
        <v>15</v>
      </c>
      <c r="B22" s="184" t="s">
        <v>105</v>
      </c>
      <c r="C22" s="193" t="s">
        <v>1134</v>
      </c>
      <c r="D22" s="185" t="s">
        <v>683</v>
      </c>
      <c r="E22" s="186">
        <v>220</v>
      </c>
      <c r="F22" s="187"/>
      <c r="G22" s="188">
        <f t="shared" si="0"/>
        <v>0</v>
      </c>
      <c r="H22" s="187"/>
      <c r="I22" s="188">
        <f t="shared" si="1"/>
        <v>0</v>
      </c>
      <c r="J22" s="187"/>
      <c r="K22" s="188">
        <f t="shared" si="2"/>
        <v>0</v>
      </c>
      <c r="L22" s="188">
        <v>21</v>
      </c>
      <c r="M22" s="188">
        <f t="shared" si="3"/>
        <v>0</v>
      </c>
      <c r="N22" s="186">
        <v>0</v>
      </c>
      <c r="O22" s="186">
        <f t="shared" si="4"/>
        <v>0</v>
      </c>
      <c r="P22" s="186">
        <v>0</v>
      </c>
      <c r="Q22" s="186">
        <f t="shared" si="5"/>
        <v>0</v>
      </c>
      <c r="R22" s="188"/>
      <c r="S22" s="188" t="s">
        <v>298</v>
      </c>
      <c r="T22" s="189" t="s">
        <v>299</v>
      </c>
      <c r="U22" s="161">
        <v>0</v>
      </c>
      <c r="V22" s="161">
        <f t="shared" si="6"/>
        <v>0</v>
      </c>
      <c r="W22" s="161"/>
      <c r="X22" s="161" t="s">
        <v>364</v>
      </c>
      <c r="Y22" s="161" t="s">
        <v>239</v>
      </c>
      <c r="Z22" s="151"/>
      <c r="AA22" s="151"/>
      <c r="AB22" s="151"/>
      <c r="AC22" s="151"/>
      <c r="AD22" s="151"/>
      <c r="AE22" s="151"/>
      <c r="AF22" s="151"/>
      <c r="AG22" s="151" t="s">
        <v>600</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1" x14ac:dyDescent="0.25">
      <c r="A23" s="183">
        <v>16</v>
      </c>
      <c r="B23" s="184" t="s">
        <v>610</v>
      </c>
      <c r="C23" s="193" t="s">
        <v>1135</v>
      </c>
      <c r="D23" s="185" t="s">
        <v>683</v>
      </c>
      <c r="E23" s="186">
        <v>40</v>
      </c>
      <c r="F23" s="187"/>
      <c r="G23" s="188">
        <f t="shared" si="0"/>
        <v>0</v>
      </c>
      <c r="H23" s="187"/>
      <c r="I23" s="188">
        <f t="shared" si="1"/>
        <v>0</v>
      </c>
      <c r="J23" s="187"/>
      <c r="K23" s="188">
        <f t="shared" si="2"/>
        <v>0</v>
      </c>
      <c r="L23" s="188">
        <v>21</v>
      </c>
      <c r="M23" s="188">
        <f t="shared" si="3"/>
        <v>0</v>
      </c>
      <c r="N23" s="186">
        <v>0</v>
      </c>
      <c r="O23" s="186">
        <f t="shared" si="4"/>
        <v>0</v>
      </c>
      <c r="P23" s="186">
        <v>0</v>
      </c>
      <c r="Q23" s="186">
        <f t="shared" si="5"/>
        <v>0</v>
      </c>
      <c r="R23" s="188"/>
      <c r="S23" s="188" t="s">
        <v>298</v>
      </c>
      <c r="T23" s="189" t="s">
        <v>299</v>
      </c>
      <c r="U23" s="161">
        <v>0</v>
      </c>
      <c r="V23" s="161">
        <f t="shared" si="6"/>
        <v>0</v>
      </c>
      <c r="W23" s="161"/>
      <c r="X23" s="161" t="s">
        <v>364</v>
      </c>
      <c r="Y23" s="161" t="s">
        <v>239</v>
      </c>
      <c r="Z23" s="151"/>
      <c r="AA23" s="151"/>
      <c r="AB23" s="151"/>
      <c r="AC23" s="151"/>
      <c r="AD23" s="151"/>
      <c r="AE23" s="151"/>
      <c r="AF23" s="151"/>
      <c r="AG23" s="151" t="s">
        <v>600</v>
      </c>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outlineLevel="1" x14ac:dyDescent="0.25">
      <c r="A24" s="183">
        <v>17</v>
      </c>
      <c r="B24" s="184" t="s">
        <v>612</v>
      </c>
      <c r="C24" s="193" t="s">
        <v>1136</v>
      </c>
      <c r="D24" s="185" t="s">
        <v>683</v>
      </c>
      <c r="E24" s="186">
        <v>40</v>
      </c>
      <c r="F24" s="187"/>
      <c r="G24" s="188">
        <f t="shared" si="0"/>
        <v>0</v>
      </c>
      <c r="H24" s="187"/>
      <c r="I24" s="188">
        <f t="shared" si="1"/>
        <v>0</v>
      </c>
      <c r="J24" s="187"/>
      <c r="K24" s="188">
        <f t="shared" si="2"/>
        <v>0</v>
      </c>
      <c r="L24" s="188">
        <v>21</v>
      </c>
      <c r="M24" s="188">
        <f t="shared" si="3"/>
        <v>0</v>
      </c>
      <c r="N24" s="186">
        <v>0</v>
      </c>
      <c r="O24" s="186">
        <f t="shared" si="4"/>
        <v>0</v>
      </c>
      <c r="P24" s="186">
        <v>0</v>
      </c>
      <c r="Q24" s="186">
        <f t="shared" si="5"/>
        <v>0</v>
      </c>
      <c r="R24" s="188"/>
      <c r="S24" s="188" t="s">
        <v>298</v>
      </c>
      <c r="T24" s="189" t="s">
        <v>299</v>
      </c>
      <c r="U24" s="161">
        <v>0</v>
      </c>
      <c r="V24" s="161">
        <f t="shared" si="6"/>
        <v>0</v>
      </c>
      <c r="W24" s="161"/>
      <c r="X24" s="161" t="s">
        <v>364</v>
      </c>
      <c r="Y24" s="161" t="s">
        <v>239</v>
      </c>
      <c r="Z24" s="151"/>
      <c r="AA24" s="151"/>
      <c r="AB24" s="151"/>
      <c r="AC24" s="151"/>
      <c r="AD24" s="151"/>
      <c r="AE24" s="151"/>
      <c r="AF24" s="151"/>
      <c r="AG24" s="151" t="s">
        <v>600</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5">
      <c r="A25" s="183">
        <v>18</v>
      </c>
      <c r="B25" s="184" t="s">
        <v>614</v>
      </c>
      <c r="C25" s="193" t="s">
        <v>1137</v>
      </c>
      <c r="D25" s="185" t="s">
        <v>683</v>
      </c>
      <c r="E25" s="186">
        <v>100</v>
      </c>
      <c r="F25" s="187"/>
      <c r="G25" s="188">
        <f t="shared" si="0"/>
        <v>0</v>
      </c>
      <c r="H25" s="187"/>
      <c r="I25" s="188">
        <f t="shared" si="1"/>
        <v>0</v>
      </c>
      <c r="J25" s="187"/>
      <c r="K25" s="188">
        <f t="shared" si="2"/>
        <v>0</v>
      </c>
      <c r="L25" s="188">
        <v>21</v>
      </c>
      <c r="M25" s="188">
        <f t="shared" si="3"/>
        <v>0</v>
      </c>
      <c r="N25" s="186">
        <v>0</v>
      </c>
      <c r="O25" s="186">
        <f t="shared" si="4"/>
        <v>0</v>
      </c>
      <c r="P25" s="186">
        <v>0</v>
      </c>
      <c r="Q25" s="186">
        <f t="shared" si="5"/>
        <v>0</v>
      </c>
      <c r="R25" s="188"/>
      <c r="S25" s="188" t="s">
        <v>298</v>
      </c>
      <c r="T25" s="189" t="s">
        <v>299</v>
      </c>
      <c r="U25" s="161">
        <v>0</v>
      </c>
      <c r="V25" s="161">
        <f t="shared" si="6"/>
        <v>0</v>
      </c>
      <c r="W25" s="161"/>
      <c r="X25" s="161" t="s">
        <v>364</v>
      </c>
      <c r="Y25" s="161" t="s">
        <v>239</v>
      </c>
      <c r="Z25" s="151"/>
      <c r="AA25" s="151"/>
      <c r="AB25" s="151"/>
      <c r="AC25" s="151"/>
      <c r="AD25" s="151"/>
      <c r="AE25" s="151"/>
      <c r="AF25" s="151"/>
      <c r="AG25" s="151" t="s">
        <v>600</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5">
      <c r="A26" s="183">
        <v>19</v>
      </c>
      <c r="B26" s="184" t="s">
        <v>616</v>
      </c>
      <c r="C26" s="193" t="s">
        <v>1138</v>
      </c>
      <c r="D26" s="185" t="s">
        <v>683</v>
      </c>
      <c r="E26" s="186">
        <v>150</v>
      </c>
      <c r="F26" s="187"/>
      <c r="G26" s="188">
        <f t="shared" si="0"/>
        <v>0</v>
      </c>
      <c r="H26" s="187"/>
      <c r="I26" s="188">
        <f t="shared" si="1"/>
        <v>0</v>
      </c>
      <c r="J26" s="187"/>
      <c r="K26" s="188">
        <f t="shared" si="2"/>
        <v>0</v>
      </c>
      <c r="L26" s="188">
        <v>21</v>
      </c>
      <c r="M26" s="188">
        <f t="shared" si="3"/>
        <v>0</v>
      </c>
      <c r="N26" s="186">
        <v>0</v>
      </c>
      <c r="O26" s="186">
        <f t="shared" si="4"/>
        <v>0</v>
      </c>
      <c r="P26" s="186">
        <v>0</v>
      </c>
      <c r="Q26" s="186">
        <f t="shared" si="5"/>
        <v>0</v>
      </c>
      <c r="R26" s="188"/>
      <c r="S26" s="188" t="s">
        <v>298</v>
      </c>
      <c r="T26" s="189" t="s">
        <v>299</v>
      </c>
      <c r="U26" s="161">
        <v>0</v>
      </c>
      <c r="V26" s="161">
        <f t="shared" si="6"/>
        <v>0</v>
      </c>
      <c r="W26" s="161"/>
      <c r="X26" s="161" t="s">
        <v>364</v>
      </c>
      <c r="Y26" s="161" t="s">
        <v>239</v>
      </c>
      <c r="Z26" s="151"/>
      <c r="AA26" s="151"/>
      <c r="AB26" s="151"/>
      <c r="AC26" s="151"/>
      <c r="AD26" s="151"/>
      <c r="AE26" s="151"/>
      <c r="AF26" s="151"/>
      <c r="AG26" s="151" t="s">
        <v>600</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5">
      <c r="A27" s="183">
        <v>20</v>
      </c>
      <c r="B27" s="184" t="s">
        <v>119</v>
      </c>
      <c r="C27" s="193" t="s">
        <v>1139</v>
      </c>
      <c r="D27" s="185" t="s">
        <v>683</v>
      </c>
      <c r="E27" s="186">
        <v>400</v>
      </c>
      <c r="F27" s="187"/>
      <c r="G27" s="188">
        <f t="shared" si="0"/>
        <v>0</v>
      </c>
      <c r="H27" s="187"/>
      <c r="I27" s="188">
        <f t="shared" si="1"/>
        <v>0</v>
      </c>
      <c r="J27" s="187"/>
      <c r="K27" s="188">
        <f t="shared" si="2"/>
        <v>0</v>
      </c>
      <c r="L27" s="188">
        <v>21</v>
      </c>
      <c r="M27" s="188">
        <f t="shared" si="3"/>
        <v>0</v>
      </c>
      <c r="N27" s="186">
        <v>0</v>
      </c>
      <c r="O27" s="186">
        <f t="shared" si="4"/>
        <v>0</v>
      </c>
      <c r="P27" s="186">
        <v>0</v>
      </c>
      <c r="Q27" s="186">
        <f t="shared" si="5"/>
        <v>0</v>
      </c>
      <c r="R27" s="188"/>
      <c r="S27" s="188" t="s">
        <v>298</v>
      </c>
      <c r="T27" s="189" t="s">
        <v>299</v>
      </c>
      <c r="U27" s="161">
        <v>0</v>
      </c>
      <c r="V27" s="161">
        <f t="shared" si="6"/>
        <v>0</v>
      </c>
      <c r="W27" s="161"/>
      <c r="X27" s="161" t="s">
        <v>364</v>
      </c>
      <c r="Y27" s="161" t="s">
        <v>239</v>
      </c>
      <c r="Z27" s="151"/>
      <c r="AA27" s="151"/>
      <c r="AB27" s="151"/>
      <c r="AC27" s="151"/>
      <c r="AD27" s="151"/>
      <c r="AE27" s="151"/>
      <c r="AF27" s="151"/>
      <c r="AG27" s="151" t="s">
        <v>600</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5">
      <c r="A28" s="183">
        <v>21</v>
      </c>
      <c r="B28" s="184" t="s">
        <v>619</v>
      </c>
      <c r="C28" s="193" t="s">
        <v>1140</v>
      </c>
      <c r="D28" s="185" t="s">
        <v>330</v>
      </c>
      <c r="E28" s="186">
        <v>11</v>
      </c>
      <c r="F28" s="187"/>
      <c r="G28" s="188">
        <f t="shared" si="0"/>
        <v>0</v>
      </c>
      <c r="H28" s="187"/>
      <c r="I28" s="188">
        <f t="shared" si="1"/>
        <v>0</v>
      </c>
      <c r="J28" s="187"/>
      <c r="K28" s="188">
        <f t="shared" si="2"/>
        <v>0</v>
      </c>
      <c r="L28" s="188">
        <v>21</v>
      </c>
      <c r="M28" s="188">
        <f t="shared" si="3"/>
        <v>0</v>
      </c>
      <c r="N28" s="186">
        <v>0</v>
      </c>
      <c r="O28" s="186">
        <f t="shared" si="4"/>
        <v>0</v>
      </c>
      <c r="P28" s="186">
        <v>0</v>
      </c>
      <c r="Q28" s="186">
        <f t="shared" si="5"/>
        <v>0</v>
      </c>
      <c r="R28" s="188"/>
      <c r="S28" s="188" t="s">
        <v>298</v>
      </c>
      <c r="T28" s="189" t="s">
        <v>299</v>
      </c>
      <c r="U28" s="161">
        <v>0</v>
      </c>
      <c r="V28" s="161">
        <f t="shared" si="6"/>
        <v>0</v>
      </c>
      <c r="W28" s="161"/>
      <c r="X28" s="161" t="s">
        <v>364</v>
      </c>
      <c r="Y28" s="161" t="s">
        <v>239</v>
      </c>
      <c r="Z28" s="151"/>
      <c r="AA28" s="151"/>
      <c r="AB28" s="151"/>
      <c r="AC28" s="151"/>
      <c r="AD28" s="151"/>
      <c r="AE28" s="151"/>
      <c r="AF28" s="151"/>
      <c r="AG28" s="151" t="s">
        <v>600</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5">
      <c r="A29" s="183">
        <v>22</v>
      </c>
      <c r="B29" s="184" t="s">
        <v>622</v>
      </c>
      <c r="C29" s="193" t="s">
        <v>1141</v>
      </c>
      <c r="D29" s="185" t="s">
        <v>330</v>
      </c>
      <c r="E29" s="186">
        <v>17</v>
      </c>
      <c r="F29" s="187"/>
      <c r="G29" s="188">
        <f t="shared" si="0"/>
        <v>0</v>
      </c>
      <c r="H29" s="187"/>
      <c r="I29" s="188">
        <f t="shared" si="1"/>
        <v>0</v>
      </c>
      <c r="J29" s="187"/>
      <c r="K29" s="188">
        <f t="shared" si="2"/>
        <v>0</v>
      </c>
      <c r="L29" s="188">
        <v>21</v>
      </c>
      <c r="M29" s="188">
        <f t="shared" si="3"/>
        <v>0</v>
      </c>
      <c r="N29" s="186">
        <v>0</v>
      </c>
      <c r="O29" s="186">
        <f t="shared" si="4"/>
        <v>0</v>
      </c>
      <c r="P29" s="186">
        <v>0</v>
      </c>
      <c r="Q29" s="186">
        <f t="shared" si="5"/>
        <v>0</v>
      </c>
      <c r="R29" s="188"/>
      <c r="S29" s="188" t="s">
        <v>298</v>
      </c>
      <c r="T29" s="189" t="s">
        <v>299</v>
      </c>
      <c r="U29" s="161">
        <v>0</v>
      </c>
      <c r="V29" s="161">
        <f t="shared" si="6"/>
        <v>0</v>
      </c>
      <c r="W29" s="161"/>
      <c r="X29" s="161" t="s">
        <v>364</v>
      </c>
      <c r="Y29" s="161" t="s">
        <v>239</v>
      </c>
      <c r="Z29" s="151"/>
      <c r="AA29" s="151"/>
      <c r="AB29" s="151"/>
      <c r="AC29" s="151"/>
      <c r="AD29" s="151"/>
      <c r="AE29" s="151"/>
      <c r="AF29" s="151"/>
      <c r="AG29" s="151" t="s">
        <v>600</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outlineLevel="1" x14ac:dyDescent="0.25">
      <c r="A30" s="183">
        <v>23</v>
      </c>
      <c r="B30" s="184" t="s">
        <v>624</v>
      </c>
      <c r="C30" s="193" t="s">
        <v>1142</v>
      </c>
      <c r="D30" s="185" t="s">
        <v>330</v>
      </c>
      <c r="E30" s="186">
        <v>147</v>
      </c>
      <c r="F30" s="187"/>
      <c r="G30" s="188">
        <f t="shared" si="0"/>
        <v>0</v>
      </c>
      <c r="H30" s="187"/>
      <c r="I30" s="188">
        <f t="shared" si="1"/>
        <v>0</v>
      </c>
      <c r="J30" s="187"/>
      <c r="K30" s="188">
        <f t="shared" si="2"/>
        <v>0</v>
      </c>
      <c r="L30" s="188">
        <v>21</v>
      </c>
      <c r="M30" s="188">
        <f t="shared" si="3"/>
        <v>0</v>
      </c>
      <c r="N30" s="186">
        <v>0</v>
      </c>
      <c r="O30" s="186">
        <f t="shared" si="4"/>
        <v>0</v>
      </c>
      <c r="P30" s="186">
        <v>0</v>
      </c>
      <c r="Q30" s="186">
        <f t="shared" si="5"/>
        <v>0</v>
      </c>
      <c r="R30" s="188"/>
      <c r="S30" s="188" t="s">
        <v>298</v>
      </c>
      <c r="T30" s="189" t="s">
        <v>299</v>
      </c>
      <c r="U30" s="161">
        <v>0</v>
      </c>
      <c r="V30" s="161">
        <f t="shared" si="6"/>
        <v>0</v>
      </c>
      <c r="W30" s="161"/>
      <c r="X30" s="161" t="s">
        <v>364</v>
      </c>
      <c r="Y30" s="161" t="s">
        <v>239</v>
      </c>
      <c r="Z30" s="151"/>
      <c r="AA30" s="151"/>
      <c r="AB30" s="151"/>
      <c r="AC30" s="151"/>
      <c r="AD30" s="151"/>
      <c r="AE30" s="151"/>
      <c r="AF30" s="151"/>
      <c r="AG30" s="151" t="s">
        <v>600</v>
      </c>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1" x14ac:dyDescent="0.25">
      <c r="A31" s="183">
        <v>24</v>
      </c>
      <c r="B31" s="184" t="s">
        <v>627</v>
      </c>
      <c r="C31" s="193" t="s">
        <v>1143</v>
      </c>
      <c r="D31" s="185" t="s">
        <v>330</v>
      </c>
      <c r="E31" s="186">
        <v>14</v>
      </c>
      <c r="F31" s="187"/>
      <c r="G31" s="188">
        <f t="shared" si="0"/>
        <v>0</v>
      </c>
      <c r="H31" s="187"/>
      <c r="I31" s="188">
        <f t="shared" si="1"/>
        <v>0</v>
      </c>
      <c r="J31" s="187"/>
      <c r="K31" s="188">
        <f t="shared" si="2"/>
        <v>0</v>
      </c>
      <c r="L31" s="188">
        <v>21</v>
      </c>
      <c r="M31" s="188">
        <f t="shared" si="3"/>
        <v>0</v>
      </c>
      <c r="N31" s="186">
        <v>0</v>
      </c>
      <c r="O31" s="186">
        <f t="shared" si="4"/>
        <v>0</v>
      </c>
      <c r="P31" s="186">
        <v>0</v>
      </c>
      <c r="Q31" s="186">
        <f t="shared" si="5"/>
        <v>0</v>
      </c>
      <c r="R31" s="188"/>
      <c r="S31" s="188" t="s">
        <v>298</v>
      </c>
      <c r="T31" s="189" t="s">
        <v>299</v>
      </c>
      <c r="U31" s="161">
        <v>0</v>
      </c>
      <c r="V31" s="161">
        <f t="shared" si="6"/>
        <v>0</v>
      </c>
      <c r="W31" s="161"/>
      <c r="X31" s="161" t="s">
        <v>364</v>
      </c>
      <c r="Y31" s="161" t="s">
        <v>239</v>
      </c>
      <c r="Z31" s="151"/>
      <c r="AA31" s="151"/>
      <c r="AB31" s="151"/>
      <c r="AC31" s="151"/>
      <c r="AD31" s="151"/>
      <c r="AE31" s="151"/>
      <c r="AF31" s="151"/>
      <c r="AG31" s="151" t="s">
        <v>600</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83">
        <v>25</v>
      </c>
      <c r="B32" s="184" t="s">
        <v>132</v>
      </c>
      <c r="C32" s="193" t="s">
        <v>1144</v>
      </c>
      <c r="D32" s="185" t="s">
        <v>330</v>
      </c>
      <c r="E32" s="186">
        <v>8</v>
      </c>
      <c r="F32" s="187"/>
      <c r="G32" s="188">
        <f t="shared" si="0"/>
        <v>0</v>
      </c>
      <c r="H32" s="187"/>
      <c r="I32" s="188">
        <f t="shared" si="1"/>
        <v>0</v>
      </c>
      <c r="J32" s="187"/>
      <c r="K32" s="188">
        <f t="shared" si="2"/>
        <v>0</v>
      </c>
      <c r="L32" s="188">
        <v>21</v>
      </c>
      <c r="M32" s="188">
        <f t="shared" si="3"/>
        <v>0</v>
      </c>
      <c r="N32" s="186">
        <v>0</v>
      </c>
      <c r="O32" s="186">
        <f t="shared" si="4"/>
        <v>0</v>
      </c>
      <c r="P32" s="186">
        <v>0</v>
      </c>
      <c r="Q32" s="186">
        <f t="shared" si="5"/>
        <v>0</v>
      </c>
      <c r="R32" s="188"/>
      <c r="S32" s="188" t="s">
        <v>298</v>
      </c>
      <c r="T32" s="189" t="s">
        <v>299</v>
      </c>
      <c r="U32" s="161">
        <v>0</v>
      </c>
      <c r="V32" s="161">
        <f t="shared" si="6"/>
        <v>0</v>
      </c>
      <c r="W32" s="161"/>
      <c r="X32" s="161" t="s">
        <v>364</v>
      </c>
      <c r="Y32" s="161" t="s">
        <v>239</v>
      </c>
      <c r="Z32" s="151"/>
      <c r="AA32" s="151"/>
      <c r="AB32" s="151"/>
      <c r="AC32" s="151"/>
      <c r="AD32" s="151"/>
      <c r="AE32" s="151"/>
      <c r="AF32" s="151"/>
      <c r="AG32" s="151" t="s">
        <v>600</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5">
      <c r="A33" s="183">
        <v>26</v>
      </c>
      <c r="B33" s="184" t="s">
        <v>630</v>
      </c>
      <c r="C33" s="193" t="s">
        <v>1145</v>
      </c>
      <c r="D33" s="185" t="s">
        <v>330</v>
      </c>
      <c r="E33" s="186">
        <v>183</v>
      </c>
      <c r="F33" s="187"/>
      <c r="G33" s="188">
        <f t="shared" si="0"/>
        <v>0</v>
      </c>
      <c r="H33" s="187"/>
      <c r="I33" s="188">
        <f t="shared" si="1"/>
        <v>0</v>
      </c>
      <c r="J33" s="187"/>
      <c r="K33" s="188">
        <f t="shared" si="2"/>
        <v>0</v>
      </c>
      <c r="L33" s="188">
        <v>21</v>
      </c>
      <c r="M33" s="188">
        <f t="shared" si="3"/>
        <v>0</v>
      </c>
      <c r="N33" s="186">
        <v>0</v>
      </c>
      <c r="O33" s="186">
        <f t="shared" si="4"/>
        <v>0</v>
      </c>
      <c r="P33" s="186">
        <v>0</v>
      </c>
      <c r="Q33" s="186">
        <f t="shared" si="5"/>
        <v>0</v>
      </c>
      <c r="R33" s="188"/>
      <c r="S33" s="188" t="s">
        <v>298</v>
      </c>
      <c r="T33" s="189" t="s">
        <v>299</v>
      </c>
      <c r="U33" s="161">
        <v>0</v>
      </c>
      <c r="V33" s="161">
        <f t="shared" si="6"/>
        <v>0</v>
      </c>
      <c r="W33" s="161"/>
      <c r="X33" s="161" t="s">
        <v>364</v>
      </c>
      <c r="Y33" s="161" t="s">
        <v>239</v>
      </c>
      <c r="Z33" s="151"/>
      <c r="AA33" s="151"/>
      <c r="AB33" s="151"/>
      <c r="AC33" s="151"/>
      <c r="AD33" s="151"/>
      <c r="AE33" s="151"/>
      <c r="AF33" s="151"/>
      <c r="AG33" s="151" t="s">
        <v>600</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83">
        <v>27</v>
      </c>
      <c r="B34" s="184" t="s">
        <v>632</v>
      </c>
      <c r="C34" s="193" t="s">
        <v>1146</v>
      </c>
      <c r="D34" s="185" t="s">
        <v>330</v>
      </c>
      <c r="E34" s="186">
        <v>28</v>
      </c>
      <c r="F34" s="187"/>
      <c r="G34" s="188">
        <f t="shared" si="0"/>
        <v>0</v>
      </c>
      <c r="H34" s="187"/>
      <c r="I34" s="188">
        <f t="shared" si="1"/>
        <v>0</v>
      </c>
      <c r="J34" s="187"/>
      <c r="K34" s="188">
        <f t="shared" si="2"/>
        <v>0</v>
      </c>
      <c r="L34" s="188">
        <v>21</v>
      </c>
      <c r="M34" s="188">
        <f t="shared" si="3"/>
        <v>0</v>
      </c>
      <c r="N34" s="186">
        <v>0</v>
      </c>
      <c r="O34" s="186">
        <f t="shared" si="4"/>
        <v>0</v>
      </c>
      <c r="P34" s="186">
        <v>0</v>
      </c>
      <c r="Q34" s="186">
        <f t="shared" si="5"/>
        <v>0</v>
      </c>
      <c r="R34" s="188"/>
      <c r="S34" s="188" t="s">
        <v>298</v>
      </c>
      <c r="T34" s="189" t="s">
        <v>299</v>
      </c>
      <c r="U34" s="161">
        <v>0</v>
      </c>
      <c r="V34" s="161">
        <f t="shared" si="6"/>
        <v>0</v>
      </c>
      <c r="W34" s="161"/>
      <c r="X34" s="161" t="s">
        <v>364</v>
      </c>
      <c r="Y34" s="161" t="s">
        <v>239</v>
      </c>
      <c r="Z34" s="151"/>
      <c r="AA34" s="151"/>
      <c r="AB34" s="151"/>
      <c r="AC34" s="151"/>
      <c r="AD34" s="151"/>
      <c r="AE34" s="151"/>
      <c r="AF34" s="151"/>
      <c r="AG34" s="151" t="s">
        <v>600</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5">
      <c r="A35" s="183">
        <v>28</v>
      </c>
      <c r="B35" s="184" t="s">
        <v>636</v>
      </c>
      <c r="C35" s="193" t="s">
        <v>1147</v>
      </c>
      <c r="D35" s="185" t="s">
        <v>330</v>
      </c>
      <c r="E35" s="186">
        <v>20</v>
      </c>
      <c r="F35" s="187"/>
      <c r="G35" s="188">
        <f t="shared" si="0"/>
        <v>0</v>
      </c>
      <c r="H35" s="187"/>
      <c r="I35" s="188">
        <f t="shared" si="1"/>
        <v>0</v>
      </c>
      <c r="J35" s="187"/>
      <c r="K35" s="188">
        <f t="shared" si="2"/>
        <v>0</v>
      </c>
      <c r="L35" s="188">
        <v>21</v>
      </c>
      <c r="M35" s="188">
        <f t="shared" si="3"/>
        <v>0</v>
      </c>
      <c r="N35" s="186">
        <v>0</v>
      </c>
      <c r="O35" s="186">
        <f t="shared" si="4"/>
        <v>0</v>
      </c>
      <c r="P35" s="186">
        <v>0</v>
      </c>
      <c r="Q35" s="186">
        <f t="shared" si="5"/>
        <v>0</v>
      </c>
      <c r="R35" s="188"/>
      <c r="S35" s="188" t="s">
        <v>298</v>
      </c>
      <c r="T35" s="189" t="s">
        <v>299</v>
      </c>
      <c r="U35" s="161">
        <v>0</v>
      </c>
      <c r="V35" s="161">
        <f t="shared" si="6"/>
        <v>0</v>
      </c>
      <c r="W35" s="161"/>
      <c r="X35" s="161" t="s">
        <v>364</v>
      </c>
      <c r="Y35" s="161" t="s">
        <v>239</v>
      </c>
      <c r="Z35" s="151"/>
      <c r="AA35" s="151"/>
      <c r="AB35" s="151"/>
      <c r="AC35" s="151"/>
      <c r="AD35" s="151"/>
      <c r="AE35" s="151"/>
      <c r="AF35" s="151"/>
      <c r="AG35" s="151" t="s">
        <v>600</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5">
      <c r="A36" s="183">
        <v>29</v>
      </c>
      <c r="B36" s="184" t="s">
        <v>640</v>
      </c>
      <c r="C36" s="193" t="s">
        <v>1148</v>
      </c>
      <c r="D36" s="185" t="s">
        <v>330</v>
      </c>
      <c r="E36" s="186">
        <v>20</v>
      </c>
      <c r="F36" s="187"/>
      <c r="G36" s="188">
        <f t="shared" si="0"/>
        <v>0</v>
      </c>
      <c r="H36" s="187"/>
      <c r="I36" s="188">
        <f t="shared" si="1"/>
        <v>0</v>
      </c>
      <c r="J36" s="187"/>
      <c r="K36" s="188">
        <f t="shared" si="2"/>
        <v>0</v>
      </c>
      <c r="L36" s="188">
        <v>21</v>
      </c>
      <c r="M36" s="188">
        <f t="shared" si="3"/>
        <v>0</v>
      </c>
      <c r="N36" s="186">
        <v>0</v>
      </c>
      <c r="O36" s="186">
        <f t="shared" si="4"/>
        <v>0</v>
      </c>
      <c r="P36" s="186">
        <v>0</v>
      </c>
      <c r="Q36" s="186">
        <f t="shared" si="5"/>
        <v>0</v>
      </c>
      <c r="R36" s="188"/>
      <c r="S36" s="188" t="s">
        <v>298</v>
      </c>
      <c r="T36" s="189" t="s">
        <v>299</v>
      </c>
      <c r="U36" s="161">
        <v>0</v>
      </c>
      <c r="V36" s="161">
        <f t="shared" si="6"/>
        <v>0</v>
      </c>
      <c r="W36" s="161"/>
      <c r="X36" s="161" t="s">
        <v>364</v>
      </c>
      <c r="Y36" s="161" t="s">
        <v>239</v>
      </c>
      <c r="Z36" s="151"/>
      <c r="AA36" s="151"/>
      <c r="AB36" s="151"/>
      <c r="AC36" s="151"/>
      <c r="AD36" s="151"/>
      <c r="AE36" s="151"/>
      <c r="AF36" s="151"/>
      <c r="AG36" s="151" t="s">
        <v>600</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5">
      <c r="A37" s="183">
        <v>30</v>
      </c>
      <c r="B37" s="184" t="s">
        <v>643</v>
      </c>
      <c r="C37" s="193" t="s">
        <v>1149</v>
      </c>
      <c r="D37" s="185" t="s">
        <v>330</v>
      </c>
      <c r="E37" s="186">
        <v>1</v>
      </c>
      <c r="F37" s="187"/>
      <c r="G37" s="188">
        <f t="shared" si="0"/>
        <v>0</v>
      </c>
      <c r="H37" s="187"/>
      <c r="I37" s="188">
        <f t="shared" si="1"/>
        <v>0</v>
      </c>
      <c r="J37" s="187"/>
      <c r="K37" s="188">
        <f t="shared" si="2"/>
        <v>0</v>
      </c>
      <c r="L37" s="188">
        <v>21</v>
      </c>
      <c r="M37" s="188">
        <f t="shared" si="3"/>
        <v>0</v>
      </c>
      <c r="N37" s="186">
        <v>0</v>
      </c>
      <c r="O37" s="186">
        <f t="shared" si="4"/>
        <v>0</v>
      </c>
      <c r="P37" s="186">
        <v>0</v>
      </c>
      <c r="Q37" s="186">
        <f t="shared" si="5"/>
        <v>0</v>
      </c>
      <c r="R37" s="188"/>
      <c r="S37" s="188" t="s">
        <v>298</v>
      </c>
      <c r="T37" s="189" t="s">
        <v>299</v>
      </c>
      <c r="U37" s="161">
        <v>0</v>
      </c>
      <c r="V37" s="161">
        <f t="shared" si="6"/>
        <v>0</v>
      </c>
      <c r="W37" s="161"/>
      <c r="X37" s="161" t="s">
        <v>238</v>
      </c>
      <c r="Y37" s="161" t="s">
        <v>239</v>
      </c>
      <c r="Z37" s="151"/>
      <c r="AA37" s="151"/>
      <c r="AB37" s="151"/>
      <c r="AC37" s="151"/>
      <c r="AD37" s="151"/>
      <c r="AE37" s="151"/>
      <c r="AF37" s="151"/>
      <c r="AG37" s="151" t="s">
        <v>444</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5">
      <c r="A38" s="183">
        <v>31</v>
      </c>
      <c r="B38" s="184" t="s">
        <v>645</v>
      </c>
      <c r="C38" s="193" t="s">
        <v>1150</v>
      </c>
      <c r="D38" s="185" t="s">
        <v>330</v>
      </c>
      <c r="E38" s="186">
        <v>1</v>
      </c>
      <c r="F38" s="187"/>
      <c r="G38" s="188">
        <f t="shared" si="0"/>
        <v>0</v>
      </c>
      <c r="H38" s="187"/>
      <c r="I38" s="188">
        <f t="shared" si="1"/>
        <v>0</v>
      </c>
      <c r="J38" s="187"/>
      <c r="K38" s="188">
        <f t="shared" si="2"/>
        <v>0</v>
      </c>
      <c r="L38" s="188">
        <v>21</v>
      </c>
      <c r="M38" s="188">
        <f t="shared" si="3"/>
        <v>0</v>
      </c>
      <c r="N38" s="186">
        <v>0</v>
      </c>
      <c r="O38" s="186">
        <f t="shared" si="4"/>
        <v>0</v>
      </c>
      <c r="P38" s="186">
        <v>0</v>
      </c>
      <c r="Q38" s="186">
        <f t="shared" si="5"/>
        <v>0</v>
      </c>
      <c r="R38" s="188"/>
      <c r="S38" s="188" t="s">
        <v>298</v>
      </c>
      <c r="T38" s="189" t="s">
        <v>299</v>
      </c>
      <c r="U38" s="161">
        <v>0</v>
      </c>
      <c r="V38" s="161">
        <f t="shared" si="6"/>
        <v>0</v>
      </c>
      <c r="W38" s="161"/>
      <c r="X38" s="161" t="s">
        <v>364</v>
      </c>
      <c r="Y38" s="161" t="s">
        <v>239</v>
      </c>
      <c r="Z38" s="151"/>
      <c r="AA38" s="151"/>
      <c r="AB38" s="151"/>
      <c r="AC38" s="151"/>
      <c r="AD38" s="151"/>
      <c r="AE38" s="151"/>
      <c r="AF38" s="151"/>
      <c r="AG38" s="151" t="s">
        <v>600</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1" x14ac:dyDescent="0.25">
      <c r="A39" s="183">
        <v>32</v>
      </c>
      <c r="B39" s="184" t="s">
        <v>647</v>
      </c>
      <c r="C39" s="193" t="s">
        <v>1151</v>
      </c>
      <c r="D39" s="185" t="s">
        <v>330</v>
      </c>
      <c r="E39" s="186">
        <v>2</v>
      </c>
      <c r="F39" s="187"/>
      <c r="G39" s="188">
        <f t="shared" si="0"/>
        <v>0</v>
      </c>
      <c r="H39" s="187"/>
      <c r="I39" s="188">
        <f t="shared" si="1"/>
        <v>0</v>
      </c>
      <c r="J39" s="187"/>
      <c r="K39" s="188">
        <f t="shared" si="2"/>
        <v>0</v>
      </c>
      <c r="L39" s="188">
        <v>21</v>
      </c>
      <c r="M39" s="188">
        <f t="shared" si="3"/>
        <v>0</v>
      </c>
      <c r="N39" s="186">
        <v>0</v>
      </c>
      <c r="O39" s="186">
        <f t="shared" si="4"/>
        <v>0</v>
      </c>
      <c r="P39" s="186">
        <v>0</v>
      </c>
      <c r="Q39" s="186">
        <f t="shared" si="5"/>
        <v>0</v>
      </c>
      <c r="R39" s="188"/>
      <c r="S39" s="188" t="s">
        <v>298</v>
      </c>
      <c r="T39" s="189" t="s">
        <v>299</v>
      </c>
      <c r="U39" s="161">
        <v>0</v>
      </c>
      <c r="V39" s="161">
        <f t="shared" si="6"/>
        <v>0</v>
      </c>
      <c r="W39" s="161"/>
      <c r="X39" s="161" t="s">
        <v>364</v>
      </c>
      <c r="Y39" s="161" t="s">
        <v>239</v>
      </c>
      <c r="Z39" s="151"/>
      <c r="AA39" s="151"/>
      <c r="AB39" s="151"/>
      <c r="AC39" s="151"/>
      <c r="AD39" s="151"/>
      <c r="AE39" s="151"/>
      <c r="AF39" s="151"/>
      <c r="AG39" s="151" t="s">
        <v>600</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1" x14ac:dyDescent="0.25">
      <c r="A40" s="183">
        <v>33</v>
      </c>
      <c r="B40" s="184" t="s">
        <v>649</v>
      </c>
      <c r="C40" s="193" t="s">
        <v>1152</v>
      </c>
      <c r="D40" s="185" t="s">
        <v>683</v>
      </c>
      <c r="E40" s="186">
        <v>110</v>
      </c>
      <c r="F40" s="187"/>
      <c r="G40" s="188">
        <f t="shared" si="0"/>
        <v>0</v>
      </c>
      <c r="H40" s="187"/>
      <c r="I40" s="188">
        <f t="shared" si="1"/>
        <v>0</v>
      </c>
      <c r="J40" s="187"/>
      <c r="K40" s="188">
        <f t="shared" si="2"/>
        <v>0</v>
      </c>
      <c r="L40" s="188">
        <v>21</v>
      </c>
      <c r="M40" s="188">
        <f t="shared" si="3"/>
        <v>0</v>
      </c>
      <c r="N40" s="186">
        <v>0</v>
      </c>
      <c r="O40" s="186">
        <f t="shared" si="4"/>
        <v>0</v>
      </c>
      <c r="P40" s="186">
        <v>0</v>
      </c>
      <c r="Q40" s="186">
        <f t="shared" si="5"/>
        <v>0</v>
      </c>
      <c r="R40" s="188"/>
      <c r="S40" s="188" t="s">
        <v>298</v>
      </c>
      <c r="T40" s="189" t="s">
        <v>299</v>
      </c>
      <c r="U40" s="161">
        <v>0</v>
      </c>
      <c r="V40" s="161">
        <f t="shared" si="6"/>
        <v>0</v>
      </c>
      <c r="W40" s="161"/>
      <c r="X40" s="161" t="s">
        <v>364</v>
      </c>
      <c r="Y40" s="161" t="s">
        <v>239</v>
      </c>
      <c r="Z40" s="151"/>
      <c r="AA40" s="151"/>
      <c r="AB40" s="151"/>
      <c r="AC40" s="151"/>
      <c r="AD40" s="151"/>
      <c r="AE40" s="151"/>
      <c r="AF40" s="151"/>
      <c r="AG40" s="151" t="s">
        <v>600</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5">
      <c r="A41" s="183">
        <v>34</v>
      </c>
      <c r="B41" s="184" t="s">
        <v>651</v>
      </c>
      <c r="C41" s="193" t="s">
        <v>1153</v>
      </c>
      <c r="D41" s="185" t="s">
        <v>683</v>
      </c>
      <c r="E41" s="186">
        <v>50</v>
      </c>
      <c r="F41" s="187"/>
      <c r="G41" s="188">
        <f t="shared" si="0"/>
        <v>0</v>
      </c>
      <c r="H41" s="187"/>
      <c r="I41" s="188">
        <f t="shared" si="1"/>
        <v>0</v>
      </c>
      <c r="J41" s="187"/>
      <c r="K41" s="188">
        <f t="shared" si="2"/>
        <v>0</v>
      </c>
      <c r="L41" s="188">
        <v>21</v>
      </c>
      <c r="M41" s="188">
        <f t="shared" si="3"/>
        <v>0</v>
      </c>
      <c r="N41" s="186">
        <v>0</v>
      </c>
      <c r="O41" s="186">
        <f t="shared" si="4"/>
        <v>0</v>
      </c>
      <c r="P41" s="186">
        <v>0</v>
      </c>
      <c r="Q41" s="186">
        <f t="shared" si="5"/>
        <v>0</v>
      </c>
      <c r="R41" s="188"/>
      <c r="S41" s="188" t="s">
        <v>298</v>
      </c>
      <c r="T41" s="189" t="s">
        <v>299</v>
      </c>
      <c r="U41" s="161">
        <v>0</v>
      </c>
      <c r="V41" s="161">
        <f t="shared" si="6"/>
        <v>0</v>
      </c>
      <c r="W41" s="161"/>
      <c r="X41" s="161" t="s">
        <v>364</v>
      </c>
      <c r="Y41" s="161" t="s">
        <v>239</v>
      </c>
      <c r="Z41" s="151"/>
      <c r="AA41" s="151"/>
      <c r="AB41" s="151"/>
      <c r="AC41" s="151"/>
      <c r="AD41" s="151"/>
      <c r="AE41" s="151"/>
      <c r="AF41" s="151"/>
      <c r="AG41" s="151" t="s">
        <v>600</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1" x14ac:dyDescent="0.25">
      <c r="A42" s="183">
        <v>35</v>
      </c>
      <c r="B42" s="184" t="s">
        <v>140</v>
      </c>
      <c r="C42" s="193" t="s">
        <v>1154</v>
      </c>
      <c r="D42" s="185" t="s">
        <v>683</v>
      </c>
      <c r="E42" s="186">
        <v>100</v>
      </c>
      <c r="F42" s="187"/>
      <c r="G42" s="188">
        <f t="shared" si="0"/>
        <v>0</v>
      </c>
      <c r="H42" s="187"/>
      <c r="I42" s="188">
        <f t="shared" si="1"/>
        <v>0</v>
      </c>
      <c r="J42" s="187"/>
      <c r="K42" s="188">
        <f t="shared" si="2"/>
        <v>0</v>
      </c>
      <c r="L42" s="188">
        <v>21</v>
      </c>
      <c r="M42" s="188">
        <f t="shared" si="3"/>
        <v>0</v>
      </c>
      <c r="N42" s="186">
        <v>0</v>
      </c>
      <c r="O42" s="186">
        <f t="shared" si="4"/>
        <v>0</v>
      </c>
      <c r="P42" s="186">
        <v>0</v>
      </c>
      <c r="Q42" s="186">
        <f t="shared" si="5"/>
        <v>0</v>
      </c>
      <c r="R42" s="188"/>
      <c r="S42" s="188" t="s">
        <v>298</v>
      </c>
      <c r="T42" s="189" t="s">
        <v>299</v>
      </c>
      <c r="U42" s="161">
        <v>0</v>
      </c>
      <c r="V42" s="161">
        <f t="shared" si="6"/>
        <v>0</v>
      </c>
      <c r="W42" s="161"/>
      <c r="X42" s="161" t="s">
        <v>364</v>
      </c>
      <c r="Y42" s="161" t="s">
        <v>239</v>
      </c>
      <c r="Z42" s="151"/>
      <c r="AA42" s="151"/>
      <c r="AB42" s="151"/>
      <c r="AC42" s="151"/>
      <c r="AD42" s="151"/>
      <c r="AE42" s="151"/>
      <c r="AF42" s="151"/>
      <c r="AG42" s="151" t="s">
        <v>600</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5">
      <c r="A43" s="183">
        <v>36</v>
      </c>
      <c r="B43" s="184" t="s">
        <v>663</v>
      </c>
      <c r="C43" s="193" t="s">
        <v>1083</v>
      </c>
      <c r="D43" s="185" t="s">
        <v>330</v>
      </c>
      <c r="E43" s="186">
        <v>1</v>
      </c>
      <c r="F43" s="187"/>
      <c r="G43" s="188">
        <f t="shared" si="0"/>
        <v>0</v>
      </c>
      <c r="H43" s="187"/>
      <c r="I43" s="188">
        <f t="shared" si="1"/>
        <v>0</v>
      </c>
      <c r="J43" s="187"/>
      <c r="K43" s="188">
        <f t="shared" si="2"/>
        <v>0</v>
      </c>
      <c r="L43" s="188">
        <v>21</v>
      </c>
      <c r="M43" s="188">
        <f t="shared" si="3"/>
        <v>0</v>
      </c>
      <c r="N43" s="186">
        <v>0</v>
      </c>
      <c r="O43" s="186">
        <f t="shared" si="4"/>
        <v>0</v>
      </c>
      <c r="P43" s="186">
        <v>0</v>
      </c>
      <c r="Q43" s="186">
        <f t="shared" si="5"/>
        <v>0</v>
      </c>
      <c r="R43" s="188"/>
      <c r="S43" s="188" t="s">
        <v>298</v>
      </c>
      <c r="T43" s="189" t="s">
        <v>299</v>
      </c>
      <c r="U43" s="161">
        <v>0</v>
      </c>
      <c r="V43" s="161">
        <f t="shared" si="6"/>
        <v>0</v>
      </c>
      <c r="W43" s="161"/>
      <c r="X43" s="161" t="s">
        <v>364</v>
      </c>
      <c r="Y43" s="161" t="s">
        <v>239</v>
      </c>
      <c r="Z43" s="151"/>
      <c r="AA43" s="151"/>
      <c r="AB43" s="151"/>
      <c r="AC43" s="151"/>
      <c r="AD43" s="151"/>
      <c r="AE43" s="151"/>
      <c r="AF43" s="151"/>
      <c r="AG43" s="151" t="s">
        <v>600</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1" x14ac:dyDescent="0.25">
      <c r="A44" s="183">
        <v>37</v>
      </c>
      <c r="B44" s="184" t="s">
        <v>665</v>
      </c>
      <c r="C44" s="193" t="s">
        <v>1073</v>
      </c>
      <c r="D44" s="185" t="s">
        <v>330</v>
      </c>
      <c r="E44" s="186">
        <v>400</v>
      </c>
      <c r="F44" s="187"/>
      <c r="G44" s="188">
        <f t="shared" si="0"/>
        <v>0</v>
      </c>
      <c r="H44" s="187"/>
      <c r="I44" s="188">
        <f t="shared" si="1"/>
        <v>0</v>
      </c>
      <c r="J44" s="187"/>
      <c r="K44" s="188">
        <f t="shared" si="2"/>
        <v>0</v>
      </c>
      <c r="L44" s="188">
        <v>21</v>
      </c>
      <c r="M44" s="188">
        <f t="shared" si="3"/>
        <v>0</v>
      </c>
      <c r="N44" s="186">
        <v>0</v>
      </c>
      <c r="O44" s="186">
        <f t="shared" si="4"/>
        <v>0</v>
      </c>
      <c r="P44" s="186">
        <v>0</v>
      </c>
      <c r="Q44" s="186">
        <f t="shared" si="5"/>
        <v>0</v>
      </c>
      <c r="R44" s="188"/>
      <c r="S44" s="188" t="s">
        <v>298</v>
      </c>
      <c r="T44" s="189" t="s">
        <v>299</v>
      </c>
      <c r="U44" s="161">
        <v>0</v>
      </c>
      <c r="V44" s="161">
        <f t="shared" si="6"/>
        <v>0</v>
      </c>
      <c r="W44" s="161"/>
      <c r="X44" s="161" t="s">
        <v>364</v>
      </c>
      <c r="Y44" s="161" t="s">
        <v>239</v>
      </c>
      <c r="Z44" s="151"/>
      <c r="AA44" s="151"/>
      <c r="AB44" s="151"/>
      <c r="AC44" s="151"/>
      <c r="AD44" s="151"/>
      <c r="AE44" s="151"/>
      <c r="AF44" s="151"/>
      <c r="AG44" s="151" t="s">
        <v>600</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ht="20.399999999999999" outlineLevel="1" x14ac:dyDescent="0.25">
      <c r="A45" s="183">
        <v>38</v>
      </c>
      <c r="B45" s="184" t="s">
        <v>667</v>
      </c>
      <c r="C45" s="193" t="s">
        <v>637</v>
      </c>
      <c r="D45" s="185" t="s">
        <v>899</v>
      </c>
      <c r="E45" s="186">
        <v>3</v>
      </c>
      <c r="F45" s="187"/>
      <c r="G45" s="188">
        <f t="shared" si="0"/>
        <v>0</v>
      </c>
      <c r="H45" s="187"/>
      <c r="I45" s="188">
        <f t="shared" si="1"/>
        <v>0</v>
      </c>
      <c r="J45" s="187"/>
      <c r="K45" s="188">
        <f t="shared" si="2"/>
        <v>0</v>
      </c>
      <c r="L45" s="188">
        <v>21</v>
      </c>
      <c r="M45" s="188">
        <f t="shared" si="3"/>
        <v>0</v>
      </c>
      <c r="N45" s="186">
        <v>0</v>
      </c>
      <c r="O45" s="186">
        <f t="shared" si="4"/>
        <v>0</v>
      </c>
      <c r="P45" s="186">
        <v>0</v>
      </c>
      <c r="Q45" s="186">
        <f t="shared" si="5"/>
        <v>0</v>
      </c>
      <c r="R45" s="188"/>
      <c r="S45" s="188" t="s">
        <v>298</v>
      </c>
      <c r="T45" s="189" t="s">
        <v>299</v>
      </c>
      <c r="U45" s="161">
        <v>0</v>
      </c>
      <c r="V45" s="161">
        <f t="shared" si="6"/>
        <v>0</v>
      </c>
      <c r="W45" s="161"/>
      <c r="X45" s="161" t="s">
        <v>638</v>
      </c>
      <c r="Y45" s="161" t="s">
        <v>239</v>
      </c>
      <c r="Z45" s="151"/>
      <c r="AA45" s="151"/>
      <c r="AB45" s="151"/>
      <c r="AC45" s="151"/>
      <c r="AD45" s="151"/>
      <c r="AE45" s="151"/>
      <c r="AF45" s="151"/>
      <c r="AG45" s="151" t="s">
        <v>639</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5">
      <c r="A46" s="183">
        <v>39</v>
      </c>
      <c r="B46" s="184" t="s">
        <v>670</v>
      </c>
      <c r="C46" s="193" t="s">
        <v>1155</v>
      </c>
      <c r="D46" s="185" t="s">
        <v>899</v>
      </c>
      <c r="E46" s="186">
        <v>16</v>
      </c>
      <c r="F46" s="187"/>
      <c r="G46" s="188">
        <f t="shared" si="0"/>
        <v>0</v>
      </c>
      <c r="H46" s="187"/>
      <c r="I46" s="188">
        <f t="shared" si="1"/>
        <v>0</v>
      </c>
      <c r="J46" s="187"/>
      <c r="K46" s="188">
        <f t="shared" si="2"/>
        <v>0</v>
      </c>
      <c r="L46" s="188">
        <v>21</v>
      </c>
      <c r="M46" s="188">
        <f t="shared" si="3"/>
        <v>0</v>
      </c>
      <c r="N46" s="186">
        <v>0</v>
      </c>
      <c r="O46" s="186">
        <f t="shared" si="4"/>
        <v>0</v>
      </c>
      <c r="P46" s="186">
        <v>0</v>
      </c>
      <c r="Q46" s="186">
        <f t="shared" si="5"/>
        <v>0</v>
      </c>
      <c r="R46" s="188"/>
      <c r="S46" s="188" t="s">
        <v>298</v>
      </c>
      <c r="T46" s="189" t="s">
        <v>299</v>
      </c>
      <c r="U46" s="161">
        <v>0</v>
      </c>
      <c r="V46" s="161">
        <f t="shared" si="6"/>
        <v>0</v>
      </c>
      <c r="W46" s="161"/>
      <c r="X46" s="161" t="s">
        <v>238</v>
      </c>
      <c r="Y46" s="161" t="s">
        <v>239</v>
      </c>
      <c r="Z46" s="151"/>
      <c r="AA46" s="151"/>
      <c r="AB46" s="151"/>
      <c r="AC46" s="151"/>
      <c r="AD46" s="151"/>
      <c r="AE46" s="151"/>
      <c r="AF46" s="151"/>
      <c r="AG46" s="151" t="s">
        <v>444</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1" x14ac:dyDescent="0.25">
      <c r="A47" s="183">
        <v>40</v>
      </c>
      <c r="B47" s="184" t="s">
        <v>673</v>
      </c>
      <c r="C47" s="193" t="s">
        <v>1099</v>
      </c>
      <c r="D47" s="185" t="s">
        <v>330</v>
      </c>
      <c r="E47" s="186">
        <v>1</v>
      </c>
      <c r="F47" s="187"/>
      <c r="G47" s="188">
        <f t="shared" si="0"/>
        <v>0</v>
      </c>
      <c r="H47" s="187"/>
      <c r="I47" s="188">
        <f t="shared" si="1"/>
        <v>0</v>
      </c>
      <c r="J47" s="187"/>
      <c r="K47" s="188">
        <f t="shared" si="2"/>
        <v>0</v>
      </c>
      <c r="L47" s="188">
        <v>21</v>
      </c>
      <c r="M47" s="188">
        <f t="shared" si="3"/>
        <v>0</v>
      </c>
      <c r="N47" s="186">
        <v>0</v>
      </c>
      <c r="O47" s="186">
        <f t="shared" si="4"/>
        <v>0</v>
      </c>
      <c r="P47" s="186">
        <v>0</v>
      </c>
      <c r="Q47" s="186">
        <f t="shared" si="5"/>
        <v>0</v>
      </c>
      <c r="R47" s="188"/>
      <c r="S47" s="188" t="s">
        <v>298</v>
      </c>
      <c r="T47" s="189" t="s">
        <v>299</v>
      </c>
      <c r="U47" s="161">
        <v>0</v>
      </c>
      <c r="V47" s="161">
        <f t="shared" si="6"/>
        <v>0</v>
      </c>
      <c r="W47" s="161"/>
      <c r="X47" s="161" t="s">
        <v>364</v>
      </c>
      <c r="Y47" s="161" t="s">
        <v>239</v>
      </c>
      <c r="Z47" s="151"/>
      <c r="AA47" s="151"/>
      <c r="AB47" s="151"/>
      <c r="AC47" s="151"/>
      <c r="AD47" s="151"/>
      <c r="AE47" s="151"/>
      <c r="AF47" s="151"/>
      <c r="AG47" s="151" t="s">
        <v>600</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1" x14ac:dyDescent="0.25">
      <c r="A48" s="183">
        <v>41</v>
      </c>
      <c r="B48" s="184" t="s">
        <v>675</v>
      </c>
      <c r="C48" s="193" t="s">
        <v>644</v>
      </c>
      <c r="D48" s="185" t="s">
        <v>899</v>
      </c>
      <c r="E48" s="186">
        <v>32</v>
      </c>
      <c r="F48" s="187"/>
      <c r="G48" s="188">
        <f t="shared" si="0"/>
        <v>0</v>
      </c>
      <c r="H48" s="187"/>
      <c r="I48" s="188">
        <f t="shared" si="1"/>
        <v>0</v>
      </c>
      <c r="J48" s="187"/>
      <c r="K48" s="188">
        <f t="shared" si="2"/>
        <v>0</v>
      </c>
      <c r="L48" s="188">
        <v>21</v>
      </c>
      <c r="M48" s="188">
        <f t="shared" si="3"/>
        <v>0</v>
      </c>
      <c r="N48" s="186">
        <v>0</v>
      </c>
      <c r="O48" s="186">
        <f t="shared" si="4"/>
        <v>0</v>
      </c>
      <c r="P48" s="186">
        <v>0</v>
      </c>
      <c r="Q48" s="186">
        <f t="shared" si="5"/>
        <v>0</v>
      </c>
      <c r="R48" s="188"/>
      <c r="S48" s="188" t="s">
        <v>298</v>
      </c>
      <c r="T48" s="189" t="s">
        <v>299</v>
      </c>
      <c r="U48" s="161">
        <v>0</v>
      </c>
      <c r="V48" s="161">
        <f t="shared" si="6"/>
        <v>0</v>
      </c>
      <c r="W48" s="161"/>
      <c r="X48" s="161" t="s">
        <v>238</v>
      </c>
      <c r="Y48" s="161" t="s">
        <v>239</v>
      </c>
      <c r="Z48" s="151"/>
      <c r="AA48" s="151"/>
      <c r="AB48" s="151"/>
      <c r="AC48" s="151"/>
      <c r="AD48" s="151"/>
      <c r="AE48" s="151"/>
      <c r="AF48" s="151"/>
      <c r="AG48" s="151" t="s">
        <v>444</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5">
      <c r="A49" s="183">
        <v>42</v>
      </c>
      <c r="B49" s="184" t="s">
        <v>728</v>
      </c>
      <c r="C49" s="193" t="s">
        <v>646</v>
      </c>
      <c r="D49" s="185" t="s">
        <v>899</v>
      </c>
      <c r="E49" s="186">
        <v>40</v>
      </c>
      <c r="F49" s="187"/>
      <c r="G49" s="188">
        <f t="shared" si="0"/>
        <v>0</v>
      </c>
      <c r="H49" s="187"/>
      <c r="I49" s="188">
        <f t="shared" si="1"/>
        <v>0</v>
      </c>
      <c r="J49" s="187"/>
      <c r="K49" s="188">
        <f t="shared" si="2"/>
        <v>0</v>
      </c>
      <c r="L49" s="188">
        <v>21</v>
      </c>
      <c r="M49" s="188">
        <f t="shared" si="3"/>
        <v>0</v>
      </c>
      <c r="N49" s="186">
        <v>0</v>
      </c>
      <c r="O49" s="186">
        <f t="shared" si="4"/>
        <v>0</v>
      </c>
      <c r="P49" s="186">
        <v>0</v>
      </c>
      <c r="Q49" s="186">
        <f t="shared" si="5"/>
        <v>0</v>
      </c>
      <c r="R49" s="188"/>
      <c r="S49" s="188" t="s">
        <v>298</v>
      </c>
      <c r="T49" s="189" t="s">
        <v>299</v>
      </c>
      <c r="U49" s="161">
        <v>0</v>
      </c>
      <c r="V49" s="161">
        <f t="shared" si="6"/>
        <v>0</v>
      </c>
      <c r="W49" s="161"/>
      <c r="X49" s="161" t="s">
        <v>238</v>
      </c>
      <c r="Y49" s="161" t="s">
        <v>239</v>
      </c>
      <c r="Z49" s="151"/>
      <c r="AA49" s="151"/>
      <c r="AB49" s="151"/>
      <c r="AC49" s="151"/>
      <c r="AD49" s="151"/>
      <c r="AE49" s="151"/>
      <c r="AF49" s="151"/>
      <c r="AG49" s="151" t="s">
        <v>444</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5">
      <c r="A50" s="183">
        <v>43</v>
      </c>
      <c r="B50" s="184" t="s">
        <v>730</v>
      </c>
      <c r="C50" s="193" t="s">
        <v>648</v>
      </c>
      <c r="D50" s="185" t="s">
        <v>899</v>
      </c>
      <c r="E50" s="186">
        <v>32</v>
      </c>
      <c r="F50" s="187"/>
      <c r="G50" s="188">
        <f t="shared" si="0"/>
        <v>0</v>
      </c>
      <c r="H50" s="187"/>
      <c r="I50" s="188">
        <f t="shared" si="1"/>
        <v>0</v>
      </c>
      <c r="J50" s="187"/>
      <c r="K50" s="188">
        <f t="shared" si="2"/>
        <v>0</v>
      </c>
      <c r="L50" s="188">
        <v>21</v>
      </c>
      <c r="M50" s="188">
        <f t="shared" si="3"/>
        <v>0</v>
      </c>
      <c r="N50" s="186">
        <v>0</v>
      </c>
      <c r="O50" s="186">
        <f t="shared" si="4"/>
        <v>0</v>
      </c>
      <c r="P50" s="186">
        <v>0</v>
      </c>
      <c r="Q50" s="186">
        <f t="shared" si="5"/>
        <v>0</v>
      </c>
      <c r="R50" s="188"/>
      <c r="S50" s="188" t="s">
        <v>298</v>
      </c>
      <c r="T50" s="189" t="s">
        <v>299</v>
      </c>
      <c r="U50" s="161">
        <v>0</v>
      </c>
      <c r="V50" s="161">
        <f t="shared" si="6"/>
        <v>0</v>
      </c>
      <c r="W50" s="161"/>
      <c r="X50" s="161" t="s">
        <v>238</v>
      </c>
      <c r="Y50" s="161" t="s">
        <v>239</v>
      </c>
      <c r="Z50" s="151"/>
      <c r="AA50" s="151"/>
      <c r="AB50" s="151"/>
      <c r="AC50" s="151"/>
      <c r="AD50" s="151"/>
      <c r="AE50" s="151"/>
      <c r="AF50" s="151"/>
      <c r="AG50" s="151" t="s">
        <v>444</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5">
      <c r="A51" s="183">
        <v>44</v>
      </c>
      <c r="B51" s="184" t="s">
        <v>732</v>
      </c>
      <c r="C51" s="193" t="s">
        <v>1110</v>
      </c>
      <c r="D51" s="185" t="s">
        <v>899</v>
      </c>
      <c r="E51" s="186">
        <v>16</v>
      </c>
      <c r="F51" s="187"/>
      <c r="G51" s="188">
        <f t="shared" si="0"/>
        <v>0</v>
      </c>
      <c r="H51" s="187"/>
      <c r="I51" s="188">
        <f t="shared" si="1"/>
        <v>0</v>
      </c>
      <c r="J51" s="187"/>
      <c r="K51" s="188">
        <f t="shared" si="2"/>
        <v>0</v>
      </c>
      <c r="L51" s="188">
        <v>21</v>
      </c>
      <c r="M51" s="188">
        <f t="shared" si="3"/>
        <v>0</v>
      </c>
      <c r="N51" s="186">
        <v>0</v>
      </c>
      <c r="O51" s="186">
        <f t="shared" si="4"/>
        <v>0</v>
      </c>
      <c r="P51" s="186">
        <v>0</v>
      </c>
      <c r="Q51" s="186">
        <f t="shared" si="5"/>
        <v>0</v>
      </c>
      <c r="R51" s="188"/>
      <c r="S51" s="188" t="s">
        <v>298</v>
      </c>
      <c r="T51" s="189" t="s">
        <v>299</v>
      </c>
      <c r="U51" s="161">
        <v>0</v>
      </c>
      <c r="V51" s="161">
        <f t="shared" si="6"/>
        <v>0</v>
      </c>
      <c r="W51" s="161"/>
      <c r="X51" s="161" t="s">
        <v>238</v>
      </c>
      <c r="Y51" s="161" t="s">
        <v>239</v>
      </c>
      <c r="Z51" s="151"/>
      <c r="AA51" s="151"/>
      <c r="AB51" s="151"/>
      <c r="AC51" s="151"/>
      <c r="AD51" s="151"/>
      <c r="AE51" s="151"/>
      <c r="AF51" s="151"/>
      <c r="AG51" s="151" t="s">
        <v>444</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5">
      <c r="A52" s="183">
        <v>45</v>
      </c>
      <c r="B52" s="184" t="s">
        <v>152</v>
      </c>
      <c r="C52" s="193" t="s">
        <v>1116</v>
      </c>
      <c r="D52" s="185" t="s">
        <v>899</v>
      </c>
      <c r="E52" s="186">
        <v>16</v>
      </c>
      <c r="F52" s="187"/>
      <c r="G52" s="188">
        <f t="shared" si="0"/>
        <v>0</v>
      </c>
      <c r="H52" s="187"/>
      <c r="I52" s="188">
        <f t="shared" si="1"/>
        <v>0</v>
      </c>
      <c r="J52" s="187"/>
      <c r="K52" s="188">
        <f t="shared" si="2"/>
        <v>0</v>
      </c>
      <c r="L52" s="188">
        <v>21</v>
      </c>
      <c r="M52" s="188">
        <f t="shared" si="3"/>
        <v>0</v>
      </c>
      <c r="N52" s="186">
        <v>0</v>
      </c>
      <c r="O52" s="186">
        <f t="shared" si="4"/>
        <v>0</v>
      </c>
      <c r="P52" s="186">
        <v>0</v>
      </c>
      <c r="Q52" s="186">
        <f t="shared" si="5"/>
        <v>0</v>
      </c>
      <c r="R52" s="188"/>
      <c r="S52" s="188" t="s">
        <v>298</v>
      </c>
      <c r="T52" s="189" t="s">
        <v>299</v>
      </c>
      <c r="U52" s="161">
        <v>0</v>
      </c>
      <c r="V52" s="161">
        <f t="shared" si="6"/>
        <v>0</v>
      </c>
      <c r="W52" s="161"/>
      <c r="X52" s="161" t="s">
        <v>238</v>
      </c>
      <c r="Y52" s="161" t="s">
        <v>239</v>
      </c>
      <c r="Z52" s="151"/>
      <c r="AA52" s="151"/>
      <c r="AB52" s="151"/>
      <c r="AC52" s="151"/>
      <c r="AD52" s="151"/>
      <c r="AE52" s="151"/>
      <c r="AF52" s="151"/>
      <c r="AG52" s="151" t="s">
        <v>444</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5">
      <c r="A53" s="175">
        <v>46</v>
      </c>
      <c r="B53" s="176" t="s">
        <v>735</v>
      </c>
      <c r="C53" s="191" t="s">
        <v>1156</v>
      </c>
      <c r="D53" s="177" t="s">
        <v>330</v>
      </c>
      <c r="E53" s="178">
        <v>200</v>
      </c>
      <c r="F53" s="179"/>
      <c r="G53" s="180">
        <f t="shared" si="0"/>
        <v>0</v>
      </c>
      <c r="H53" s="179"/>
      <c r="I53" s="180">
        <f t="shared" si="1"/>
        <v>0</v>
      </c>
      <c r="J53" s="179"/>
      <c r="K53" s="180">
        <f t="shared" si="2"/>
        <v>0</v>
      </c>
      <c r="L53" s="180">
        <v>21</v>
      </c>
      <c r="M53" s="180">
        <f t="shared" si="3"/>
        <v>0</v>
      </c>
      <c r="N53" s="178">
        <v>0</v>
      </c>
      <c r="O53" s="178">
        <f t="shared" si="4"/>
        <v>0</v>
      </c>
      <c r="P53" s="178">
        <v>0</v>
      </c>
      <c r="Q53" s="178">
        <f t="shared" si="5"/>
        <v>0</v>
      </c>
      <c r="R53" s="180"/>
      <c r="S53" s="180" t="s">
        <v>298</v>
      </c>
      <c r="T53" s="181" t="s">
        <v>299</v>
      </c>
      <c r="U53" s="161">
        <v>0</v>
      </c>
      <c r="V53" s="161">
        <f t="shared" si="6"/>
        <v>0</v>
      </c>
      <c r="W53" s="161"/>
      <c r="X53" s="161" t="s">
        <v>364</v>
      </c>
      <c r="Y53" s="161" t="s">
        <v>239</v>
      </c>
      <c r="Z53" s="151"/>
      <c r="AA53" s="151"/>
      <c r="AB53" s="151"/>
      <c r="AC53" s="151"/>
      <c r="AD53" s="151"/>
      <c r="AE53" s="151"/>
      <c r="AF53" s="151"/>
      <c r="AG53" s="151" t="s">
        <v>600</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x14ac:dyDescent="0.25">
      <c r="A54" s="3"/>
      <c r="B54" s="4"/>
      <c r="C54" s="195"/>
      <c r="D54" s="6"/>
      <c r="E54" s="3"/>
      <c r="F54" s="3"/>
      <c r="G54" s="3"/>
      <c r="H54" s="3"/>
      <c r="I54" s="3"/>
      <c r="J54" s="3"/>
      <c r="K54" s="3"/>
      <c r="L54" s="3"/>
      <c r="M54" s="3"/>
      <c r="N54" s="3"/>
      <c r="O54" s="3"/>
      <c r="P54" s="3"/>
      <c r="Q54" s="3"/>
      <c r="R54" s="3"/>
      <c r="S54" s="3"/>
      <c r="T54" s="3"/>
      <c r="U54" s="3"/>
      <c r="V54" s="3"/>
      <c r="W54" s="3"/>
      <c r="X54" s="3"/>
      <c r="Y54" s="3"/>
      <c r="AE54">
        <v>12</v>
      </c>
      <c r="AF54">
        <v>21</v>
      </c>
      <c r="AG54" t="s">
        <v>217</v>
      </c>
    </row>
    <row r="55" spans="1:60" x14ac:dyDescent="0.25">
      <c r="A55" s="154"/>
      <c r="B55" s="155" t="s">
        <v>29</v>
      </c>
      <c r="C55" s="196"/>
      <c r="D55" s="156"/>
      <c r="E55" s="157"/>
      <c r="F55" s="157"/>
      <c r="G55" s="174">
        <f>G8</f>
        <v>0</v>
      </c>
      <c r="H55" s="3"/>
      <c r="I55" s="3"/>
      <c r="J55" s="3"/>
      <c r="K55" s="3"/>
      <c r="L55" s="3"/>
      <c r="M55" s="3"/>
      <c r="N55" s="3"/>
      <c r="O55" s="3"/>
      <c r="P55" s="3"/>
      <c r="Q55" s="3"/>
      <c r="R55" s="3"/>
      <c r="S55" s="3"/>
      <c r="T55" s="3"/>
      <c r="U55" s="3"/>
      <c r="V55" s="3"/>
      <c r="W55" s="3"/>
      <c r="X55" s="3"/>
      <c r="Y55" s="3"/>
      <c r="AE55">
        <f>SUMIF(L7:L53,AE54,G7:G53)</f>
        <v>0</v>
      </c>
      <c r="AF55">
        <f>SUMIF(L7:L53,AF54,G7:G53)</f>
        <v>0</v>
      </c>
      <c r="AG55" t="s">
        <v>438</v>
      </c>
    </row>
    <row r="56" spans="1:60" x14ac:dyDescent="0.25">
      <c r="C56" s="197"/>
      <c r="D56" s="10"/>
      <c r="AG56" t="s">
        <v>441</v>
      </c>
    </row>
    <row r="57" spans="1:60" x14ac:dyDescent="0.25">
      <c r="D57" s="10"/>
    </row>
    <row r="58" spans="1:60" x14ac:dyDescent="0.25">
      <c r="D58" s="10"/>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sheetData>
  <sheetProtection formatRows="0"/>
  <mergeCells count="4">
    <mergeCell ref="A1:G1"/>
    <mergeCell ref="C2:G2"/>
    <mergeCell ref="C3:G3"/>
    <mergeCell ref="C4:G4"/>
  </mergeCells>
  <phoneticPr fontId="18" type="noConversion"/>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7B9C6-CD47-47AF-AA69-AE168EAEE2A2}">
  <sheetPr>
    <outlinePr summaryBelow="0"/>
  </sheetPr>
  <dimension ref="A1:BH4997"/>
  <sheetViews>
    <sheetView zoomScale="85" zoomScaleNormal="85" workbookViewId="0">
      <pane ySplit="7" topLeftCell="A8" activePane="bottomLeft" state="frozen"/>
      <selection pane="bottomLeft" activeCell="C10" sqref="C10"/>
    </sheetView>
  </sheetViews>
  <sheetFormatPr defaultRowHeight="13.2" outlineLevelRow="1"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59" t="s">
        <v>204</v>
      </c>
      <c r="B1" s="259"/>
      <c r="C1" s="259"/>
      <c r="D1" s="259"/>
      <c r="E1" s="259"/>
      <c r="F1" s="259"/>
      <c r="G1" s="259"/>
      <c r="AG1" t="s">
        <v>205</v>
      </c>
    </row>
    <row r="2" spans="1:60" ht="25.05" customHeight="1" x14ac:dyDescent="0.25">
      <c r="A2" s="50" t="s">
        <v>7</v>
      </c>
      <c r="B2" s="49" t="s">
        <v>43</v>
      </c>
      <c r="C2" s="260" t="s">
        <v>44</v>
      </c>
      <c r="D2" s="261"/>
      <c r="E2" s="261"/>
      <c r="F2" s="261"/>
      <c r="G2" s="262"/>
      <c r="AG2" t="s">
        <v>206</v>
      </c>
    </row>
    <row r="3" spans="1:60" ht="25.05" customHeight="1" x14ac:dyDescent="0.25">
      <c r="A3" s="50" t="s">
        <v>8</v>
      </c>
      <c r="B3" s="49" t="s">
        <v>58</v>
      </c>
      <c r="C3" s="260" t="s">
        <v>59</v>
      </c>
      <c r="D3" s="261"/>
      <c r="E3" s="261"/>
      <c r="F3" s="261"/>
      <c r="G3" s="262"/>
      <c r="AC3" s="125" t="s">
        <v>206</v>
      </c>
      <c r="AG3" t="s">
        <v>207</v>
      </c>
    </row>
    <row r="4" spans="1:60" ht="25.05" customHeight="1" x14ac:dyDescent="0.25">
      <c r="A4" s="144" t="s">
        <v>9</v>
      </c>
      <c r="B4" s="145" t="s">
        <v>72</v>
      </c>
      <c r="C4" s="263" t="s">
        <v>73</v>
      </c>
      <c r="D4" s="264"/>
      <c r="E4" s="264"/>
      <c r="F4" s="264"/>
      <c r="G4" s="265"/>
      <c r="AG4" t="s">
        <v>208</v>
      </c>
    </row>
    <row r="5" spans="1:60" x14ac:dyDescent="0.25">
      <c r="D5" s="10"/>
    </row>
    <row r="6" spans="1:60" ht="39.6" x14ac:dyDescent="0.25">
      <c r="A6" s="147" t="s">
        <v>209</v>
      </c>
      <c r="B6" s="149" t="s">
        <v>210</v>
      </c>
      <c r="C6" s="149" t="s">
        <v>211</v>
      </c>
      <c r="D6" s="148" t="s">
        <v>212</v>
      </c>
      <c r="E6" s="147" t="s">
        <v>213</v>
      </c>
      <c r="F6" s="146" t="s">
        <v>214</v>
      </c>
      <c r="G6" s="147" t="s">
        <v>29</v>
      </c>
      <c r="H6" s="150" t="s">
        <v>30</v>
      </c>
      <c r="I6" s="150" t="s">
        <v>215</v>
      </c>
      <c r="J6" s="150" t="s">
        <v>31</v>
      </c>
      <c r="K6" s="150" t="s">
        <v>216</v>
      </c>
      <c r="L6" s="150" t="s">
        <v>217</v>
      </c>
      <c r="M6" s="150" t="s">
        <v>218</v>
      </c>
      <c r="N6" s="150" t="s">
        <v>219</v>
      </c>
      <c r="O6" s="150" t="s">
        <v>220</v>
      </c>
      <c r="P6" s="150" t="s">
        <v>221</v>
      </c>
      <c r="Q6" s="150" t="s">
        <v>222</v>
      </c>
      <c r="R6" s="150" t="s">
        <v>223</v>
      </c>
      <c r="S6" s="150" t="s">
        <v>224</v>
      </c>
      <c r="T6" s="150" t="s">
        <v>225</v>
      </c>
      <c r="U6" s="150" t="s">
        <v>226</v>
      </c>
      <c r="V6" s="150" t="s">
        <v>227</v>
      </c>
      <c r="W6" s="150" t="s">
        <v>228</v>
      </c>
      <c r="X6" s="150" t="s">
        <v>229</v>
      </c>
      <c r="Y6" s="150" t="s">
        <v>230</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5">
      <c r="A8" s="168" t="s">
        <v>231</v>
      </c>
      <c r="B8" s="169" t="s">
        <v>97</v>
      </c>
      <c r="C8" s="190" t="s">
        <v>98</v>
      </c>
      <c r="D8" s="170"/>
      <c r="E8" s="171"/>
      <c r="F8" s="172"/>
      <c r="G8" s="172">
        <f>SUMIF(AG9:AG9,"&lt;&gt;NOR",G9:G9)</f>
        <v>0</v>
      </c>
      <c r="H8" s="172"/>
      <c r="I8" s="172">
        <f>SUM(I9:I9)</f>
        <v>0</v>
      </c>
      <c r="J8" s="172"/>
      <c r="K8" s="172">
        <f>SUM(K9:K9)</f>
        <v>0</v>
      </c>
      <c r="L8" s="172"/>
      <c r="M8" s="172">
        <f>SUM(M9:M9)</f>
        <v>0</v>
      </c>
      <c r="N8" s="171"/>
      <c r="O8" s="171">
        <f>SUM(O9:O9)</f>
        <v>0</v>
      </c>
      <c r="P8" s="171"/>
      <c r="Q8" s="171">
        <f>SUM(Q9:Q9)</f>
        <v>0</v>
      </c>
      <c r="R8" s="172"/>
      <c r="S8" s="172"/>
      <c r="T8" s="173"/>
      <c r="U8" s="167"/>
      <c r="V8" s="167">
        <f>SUM(V9:V9)</f>
        <v>0</v>
      </c>
      <c r="W8" s="167"/>
      <c r="X8" s="167"/>
      <c r="Y8" s="167"/>
      <c r="AG8" t="s">
        <v>232</v>
      </c>
    </row>
    <row r="9" spans="1:60" outlineLevel="1" x14ac:dyDescent="0.25">
      <c r="A9" s="183">
        <v>1</v>
      </c>
      <c r="B9" s="184" t="s">
        <v>578</v>
      </c>
      <c r="C9" s="193" t="s">
        <v>1157</v>
      </c>
      <c r="D9" s="185" t="s">
        <v>437</v>
      </c>
      <c r="E9" s="186">
        <v>1</v>
      </c>
      <c r="F9" s="187"/>
      <c r="G9" s="188">
        <f>ROUND(E9*F9,2)</f>
        <v>0</v>
      </c>
      <c r="H9" s="187"/>
      <c r="I9" s="188">
        <f>ROUND(E9*H9,2)</f>
        <v>0</v>
      </c>
      <c r="J9" s="187"/>
      <c r="K9" s="188">
        <f>ROUND(E9*J9,2)</f>
        <v>0</v>
      </c>
      <c r="L9" s="188">
        <v>21</v>
      </c>
      <c r="M9" s="188">
        <f>G9*(1+L9/100)</f>
        <v>0</v>
      </c>
      <c r="N9" s="186">
        <v>0</v>
      </c>
      <c r="O9" s="186">
        <f>ROUND(E9*N9,2)</f>
        <v>0</v>
      </c>
      <c r="P9" s="186">
        <v>0</v>
      </c>
      <c r="Q9" s="186">
        <f>ROUND(E9*P9,2)</f>
        <v>0</v>
      </c>
      <c r="R9" s="188"/>
      <c r="S9" s="188" t="s">
        <v>298</v>
      </c>
      <c r="T9" s="189" t="s">
        <v>299</v>
      </c>
      <c r="U9" s="161">
        <v>0</v>
      </c>
      <c r="V9" s="161">
        <f>ROUND(E9*U9,2)</f>
        <v>0</v>
      </c>
      <c r="W9" s="161"/>
      <c r="X9" s="161" t="s">
        <v>364</v>
      </c>
      <c r="Y9" s="161" t="s">
        <v>239</v>
      </c>
      <c r="Z9" s="151"/>
      <c r="AA9" s="151"/>
      <c r="AB9" s="151"/>
      <c r="AC9" s="151"/>
      <c r="AD9" s="151"/>
      <c r="AE9" s="151"/>
      <c r="AF9" s="151"/>
      <c r="AG9" s="151" t="s">
        <v>600</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x14ac:dyDescent="0.25">
      <c r="A10" s="168" t="s">
        <v>231</v>
      </c>
      <c r="B10" s="169" t="s">
        <v>128</v>
      </c>
      <c r="C10" s="190" t="s">
        <v>129</v>
      </c>
      <c r="D10" s="170"/>
      <c r="E10" s="171"/>
      <c r="F10" s="172"/>
      <c r="G10" s="172">
        <f>SUMIF(AG11:AG12,"&lt;&gt;NOR",G11:G12)</f>
        <v>0</v>
      </c>
      <c r="H10" s="172"/>
      <c r="I10" s="172">
        <f>SUM(I11:I12)</f>
        <v>0</v>
      </c>
      <c r="J10" s="172"/>
      <c r="K10" s="172">
        <f>SUM(K11:K12)</f>
        <v>0</v>
      </c>
      <c r="L10" s="172"/>
      <c r="M10" s="172">
        <f>SUM(M11:M12)</f>
        <v>0</v>
      </c>
      <c r="N10" s="171"/>
      <c r="O10" s="171">
        <f>SUM(O11:O12)</f>
        <v>0</v>
      </c>
      <c r="P10" s="171"/>
      <c r="Q10" s="171">
        <f>SUM(Q11:Q12)</f>
        <v>0</v>
      </c>
      <c r="R10" s="172"/>
      <c r="S10" s="172"/>
      <c r="T10" s="173"/>
      <c r="U10" s="167"/>
      <c r="V10" s="167">
        <f>SUM(V11:V12)</f>
        <v>0</v>
      </c>
      <c r="W10" s="167"/>
      <c r="X10" s="167"/>
      <c r="Y10" s="167"/>
      <c r="AG10" t="s">
        <v>232</v>
      </c>
    </row>
    <row r="11" spans="1:60" outlineLevel="1" x14ac:dyDescent="0.25">
      <c r="A11" s="183">
        <v>2</v>
      </c>
      <c r="B11" s="184" t="s">
        <v>1158</v>
      </c>
      <c r="C11" s="193" t="s">
        <v>650</v>
      </c>
      <c r="D11" s="185" t="s">
        <v>899</v>
      </c>
      <c r="E11" s="186">
        <v>4</v>
      </c>
      <c r="F11" s="187"/>
      <c r="G11" s="188">
        <f>ROUND(E11*F11,2)</f>
        <v>0</v>
      </c>
      <c r="H11" s="187"/>
      <c r="I11" s="188">
        <f>ROUND(E11*H11,2)</f>
        <v>0</v>
      </c>
      <c r="J11" s="187"/>
      <c r="K11" s="188">
        <f>ROUND(E11*J11,2)</f>
        <v>0</v>
      </c>
      <c r="L11" s="188">
        <v>21</v>
      </c>
      <c r="M11" s="188">
        <f>G11*(1+L11/100)</f>
        <v>0</v>
      </c>
      <c r="N11" s="186">
        <v>0</v>
      </c>
      <c r="O11" s="186">
        <f>ROUND(E11*N11,2)</f>
        <v>0</v>
      </c>
      <c r="P11" s="186">
        <v>0</v>
      </c>
      <c r="Q11" s="186">
        <f>ROUND(E11*P11,2)</f>
        <v>0</v>
      </c>
      <c r="R11" s="188"/>
      <c r="S11" s="188" t="s">
        <v>298</v>
      </c>
      <c r="T11" s="189" t="s">
        <v>299</v>
      </c>
      <c r="U11" s="161">
        <v>0</v>
      </c>
      <c r="V11" s="161">
        <f>ROUND(E11*U11,2)</f>
        <v>0</v>
      </c>
      <c r="W11" s="161"/>
      <c r="X11" s="161" t="s">
        <v>238</v>
      </c>
      <c r="Y11" s="161" t="s">
        <v>239</v>
      </c>
      <c r="Z11" s="151"/>
      <c r="AA11" s="151"/>
      <c r="AB11" s="151"/>
      <c r="AC11" s="151"/>
      <c r="AD11" s="151"/>
      <c r="AE11" s="151"/>
      <c r="AF11" s="151"/>
      <c r="AG11" s="151" t="s">
        <v>444</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outlineLevel="1" x14ac:dyDescent="0.25">
      <c r="A12" s="183">
        <v>3</v>
      </c>
      <c r="B12" s="184" t="s">
        <v>1159</v>
      </c>
      <c r="C12" s="193" t="s">
        <v>1160</v>
      </c>
      <c r="D12" s="185" t="s">
        <v>899</v>
      </c>
      <c r="E12" s="186">
        <v>16</v>
      </c>
      <c r="F12" s="187"/>
      <c r="G12" s="188">
        <f>ROUND(E12*F12,2)</f>
        <v>0</v>
      </c>
      <c r="H12" s="187"/>
      <c r="I12" s="188">
        <f>ROUND(E12*H12,2)</f>
        <v>0</v>
      </c>
      <c r="J12" s="187"/>
      <c r="K12" s="188">
        <f>ROUND(E12*J12,2)</f>
        <v>0</v>
      </c>
      <c r="L12" s="188">
        <v>21</v>
      </c>
      <c r="M12" s="188">
        <f>G12*(1+L12/100)</f>
        <v>0</v>
      </c>
      <c r="N12" s="186">
        <v>0</v>
      </c>
      <c r="O12" s="186">
        <f>ROUND(E12*N12,2)</f>
        <v>0</v>
      </c>
      <c r="P12" s="186">
        <v>0</v>
      </c>
      <c r="Q12" s="186">
        <f>ROUND(E12*P12,2)</f>
        <v>0</v>
      </c>
      <c r="R12" s="188"/>
      <c r="S12" s="188" t="s">
        <v>298</v>
      </c>
      <c r="T12" s="189" t="s">
        <v>299</v>
      </c>
      <c r="U12" s="161">
        <v>0</v>
      </c>
      <c r="V12" s="161">
        <f>ROUND(E12*U12,2)</f>
        <v>0</v>
      </c>
      <c r="W12" s="161"/>
      <c r="X12" s="161" t="s">
        <v>238</v>
      </c>
      <c r="Y12" s="161" t="s">
        <v>239</v>
      </c>
      <c r="Z12" s="151"/>
      <c r="AA12" s="151"/>
      <c r="AB12" s="151"/>
      <c r="AC12" s="151"/>
      <c r="AD12" s="151"/>
      <c r="AE12" s="151"/>
      <c r="AF12" s="151"/>
      <c r="AG12" s="151" t="s">
        <v>444</v>
      </c>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row>
    <row r="13" spans="1:60" x14ac:dyDescent="0.25">
      <c r="A13" s="168" t="s">
        <v>231</v>
      </c>
      <c r="B13" s="169" t="s">
        <v>130</v>
      </c>
      <c r="C13" s="190" t="s">
        <v>131</v>
      </c>
      <c r="D13" s="170"/>
      <c r="E13" s="171"/>
      <c r="F13" s="172"/>
      <c r="G13" s="172">
        <f>SUMIF(AG14:AG17,"&lt;&gt;NOR",G14:G17)</f>
        <v>0</v>
      </c>
      <c r="H13" s="172"/>
      <c r="I13" s="172">
        <f>SUM(I14:I17)</f>
        <v>0</v>
      </c>
      <c r="J13" s="172"/>
      <c r="K13" s="172">
        <f>SUM(K14:K17)</f>
        <v>0</v>
      </c>
      <c r="L13" s="172"/>
      <c r="M13" s="172">
        <f>SUM(M14:M17)</f>
        <v>0</v>
      </c>
      <c r="N13" s="171"/>
      <c r="O13" s="171">
        <f>SUM(O14:O17)</f>
        <v>0</v>
      </c>
      <c r="P13" s="171"/>
      <c r="Q13" s="171">
        <f>SUM(Q14:Q17)</f>
        <v>0</v>
      </c>
      <c r="R13" s="172"/>
      <c r="S13" s="172"/>
      <c r="T13" s="173"/>
      <c r="U13" s="167"/>
      <c r="V13" s="167">
        <f>SUM(V14:V17)</f>
        <v>0</v>
      </c>
      <c r="W13" s="167"/>
      <c r="X13" s="167"/>
      <c r="Y13" s="167"/>
      <c r="AG13" t="s">
        <v>232</v>
      </c>
    </row>
    <row r="14" spans="1:60" outlineLevel="1" x14ac:dyDescent="0.25">
      <c r="A14" s="183">
        <v>4</v>
      </c>
      <c r="B14" s="184" t="s">
        <v>1161</v>
      </c>
      <c r="C14" s="193" t="s">
        <v>1162</v>
      </c>
      <c r="D14" s="185" t="s">
        <v>437</v>
      </c>
      <c r="E14" s="186">
        <v>1</v>
      </c>
      <c r="F14" s="187"/>
      <c r="G14" s="188">
        <f>ROUND(E14*F14,2)</f>
        <v>0</v>
      </c>
      <c r="H14" s="187"/>
      <c r="I14" s="188">
        <f>ROUND(E14*H14,2)</f>
        <v>0</v>
      </c>
      <c r="J14" s="187"/>
      <c r="K14" s="188">
        <f>ROUND(E14*J14,2)</f>
        <v>0</v>
      </c>
      <c r="L14" s="188">
        <v>21</v>
      </c>
      <c r="M14" s="188">
        <f>G14*(1+L14/100)</f>
        <v>0</v>
      </c>
      <c r="N14" s="186">
        <v>0</v>
      </c>
      <c r="O14" s="186">
        <f>ROUND(E14*N14,2)</f>
        <v>0</v>
      </c>
      <c r="P14" s="186">
        <v>0</v>
      </c>
      <c r="Q14" s="186">
        <f>ROUND(E14*P14,2)</f>
        <v>0</v>
      </c>
      <c r="R14" s="188"/>
      <c r="S14" s="188" t="s">
        <v>298</v>
      </c>
      <c r="T14" s="189" t="s">
        <v>299</v>
      </c>
      <c r="U14" s="161">
        <v>0</v>
      </c>
      <c r="V14" s="161">
        <f>ROUND(E14*U14,2)</f>
        <v>0</v>
      </c>
      <c r="W14" s="161"/>
      <c r="X14" s="161" t="s">
        <v>1163</v>
      </c>
      <c r="Y14" s="161" t="s">
        <v>239</v>
      </c>
      <c r="Z14" s="151"/>
      <c r="AA14" s="151"/>
      <c r="AB14" s="151"/>
      <c r="AC14" s="151"/>
      <c r="AD14" s="151"/>
      <c r="AE14" s="151"/>
      <c r="AF14" s="151"/>
      <c r="AG14" s="151" t="s">
        <v>1164</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1" x14ac:dyDescent="0.25">
      <c r="A15" s="183">
        <v>5</v>
      </c>
      <c r="B15" s="184" t="s">
        <v>1165</v>
      </c>
      <c r="C15" s="193" t="s">
        <v>1166</v>
      </c>
      <c r="D15" s="185" t="s">
        <v>437</v>
      </c>
      <c r="E15" s="186">
        <v>4</v>
      </c>
      <c r="F15" s="187"/>
      <c r="G15" s="188">
        <f>ROUND(E15*F15,2)</f>
        <v>0</v>
      </c>
      <c r="H15" s="187"/>
      <c r="I15" s="188">
        <f>ROUND(E15*H15,2)</f>
        <v>0</v>
      </c>
      <c r="J15" s="187"/>
      <c r="K15" s="188">
        <f>ROUND(E15*J15,2)</f>
        <v>0</v>
      </c>
      <c r="L15" s="188">
        <v>21</v>
      </c>
      <c r="M15" s="188">
        <f>G15*(1+L15/100)</f>
        <v>0</v>
      </c>
      <c r="N15" s="186">
        <v>0</v>
      </c>
      <c r="O15" s="186">
        <f>ROUND(E15*N15,2)</f>
        <v>0</v>
      </c>
      <c r="P15" s="186">
        <v>0</v>
      </c>
      <c r="Q15" s="186">
        <f>ROUND(E15*P15,2)</f>
        <v>0</v>
      </c>
      <c r="R15" s="188"/>
      <c r="S15" s="188" t="s">
        <v>298</v>
      </c>
      <c r="T15" s="189" t="s">
        <v>299</v>
      </c>
      <c r="U15" s="161">
        <v>0</v>
      </c>
      <c r="V15" s="161">
        <f>ROUND(E15*U15,2)</f>
        <v>0</v>
      </c>
      <c r="W15" s="161"/>
      <c r="X15" s="161" t="s">
        <v>1163</v>
      </c>
      <c r="Y15" s="161" t="s">
        <v>239</v>
      </c>
      <c r="Z15" s="151"/>
      <c r="AA15" s="151"/>
      <c r="AB15" s="151"/>
      <c r="AC15" s="151"/>
      <c r="AD15" s="151"/>
      <c r="AE15" s="151"/>
      <c r="AF15" s="151"/>
      <c r="AG15" s="151" t="s">
        <v>1164</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1" x14ac:dyDescent="0.25">
      <c r="A16" s="183">
        <v>6</v>
      </c>
      <c r="B16" s="184" t="s">
        <v>1167</v>
      </c>
      <c r="C16" s="193" t="s">
        <v>1168</v>
      </c>
      <c r="D16" s="185" t="s">
        <v>1169</v>
      </c>
      <c r="E16" s="186">
        <v>180</v>
      </c>
      <c r="F16" s="187"/>
      <c r="G16" s="188">
        <f>ROUND(E16*F16,2)</f>
        <v>0</v>
      </c>
      <c r="H16" s="187"/>
      <c r="I16" s="188">
        <f>ROUND(E16*H16,2)</f>
        <v>0</v>
      </c>
      <c r="J16" s="187"/>
      <c r="K16" s="188">
        <f>ROUND(E16*J16,2)</f>
        <v>0</v>
      </c>
      <c r="L16" s="188">
        <v>21</v>
      </c>
      <c r="M16" s="188">
        <f>G16*(1+L16/100)</f>
        <v>0</v>
      </c>
      <c r="N16" s="186">
        <v>0</v>
      </c>
      <c r="O16" s="186">
        <f>ROUND(E16*N16,2)</f>
        <v>0</v>
      </c>
      <c r="P16" s="186">
        <v>0</v>
      </c>
      <c r="Q16" s="186">
        <f>ROUND(E16*P16,2)</f>
        <v>0</v>
      </c>
      <c r="R16" s="188"/>
      <c r="S16" s="188" t="s">
        <v>298</v>
      </c>
      <c r="T16" s="189" t="s">
        <v>299</v>
      </c>
      <c r="U16" s="161">
        <v>0</v>
      </c>
      <c r="V16" s="161">
        <f>ROUND(E16*U16,2)</f>
        <v>0</v>
      </c>
      <c r="W16" s="161"/>
      <c r="X16" s="161" t="s">
        <v>1163</v>
      </c>
      <c r="Y16" s="161" t="s">
        <v>239</v>
      </c>
      <c r="Z16" s="151"/>
      <c r="AA16" s="151"/>
      <c r="AB16" s="151"/>
      <c r="AC16" s="151"/>
      <c r="AD16" s="151"/>
      <c r="AE16" s="151"/>
      <c r="AF16" s="151"/>
      <c r="AG16" s="151" t="s">
        <v>1164</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1" x14ac:dyDescent="0.25">
      <c r="A17" s="183">
        <v>7</v>
      </c>
      <c r="B17" s="184" t="s">
        <v>1170</v>
      </c>
      <c r="C17" s="193" t="s">
        <v>1171</v>
      </c>
      <c r="D17" s="185" t="s">
        <v>899</v>
      </c>
      <c r="E17" s="186">
        <v>12</v>
      </c>
      <c r="F17" s="187"/>
      <c r="G17" s="188">
        <f>ROUND(E17*F17,2)</f>
        <v>0</v>
      </c>
      <c r="H17" s="187"/>
      <c r="I17" s="188">
        <f>ROUND(E17*H17,2)</f>
        <v>0</v>
      </c>
      <c r="J17" s="187"/>
      <c r="K17" s="188">
        <f>ROUND(E17*J17,2)</f>
        <v>0</v>
      </c>
      <c r="L17" s="188">
        <v>21</v>
      </c>
      <c r="M17" s="188">
        <f>G17*(1+L17/100)</f>
        <v>0</v>
      </c>
      <c r="N17" s="186">
        <v>0</v>
      </c>
      <c r="O17" s="186">
        <f>ROUND(E17*N17,2)</f>
        <v>0</v>
      </c>
      <c r="P17" s="186">
        <v>0</v>
      </c>
      <c r="Q17" s="186">
        <f>ROUND(E17*P17,2)</f>
        <v>0</v>
      </c>
      <c r="R17" s="188"/>
      <c r="S17" s="188" t="s">
        <v>298</v>
      </c>
      <c r="T17" s="189" t="s">
        <v>299</v>
      </c>
      <c r="U17" s="161">
        <v>0</v>
      </c>
      <c r="V17" s="161">
        <f>ROUND(E17*U17,2)</f>
        <v>0</v>
      </c>
      <c r="W17" s="161"/>
      <c r="X17" s="161" t="s">
        <v>238</v>
      </c>
      <c r="Y17" s="161" t="s">
        <v>239</v>
      </c>
      <c r="Z17" s="151"/>
      <c r="AA17" s="151"/>
      <c r="AB17" s="151"/>
      <c r="AC17" s="151"/>
      <c r="AD17" s="151"/>
      <c r="AE17" s="151"/>
      <c r="AF17" s="151"/>
      <c r="AG17" s="151" t="s">
        <v>444</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x14ac:dyDescent="0.25">
      <c r="A18" s="168" t="s">
        <v>231</v>
      </c>
      <c r="B18" s="169" t="s">
        <v>134</v>
      </c>
      <c r="C18" s="190" t="s">
        <v>135</v>
      </c>
      <c r="D18" s="170"/>
      <c r="E18" s="171"/>
      <c r="F18" s="172"/>
      <c r="G18" s="172">
        <f>SUMIF(AG19:AG22,"&lt;&gt;NOR",G19:G22)</f>
        <v>0</v>
      </c>
      <c r="H18" s="172"/>
      <c r="I18" s="172">
        <f>SUM(I19:I22)</f>
        <v>0</v>
      </c>
      <c r="J18" s="172"/>
      <c r="K18" s="172">
        <f>SUM(K19:K22)</f>
        <v>0</v>
      </c>
      <c r="L18" s="172"/>
      <c r="M18" s="172">
        <f>SUM(M19:M22)</f>
        <v>0</v>
      </c>
      <c r="N18" s="171"/>
      <c r="O18" s="171">
        <f>SUM(O19:O22)</f>
        <v>0</v>
      </c>
      <c r="P18" s="171"/>
      <c r="Q18" s="171">
        <f>SUM(Q19:Q22)</f>
        <v>0</v>
      </c>
      <c r="R18" s="172"/>
      <c r="S18" s="172"/>
      <c r="T18" s="173"/>
      <c r="U18" s="167"/>
      <c r="V18" s="167">
        <f>SUM(V19:V22)</f>
        <v>0</v>
      </c>
      <c r="W18" s="167"/>
      <c r="X18" s="167"/>
      <c r="Y18" s="167"/>
      <c r="AG18" t="s">
        <v>232</v>
      </c>
    </row>
    <row r="19" spans="1:60" outlineLevel="1" x14ac:dyDescent="0.25">
      <c r="A19" s="183">
        <v>8</v>
      </c>
      <c r="B19" s="184" t="s">
        <v>1172</v>
      </c>
      <c r="C19" s="193" t="s">
        <v>1173</v>
      </c>
      <c r="D19" s="185" t="s">
        <v>899</v>
      </c>
      <c r="E19" s="186">
        <v>16</v>
      </c>
      <c r="F19" s="187"/>
      <c r="G19" s="188">
        <f>ROUND(E19*F19,2)</f>
        <v>0</v>
      </c>
      <c r="H19" s="187"/>
      <c r="I19" s="188">
        <f>ROUND(E19*H19,2)</f>
        <v>0</v>
      </c>
      <c r="J19" s="187"/>
      <c r="K19" s="188">
        <f>ROUND(E19*J19,2)</f>
        <v>0</v>
      </c>
      <c r="L19" s="188">
        <v>21</v>
      </c>
      <c r="M19" s="188">
        <f>G19*(1+L19/100)</f>
        <v>0</v>
      </c>
      <c r="N19" s="186">
        <v>0</v>
      </c>
      <c r="O19" s="186">
        <f>ROUND(E19*N19,2)</f>
        <v>0</v>
      </c>
      <c r="P19" s="186">
        <v>0</v>
      </c>
      <c r="Q19" s="186">
        <f>ROUND(E19*P19,2)</f>
        <v>0</v>
      </c>
      <c r="R19" s="188"/>
      <c r="S19" s="188" t="s">
        <v>298</v>
      </c>
      <c r="T19" s="189" t="s">
        <v>299</v>
      </c>
      <c r="U19" s="161">
        <v>0</v>
      </c>
      <c r="V19" s="161">
        <f>ROUND(E19*U19,2)</f>
        <v>0</v>
      </c>
      <c r="W19" s="161"/>
      <c r="X19" s="161" t="s">
        <v>238</v>
      </c>
      <c r="Y19" s="161" t="s">
        <v>239</v>
      </c>
      <c r="Z19" s="151"/>
      <c r="AA19" s="151"/>
      <c r="AB19" s="151"/>
      <c r="AC19" s="151"/>
      <c r="AD19" s="151"/>
      <c r="AE19" s="151"/>
      <c r="AF19" s="151"/>
      <c r="AG19" s="151" t="s">
        <v>444</v>
      </c>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row>
    <row r="20" spans="1:60" outlineLevel="1" x14ac:dyDescent="0.25">
      <c r="A20" s="183">
        <v>9</v>
      </c>
      <c r="B20" s="184" t="s">
        <v>1174</v>
      </c>
      <c r="C20" s="193" t="s">
        <v>1175</v>
      </c>
      <c r="D20" s="185" t="s">
        <v>1176</v>
      </c>
      <c r="E20" s="186">
        <v>1</v>
      </c>
      <c r="F20" s="187"/>
      <c r="G20" s="188">
        <f>ROUND(E20*F20,2)</f>
        <v>0</v>
      </c>
      <c r="H20" s="187"/>
      <c r="I20" s="188">
        <f>ROUND(E20*H20,2)</f>
        <v>0</v>
      </c>
      <c r="J20" s="187"/>
      <c r="K20" s="188">
        <f>ROUND(E20*J20,2)</f>
        <v>0</v>
      </c>
      <c r="L20" s="188">
        <v>21</v>
      </c>
      <c r="M20" s="188">
        <f>G20*(1+L20/100)</f>
        <v>0</v>
      </c>
      <c r="N20" s="186">
        <v>0</v>
      </c>
      <c r="O20" s="186">
        <f>ROUND(E20*N20,2)</f>
        <v>0</v>
      </c>
      <c r="P20" s="186">
        <v>0</v>
      </c>
      <c r="Q20" s="186">
        <f>ROUND(E20*P20,2)</f>
        <v>0</v>
      </c>
      <c r="R20" s="188"/>
      <c r="S20" s="188" t="s">
        <v>298</v>
      </c>
      <c r="T20" s="189" t="s">
        <v>299</v>
      </c>
      <c r="U20" s="161">
        <v>0</v>
      </c>
      <c r="V20" s="161">
        <f>ROUND(E20*U20,2)</f>
        <v>0</v>
      </c>
      <c r="W20" s="161"/>
      <c r="X20" s="161" t="s">
        <v>238</v>
      </c>
      <c r="Y20" s="161" t="s">
        <v>239</v>
      </c>
      <c r="Z20" s="151"/>
      <c r="AA20" s="151"/>
      <c r="AB20" s="151"/>
      <c r="AC20" s="151"/>
      <c r="AD20" s="151"/>
      <c r="AE20" s="151"/>
      <c r="AF20" s="151"/>
      <c r="AG20" s="151" t="s">
        <v>444</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1" x14ac:dyDescent="0.25">
      <c r="A21" s="183">
        <v>10</v>
      </c>
      <c r="B21" s="184" t="s">
        <v>1177</v>
      </c>
      <c r="C21" s="193" t="s">
        <v>1178</v>
      </c>
      <c r="D21" s="185" t="s">
        <v>899</v>
      </c>
      <c r="E21" s="186">
        <v>8</v>
      </c>
      <c r="F21" s="187"/>
      <c r="G21" s="188">
        <f>ROUND(E21*F21,2)</f>
        <v>0</v>
      </c>
      <c r="H21" s="187"/>
      <c r="I21" s="188">
        <f>ROUND(E21*H21,2)</f>
        <v>0</v>
      </c>
      <c r="J21" s="187"/>
      <c r="K21" s="188">
        <f>ROUND(E21*J21,2)</f>
        <v>0</v>
      </c>
      <c r="L21" s="188">
        <v>21</v>
      </c>
      <c r="M21" s="188">
        <f>G21*(1+L21/100)</f>
        <v>0</v>
      </c>
      <c r="N21" s="186">
        <v>0</v>
      </c>
      <c r="O21" s="186">
        <f>ROUND(E21*N21,2)</f>
        <v>0</v>
      </c>
      <c r="P21" s="186">
        <v>0</v>
      </c>
      <c r="Q21" s="186">
        <f>ROUND(E21*P21,2)</f>
        <v>0</v>
      </c>
      <c r="R21" s="188"/>
      <c r="S21" s="188" t="s">
        <v>298</v>
      </c>
      <c r="T21" s="189" t="s">
        <v>299</v>
      </c>
      <c r="U21" s="161">
        <v>0</v>
      </c>
      <c r="V21" s="161">
        <f>ROUND(E21*U21,2)</f>
        <v>0</v>
      </c>
      <c r="W21" s="161"/>
      <c r="X21" s="161" t="s">
        <v>238</v>
      </c>
      <c r="Y21" s="161" t="s">
        <v>239</v>
      </c>
      <c r="Z21" s="151"/>
      <c r="AA21" s="151"/>
      <c r="AB21" s="151"/>
      <c r="AC21" s="151"/>
      <c r="AD21" s="151"/>
      <c r="AE21" s="151"/>
      <c r="AF21" s="151"/>
      <c r="AG21" s="151" t="s">
        <v>444</v>
      </c>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outlineLevel="1" x14ac:dyDescent="0.25">
      <c r="A22" s="183">
        <v>11</v>
      </c>
      <c r="B22" s="184" t="s">
        <v>1179</v>
      </c>
      <c r="C22" s="193" t="s">
        <v>1180</v>
      </c>
      <c r="D22" s="185" t="s">
        <v>899</v>
      </c>
      <c r="E22" s="186">
        <v>8</v>
      </c>
      <c r="F22" s="187"/>
      <c r="G22" s="188">
        <f>ROUND(E22*F22,2)</f>
        <v>0</v>
      </c>
      <c r="H22" s="187"/>
      <c r="I22" s="188">
        <f>ROUND(E22*H22,2)</f>
        <v>0</v>
      </c>
      <c r="J22" s="187"/>
      <c r="K22" s="188">
        <f>ROUND(E22*J22,2)</f>
        <v>0</v>
      </c>
      <c r="L22" s="188">
        <v>21</v>
      </c>
      <c r="M22" s="188">
        <f>G22*(1+L22/100)</f>
        <v>0</v>
      </c>
      <c r="N22" s="186">
        <v>0</v>
      </c>
      <c r="O22" s="186">
        <f>ROUND(E22*N22,2)</f>
        <v>0</v>
      </c>
      <c r="P22" s="186">
        <v>0</v>
      </c>
      <c r="Q22" s="186">
        <f>ROUND(E22*P22,2)</f>
        <v>0</v>
      </c>
      <c r="R22" s="188"/>
      <c r="S22" s="188" t="s">
        <v>298</v>
      </c>
      <c r="T22" s="189" t="s">
        <v>299</v>
      </c>
      <c r="U22" s="161">
        <v>0</v>
      </c>
      <c r="V22" s="161">
        <f>ROUND(E22*U22,2)</f>
        <v>0</v>
      </c>
      <c r="W22" s="161"/>
      <c r="X22" s="161" t="s">
        <v>238</v>
      </c>
      <c r="Y22" s="161" t="s">
        <v>239</v>
      </c>
      <c r="Z22" s="151"/>
      <c r="AA22" s="151"/>
      <c r="AB22" s="151"/>
      <c r="AC22" s="151"/>
      <c r="AD22" s="151"/>
      <c r="AE22" s="151"/>
      <c r="AF22" s="151"/>
      <c r="AG22" s="151" t="s">
        <v>444</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x14ac:dyDescent="0.25">
      <c r="A23" s="168" t="s">
        <v>231</v>
      </c>
      <c r="B23" s="169" t="s">
        <v>97</v>
      </c>
      <c r="C23" s="190" t="s">
        <v>98</v>
      </c>
      <c r="D23" s="170"/>
      <c r="E23" s="171"/>
      <c r="F23" s="172"/>
      <c r="G23" s="172">
        <f>SUMIF(AG24:AG29,"&lt;&gt;NOR",G24:G29)</f>
        <v>0</v>
      </c>
      <c r="H23" s="172"/>
      <c r="I23" s="172">
        <f>SUM(I24:I29)</f>
        <v>0</v>
      </c>
      <c r="J23" s="172"/>
      <c r="K23" s="172">
        <f>SUM(K24:K29)</f>
        <v>0</v>
      </c>
      <c r="L23" s="172"/>
      <c r="M23" s="172">
        <f>SUM(M24:M29)</f>
        <v>0</v>
      </c>
      <c r="N23" s="171"/>
      <c r="O23" s="171">
        <f>SUM(O24:O29)</f>
        <v>0</v>
      </c>
      <c r="P23" s="171"/>
      <c r="Q23" s="171">
        <f>SUM(Q24:Q29)</f>
        <v>0</v>
      </c>
      <c r="R23" s="172"/>
      <c r="S23" s="172"/>
      <c r="T23" s="173"/>
      <c r="U23" s="167"/>
      <c r="V23" s="167">
        <f>SUM(V24:V29)</f>
        <v>0</v>
      </c>
      <c r="W23" s="167"/>
      <c r="X23" s="167"/>
      <c r="Y23" s="167"/>
      <c r="AG23" t="s">
        <v>232</v>
      </c>
    </row>
    <row r="24" spans="1:60" outlineLevel="1" x14ac:dyDescent="0.25">
      <c r="A24" s="183">
        <v>12</v>
      </c>
      <c r="B24" s="184" t="s">
        <v>117</v>
      </c>
      <c r="C24" s="193" t="s">
        <v>1181</v>
      </c>
      <c r="D24" s="185" t="s">
        <v>437</v>
      </c>
      <c r="E24" s="186">
        <v>1</v>
      </c>
      <c r="F24" s="187"/>
      <c r="G24" s="188">
        <f t="shared" ref="G24:G29" si="0">ROUND(E24*F24,2)</f>
        <v>0</v>
      </c>
      <c r="H24" s="187"/>
      <c r="I24" s="188">
        <f t="shared" ref="I24:I29" si="1">ROUND(E24*H24,2)</f>
        <v>0</v>
      </c>
      <c r="J24" s="187"/>
      <c r="K24" s="188">
        <f t="shared" ref="K24:K29" si="2">ROUND(E24*J24,2)</f>
        <v>0</v>
      </c>
      <c r="L24" s="188">
        <v>21</v>
      </c>
      <c r="M24" s="188">
        <f t="shared" ref="M24:M29" si="3">G24*(1+L24/100)</f>
        <v>0</v>
      </c>
      <c r="N24" s="186">
        <v>0</v>
      </c>
      <c r="O24" s="186">
        <f t="shared" ref="O24:O29" si="4">ROUND(E24*N24,2)</f>
        <v>0</v>
      </c>
      <c r="P24" s="186">
        <v>0</v>
      </c>
      <c r="Q24" s="186">
        <f t="shared" ref="Q24:Q29" si="5">ROUND(E24*P24,2)</f>
        <v>0</v>
      </c>
      <c r="R24" s="188"/>
      <c r="S24" s="188" t="s">
        <v>298</v>
      </c>
      <c r="T24" s="189" t="s">
        <v>299</v>
      </c>
      <c r="U24" s="161">
        <v>0</v>
      </c>
      <c r="V24" s="161">
        <f t="shared" ref="V24:V29" si="6">ROUND(E24*U24,2)</f>
        <v>0</v>
      </c>
      <c r="W24" s="161"/>
      <c r="X24" s="161" t="s">
        <v>364</v>
      </c>
      <c r="Y24" s="161" t="s">
        <v>239</v>
      </c>
      <c r="Z24" s="151"/>
      <c r="AA24" s="151"/>
      <c r="AB24" s="151"/>
      <c r="AC24" s="151"/>
      <c r="AD24" s="151"/>
      <c r="AE24" s="151"/>
      <c r="AF24" s="151"/>
      <c r="AG24" s="151" t="s">
        <v>600</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1" x14ac:dyDescent="0.25">
      <c r="A25" s="183">
        <v>13</v>
      </c>
      <c r="B25" s="184" t="s">
        <v>136</v>
      </c>
      <c r="C25" s="193" t="s">
        <v>1182</v>
      </c>
      <c r="D25" s="185" t="s">
        <v>437</v>
      </c>
      <c r="E25" s="186">
        <v>1</v>
      </c>
      <c r="F25" s="187"/>
      <c r="G25" s="188">
        <f t="shared" si="0"/>
        <v>0</v>
      </c>
      <c r="H25" s="187"/>
      <c r="I25" s="188">
        <f t="shared" si="1"/>
        <v>0</v>
      </c>
      <c r="J25" s="187"/>
      <c r="K25" s="188">
        <f t="shared" si="2"/>
        <v>0</v>
      </c>
      <c r="L25" s="188">
        <v>21</v>
      </c>
      <c r="M25" s="188">
        <f t="shared" si="3"/>
        <v>0</v>
      </c>
      <c r="N25" s="186">
        <v>0</v>
      </c>
      <c r="O25" s="186">
        <f t="shared" si="4"/>
        <v>0</v>
      </c>
      <c r="P25" s="186">
        <v>0</v>
      </c>
      <c r="Q25" s="186">
        <f t="shared" si="5"/>
        <v>0</v>
      </c>
      <c r="R25" s="188"/>
      <c r="S25" s="188" t="s">
        <v>298</v>
      </c>
      <c r="T25" s="189" t="s">
        <v>299</v>
      </c>
      <c r="U25" s="161">
        <v>0</v>
      </c>
      <c r="V25" s="161">
        <f t="shared" si="6"/>
        <v>0</v>
      </c>
      <c r="W25" s="161"/>
      <c r="X25" s="161" t="s">
        <v>364</v>
      </c>
      <c r="Y25" s="161" t="s">
        <v>239</v>
      </c>
      <c r="Z25" s="151"/>
      <c r="AA25" s="151"/>
      <c r="AB25" s="151"/>
      <c r="AC25" s="151"/>
      <c r="AD25" s="151"/>
      <c r="AE25" s="151"/>
      <c r="AF25" s="151"/>
      <c r="AG25" s="151" t="s">
        <v>600</v>
      </c>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outlineLevel="1" x14ac:dyDescent="0.25">
      <c r="A26" s="183">
        <v>14</v>
      </c>
      <c r="B26" s="184" t="s">
        <v>148</v>
      </c>
      <c r="C26" s="193" t="s">
        <v>1183</v>
      </c>
      <c r="D26" s="185" t="s">
        <v>437</v>
      </c>
      <c r="E26" s="186">
        <v>1</v>
      </c>
      <c r="F26" s="187"/>
      <c r="G26" s="188">
        <f t="shared" si="0"/>
        <v>0</v>
      </c>
      <c r="H26" s="187"/>
      <c r="I26" s="188">
        <f t="shared" si="1"/>
        <v>0</v>
      </c>
      <c r="J26" s="187"/>
      <c r="K26" s="188">
        <f t="shared" si="2"/>
        <v>0</v>
      </c>
      <c r="L26" s="188">
        <v>21</v>
      </c>
      <c r="M26" s="188">
        <f t="shared" si="3"/>
        <v>0</v>
      </c>
      <c r="N26" s="186">
        <v>0</v>
      </c>
      <c r="O26" s="186">
        <f t="shared" si="4"/>
        <v>0</v>
      </c>
      <c r="P26" s="186">
        <v>0</v>
      </c>
      <c r="Q26" s="186">
        <f t="shared" si="5"/>
        <v>0</v>
      </c>
      <c r="R26" s="188"/>
      <c r="S26" s="188" t="s">
        <v>298</v>
      </c>
      <c r="T26" s="189" t="s">
        <v>299</v>
      </c>
      <c r="U26" s="161">
        <v>0</v>
      </c>
      <c r="V26" s="161">
        <f t="shared" si="6"/>
        <v>0</v>
      </c>
      <c r="W26" s="161"/>
      <c r="X26" s="161" t="s">
        <v>364</v>
      </c>
      <c r="Y26" s="161" t="s">
        <v>239</v>
      </c>
      <c r="Z26" s="151"/>
      <c r="AA26" s="151"/>
      <c r="AB26" s="151"/>
      <c r="AC26" s="151"/>
      <c r="AD26" s="151"/>
      <c r="AE26" s="151"/>
      <c r="AF26" s="151"/>
      <c r="AG26" s="151" t="s">
        <v>600</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1" x14ac:dyDescent="0.25">
      <c r="A27" s="183">
        <v>15</v>
      </c>
      <c r="B27" s="184" t="s">
        <v>584</v>
      </c>
      <c r="C27" s="193" t="s">
        <v>1184</v>
      </c>
      <c r="D27" s="185" t="s">
        <v>437</v>
      </c>
      <c r="E27" s="186">
        <v>5</v>
      </c>
      <c r="F27" s="187"/>
      <c r="G27" s="188">
        <f t="shared" si="0"/>
        <v>0</v>
      </c>
      <c r="H27" s="187"/>
      <c r="I27" s="188">
        <f t="shared" si="1"/>
        <v>0</v>
      </c>
      <c r="J27" s="187"/>
      <c r="K27" s="188">
        <f t="shared" si="2"/>
        <v>0</v>
      </c>
      <c r="L27" s="188">
        <v>21</v>
      </c>
      <c r="M27" s="188">
        <f t="shared" si="3"/>
        <v>0</v>
      </c>
      <c r="N27" s="186">
        <v>0</v>
      </c>
      <c r="O27" s="186">
        <f t="shared" si="4"/>
        <v>0</v>
      </c>
      <c r="P27" s="186">
        <v>0</v>
      </c>
      <c r="Q27" s="186">
        <f t="shared" si="5"/>
        <v>0</v>
      </c>
      <c r="R27" s="188"/>
      <c r="S27" s="188" t="s">
        <v>298</v>
      </c>
      <c r="T27" s="189" t="s">
        <v>299</v>
      </c>
      <c r="U27" s="161">
        <v>0</v>
      </c>
      <c r="V27" s="161">
        <f t="shared" si="6"/>
        <v>0</v>
      </c>
      <c r="W27" s="161"/>
      <c r="X27" s="161" t="s">
        <v>364</v>
      </c>
      <c r="Y27" s="161" t="s">
        <v>239</v>
      </c>
      <c r="Z27" s="151"/>
      <c r="AA27" s="151"/>
      <c r="AB27" s="151"/>
      <c r="AC27" s="151"/>
      <c r="AD27" s="151"/>
      <c r="AE27" s="151"/>
      <c r="AF27" s="151"/>
      <c r="AG27" s="151" t="s">
        <v>600</v>
      </c>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5">
      <c r="A28" s="183">
        <v>16</v>
      </c>
      <c r="B28" s="184" t="s">
        <v>587</v>
      </c>
      <c r="C28" s="193" t="s">
        <v>1185</v>
      </c>
      <c r="D28" s="185" t="s">
        <v>437</v>
      </c>
      <c r="E28" s="186">
        <v>6</v>
      </c>
      <c r="F28" s="187"/>
      <c r="G28" s="188">
        <f t="shared" si="0"/>
        <v>0</v>
      </c>
      <c r="H28" s="187"/>
      <c r="I28" s="188">
        <f t="shared" si="1"/>
        <v>0</v>
      </c>
      <c r="J28" s="187"/>
      <c r="K28" s="188">
        <f t="shared" si="2"/>
        <v>0</v>
      </c>
      <c r="L28" s="188">
        <v>21</v>
      </c>
      <c r="M28" s="188">
        <f t="shared" si="3"/>
        <v>0</v>
      </c>
      <c r="N28" s="186">
        <v>0</v>
      </c>
      <c r="O28" s="186">
        <f t="shared" si="4"/>
        <v>0</v>
      </c>
      <c r="P28" s="186">
        <v>0</v>
      </c>
      <c r="Q28" s="186">
        <f t="shared" si="5"/>
        <v>0</v>
      </c>
      <c r="R28" s="188"/>
      <c r="S28" s="188" t="s">
        <v>298</v>
      </c>
      <c r="T28" s="189" t="s">
        <v>299</v>
      </c>
      <c r="U28" s="161">
        <v>0</v>
      </c>
      <c r="V28" s="161">
        <f t="shared" si="6"/>
        <v>0</v>
      </c>
      <c r="W28" s="161"/>
      <c r="X28" s="161" t="s">
        <v>364</v>
      </c>
      <c r="Y28" s="161" t="s">
        <v>239</v>
      </c>
      <c r="Z28" s="151"/>
      <c r="AA28" s="151"/>
      <c r="AB28" s="151"/>
      <c r="AC28" s="151"/>
      <c r="AD28" s="151"/>
      <c r="AE28" s="151"/>
      <c r="AF28" s="151"/>
      <c r="AG28" s="151" t="s">
        <v>600</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1" x14ac:dyDescent="0.25">
      <c r="A29" s="183">
        <v>17</v>
      </c>
      <c r="B29" s="184" t="s">
        <v>590</v>
      </c>
      <c r="C29" s="193" t="s">
        <v>1186</v>
      </c>
      <c r="D29" s="185" t="s">
        <v>437</v>
      </c>
      <c r="E29" s="186">
        <v>1</v>
      </c>
      <c r="F29" s="187"/>
      <c r="G29" s="188">
        <f t="shared" si="0"/>
        <v>0</v>
      </c>
      <c r="H29" s="187"/>
      <c r="I29" s="188">
        <f t="shared" si="1"/>
        <v>0</v>
      </c>
      <c r="J29" s="187"/>
      <c r="K29" s="188">
        <f t="shared" si="2"/>
        <v>0</v>
      </c>
      <c r="L29" s="188">
        <v>21</v>
      </c>
      <c r="M29" s="188">
        <f t="shared" si="3"/>
        <v>0</v>
      </c>
      <c r="N29" s="186">
        <v>0</v>
      </c>
      <c r="O29" s="186">
        <f t="shared" si="4"/>
        <v>0</v>
      </c>
      <c r="P29" s="186">
        <v>0</v>
      </c>
      <c r="Q29" s="186">
        <f t="shared" si="5"/>
        <v>0</v>
      </c>
      <c r="R29" s="188"/>
      <c r="S29" s="188" t="s">
        <v>298</v>
      </c>
      <c r="T29" s="189" t="s">
        <v>299</v>
      </c>
      <c r="U29" s="161">
        <v>0</v>
      </c>
      <c r="V29" s="161">
        <f t="shared" si="6"/>
        <v>0</v>
      </c>
      <c r="W29" s="161"/>
      <c r="X29" s="161" t="s">
        <v>364</v>
      </c>
      <c r="Y29" s="161" t="s">
        <v>239</v>
      </c>
      <c r="Z29" s="151"/>
      <c r="AA29" s="151"/>
      <c r="AB29" s="151"/>
      <c r="AC29" s="151"/>
      <c r="AD29" s="151"/>
      <c r="AE29" s="151"/>
      <c r="AF29" s="151"/>
      <c r="AG29" s="151" t="s">
        <v>600</v>
      </c>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row>
    <row r="30" spans="1:60" x14ac:dyDescent="0.25">
      <c r="A30" s="168" t="s">
        <v>231</v>
      </c>
      <c r="B30" s="169" t="s">
        <v>99</v>
      </c>
      <c r="C30" s="190" t="s">
        <v>100</v>
      </c>
      <c r="D30" s="170"/>
      <c r="E30" s="171"/>
      <c r="F30" s="172"/>
      <c r="G30" s="172">
        <f>SUMIF(AG31:AG38,"&lt;&gt;NOR",G31:G38)</f>
        <v>0</v>
      </c>
      <c r="H30" s="172"/>
      <c r="I30" s="172">
        <f>SUM(I31:I38)</f>
        <v>0</v>
      </c>
      <c r="J30" s="172"/>
      <c r="K30" s="172">
        <f>SUM(K31:K38)</f>
        <v>0</v>
      </c>
      <c r="L30" s="172"/>
      <c r="M30" s="172">
        <f>SUM(M31:M38)</f>
        <v>0</v>
      </c>
      <c r="N30" s="171"/>
      <c r="O30" s="171">
        <f>SUM(O31:O38)</f>
        <v>0</v>
      </c>
      <c r="P30" s="171"/>
      <c r="Q30" s="171">
        <f>SUM(Q31:Q38)</f>
        <v>0</v>
      </c>
      <c r="R30" s="172"/>
      <c r="S30" s="172"/>
      <c r="T30" s="173"/>
      <c r="U30" s="167"/>
      <c r="V30" s="167">
        <f>SUM(V31:V38)</f>
        <v>0</v>
      </c>
      <c r="W30" s="167"/>
      <c r="X30" s="167"/>
      <c r="Y30" s="167"/>
      <c r="AG30" t="s">
        <v>232</v>
      </c>
    </row>
    <row r="31" spans="1:60" outlineLevel="1" x14ac:dyDescent="0.25">
      <c r="A31" s="183">
        <v>18</v>
      </c>
      <c r="B31" s="184" t="s">
        <v>168</v>
      </c>
      <c r="C31" s="193" t="s">
        <v>1187</v>
      </c>
      <c r="D31" s="185" t="s">
        <v>437</v>
      </c>
      <c r="E31" s="186">
        <v>2</v>
      </c>
      <c r="F31" s="187"/>
      <c r="G31" s="188">
        <f t="shared" ref="G31:G38" si="7">ROUND(E31*F31,2)</f>
        <v>0</v>
      </c>
      <c r="H31" s="187"/>
      <c r="I31" s="188">
        <f t="shared" ref="I31:I38" si="8">ROUND(E31*H31,2)</f>
        <v>0</v>
      </c>
      <c r="J31" s="187"/>
      <c r="K31" s="188">
        <f t="shared" ref="K31:K38" si="9">ROUND(E31*J31,2)</f>
        <v>0</v>
      </c>
      <c r="L31" s="188">
        <v>21</v>
      </c>
      <c r="M31" s="188">
        <f t="shared" ref="M31:M38" si="10">G31*(1+L31/100)</f>
        <v>0</v>
      </c>
      <c r="N31" s="186">
        <v>0</v>
      </c>
      <c r="O31" s="186">
        <f t="shared" ref="O31:O38" si="11">ROUND(E31*N31,2)</f>
        <v>0</v>
      </c>
      <c r="P31" s="186">
        <v>0</v>
      </c>
      <c r="Q31" s="186">
        <f t="shared" ref="Q31:Q38" si="12">ROUND(E31*P31,2)</f>
        <v>0</v>
      </c>
      <c r="R31" s="188"/>
      <c r="S31" s="188" t="s">
        <v>298</v>
      </c>
      <c r="T31" s="189" t="s">
        <v>299</v>
      </c>
      <c r="U31" s="161">
        <v>0</v>
      </c>
      <c r="V31" s="161">
        <f t="shared" ref="V31:V38" si="13">ROUND(E31*U31,2)</f>
        <v>0</v>
      </c>
      <c r="W31" s="161"/>
      <c r="X31" s="161" t="s">
        <v>364</v>
      </c>
      <c r="Y31" s="161" t="s">
        <v>239</v>
      </c>
      <c r="Z31" s="151"/>
      <c r="AA31" s="151"/>
      <c r="AB31" s="151"/>
      <c r="AC31" s="151"/>
      <c r="AD31" s="151"/>
      <c r="AE31" s="151"/>
      <c r="AF31" s="151"/>
      <c r="AG31" s="151" t="s">
        <v>600</v>
      </c>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83">
        <v>19</v>
      </c>
      <c r="B32" s="184" t="s">
        <v>594</v>
      </c>
      <c r="C32" s="193" t="s">
        <v>1188</v>
      </c>
      <c r="D32" s="185" t="s">
        <v>437</v>
      </c>
      <c r="E32" s="186">
        <v>1</v>
      </c>
      <c r="F32" s="187"/>
      <c r="G32" s="188">
        <f t="shared" si="7"/>
        <v>0</v>
      </c>
      <c r="H32" s="187"/>
      <c r="I32" s="188">
        <f t="shared" si="8"/>
        <v>0</v>
      </c>
      <c r="J32" s="187"/>
      <c r="K32" s="188">
        <f t="shared" si="9"/>
        <v>0</v>
      </c>
      <c r="L32" s="188">
        <v>21</v>
      </c>
      <c r="M32" s="188">
        <f t="shared" si="10"/>
        <v>0</v>
      </c>
      <c r="N32" s="186">
        <v>0</v>
      </c>
      <c r="O32" s="186">
        <f t="shared" si="11"/>
        <v>0</v>
      </c>
      <c r="P32" s="186">
        <v>0</v>
      </c>
      <c r="Q32" s="186">
        <f t="shared" si="12"/>
        <v>0</v>
      </c>
      <c r="R32" s="188"/>
      <c r="S32" s="188" t="s">
        <v>298</v>
      </c>
      <c r="T32" s="189" t="s">
        <v>299</v>
      </c>
      <c r="U32" s="161">
        <v>0</v>
      </c>
      <c r="V32" s="161">
        <f t="shared" si="13"/>
        <v>0</v>
      </c>
      <c r="W32" s="161"/>
      <c r="X32" s="161" t="s">
        <v>364</v>
      </c>
      <c r="Y32" s="161" t="s">
        <v>239</v>
      </c>
      <c r="Z32" s="151"/>
      <c r="AA32" s="151"/>
      <c r="AB32" s="151"/>
      <c r="AC32" s="151"/>
      <c r="AD32" s="151"/>
      <c r="AE32" s="151"/>
      <c r="AF32" s="151"/>
      <c r="AG32" s="151" t="s">
        <v>600</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1" x14ac:dyDescent="0.25">
      <c r="A33" s="183">
        <v>20</v>
      </c>
      <c r="B33" s="184" t="s">
        <v>93</v>
      </c>
      <c r="C33" s="193" t="s">
        <v>1189</v>
      </c>
      <c r="D33" s="185" t="s">
        <v>437</v>
      </c>
      <c r="E33" s="186">
        <v>2</v>
      </c>
      <c r="F33" s="187"/>
      <c r="G33" s="188">
        <f t="shared" si="7"/>
        <v>0</v>
      </c>
      <c r="H33" s="187"/>
      <c r="I33" s="188">
        <f t="shared" si="8"/>
        <v>0</v>
      </c>
      <c r="J33" s="187"/>
      <c r="K33" s="188">
        <f t="shared" si="9"/>
        <v>0</v>
      </c>
      <c r="L33" s="188">
        <v>21</v>
      </c>
      <c r="M33" s="188">
        <f t="shared" si="10"/>
        <v>0</v>
      </c>
      <c r="N33" s="186">
        <v>0</v>
      </c>
      <c r="O33" s="186">
        <f t="shared" si="11"/>
        <v>0</v>
      </c>
      <c r="P33" s="186">
        <v>0</v>
      </c>
      <c r="Q33" s="186">
        <f t="shared" si="12"/>
        <v>0</v>
      </c>
      <c r="R33" s="188"/>
      <c r="S33" s="188" t="s">
        <v>298</v>
      </c>
      <c r="T33" s="189" t="s">
        <v>299</v>
      </c>
      <c r="U33" s="161">
        <v>0</v>
      </c>
      <c r="V33" s="161">
        <f t="shared" si="13"/>
        <v>0</v>
      </c>
      <c r="W33" s="161"/>
      <c r="X33" s="161" t="s">
        <v>364</v>
      </c>
      <c r="Y33" s="161" t="s">
        <v>239</v>
      </c>
      <c r="Z33" s="151"/>
      <c r="AA33" s="151"/>
      <c r="AB33" s="151"/>
      <c r="AC33" s="151"/>
      <c r="AD33" s="151"/>
      <c r="AE33" s="151"/>
      <c r="AF33" s="151"/>
      <c r="AG33" s="151" t="s">
        <v>600</v>
      </c>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row r="34" spans="1:60" outlineLevel="1" x14ac:dyDescent="0.25">
      <c r="A34" s="183">
        <v>21</v>
      </c>
      <c r="B34" s="184" t="s">
        <v>598</v>
      </c>
      <c r="C34" s="193" t="s">
        <v>1190</v>
      </c>
      <c r="D34" s="185" t="s">
        <v>437</v>
      </c>
      <c r="E34" s="186">
        <v>2</v>
      </c>
      <c r="F34" s="187"/>
      <c r="G34" s="188">
        <f t="shared" si="7"/>
        <v>0</v>
      </c>
      <c r="H34" s="187"/>
      <c r="I34" s="188">
        <f t="shared" si="8"/>
        <v>0</v>
      </c>
      <c r="J34" s="187"/>
      <c r="K34" s="188">
        <f t="shared" si="9"/>
        <v>0</v>
      </c>
      <c r="L34" s="188">
        <v>21</v>
      </c>
      <c r="M34" s="188">
        <f t="shared" si="10"/>
        <v>0</v>
      </c>
      <c r="N34" s="186">
        <v>0</v>
      </c>
      <c r="O34" s="186">
        <f t="shared" si="11"/>
        <v>0</v>
      </c>
      <c r="P34" s="186">
        <v>0</v>
      </c>
      <c r="Q34" s="186">
        <f t="shared" si="12"/>
        <v>0</v>
      </c>
      <c r="R34" s="188"/>
      <c r="S34" s="188" t="s">
        <v>298</v>
      </c>
      <c r="T34" s="189" t="s">
        <v>299</v>
      </c>
      <c r="U34" s="161">
        <v>0</v>
      </c>
      <c r="V34" s="161">
        <f t="shared" si="13"/>
        <v>0</v>
      </c>
      <c r="W34" s="161"/>
      <c r="X34" s="161" t="s">
        <v>364</v>
      </c>
      <c r="Y34" s="161" t="s">
        <v>239</v>
      </c>
      <c r="Z34" s="151"/>
      <c r="AA34" s="151"/>
      <c r="AB34" s="151"/>
      <c r="AC34" s="151"/>
      <c r="AD34" s="151"/>
      <c r="AE34" s="151"/>
      <c r="AF34" s="151"/>
      <c r="AG34" s="151" t="s">
        <v>600</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outlineLevel="1" x14ac:dyDescent="0.25">
      <c r="A35" s="183">
        <v>22</v>
      </c>
      <c r="B35" s="184" t="s">
        <v>601</v>
      </c>
      <c r="C35" s="193" t="s">
        <v>1191</v>
      </c>
      <c r="D35" s="185" t="s">
        <v>437</v>
      </c>
      <c r="E35" s="186">
        <v>1</v>
      </c>
      <c r="F35" s="187"/>
      <c r="G35" s="188">
        <f t="shared" si="7"/>
        <v>0</v>
      </c>
      <c r="H35" s="187"/>
      <c r="I35" s="188">
        <f t="shared" si="8"/>
        <v>0</v>
      </c>
      <c r="J35" s="187"/>
      <c r="K35" s="188">
        <f t="shared" si="9"/>
        <v>0</v>
      </c>
      <c r="L35" s="188">
        <v>21</v>
      </c>
      <c r="M35" s="188">
        <f t="shared" si="10"/>
        <v>0</v>
      </c>
      <c r="N35" s="186">
        <v>0</v>
      </c>
      <c r="O35" s="186">
        <f t="shared" si="11"/>
        <v>0</v>
      </c>
      <c r="P35" s="186">
        <v>0</v>
      </c>
      <c r="Q35" s="186">
        <f t="shared" si="12"/>
        <v>0</v>
      </c>
      <c r="R35" s="188"/>
      <c r="S35" s="188" t="s">
        <v>298</v>
      </c>
      <c r="T35" s="189" t="s">
        <v>299</v>
      </c>
      <c r="U35" s="161">
        <v>0</v>
      </c>
      <c r="V35" s="161">
        <f t="shared" si="13"/>
        <v>0</v>
      </c>
      <c r="W35" s="161"/>
      <c r="X35" s="161" t="s">
        <v>364</v>
      </c>
      <c r="Y35" s="161" t="s">
        <v>239</v>
      </c>
      <c r="Z35" s="151"/>
      <c r="AA35" s="151"/>
      <c r="AB35" s="151"/>
      <c r="AC35" s="151"/>
      <c r="AD35" s="151"/>
      <c r="AE35" s="151"/>
      <c r="AF35" s="151"/>
      <c r="AG35" s="151" t="s">
        <v>600</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1" x14ac:dyDescent="0.25">
      <c r="A36" s="183">
        <v>23</v>
      </c>
      <c r="B36" s="184" t="s">
        <v>604</v>
      </c>
      <c r="C36" s="193" t="s">
        <v>1192</v>
      </c>
      <c r="D36" s="185" t="s">
        <v>437</v>
      </c>
      <c r="E36" s="186">
        <v>7</v>
      </c>
      <c r="F36" s="187"/>
      <c r="G36" s="188">
        <f t="shared" si="7"/>
        <v>0</v>
      </c>
      <c r="H36" s="187"/>
      <c r="I36" s="188">
        <f t="shared" si="8"/>
        <v>0</v>
      </c>
      <c r="J36" s="187"/>
      <c r="K36" s="188">
        <f t="shared" si="9"/>
        <v>0</v>
      </c>
      <c r="L36" s="188">
        <v>21</v>
      </c>
      <c r="M36" s="188">
        <f t="shared" si="10"/>
        <v>0</v>
      </c>
      <c r="N36" s="186">
        <v>0</v>
      </c>
      <c r="O36" s="186">
        <f t="shared" si="11"/>
        <v>0</v>
      </c>
      <c r="P36" s="186">
        <v>0</v>
      </c>
      <c r="Q36" s="186">
        <f t="shared" si="12"/>
        <v>0</v>
      </c>
      <c r="R36" s="188"/>
      <c r="S36" s="188" t="s">
        <v>298</v>
      </c>
      <c r="T36" s="189" t="s">
        <v>299</v>
      </c>
      <c r="U36" s="161">
        <v>0</v>
      </c>
      <c r="V36" s="161">
        <f t="shared" si="13"/>
        <v>0</v>
      </c>
      <c r="W36" s="161"/>
      <c r="X36" s="161" t="s">
        <v>364</v>
      </c>
      <c r="Y36" s="161" t="s">
        <v>239</v>
      </c>
      <c r="Z36" s="151"/>
      <c r="AA36" s="151"/>
      <c r="AB36" s="151"/>
      <c r="AC36" s="151"/>
      <c r="AD36" s="151"/>
      <c r="AE36" s="151"/>
      <c r="AF36" s="151"/>
      <c r="AG36" s="151" t="s">
        <v>600</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1" x14ac:dyDescent="0.25">
      <c r="A37" s="183">
        <v>24</v>
      </c>
      <c r="B37" s="184" t="s">
        <v>606</v>
      </c>
      <c r="C37" s="193" t="s">
        <v>1193</v>
      </c>
      <c r="D37" s="185" t="s">
        <v>437</v>
      </c>
      <c r="E37" s="186">
        <v>17</v>
      </c>
      <c r="F37" s="187"/>
      <c r="G37" s="188">
        <f t="shared" si="7"/>
        <v>0</v>
      </c>
      <c r="H37" s="187"/>
      <c r="I37" s="188">
        <f t="shared" si="8"/>
        <v>0</v>
      </c>
      <c r="J37" s="187"/>
      <c r="K37" s="188">
        <f t="shared" si="9"/>
        <v>0</v>
      </c>
      <c r="L37" s="188">
        <v>21</v>
      </c>
      <c r="M37" s="188">
        <f t="shared" si="10"/>
        <v>0</v>
      </c>
      <c r="N37" s="186">
        <v>0</v>
      </c>
      <c r="O37" s="186">
        <f t="shared" si="11"/>
        <v>0</v>
      </c>
      <c r="P37" s="186">
        <v>0</v>
      </c>
      <c r="Q37" s="186">
        <f t="shared" si="12"/>
        <v>0</v>
      </c>
      <c r="R37" s="188"/>
      <c r="S37" s="188" t="s">
        <v>298</v>
      </c>
      <c r="T37" s="189" t="s">
        <v>299</v>
      </c>
      <c r="U37" s="161">
        <v>0</v>
      </c>
      <c r="V37" s="161">
        <f t="shared" si="13"/>
        <v>0</v>
      </c>
      <c r="W37" s="161"/>
      <c r="X37" s="161" t="s">
        <v>364</v>
      </c>
      <c r="Y37" s="161" t="s">
        <v>239</v>
      </c>
      <c r="Z37" s="151"/>
      <c r="AA37" s="151"/>
      <c r="AB37" s="151"/>
      <c r="AC37" s="151"/>
      <c r="AD37" s="151"/>
      <c r="AE37" s="151"/>
      <c r="AF37" s="151"/>
      <c r="AG37" s="151" t="s">
        <v>600</v>
      </c>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5">
      <c r="A38" s="183">
        <v>25</v>
      </c>
      <c r="B38" s="184" t="s">
        <v>105</v>
      </c>
      <c r="C38" s="193" t="s">
        <v>1194</v>
      </c>
      <c r="D38" s="185" t="s">
        <v>437</v>
      </c>
      <c r="E38" s="186">
        <v>1</v>
      </c>
      <c r="F38" s="187"/>
      <c r="G38" s="188">
        <f t="shared" si="7"/>
        <v>0</v>
      </c>
      <c r="H38" s="187"/>
      <c r="I38" s="188">
        <f t="shared" si="8"/>
        <v>0</v>
      </c>
      <c r="J38" s="187"/>
      <c r="K38" s="188">
        <f t="shared" si="9"/>
        <v>0</v>
      </c>
      <c r="L38" s="188">
        <v>21</v>
      </c>
      <c r="M38" s="188">
        <f t="shared" si="10"/>
        <v>0</v>
      </c>
      <c r="N38" s="186">
        <v>0</v>
      </c>
      <c r="O38" s="186">
        <f t="shared" si="11"/>
        <v>0</v>
      </c>
      <c r="P38" s="186">
        <v>0</v>
      </c>
      <c r="Q38" s="186">
        <f t="shared" si="12"/>
        <v>0</v>
      </c>
      <c r="R38" s="188"/>
      <c r="S38" s="188" t="s">
        <v>298</v>
      </c>
      <c r="T38" s="189" t="s">
        <v>299</v>
      </c>
      <c r="U38" s="161">
        <v>0</v>
      </c>
      <c r="V38" s="161">
        <f t="shared" si="13"/>
        <v>0</v>
      </c>
      <c r="W38" s="161"/>
      <c r="X38" s="161" t="s">
        <v>364</v>
      </c>
      <c r="Y38" s="161" t="s">
        <v>239</v>
      </c>
      <c r="Z38" s="151"/>
      <c r="AA38" s="151"/>
      <c r="AB38" s="151"/>
      <c r="AC38" s="151"/>
      <c r="AD38" s="151"/>
      <c r="AE38" s="151"/>
      <c r="AF38" s="151"/>
      <c r="AG38" s="151" t="s">
        <v>600</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x14ac:dyDescent="0.25">
      <c r="A39" s="168" t="s">
        <v>231</v>
      </c>
      <c r="B39" s="169" t="s">
        <v>101</v>
      </c>
      <c r="C39" s="190" t="s">
        <v>102</v>
      </c>
      <c r="D39" s="170"/>
      <c r="E39" s="171"/>
      <c r="F39" s="172"/>
      <c r="G39" s="172">
        <f>SUMIF(AG40:AG43,"&lt;&gt;NOR",G40:G43)</f>
        <v>0</v>
      </c>
      <c r="H39" s="172"/>
      <c r="I39" s="172">
        <f>SUM(I40:I43)</f>
        <v>0</v>
      </c>
      <c r="J39" s="172"/>
      <c r="K39" s="172">
        <f>SUM(K40:K43)</f>
        <v>0</v>
      </c>
      <c r="L39" s="172"/>
      <c r="M39" s="172">
        <f>SUM(M40:M43)</f>
        <v>0</v>
      </c>
      <c r="N39" s="171"/>
      <c r="O39" s="171">
        <f>SUM(O40:O43)</f>
        <v>0</v>
      </c>
      <c r="P39" s="171"/>
      <c r="Q39" s="171">
        <f>SUM(Q40:Q43)</f>
        <v>0</v>
      </c>
      <c r="R39" s="172"/>
      <c r="S39" s="172"/>
      <c r="T39" s="173"/>
      <c r="U39" s="167"/>
      <c r="V39" s="167">
        <f>SUM(V40:V43)</f>
        <v>0</v>
      </c>
      <c r="W39" s="167"/>
      <c r="X39" s="167"/>
      <c r="Y39" s="167"/>
      <c r="AG39" t="s">
        <v>232</v>
      </c>
    </row>
    <row r="40" spans="1:60" outlineLevel="1" x14ac:dyDescent="0.25">
      <c r="A40" s="183">
        <v>26</v>
      </c>
      <c r="B40" s="184" t="s">
        <v>610</v>
      </c>
      <c r="C40" s="193" t="s">
        <v>1195</v>
      </c>
      <c r="D40" s="185" t="s">
        <v>437</v>
      </c>
      <c r="E40" s="186">
        <v>2</v>
      </c>
      <c r="F40" s="187"/>
      <c r="G40" s="188">
        <f>ROUND(E40*F40,2)</f>
        <v>0</v>
      </c>
      <c r="H40" s="187"/>
      <c r="I40" s="188">
        <f>ROUND(E40*H40,2)</f>
        <v>0</v>
      </c>
      <c r="J40" s="187"/>
      <c r="K40" s="188">
        <f>ROUND(E40*J40,2)</f>
        <v>0</v>
      </c>
      <c r="L40" s="188">
        <v>21</v>
      </c>
      <c r="M40" s="188">
        <f>G40*(1+L40/100)</f>
        <v>0</v>
      </c>
      <c r="N40" s="186">
        <v>0</v>
      </c>
      <c r="O40" s="186">
        <f>ROUND(E40*N40,2)</f>
        <v>0</v>
      </c>
      <c r="P40" s="186">
        <v>0</v>
      </c>
      <c r="Q40" s="186">
        <f>ROUND(E40*P40,2)</f>
        <v>0</v>
      </c>
      <c r="R40" s="188"/>
      <c r="S40" s="188" t="s">
        <v>298</v>
      </c>
      <c r="T40" s="189" t="s">
        <v>299</v>
      </c>
      <c r="U40" s="161">
        <v>0</v>
      </c>
      <c r="V40" s="161">
        <f>ROUND(E40*U40,2)</f>
        <v>0</v>
      </c>
      <c r="W40" s="161"/>
      <c r="X40" s="161" t="s">
        <v>364</v>
      </c>
      <c r="Y40" s="161" t="s">
        <v>239</v>
      </c>
      <c r="Z40" s="151"/>
      <c r="AA40" s="151"/>
      <c r="AB40" s="151"/>
      <c r="AC40" s="151"/>
      <c r="AD40" s="151"/>
      <c r="AE40" s="151"/>
      <c r="AF40" s="151"/>
      <c r="AG40" s="151" t="s">
        <v>600</v>
      </c>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1" x14ac:dyDescent="0.25">
      <c r="A41" s="183">
        <v>27</v>
      </c>
      <c r="B41" s="184" t="s">
        <v>612</v>
      </c>
      <c r="C41" s="193" t="s">
        <v>1196</v>
      </c>
      <c r="D41" s="185" t="s">
        <v>437</v>
      </c>
      <c r="E41" s="186">
        <v>1</v>
      </c>
      <c r="F41" s="187"/>
      <c r="G41" s="188">
        <f>ROUND(E41*F41,2)</f>
        <v>0</v>
      </c>
      <c r="H41" s="187"/>
      <c r="I41" s="188">
        <f>ROUND(E41*H41,2)</f>
        <v>0</v>
      </c>
      <c r="J41" s="187"/>
      <c r="K41" s="188">
        <f>ROUND(E41*J41,2)</f>
        <v>0</v>
      </c>
      <c r="L41" s="188">
        <v>21</v>
      </c>
      <c r="M41" s="188">
        <f>G41*(1+L41/100)</f>
        <v>0</v>
      </c>
      <c r="N41" s="186">
        <v>0</v>
      </c>
      <c r="O41" s="186">
        <f>ROUND(E41*N41,2)</f>
        <v>0</v>
      </c>
      <c r="P41" s="186">
        <v>0</v>
      </c>
      <c r="Q41" s="186">
        <f>ROUND(E41*P41,2)</f>
        <v>0</v>
      </c>
      <c r="R41" s="188"/>
      <c r="S41" s="188" t="s">
        <v>298</v>
      </c>
      <c r="T41" s="189" t="s">
        <v>299</v>
      </c>
      <c r="U41" s="161">
        <v>0</v>
      </c>
      <c r="V41" s="161">
        <f>ROUND(E41*U41,2)</f>
        <v>0</v>
      </c>
      <c r="W41" s="161"/>
      <c r="X41" s="161" t="s">
        <v>364</v>
      </c>
      <c r="Y41" s="161" t="s">
        <v>239</v>
      </c>
      <c r="Z41" s="151"/>
      <c r="AA41" s="151"/>
      <c r="AB41" s="151"/>
      <c r="AC41" s="151"/>
      <c r="AD41" s="151"/>
      <c r="AE41" s="151"/>
      <c r="AF41" s="151"/>
      <c r="AG41" s="151" t="s">
        <v>600</v>
      </c>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ht="20.399999999999999" outlineLevel="1" x14ac:dyDescent="0.25">
      <c r="A42" s="183">
        <v>28</v>
      </c>
      <c r="B42" s="184" t="s">
        <v>614</v>
      </c>
      <c r="C42" s="193" t="s">
        <v>1197</v>
      </c>
      <c r="D42" s="185" t="s">
        <v>437</v>
      </c>
      <c r="E42" s="186">
        <v>2</v>
      </c>
      <c r="F42" s="187"/>
      <c r="G42" s="188">
        <f>ROUND(E42*F42,2)</f>
        <v>0</v>
      </c>
      <c r="H42" s="187"/>
      <c r="I42" s="188">
        <f>ROUND(E42*H42,2)</f>
        <v>0</v>
      </c>
      <c r="J42" s="187"/>
      <c r="K42" s="188">
        <f>ROUND(E42*J42,2)</f>
        <v>0</v>
      </c>
      <c r="L42" s="188">
        <v>21</v>
      </c>
      <c r="M42" s="188">
        <f>G42*(1+L42/100)</f>
        <v>0</v>
      </c>
      <c r="N42" s="186">
        <v>0</v>
      </c>
      <c r="O42" s="186">
        <f>ROUND(E42*N42,2)</f>
        <v>0</v>
      </c>
      <c r="P42" s="186">
        <v>0</v>
      </c>
      <c r="Q42" s="186">
        <f>ROUND(E42*P42,2)</f>
        <v>0</v>
      </c>
      <c r="R42" s="188"/>
      <c r="S42" s="188" t="s">
        <v>298</v>
      </c>
      <c r="T42" s="189" t="s">
        <v>299</v>
      </c>
      <c r="U42" s="161">
        <v>0</v>
      </c>
      <c r="V42" s="161">
        <f>ROUND(E42*U42,2)</f>
        <v>0</v>
      </c>
      <c r="W42" s="161"/>
      <c r="X42" s="161" t="s">
        <v>364</v>
      </c>
      <c r="Y42" s="161" t="s">
        <v>239</v>
      </c>
      <c r="Z42" s="151"/>
      <c r="AA42" s="151"/>
      <c r="AB42" s="151"/>
      <c r="AC42" s="151"/>
      <c r="AD42" s="151"/>
      <c r="AE42" s="151"/>
      <c r="AF42" s="151"/>
      <c r="AG42" s="151" t="s">
        <v>600</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5">
      <c r="A43" s="183">
        <v>29</v>
      </c>
      <c r="B43" s="184" t="s">
        <v>616</v>
      </c>
      <c r="C43" s="193" t="s">
        <v>1198</v>
      </c>
      <c r="D43" s="185" t="s">
        <v>437</v>
      </c>
      <c r="E43" s="186">
        <v>17</v>
      </c>
      <c r="F43" s="187"/>
      <c r="G43" s="188">
        <f>ROUND(E43*F43,2)</f>
        <v>0</v>
      </c>
      <c r="H43" s="187"/>
      <c r="I43" s="188">
        <f>ROUND(E43*H43,2)</f>
        <v>0</v>
      </c>
      <c r="J43" s="187"/>
      <c r="K43" s="188">
        <f>ROUND(E43*J43,2)</f>
        <v>0</v>
      </c>
      <c r="L43" s="188">
        <v>21</v>
      </c>
      <c r="M43" s="188">
        <f>G43*(1+L43/100)</f>
        <v>0</v>
      </c>
      <c r="N43" s="186">
        <v>0</v>
      </c>
      <c r="O43" s="186">
        <f>ROUND(E43*N43,2)</f>
        <v>0</v>
      </c>
      <c r="P43" s="186">
        <v>0</v>
      </c>
      <c r="Q43" s="186">
        <f>ROUND(E43*P43,2)</f>
        <v>0</v>
      </c>
      <c r="R43" s="188"/>
      <c r="S43" s="188" t="s">
        <v>298</v>
      </c>
      <c r="T43" s="189" t="s">
        <v>299</v>
      </c>
      <c r="U43" s="161">
        <v>0</v>
      </c>
      <c r="V43" s="161">
        <f>ROUND(E43*U43,2)</f>
        <v>0</v>
      </c>
      <c r="W43" s="161"/>
      <c r="X43" s="161" t="s">
        <v>364</v>
      </c>
      <c r="Y43" s="161" t="s">
        <v>239</v>
      </c>
      <c r="Z43" s="151"/>
      <c r="AA43" s="151"/>
      <c r="AB43" s="151"/>
      <c r="AC43" s="151"/>
      <c r="AD43" s="151"/>
      <c r="AE43" s="151"/>
      <c r="AF43" s="151"/>
      <c r="AG43" s="151" t="s">
        <v>600</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x14ac:dyDescent="0.25">
      <c r="A44" s="168" t="s">
        <v>231</v>
      </c>
      <c r="B44" s="169" t="s">
        <v>103</v>
      </c>
      <c r="C44" s="190" t="s">
        <v>104</v>
      </c>
      <c r="D44" s="170"/>
      <c r="E44" s="171"/>
      <c r="F44" s="172"/>
      <c r="G44" s="172">
        <f>SUMIF(AG45:AG46,"&lt;&gt;NOR",G45:G46)</f>
        <v>0</v>
      </c>
      <c r="H44" s="172"/>
      <c r="I44" s="172">
        <f>SUM(I45:I46)</f>
        <v>0</v>
      </c>
      <c r="J44" s="172"/>
      <c r="K44" s="172">
        <f>SUM(K45:K46)</f>
        <v>0</v>
      </c>
      <c r="L44" s="172"/>
      <c r="M44" s="172">
        <f>SUM(M45:M46)</f>
        <v>0</v>
      </c>
      <c r="N44" s="171"/>
      <c r="O44" s="171">
        <f>SUM(O45:O46)</f>
        <v>0</v>
      </c>
      <c r="P44" s="171"/>
      <c r="Q44" s="171">
        <f>SUM(Q45:Q46)</f>
        <v>0</v>
      </c>
      <c r="R44" s="172"/>
      <c r="S44" s="172"/>
      <c r="T44" s="173"/>
      <c r="U44" s="167"/>
      <c r="V44" s="167">
        <f>SUM(V45:V46)</f>
        <v>0</v>
      </c>
      <c r="W44" s="167"/>
      <c r="X44" s="167"/>
      <c r="Y44" s="167"/>
      <c r="AG44" t="s">
        <v>232</v>
      </c>
    </row>
    <row r="45" spans="1:60" outlineLevel="1" x14ac:dyDescent="0.25">
      <c r="A45" s="183">
        <v>30</v>
      </c>
      <c r="B45" s="184" t="s">
        <v>119</v>
      </c>
      <c r="C45" s="193" t="s">
        <v>1199</v>
      </c>
      <c r="D45" s="185" t="s">
        <v>437</v>
      </c>
      <c r="E45" s="186">
        <v>1</v>
      </c>
      <c r="F45" s="187"/>
      <c r="G45" s="188">
        <f>ROUND(E45*F45,2)</f>
        <v>0</v>
      </c>
      <c r="H45" s="187"/>
      <c r="I45" s="188">
        <f>ROUND(E45*H45,2)</f>
        <v>0</v>
      </c>
      <c r="J45" s="187"/>
      <c r="K45" s="188">
        <f>ROUND(E45*J45,2)</f>
        <v>0</v>
      </c>
      <c r="L45" s="188">
        <v>21</v>
      </c>
      <c r="M45" s="188">
        <f>G45*(1+L45/100)</f>
        <v>0</v>
      </c>
      <c r="N45" s="186">
        <v>0</v>
      </c>
      <c r="O45" s="186">
        <f>ROUND(E45*N45,2)</f>
        <v>0</v>
      </c>
      <c r="P45" s="186">
        <v>0</v>
      </c>
      <c r="Q45" s="186">
        <f>ROUND(E45*P45,2)</f>
        <v>0</v>
      </c>
      <c r="R45" s="188"/>
      <c r="S45" s="188" t="s">
        <v>298</v>
      </c>
      <c r="T45" s="189" t="s">
        <v>299</v>
      </c>
      <c r="U45" s="161">
        <v>0</v>
      </c>
      <c r="V45" s="161">
        <f>ROUND(E45*U45,2)</f>
        <v>0</v>
      </c>
      <c r="W45" s="161"/>
      <c r="X45" s="161" t="s">
        <v>364</v>
      </c>
      <c r="Y45" s="161" t="s">
        <v>239</v>
      </c>
      <c r="Z45" s="151"/>
      <c r="AA45" s="151"/>
      <c r="AB45" s="151"/>
      <c r="AC45" s="151"/>
      <c r="AD45" s="151"/>
      <c r="AE45" s="151"/>
      <c r="AF45" s="151"/>
      <c r="AG45" s="151" t="s">
        <v>600</v>
      </c>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5">
      <c r="A46" s="183">
        <v>31</v>
      </c>
      <c r="B46" s="184" t="s">
        <v>619</v>
      </c>
      <c r="C46" s="193" t="s">
        <v>1200</v>
      </c>
      <c r="D46" s="185" t="s">
        <v>437</v>
      </c>
      <c r="E46" s="186">
        <v>5</v>
      </c>
      <c r="F46" s="187"/>
      <c r="G46" s="188">
        <f>ROUND(E46*F46,2)</f>
        <v>0</v>
      </c>
      <c r="H46" s="187"/>
      <c r="I46" s="188">
        <f>ROUND(E46*H46,2)</f>
        <v>0</v>
      </c>
      <c r="J46" s="187"/>
      <c r="K46" s="188">
        <f>ROUND(E46*J46,2)</f>
        <v>0</v>
      </c>
      <c r="L46" s="188">
        <v>21</v>
      </c>
      <c r="M46" s="188">
        <f>G46*(1+L46/100)</f>
        <v>0</v>
      </c>
      <c r="N46" s="186">
        <v>0</v>
      </c>
      <c r="O46" s="186">
        <f>ROUND(E46*N46,2)</f>
        <v>0</v>
      </c>
      <c r="P46" s="186">
        <v>0</v>
      </c>
      <c r="Q46" s="186">
        <f>ROUND(E46*P46,2)</f>
        <v>0</v>
      </c>
      <c r="R46" s="188"/>
      <c r="S46" s="188" t="s">
        <v>298</v>
      </c>
      <c r="T46" s="189" t="s">
        <v>299</v>
      </c>
      <c r="U46" s="161">
        <v>0</v>
      </c>
      <c r="V46" s="161">
        <f>ROUND(E46*U46,2)</f>
        <v>0</v>
      </c>
      <c r="W46" s="161"/>
      <c r="X46" s="161" t="s">
        <v>364</v>
      </c>
      <c r="Y46" s="161" t="s">
        <v>239</v>
      </c>
      <c r="Z46" s="151"/>
      <c r="AA46" s="151"/>
      <c r="AB46" s="151"/>
      <c r="AC46" s="151"/>
      <c r="AD46" s="151"/>
      <c r="AE46" s="151"/>
      <c r="AF46" s="151"/>
      <c r="AG46" s="151" t="s">
        <v>600</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x14ac:dyDescent="0.25">
      <c r="A47" s="168" t="s">
        <v>231</v>
      </c>
      <c r="B47" s="169" t="s">
        <v>107</v>
      </c>
      <c r="C47" s="190" t="s">
        <v>108</v>
      </c>
      <c r="D47" s="170"/>
      <c r="E47" s="171"/>
      <c r="F47" s="172"/>
      <c r="G47" s="172">
        <f>SUMIF(AG48:AG74,"&lt;&gt;NOR",G48:G74)</f>
        <v>0</v>
      </c>
      <c r="H47" s="172"/>
      <c r="I47" s="172">
        <f>SUM(I48:I74)</f>
        <v>0</v>
      </c>
      <c r="J47" s="172"/>
      <c r="K47" s="172">
        <f>SUM(K48:K74)</f>
        <v>0</v>
      </c>
      <c r="L47" s="172"/>
      <c r="M47" s="172">
        <f>SUM(M48:M74)</f>
        <v>0</v>
      </c>
      <c r="N47" s="171"/>
      <c r="O47" s="171">
        <f>SUM(O48:O74)</f>
        <v>0</v>
      </c>
      <c r="P47" s="171"/>
      <c r="Q47" s="171">
        <f>SUM(Q48:Q74)</f>
        <v>0</v>
      </c>
      <c r="R47" s="172"/>
      <c r="S47" s="172"/>
      <c r="T47" s="173"/>
      <c r="U47" s="167"/>
      <c r="V47" s="167">
        <f>SUM(V48:V74)</f>
        <v>0</v>
      </c>
      <c r="W47" s="167"/>
      <c r="X47" s="167"/>
      <c r="Y47" s="167"/>
      <c r="AG47" t="s">
        <v>232</v>
      </c>
    </row>
    <row r="48" spans="1:60" outlineLevel="1" x14ac:dyDescent="0.25">
      <c r="A48" s="183">
        <v>32</v>
      </c>
      <c r="B48" s="184" t="s">
        <v>622</v>
      </c>
      <c r="C48" s="193" t="s">
        <v>1201</v>
      </c>
      <c r="D48" s="185" t="s">
        <v>683</v>
      </c>
      <c r="E48" s="186">
        <v>468</v>
      </c>
      <c r="F48" s="187"/>
      <c r="G48" s="188">
        <f t="shared" ref="G48:G74" si="14">ROUND(E48*F48,2)</f>
        <v>0</v>
      </c>
      <c r="H48" s="187"/>
      <c r="I48" s="188">
        <f t="shared" ref="I48:I74" si="15">ROUND(E48*H48,2)</f>
        <v>0</v>
      </c>
      <c r="J48" s="187"/>
      <c r="K48" s="188">
        <f t="shared" ref="K48:K74" si="16">ROUND(E48*J48,2)</f>
        <v>0</v>
      </c>
      <c r="L48" s="188">
        <v>21</v>
      </c>
      <c r="M48" s="188">
        <f t="shared" ref="M48:M74" si="17">G48*(1+L48/100)</f>
        <v>0</v>
      </c>
      <c r="N48" s="186">
        <v>0</v>
      </c>
      <c r="O48" s="186">
        <f t="shared" ref="O48:O74" si="18">ROUND(E48*N48,2)</f>
        <v>0</v>
      </c>
      <c r="P48" s="186">
        <v>0</v>
      </c>
      <c r="Q48" s="186">
        <f t="shared" ref="Q48:Q74" si="19">ROUND(E48*P48,2)</f>
        <v>0</v>
      </c>
      <c r="R48" s="188"/>
      <c r="S48" s="188" t="s">
        <v>298</v>
      </c>
      <c r="T48" s="189" t="s">
        <v>299</v>
      </c>
      <c r="U48" s="161">
        <v>0</v>
      </c>
      <c r="V48" s="161">
        <f t="shared" ref="V48:V74" si="20">ROUND(E48*U48,2)</f>
        <v>0</v>
      </c>
      <c r="W48" s="161"/>
      <c r="X48" s="161" t="s">
        <v>364</v>
      </c>
      <c r="Y48" s="161" t="s">
        <v>239</v>
      </c>
      <c r="Z48" s="151"/>
      <c r="AA48" s="151"/>
      <c r="AB48" s="151"/>
      <c r="AC48" s="151"/>
      <c r="AD48" s="151"/>
      <c r="AE48" s="151"/>
      <c r="AF48" s="151"/>
      <c r="AG48" s="151" t="s">
        <v>600</v>
      </c>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1" x14ac:dyDescent="0.25">
      <c r="A49" s="183">
        <v>33</v>
      </c>
      <c r="B49" s="184" t="s">
        <v>624</v>
      </c>
      <c r="C49" s="193" t="s">
        <v>1202</v>
      </c>
      <c r="D49" s="185" t="s">
        <v>683</v>
      </c>
      <c r="E49" s="186">
        <v>320</v>
      </c>
      <c r="F49" s="187"/>
      <c r="G49" s="188">
        <f t="shared" si="14"/>
        <v>0</v>
      </c>
      <c r="H49" s="187"/>
      <c r="I49" s="188">
        <f t="shared" si="15"/>
        <v>0</v>
      </c>
      <c r="J49" s="187"/>
      <c r="K49" s="188">
        <f t="shared" si="16"/>
        <v>0</v>
      </c>
      <c r="L49" s="188">
        <v>21</v>
      </c>
      <c r="M49" s="188">
        <f t="shared" si="17"/>
        <v>0</v>
      </c>
      <c r="N49" s="186">
        <v>0</v>
      </c>
      <c r="O49" s="186">
        <f t="shared" si="18"/>
        <v>0</v>
      </c>
      <c r="P49" s="186">
        <v>0</v>
      </c>
      <c r="Q49" s="186">
        <f t="shared" si="19"/>
        <v>0</v>
      </c>
      <c r="R49" s="188"/>
      <c r="S49" s="188" t="s">
        <v>298</v>
      </c>
      <c r="T49" s="189" t="s">
        <v>299</v>
      </c>
      <c r="U49" s="161">
        <v>0</v>
      </c>
      <c r="V49" s="161">
        <f t="shared" si="20"/>
        <v>0</v>
      </c>
      <c r="W49" s="161"/>
      <c r="X49" s="161" t="s">
        <v>364</v>
      </c>
      <c r="Y49" s="161" t="s">
        <v>239</v>
      </c>
      <c r="Z49" s="151"/>
      <c r="AA49" s="151"/>
      <c r="AB49" s="151"/>
      <c r="AC49" s="151"/>
      <c r="AD49" s="151"/>
      <c r="AE49" s="151"/>
      <c r="AF49" s="151"/>
      <c r="AG49" s="151" t="s">
        <v>600</v>
      </c>
      <c r="AH49" s="151"/>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1" x14ac:dyDescent="0.25">
      <c r="A50" s="183">
        <v>34</v>
      </c>
      <c r="B50" s="184" t="s">
        <v>627</v>
      </c>
      <c r="C50" s="193" t="s">
        <v>1203</v>
      </c>
      <c r="D50" s="185" t="s">
        <v>683</v>
      </c>
      <c r="E50" s="186">
        <v>110</v>
      </c>
      <c r="F50" s="187"/>
      <c r="G50" s="188">
        <f t="shared" si="14"/>
        <v>0</v>
      </c>
      <c r="H50" s="187"/>
      <c r="I50" s="188">
        <f t="shared" si="15"/>
        <v>0</v>
      </c>
      <c r="J50" s="187"/>
      <c r="K50" s="188">
        <f t="shared" si="16"/>
        <v>0</v>
      </c>
      <c r="L50" s="188">
        <v>21</v>
      </c>
      <c r="M50" s="188">
        <f t="shared" si="17"/>
        <v>0</v>
      </c>
      <c r="N50" s="186">
        <v>0</v>
      </c>
      <c r="O50" s="186">
        <f t="shared" si="18"/>
        <v>0</v>
      </c>
      <c r="P50" s="186">
        <v>0</v>
      </c>
      <c r="Q50" s="186">
        <f t="shared" si="19"/>
        <v>0</v>
      </c>
      <c r="R50" s="188"/>
      <c r="S50" s="188" t="s">
        <v>298</v>
      </c>
      <c r="T50" s="189" t="s">
        <v>299</v>
      </c>
      <c r="U50" s="161">
        <v>0</v>
      </c>
      <c r="V50" s="161">
        <f t="shared" si="20"/>
        <v>0</v>
      </c>
      <c r="W50" s="161"/>
      <c r="X50" s="161" t="s">
        <v>364</v>
      </c>
      <c r="Y50" s="161" t="s">
        <v>239</v>
      </c>
      <c r="Z50" s="151"/>
      <c r="AA50" s="151"/>
      <c r="AB50" s="151"/>
      <c r="AC50" s="151"/>
      <c r="AD50" s="151"/>
      <c r="AE50" s="151"/>
      <c r="AF50" s="151"/>
      <c r="AG50" s="151" t="s">
        <v>600</v>
      </c>
      <c r="AH50" s="151"/>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1" x14ac:dyDescent="0.25">
      <c r="A51" s="183">
        <v>35</v>
      </c>
      <c r="B51" s="184" t="s">
        <v>132</v>
      </c>
      <c r="C51" s="193" t="s">
        <v>1204</v>
      </c>
      <c r="D51" s="185" t="s">
        <v>683</v>
      </c>
      <c r="E51" s="186">
        <v>60</v>
      </c>
      <c r="F51" s="187"/>
      <c r="G51" s="188">
        <f t="shared" si="14"/>
        <v>0</v>
      </c>
      <c r="H51" s="187"/>
      <c r="I51" s="188">
        <f t="shared" si="15"/>
        <v>0</v>
      </c>
      <c r="J51" s="187"/>
      <c r="K51" s="188">
        <f t="shared" si="16"/>
        <v>0</v>
      </c>
      <c r="L51" s="188">
        <v>21</v>
      </c>
      <c r="M51" s="188">
        <f t="shared" si="17"/>
        <v>0</v>
      </c>
      <c r="N51" s="186">
        <v>0</v>
      </c>
      <c r="O51" s="186">
        <f t="shared" si="18"/>
        <v>0</v>
      </c>
      <c r="P51" s="186">
        <v>0</v>
      </c>
      <c r="Q51" s="186">
        <f t="shared" si="19"/>
        <v>0</v>
      </c>
      <c r="R51" s="188"/>
      <c r="S51" s="188" t="s">
        <v>298</v>
      </c>
      <c r="T51" s="189" t="s">
        <v>299</v>
      </c>
      <c r="U51" s="161">
        <v>0</v>
      </c>
      <c r="V51" s="161">
        <f t="shared" si="20"/>
        <v>0</v>
      </c>
      <c r="W51" s="161"/>
      <c r="X51" s="161" t="s">
        <v>364</v>
      </c>
      <c r="Y51" s="161" t="s">
        <v>239</v>
      </c>
      <c r="Z51" s="151"/>
      <c r="AA51" s="151"/>
      <c r="AB51" s="151"/>
      <c r="AC51" s="151"/>
      <c r="AD51" s="151"/>
      <c r="AE51" s="151"/>
      <c r="AF51" s="151"/>
      <c r="AG51" s="151" t="s">
        <v>600</v>
      </c>
      <c r="AH51" s="151"/>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5">
      <c r="A52" s="183">
        <v>36</v>
      </c>
      <c r="B52" s="184" t="s">
        <v>630</v>
      </c>
      <c r="C52" s="193" t="s">
        <v>1205</v>
      </c>
      <c r="D52" s="185" t="s">
        <v>683</v>
      </c>
      <c r="E52" s="186">
        <v>60</v>
      </c>
      <c r="F52" s="187"/>
      <c r="G52" s="188">
        <f t="shared" si="14"/>
        <v>0</v>
      </c>
      <c r="H52" s="187"/>
      <c r="I52" s="188">
        <f t="shared" si="15"/>
        <v>0</v>
      </c>
      <c r="J52" s="187"/>
      <c r="K52" s="188">
        <f t="shared" si="16"/>
        <v>0</v>
      </c>
      <c r="L52" s="188">
        <v>21</v>
      </c>
      <c r="M52" s="188">
        <f t="shared" si="17"/>
        <v>0</v>
      </c>
      <c r="N52" s="186">
        <v>0</v>
      </c>
      <c r="O52" s="186">
        <f t="shared" si="18"/>
        <v>0</v>
      </c>
      <c r="P52" s="186">
        <v>0</v>
      </c>
      <c r="Q52" s="186">
        <f t="shared" si="19"/>
        <v>0</v>
      </c>
      <c r="R52" s="188"/>
      <c r="S52" s="188" t="s">
        <v>298</v>
      </c>
      <c r="T52" s="189" t="s">
        <v>299</v>
      </c>
      <c r="U52" s="161">
        <v>0</v>
      </c>
      <c r="V52" s="161">
        <f t="shared" si="20"/>
        <v>0</v>
      </c>
      <c r="W52" s="161"/>
      <c r="X52" s="161" t="s">
        <v>364</v>
      </c>
      <c r="Y52" s="161" t="s">
        <v>239</v>
      </c>
      <c r="Z52" s="151"/>
      <c r="AA52" s="151"/>
      <c r="AB52" s="151"/>
      <c r="AC52" s="151"/>
      <c r="AD52" s="151"/>
      <c r="AE52" s="151"/>
      <c r="AF52" s="151"/>
      <c r="AG52" s="151" t="s">
        <v>600</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1" x14ac:dyDescent="0.25">
      <c r="A53" s="183">
        <v>37</v>
      </c>
      <c r="B53" s="184" t="s">
        <v>632</v>
      </c>
      <c r="C53" s="193" t="s">
        <v>1206</v>
      </c>
      <c r="D53" s="185" t="s">
        <v>683</v>
      </c>
      <c r="E53" s="186">
        <v>30</v>
      </c>
      <c r="F53" s="187"/>
      <c r="G53" s="188">
        <f t="shared" si="14"/>
        <v>0</v>
      </c>
      <c r="H53" s="187"/>
      <c r="I53" s="188">
        <f t="shared" si="15"/>
        <v>0</v>
      </c>
      <c r="J53" s="187"/>
      <c r="K53" s="188">
        <f t="shared" si="16"/>
        <v>0</v>
      </c>
      <c r="L53" s="188">
        <v>21</v>
      </c>
      <c r="M53" s="188">
        <f t="shared" si="17"/>
        <v>0</v>
      </c>
      <c r="N53" s="186">
        <v>0</v>
      </c>
      <c r="O53" s="186">
        <f t="shared" si="18"/>
        <v>0</v>
      </c>
      <c r="P53" s="186">
        <v>0</v>
      </c>
      <c r="Q53" s="186">
        <f t="shared" si="19"/>
        <v>0</v>
      </c>
      <c r="R53" s="188"/>
      <c r="S53" s="188" t="s">
        <v>298</v>
      </c>
      <c r="T53" s="189" t="s">
        <v>299</v>
      </c>
      <c r="U53" s="161">
        <v>0</v>
      </c>
      <c r="V53" s="161">
        <f t="shared" si="20"/>
        <v>0</v>
      </c>
      <c r="W53" s="161"/>
      <c r="X53" s="161" t="s">
        <v>364</v>
      </c>
      <c r="Y53" s="161" t="s">
        <v>239</v>
      </c>
      <c r="Z53" s="151"/>
      <c r="AA53" s="151"/>
      <c r="AB53" s="151"/>
      <c r="AC53" s="151"/>
      <c r="AD53" s="151"/>
      <c r="AE53" s="151"/>
      <c r="AF53" s="151"/>
      <c r="AG53" s="151" t="s">
        <v>600</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1" x14ac:dyDescent="0.25">
      <c r="A54" s="183">
        <v>38</v>
      </c>
      <c r="B54" s="184" t="s">
        <v>636</v>
      </c>
      <c r="C54" s="193" t="s">
        <v>1207</v>
      </c>
      <c r="D54" s="185" t="s">
        <v>683</v>
      </c>
      <c r="E54" s="186">
        <v>78</v>
      </c>
      <c r="F54" s="187"/>
      <c r="G54" s="188">
        <f t="shared" si="14"/>
        <v>0</v>
      </c>
      <c r="H54" s="187"/>
      <c r="I54" s="188">
        <f t="shared" si="15"/>
        <v>0</v>
      </c>
      <c r="J54" s="187"/>
      <c r="K54" s="188">
        <f t="shared" si="16"/>
        <v>0</v>
      </c>
      <c r="L54" s="188">
        <v>21</v>
      </c>
      <c r="M54" s="188">
        <f t="shared" si="17"/>
        <v>0</v>
      </c>
      <c r="N54" s="186">
        <v>0</v>
      </c>
      <c r="O54" s="186">
        <f t="shared" si="18"/>
        <v>0</v>
      </c>
      <c r="P54" s="186">
        <v>0</v>
      </c>
      <c r="Q54" s="186">
        <f t="shared" si="19"/>
        <v>0</v>
      </c>
      <c r="R54" s="188"/>
      <c r="S54" s="188" t="s">
        <v>298</v>
      </c>
      <c r="T54" s="189" t="s">
        <v>299</v>
      </c>
      <c r="U54" s="161">
        <v>0</v>
      </c>
      <c r="V54" s="161">
        <f t="shared" si="20"/>
        <v>0</v>
      </c>
      <c r="W54" s="161"/>
      <c r="X54" s="161" t="s">
        <v>364</v>
      </c>
      <c r="Y54" s="161" t="s">
        <v>239</v>
      </c>
      <c r="Z54" s="151"/>
      <c r="AA54" s="151"/>
      <c r="AB54" s="151"/>
      <c r="AC54" s="151"/>
      <c r="AD54" s="151"/>
      <c r="AE54" s="151"/>
      <c r="AF54" s="151"/>
      <c r="AG54" s="151" t="s">
        <v>600</v>
      </c>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5">
      <c r="A55" s="183">
        <v>39</v>
      </c>
      <c r="B55" s="184" t="s">
        <v>640</v>
      </c>
      <c r="C55" s="193" t="s">
        <v>1208</v>
      </c>
      <c r="D55" s="185" t="s">
        <v>683</v>
      </c>
      <c r="E55" s="186">
        <v>498</v>
      </c>
      <c r="F55" s="187"/>
      <c r="G55" s="188">
        <f t="shared" si="14"/>
        <v>0</v>
      </c>
      <c r="H55" s="187"/>
      <c r="I55" s="188">
        <f t="shared" si="15"/>
        <v>0</v>
      </c>
      <c r="J55" s="187"/>
      <c r="K55" s="188">
        <f t="shared" si="16"/>
        <v>0</v>
      </c>
      <c r="L55" s="188">
        <v>21</v>
      </c>
      <c r="M55" s="188">
        <f t="shared" si="17"/>
        <v>0</v>
      </c>
      <c r="N55" s="186">
        <v>0</v>
      </c>
      <c r="O55" s="186">
        <f t="shared" si="18"/>
        <v>0</v>
      </c>
      <c r="P55" s="186">
        <v>0</v>
      </c>
      <c r="Q55" s="186">
        <f t="shared" si="19"/>
        <v>0</v>
      </c>
      <c r="R55" s="188"/>
      <c r="S55" s="188" t="s">
        <v>298</v>
      </c>
      <c r="T55" s="189" t="s">
        <v>299</v>
      </c>
      <c r="U55" s="161">
        <v>0</v>
      </c>
      <c r="V55" s="161">
        <f t="shared" si="20"/>
        <v>0</v>
      </c>
      <c r="W55" s="161"/>
      <c r="X55" s="161" t="s">
        <v>364</v>
      </c>
      <c r="Y55" s="161" t="s">
        <v>239</v>
      </c>
      <c r="Z55" s="151"/>
      <c r="AA55" s="151"/>
      <c r="AB55" s="151"/>
      <c r="AC55" s="151"/>
      <c r="AD55" s="151"/>
      <c r="AE55" s="151"/>
      <c r="AF55" s="151"/>
      <c r="AG55" s="151" t="s">
        <v>600</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1" x14ac:dyDescent="0.25">
      <c r="A56" s="183">
        <v>40</v>
      </c>
      <c r="B56" s="184" t="s">
        <v>643</v>
      </c>
      <c r="C56" s="193" t="s">
        <v>1209</v>
      </c>
      <c r="D56" s="185" t="s">
        <v>683</v>
      </c>
      <c r="E56" s="186">
        <v>592</v>
      </c>
      <c r="F56" s="187"/>
      <c r="G56" s="188">
        <f t="shared" si="14"/>
        <v>0</v>
      </c>
      <c r="H56" s="187"/>
      <c r="I56" s="188">
        <f t="shared" si="15"/>
        <v>0</v>
      </c>
      <c r="J56" s="187"/>
      <c r="K56" s="188">
        <f t="shared" si="16"/>
        <v>0</v>
      </c>
      <c r="L56" s="188">
        <v>21</v>
      </c>
      <c r="M56" s="188">
        <f t="shared" si="17"/>
        <v>0</v>
      </c>
      <c r="N56" s="186">
        <v>0</v>
      </c>
      <c r="O56" s="186">
        <f t="shared" si="18"/>
        <v>0</v>
      </c>
      <c r="P56" s="186">
        <v>0</v>
      </c>
      <c r="Q56" s="186">
        <f t="shared" si="19"/>
        <v>0</v>
      </c>
      <c r="R56" s="188"/>
      <c r="S56" s="188" t="s">
        <v>298</v>
      </c>
      <c r="T56" s="189" t="s">
        <v>299</v>
      </c>
      <c r="U56" s="161">
        <v>0</v>
      </c>
      <c r="V56" s="161">
        <f t="shared" si="20"/>
        <v>0</v>
      </c>
      <c r="W56" s="161"/>
      <c r="X56" s="161" t="s">
        <v>364</v>
      </c>
      <c r="Y56" s="161" t="s">
        <v>239</v>
      </c>
      <c r="Z56" s="151"/>
      <c r="AA56" s="151"/>
      <c r="AB56" s="151"/>
      <c r="AC56" s="151"/>
      <c r="AD56" s="151"/>
      <c r="AE56" s="151"/>
      <c r="AF56" s="151"/>
      <c r="AG56" s="151" t="s">
        <v>600</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1" x14ac:dyDescent="0.25">
      <c r="A57" s="183">
        <v>41</v>
      </c>
      <c r="B57" s="184" t="s">
        <v>645</v>
      </c>
      <c r="C57" s="193" t="s">
        <v>1210</v>
      </c>
      <c r="D57" s="185" t="s">
        <v>683</v>
      </c>
      <c r="E57" s="186">
        <v>710</v>
      </c>
      <c r="F57" s="187"/>
      <c r="G57" s="188">
        <f t="shared" si="14"/>
        <v>0</v>
      </c>
      <c r="H57" s="187"/>
      <c r="I57" s="188">
        <f t="shared" si="15"/>
        <v>0</v>
      </c>
      <c r="J57" s="187"/>
      <c r="K57" s="188">
        <f t="shared" si="16"/>
        <v>0</v>
      </c>
      <c r="L57" s="188">
        <v>21</v>
      </c>
      <c r="M57" s="188">
        <f t="shared" si="17"/>
        <v>0</v>
      </c>
      <c r="N57" s="186">
        <v>0</v>
      </c>
      <c r="O57" s="186">
        <f t="shared" si="18"/>
        <v>0</v>
      </c>
      <c r="P57" s="186">
        <v>0</v>
      </c>
      <c r="Q57" s="186">
        <f t="shared" si="19"/>
        <v>0</v>
      </c>
      <c r="R57" s="188"/>
      <c r="S57" s="188" t="s">
        <v>298</v>
      </c>
      <c r="T57" s="189" t="s">
        <v>299</v>
      </c>
      <c r="U57" s="161">
        <v>0</v>
      </c>
      <c r="V57" s="161">
        <f t="shared" si="20"/>
        <v>0</v>
      </c>
      <c r="W57" s="161"/>
      <c r="X57" s="161" t="s">
        <v>364</v>
      </c>
      <c r="Y57" s="161" t="s">
        <v>239</v>
      </c>
      <c r="Z57" s="151"/>
      <c r="AA57" s="151"/>
      <c r="AB57" s="151"/>
      <c r="AC57" s="151"/>
      <c r="AD57" s="151"/>
      <c r="AE57" s="151"/>
      <c r="AF57" s="151"/>
      <c r="AG57" s="151" t="s">
        <v>600</v>
      </c>
      <c r="AH57" s="151"/>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5">
      <c r="A58" s="183">
        <v>42</v>
      </c>
      <c r="B58" s="184" t="s">
        <v>647</v>
      </c>
      <c r="C58" s="193" t="s">
        <v>1211</v>
      </c>
      <c r="D58" s="185" t="s">
        <v>683</v>
      </c>
      <c r="E58" s="186">
        <v>285</v>
      </c>
      <c r="F58" s="187"/>
      <c r="G58" s="188">
        <f t="shared" si="14"/>
        <v>0</v>
      </c>
      <c r="H58" s="187"/>
      <c r="I58" s="188">
        <f t="shared" si="15"/>
        <v>0</v>
      </c>
      <c r="J58" s="187"/>
      <c r="K58" s="188">
        <f t="shared" si="16"/>
        <v>0</v>
      </c>
      <c r="L58" s="188">
        <v>21</v>
      </c>
      <c r="M58" s="188">
        <f t="shared" si="17"/>
        <v>0</v>
      </c>
      <c r="N58" s="186">
        <v>0</v>
      </c>
      <c r="O58" s="186">
        <f t="shared" si="18"/>
        <v>0</v>
      </c>
      <c r="P58" s="186">
        <v>0</v>
      </c>
      <c r="Q58" s="186">
        <f t="shared" si="19"/>
        <v>0</v>
      </c>
      <c r="R58" s="188"/>
      <c r="S58" s="188" t="s">
        <v>298</v>
      </c>
      <c r="T58" s="189" t="s">
        <v>299</v>
      </c>
      <c r="U58" s="161">
        <v>0</v>
      </c>
      <c r="V58" s="161">
        <f t="shared" si="20"/>
        <v>0</v>
      </c>
      <c r="W58" s="161"/>
      <c r="X58" s="161" t="s">
        <v>364</v>
      </c>
      <c r="Y58" s="161" t="s">
        <v>239</v>
      </c>
      <c r="Z58" s="151"/>
      <c r="AA58" s="151"/>
      <c r="AB58" s="151"/>
      <c r="AC58" s="151"/>
      <c r="AD58" s="151"/>
      <c r="AE58" s="151"/>
      <c r="AF58" s="151"/>
      <c r="AG58" s="151" t="s">
        <v>600</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1" x14ac:dyDescent="0.25">
      <c r="A59" s="183">
        <v>43</v>
      </c>
      <c r="B59" s="184" t="s">
        <v>649</v>
      </c>
      <c r="C59" s="193" t="s">
        <v>1212</v>
      </c>
      <c r="D59" s="185" t="s">
        <v>683</v>
      </c>
      <c r="E59" s="186">
        <v>465</v>
      </c>
      <c r="F59" s="187"/>
      <c r="G59" s="188">
        <f t="shared" si="14"/>
        <v>0</v>
      </c>
      <c r="H59" s="187"/>
      <c r="I59" s="188">
        <f t="shared" si="15"/>
        <v>0</v>
      </c>
      <c r="J59" s="187"/>
      <c r="K59" s="188">
        <f t="shared" si="16"/>
        <v>0</v>
      </c>
      <c r="L59" s="188">
        <v>21</v>
      </c>
      <c r="M59" s="188">
        <f t="shared" si="17"/>
        <v>0</v>
      </c>
      <c r="N59" s="186">
        <v>0</v>
      </c>
      <c r="O59" s="186">
        <f t="shared" si="18"/>
        <v>0</v>
      </c>
      <c r="P59" s="186">
        <v>0</v>
      </c>
      <c r="Q59" s="186">
        <f t="shared" si="19"/>
        <v>0</v>
      </c>
      <c r="R59" s="188"/>
      <c r="S59" s="188" t="s">
        <v>298</v>
      </c>
      <c r="T59" s="189" t="s">
        <v>299</v>
      </c>
      <c r="U59" s="161">
        <v>0</v>
      </c>
      <c r="V59" s="161">
        <f t="shared" si="20"/>
        <v>0</v>
      </c>
      <c r="W59" s="161"/>
      <c r="X59" s="161" t="s">
        <v>364</v>
      </c>
      <c r="Y59" s="161" t="s">
        <v>239</v>
      </c>
      <c r="Z59" s="151"/>
      <c r="AA59" s="151"/>
      <c r="AB59" s="151"/>
      <c r="AC59" s="151"/>
      <c r="AD59" s="151"/>
      <c r="AE59" s="151"/>
      <c r="AF59" s="151"/>
      <c r="AG59" s="151" t="s">
        <v>600</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1" x14ac:dyDescent="0.25">
      <c r="A60" s="183">
        <v>44</v>
      </c>
      <c r="B60" s="184" t="s">
        <v>651</v>
      </c>
      <c r="C60" s="193" t="s">
        <v>1213</v>
      </c>
      <c r="D60" s="185" t="s">
        <v>683</v>
      </c>
      <c r="E60" s="186">
        <v>30</v>
      </c>
      <c r="F60" s="187"/>
      <c r="G60" s="188">
        <f t="shared" si="14"/>
        <v>0</v>
      </c>
      <c r="H60" s="187"/>
      <c r="I60" s="188">
        <f t="shared" si="15"/>
        <v>0</v>
      </c>
      <c r="J60" s="187"/>
      <c r="K60" s="188">
        <f t="shared" si="16"/>
        <v>0</v>
      </c>
      <c r="L60" s="188">
        <v>21</v>
      </c>
      <c r="M60" s="188">
        <f t="shared" si="17"/>
        <v>0</v>
      </c>
      <c r="N60" s="186">
        <v>0</v>
      </c>
      <c r="O60" s="186">
        <f t="shared" si="18"/>
        <v>0</v>
      </c>
      <c r="P60" s="186">
        <v>0</v>
      </c>
      <c r="Q60" s="186">
        <f t="shared" si="19"/>
        <v>0</v>
      </c>
      <c r="R60" s="188"/>
      <c r="S60" s="188" t="s">
        <v>298</v>
      </c>
      <c r="T60" s="189" t="s">
        <v>299</v>
      </c>
      <c r="U60" s="161">
        <v>0</v>
      </c>
      <c r="V60" s="161">
        <f t="shared" si="20"/>
        <v>0</v>
      </c>
      <c r="W60" s="161"/>
      <c r="X60" s="161" t="s">
        <v>364</v>
      </c>
      <c r="Y60" s="161" t="s">
        <v>239</v>
      </c>
      <c r="Z60" s="151"/>
      <c r="AA60" s="151"/>
      <c r="AB60" s="151"/>
      <c r="AC60" s="151"/>
      <c r="AD60" s="151"/>
      <c r="AE60" s="151"/>
      <c r="AF60" s="151"/>
      <c r="AG60" s="151" t="s">
        <v>600</v>
      </c>
      <c r="AH60" s="151"/>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1" x14ac:dyDescent="0.25">
      <c r="A61" s="183">
        <v>45</v>
      </c>
      <c r="B61" s="184" t="s">
        <v>140</v>
      </c>
      <c r="C61" s="193" t="s">
        <v>1214</v>
      </c>
      <c r="D61" s="185" t="s">
        <v>437</v>
      </c>
      <c r="E61" s="186">
        <v>30</v>
      </c>
      <c r="F61" s="187"/>
      <c r="G61" s="188">
        <f t="shared" si="14"/>
        <v>0</v>
      </c>
      <c r="H61" s="187"/>
      <c r="I61" s="188">
        <f t="shared" si="15"/>
        <v>0</v>
      </c>
      <c r="J61" s="187"/>
      <c r="K61" s="188">
        <f t="shared" si="16"/>
        <v>0</v>
      </c>
      <c r="L61" s="188">
        <v>21</v>
      </c>
      <c r="M61" s="188">
        <f t="shared" si="17"/>
        <v>0</v>
      </c>
      <c r="N61" s="186">
        <v>0</v>
      </c>
      <c r="O61" s="186">
        <f t="shared" si="18"/>
        <v>0</v>
      </c>
      <c r="P61" s="186">
        <v>0</v>
      </c>
      <c r="Q61" s="186">
        <f t="shared" si="19"/>
        <v>0</v>
      </c>
      <c r="R61" s="188"/>
      <c r="S61" s="188" t="s">
        <v>298</v>
      </c>
      <c r="T61" s="189" t="s">
        <v>299</v>
      </c>
      <c r="U61" s="161">
        <v>0</v>
      </c>
      <c r="V61" s="161">
        <f t="shared" si="20"/>
        <v>0</v>
      </c>
      <c r="W61" s="161"/>
      <c r="X61" s="161" t="s">
        <v>364</v>
      </c>
      <c r="Y61" s="161" t="s">
        <v>239</v>
      </c>
      <c r="Z61" s="151"/>
      <c r="AA61" s="151"/>
      <c r="AB61" s="151"/>
      <c r="AC61" s="151"/>
      <c r="AD61" s="151"/>
      <c r="AE61" s="151"/>
      <c r="AF61" s="151"/>
      <c r="AG61" s="151" t="s">
        <v>600</v>
      </c>
      <c r="AH61" s="151"/>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1" x14ac:dyDescent="0.25">
      <c r="A62" s="183">
        <v>46</v>
      </c>
      <c r="B62" s="184" t="s">
        <v>663</v>
      </c>
      <c r="C62" s="193" t="s">
        <v>1215</v>
      </c>
      <c r="D62" s="185" t="s">
        <v>683</v>
      </c>
      <c r="E62" s="186">
        <v>120</v>
      </c>
      <c r="F62" s="187"/>
      <c r="G62" s="188">
        <f t="shared" si="14"/>
        <v>0</v>
      </c>
      <c r="H62" s="187"/>
      <c r="I62" s="188">
        <f t="shared" si="15"/>
        <v>0</v>
      </c>
      <c r="J62" s="187"/>
      <c r="K62" s="188">
        <f t="shared" si="16"/>
        <v>0</v>
      </c>
      <c r="L62" s="188">
        <v>21</v>
      </c>
      <c r="M62" s="188">
        <f t="shared" si="17"/>
        <v>0</v>
      </c>
      <c r="N62" s="186">
        <v>0</v>
      </c>
      <c r="O62" s="186">
        <f t="shared" si="18"/>
        <v>0</v>
      </c>
      <c r="P62" s="186">
        <v>0</v>
      </c>
      <c r="Q62" s="186">
        <f t="shared" si="19"/>
        <v>0</v>
      </c>
      <c r="R62" s="188"/>
      <c r="S62" s="188" t="s">
        <v>298</v>
      </c>
      <c r="T62" s="189" t="s">
        <v>299</v>
      </c>
      <c r="U62" s="161">
        <v>0</v>
      </c>
      <c r="V62" s="161">
        <f t="shared" si="20"/>
        <v>0</v>
      </c>
      <c r="W62" s="161"/>
      <c r="X62" s="161" t="s">
        <v>364</v>
      </c>
      <c r="Y62" s="161" t="s">
        <v>239</v>
      </c>
      <c r="Z62" s="151"/>
      <c r="AA62" s="151"/>
      <c r="AB62" s="151"/>
      <c r="AC62" s="151"/>
      <c r="AD62" s="151"/>
      <c r="AE62" s="151"/>
      <c r="AF62" s="151"/>
      <c r="AG62" s="151" t="s">
        <v>600</v>
      </c>
      <c r="AH62" s="151"/>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1" x14ac:dyDescent="0.25">
      <c r="A63" s="183">
        <v>47</v>
      </c>
      <c r="B63" s="184" t="s">
        <v>665</v>
      </c>
      <c r="C63" s="193" t="s">
        <v>1216</v>
      </c>
      <c r="D63" s="185" t="s">
        <v>683</v>
      </c>
      <c r="E63" s="186">
        <v>120</v>
      </c>
      <c r="F63" s="187"/>
      <c r="G63" s="188">
        <f t="shared" si="14"/>
        <v>0</v>
      </c>
      <c r="H63" s="187"/>
      <c r="I63" s="188">
        <f t="shared" si="15"/>
        <v>0</v>
      </c>
      <c r="J63" s="187"/>
      <c r="K63" s="188">
        <f t="shared" si="16"/>
        <v>0</v>
      </c>
      <c r="L63" s="188">
        <v>21</v>
      </c>
      <c r="M63" s="188">
        <f t="shared" si="17"/>
        <v>0</v>
      </c>
      <c r="N63" s="186">
        <v>0</v>
      </c>
      <c r="O63" s="186">
        <f t="shared" si="18"/>
        <v>0</v>
      </c>
      <c r="P63" s="186">
        <v>0</v>
      </c>
      <c r="Q63" s="186">
        <f t="shared" si="19"/>
        <v>0</v>
      </c>
      <c r="R63" s="188"/>
      <c r="S63" s="188" t="s">
        <v>298</v>
      </c>
      <c r="T63" s="189" t="s">
        <v>299</v>
      </c>
      <c r="U63" s="161">
        <v>0</v>
      </c>
      <c r="V63" s="161">
        <f t="shared" si="20"/>
        <v>0</v>
      </c>
      <c r="W63" s="161"/>
      <c r="X63" s="161" t="s">
        <v>364</v>
      </c>
      <c r="Y63" s="161" t="s">
        <v>239</v>
      </c>
      <c r="Z63" s="151"/>
      <c r="AA63" s="151"/>
      <c r="AB63" s="151"/>
      <c r="AC63" s="151"/>
      <c r="AD63" s="151"/>
      <c r="AE63" s="151"/>
      <c r="AF63" s="151"/>
      <c r="AG63" s="151" t="s">
        <v>600</v>
      </c>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5">
      <c r="A64" s="183">
        <v>48</v>
      </c>
      <c r="B64" s="184" t="s">
        <v>667</v>
      </c>
      <c r="C64" s="193" t="s">
        <v>1217</v>
      </c>
      <c r="D64" s="185" t="s">
        <v>437</v>
      </c>
      <c r="E64" s="186">
        <v>10</v>
      </c>
      <c r="F64" s="187"/>
      <c r="G64" s="188">
        <f t="shared" si="14"/>
        <v>0</v>
      </c>
      <c r="H64" s="187"/>
      <c r="I64" s="188">
        <f t="shared" si="15"/>
        <v>0</v>
      </c>
      <c r="J64" s="187"/>
      <c r="K64" s="188">
        <f t="shared" si="16"/>
        <v>0</v>
      </c>
      <c r="L64" s="188">
        <v>21</v>
      </c>
      <c r="M64" s="188">
        <f t="shared" si="17"/>
        <v>0</v>
      </c>
      <c r="N64" s="186">
        <v>0</v>
      </c>
      <c r="O64" s="186">
        <f t="shared" si="18"/>
        <v>0</v>
      </c>
      <c r="P64" s="186">
        <v>0</v>
      </c>
      <c r="Q64" s="186">
        <f t="shared" si="19"/>
        <v>0</v>
      </c>
      <c r="R64" s="188"/>
      <c r="S64" s="188" t="s">
        <v>298</v>
      </c>
      <c r="T64" s="189" t="s">
        <v>299</v>
      </c>
      <c r="U64" s="161">
        <v>0</v>
      </c>
      <c r="V64" s="161">
        <f t="shared" si="20"/>
        <v>0</v>
      </c>
      <c r="W64" s="161"/>
      <c r="X64" s="161" t="s">
        <v>364</v>
      </c>
      <c r="Y64" s="161" t="s">
        <v>239</v>
      </c>
      <c r="Z64" s="151"/>
      <c r="AA64" s="151"/>
      <c r="AB64" s="151"/>
      <c r="AC64" s="151"/>
      <c r="AD64" s="151"/>
      <c r="AE64" s="151"/>
      <c r="AF64" s="151"/>
      <c r="AG64" s="151" t="s">
        <v>600</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1" x14ac:dyDescent="0.25">
      <c r="A65" s="183">
        <v>49</v>
      </c>
      <c r="B65" s="184" t="s">
        <v>670</v>
      </c>
      <c r="C65" s="193" t="s">
        <v>1218</v>
      </c>
      <c r="D65" s="185" t="s">
        <v>437</v>
      </c>
      <c r="E65" s="186">
        <v>10</v>
      </c>
      <c r="F65" s="187"/>
      <c r="G65" s="188">
        <f t="shared" si="14"/>
        <v>0</v>
      </c>
      <c r="H65" s="187"/>
      <c r="I65" s="188">
        <f t="shared" si="15"/>
        <v>0</v>
      </c>
      <c r="J65" s="187"/>
      <c r="K65" s="188">
        <f t="shared" si="16"/>
        <v>0</v>
      </c>
      <c r="L65" s="188">
        <v>21</v>
      </c>
      <c r="M65" s="188">
        <f t="shared" si="17"/>
        <v>0</v>
      </c>
      <c r="N65" s="186">
        <v>0</v>
      </c>
      <c r="O65" s="186">
        <f t="shared" si="18"/>
        <v>0</v>
      </c>
      <c r="P65" s="186">
        <v>0</v>
      </c>
      <c r="Q65" s="186">
        <f t="shared" si="19"/>
        <v>0</v>
      </c>
      <c r="R65" s="188"/>
      <c r="S65" s="188" t="s">
        <v>298</v>
      </c>
      <c r="T65" s="189" t="s">
        <v>299</v>
      </c>
      <c r="U65" s="161">
        <v>0</v>
      </c>
      <c r="V65" s="161">
        <f t="shared" si="20"/>
        <v>0</v>
      </c>
      <c r="W65" s="161"/>
      <c r="X65" s="161" t="s">
        <v>364</v>
      </c>
      <c r="Y65" s="161" t="s">
        <v>239</v>
      </c>
      <c r="Z65" s="151"/>
      <c r="AA65" s="151"/>
      <c r="AB65" s="151"/>
      <c r="AC65" s="151"/>
      <c r="AD65" s="151"/>
      <c r="AE65" s="151"/>
      <c r="AF65" s="151"/>
      <c r="AG65" s="151" t="s">
        <v>600</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1" x14ac:dyDescent="0.25">
      <c r="A66" s="183">
        <v>50</v>
      </c>
      <c r="B66" s="184" t="s">
        <v>673</v>
      </c>
      <c r="C66" s="193" t="s">
        <v>1219</v>
      </c>
      <c r="D66" s="185" t="s">
        <v>437</v>
      </c>
      <c r="E66" s="186">
        <v>5</v>
      </c>
      <c r="F66" s="187"/>
      <c r="G66" s="188">
        <f t="shared" si="14"/>
        <v>0</v>
      </c>
      <c r="H66" s="187"/>
      <c r="I66" s="188">
        <f t="shared" si="15"/>
        <v>0</v>
      </c>
      <c r="J66" s="187"/>
      <c r="K66" s="188">
        <f t="shared" si="16"/>
        <v>0</v>
      </c>
      <c r="L66" s="188">
        <v>21</v>
      </c>
      <c r="M66" s="188">
        <f t="shared" si="17"/>
        <v>0</v>
      </c>
      <c r="N66" s="186">
        <v>0</v>
      </c>
      <c r="O66" s="186">
        <f t="shared" si="18"/>
        <v>0</v>
      </c>
      <c r="P66" s="186">
        <v>0</v>
      </c>
      <c r="Q66" s="186">
        <f t="shared" si="19"/>
        <v>0</v>
      </c>
      <c r="R66" s="188"/>
      <c r="S66" s="188" t="s">
        <v>298</v>
      </c>
      <c r="T66" s="189" t="s">
        <v>299</v>
      </c>
      <c r="U66" s="161">
        <v>0</v>
      </c>
      <c r="V66" s="161">
        <f t="shared" si="20"/>
        <v>0</v>
      </c>
      <c r="W66" s="161"/>
      <c r="X66" s="161" t="s">
        <v>364</v>
      </c>
      <c r="Y66" s="161" t="s">
        <v>239</v>
      </c>
      <c r="Z66" s="151"/>
      <c r="AA66" s="151"/>
      <c r="AB66" s="151"/>
      <c r="AC66" s="151"/>
      <c r="AD66" s="151"/>
      <c r="AE66" s="151"/>
      <c r="AF66" s="151"/>
      <c r="AG66" s="151" t="s">
        <v>600</v>
      </c>
      <c r="AH66" s="151"/>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5">
      <c r="A67" s="183">
        <v>51</v>
      </c>
      <c r="B67" s="184" t="s">
        <v>675</v>
      </c>
      <c r="C67" s="193" t="s">
        <v>1220</v>
      </c>
      <c r="D67" s="185" t="s">
        <v>437</v>
      </c>
      <c r="E67" s="186">
        <v>5</v>
      </c>
      <c r="F67" s="187"/>
      <c r="G67" s="188">
        <f t="shared" si="14"/>
        <v>0</v>
      </c>
      <c r="H67" s="187"/>
      <c r="I67" s="188">
        <f t="shared" si="15"/>
        <v>0</v>
      </c>
      <c r="J67" s="187"/>
      <c r="K67" s="188">
        <f t="shared" si="16"/>
        <v>0</v>
      </c>
      <c r="L67" s="188">
        <v>21</v>
      </c>
      <c r="M67" s="188">
        <f t="shared" si="17"/>
        <v>0</v>
      </c>
      <c r="N67" s="186">
        <v>0</v>
      </c>
      <c r="O67" s="186">
        <f t="shared" si="18"/>
        <v>0</v>
      </c>
      <c r="P67" s="186">
        <v>0</v>
      </c>
      <c r="Q67" s="186">
        <f t="shared" si="19"/>
        <v>0</v>
      </c>
      <c r="R67" s="188"/>
      <c r="S67" s="188" t="s">
        <v>298</v>
      </c>
      <c r="T67" s="189" t="s">
        <v>299</v>
      </c>
      <c r="U67" s="161">
        <v>0</v>
      </c>
      <c r="V67" s="161">
        <f t="shared" si="20"/>
        <v>0</v>
      </c>
      <c r="W67" s="161"/>
      <c r="X67" s="161" t="s">
        <v>364</v>
      </c>
      <c r="Y67" s="161" t="s">
        <v>239</v>
      </c>
      <c r="Z67" s="151"/>
      <c r="AA67" s="151"/>
      <c r="AB67" s="151"/>
      <c r="AC67" s="151"/>
      <c r="AD67" s="151"/>
      <c r="AE67" s="151"/>
      <c r="AF67" s="151"/>
      <c r="AG67" s="151" t="s">
        <v>600</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1" x14ac:dyDescent="0.25">
      <c r="A68" s="183">
        <v>52</v>
      </c>
      <c r="B68" s="184" t="s">
        <v>728</v>
      </c>
      <c r="C68" s="193" t="s">
        <v>1221</v>
      </c>
      <c r="D68" s="185" t="s">
        <v>437</v>
      </c>
      <c r="E68" s="186">
        <v>1</v>
      </c>
      <c r="F68" s="187"/>
      <c r="G68" s="188">
        <f t="shared" si="14"/>
        <v>0</v>
      </c>
      <c r="H68" s="187"/>
      <c r="I68" s="188">
        <f t="shared" si="15"/>
        <v>0</v>
      </c>
      <c r="J68" s="187"/>
      <c r="K68" s="188">
        <f t="shared" si="16"/>
        <v>0</v>
      </c>
      <c r="L68" s="188">
        <v>21</v>
      </c>
      <c r="M68" s="188">
        <f t="shared" si="17"/>
        <v>0</v>
      </c>
      <c r="N68" s="186">
        <v>0</v>
      </c>
      <c r="O68" s="186">
        <f t="shared" si="18"/>
        <v>0</v>
      </c>
      <c r="P68" s="186">
        <v>0</v>
      </c>
      <c r="Q68" s="186">
        <f t="shared" si="19"/>
        <v>0</v>
      </c>
      <c r="R68" s="188"/>
      <c r="S68" s="188" t="s">
        <v>298</v>
      </c>
      <c r="T68" s="189" t="s">
        <v>299</v>
      </c>
      <c r="U68" s="161">
        <v>0</v>
      </c>
      <c r="V68" s="161">
        <f t="shared" si="20"/>
        <v>0</v>
      </c>
      <c r="W68" s="161"/>
      <c r="X68" s="161" t="s">
        <v>364</v>
      </c>
      <c r="Y68" s="161" t="s">
        <v>239</v>
      </c>
      <c r="Z68" s="151"/>
      <c r="AA68" s="151"/>
      <c r="AB68" s="151"/>
      <c r="AC68" s="151"/>
      <c r="AD68" s="151"/>
      <c r="AE68" s="151"/>
      <c r="AF68" s="151"/>
      <c r="AG68" s="151" t="s">
        <v>600</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1" x14ac:dyDescent="0.25">
      <c r="A69" s="183">
        <v>53</v>
      </c>
      <c r="B69" s="184" t="s">
        <v>730</v>
      </c>
      <c r="C69" s="193" t="s">
        <v>1222</v>
      </c>
      <c r="D69" s="185" t="s">
        <v>683</v>
      </c>
      <c r="E69" s="186">
        <v>30</v>
      </c>
      <c r="F69" s="187"/>
      <c r="G69" s="188">
        <f t="shared" si="14"/>
        <v>0</v>
      </c>
      <c r="H69" s="187"/>
      <c r="I69" s="188">
        <f t="shared" si="15"/>
        <v>0</v>
      </c>
      <c r="J69" s="187"/>
      <c r="K69" s="188">
        <f t="shared" si="16"/>
        <v>0</v>
      </c>
      <c r="L69" s="188">
        <v>21</v>
      </c>
      <c r="M69" s="188">
        <f t="shared" si="17"/>
        <v>0</v>
      </c>
      <c r="N69" s="186">
        <v>0</v>
      </c>
      <c r="O69" s="186">
        <f t="shared" si="18"/>
        <v>0</v>
      </c>
      <c r="P69" s="186">
        <v>0</v>
      </c>
      <c r="Q69" s="186">
        <f t="shared" si="19"/>
        <v>0</v>
      </c>
      <c r="R69" s="188"/>
      <c r="S69" s="188" t="s">
        <v>298</v>
      </c>
      <c r="T69" s="189" t="s">
        <v>299</v>
      </c>
      <c r="U69" s="161">
        <v>0</v>
      </c>
      <c r="V69" s="161">
        <f t="shared" si="20"/>
        <v>0</v>
      </c>
      <c r="W69" s="161"/>
      <c r="X69" s="161" t="s">
        <v>364</v>
      </c>
      <c r="Y69" s="161" t="s">
        <v>239</v>
      </c>
      <c r="Z69" s="151"/>
      <c r="AA69" s="151"/>
      <c r="AB69" s="151"/>
      <c r="AC69" s="151"/>
      <c r="AD69" s="151"/>
      <c r="AE69" s="151"/>
      <c r="AF69" s="151"/>
      <c r="AG69" s="151" t="s">
        <v>600</v>
      </c>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1" x14ac:dyDescent="0.25">
      <c r="A70" s="183">
        <v>54</v>
      </c>
      <c r="B70" s="184" t="s">
        <v>732</v>
      </c>
      <c r="C70" s="193" t="s">
        <v>1223</v>
      </c>
      <c r="D70" s="185" t="s">
        <v>683</v>
      </c>
      <c r="E70" s="186">
        <v>30</v>
      </c>
      <c r="F70" s="187"/>
      <c r="G70" s="188">
        <f t="shared" si="14"/>
        <v>0</v>
      </c>
      <c r="H70" s="187"/>
      <c r="I70" s="188">
        <f t="shared" si="15"/>
        <v>0</v>
      </c>
      <c r="J70" s="187"/>
      <c r="K70" s="188">
        <f t="shared" si="16"/>
        <v>0</v>
      </c>
      <c r="L70" s="188">
        <v>21</v>
      </c>
      <c r="M70" s="188">
        <f t="shared" si="17"/>
        <v>0</v>
      </c>
      <c r="N70" s="186">
        <v>0</v>
      </c>
      <c r="O70" s="186">
        <f t="shared" si="18"/>
        <v>0</v>
      </c>
      <c r="P70" s="186">
        <v>0</v>
      </c>
      <c r="Q70" s="186">
        <f t="shared" si="19"/>
        <v>0</v>
      </c>
      <c r="R70" s="188"/>
      <c r="S70" s="188" t="s">
        <v>298</v>
      </c>
      <c r="T70" s="189" t="s">
        <v>299</v>
      </c>
      <c r="U70" s="161">
        <v>0</v>
      </c>
      <c r="V70" s="161">
        <f t="shared" si="20"/>
        <v>0</v>
      </c>
      <c r="W70" s="161"/>
      <c r="X70" s="161" t="s">
        <v>364</v>
      </c>
      <c r="Y70" s="161" t="s">
        <v>239</v>
      </c>
      <c r="Z70" s="151"/>
      <c r="AA70" s="151"/>
      <c r="AB70" s="151"/>
      <c r="AC70" s="151"/>
      <c r="AD70" s="151"/>
      <c r="AE70" s="151"/>
      <c r="AF70" s="151"/>
      <c r="AG70" s="151" t="s">
        <v>600</v>
      </c>
      <c r="AH70" s="151"/>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outlineLevel="1" x14ac:dyDescent="0.25">
      <c r="A71" s="183">
        <v>55</v>
      </c>
      <c r="B71" s="184" t="s">
        <v>152</v>
      </c>
      <c r="C71" s="193" t="s">
        <v>1224</v>
      </c>
      <c r="D71" s="185" t="s">
        <v>437</v>
      </c>
      <c r="E71" s="186">
        <v>2</v>
      </c>
      <c r="F71" s="187"/>
      <c r="G71" s="188">
        <f t="shared" si="14"/>
        <v>0</v>
      </c>
      <c r="H71" s="187"/>
      <c r="I71" s="188">
        <f t="shared" si="15"/>
        <v>0</v>
      </c>
      <c r="J71" s="187"/>
      <c r="K71" s="188">
        <f t="shared" si="16"/>
        <v>0</v>
      </c>
      <c r="L71" s="188">
        <v>21</v>
      </c>
      <c r="M71" s="188">
        <f t="shared" si="17"/>
        <v>0</v>
      </c>
      <c r="N71" s="186">
        <v>0</v>
      </c>
      <c r="O71" s="186">
        <f t="shared" si="18"/>
        <v>0</v>
      </c>
      <c r="P71" s="186">
        <v>0</v>
      </c>
      <c r="Q71" s="186">
        <f t="shared" si="19"/>
        <v>0</v>
      </c>
      <c r="R71" s="188"/>
      <c r="S71" s="188" t="s">
        <v>298</v>
      </c>
      <c r="T71" s="189" t="s">
        <v>299</v>
      </c>
      <c r="U71" s="161">
        <v>0</v>
      </c>
      <c r="V71" s="161">
        <f t="shared" si="20"/>
        <v>0</v>
      </c>
      <c r="W71" s="161"/>
      <c r="X71" s="161" t="s">
        <v>364</v>
      </c>
      <c r="Y71" s="161" t="s">
        <v>239</v>
      </c>
      <c r="Z71" s="151"/>
      <c r="AA71" s="151"/>
      <c r="AB71" s="151"/>
      <c r="AC71" s="151"/>
      <c r="AD71" s="151"/>
      <c r="AE71" s="151"/>
      <c r="AF71" s="151"/>
      <c r="AG71" s="151" t="s">
        <v>600</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1" x14ac:dyDescent="0.25">
      <c r="A72" s="183">
        <v>56</v>
      </c>
      <c r="B72" s="184" t="s">
        <v>735</v>
      </c>
      <c r="C72" s="193" t="s">
        <v>1225</v>
      </c>
      <c r="D72" s="185" t="s">
        <v>437</v>
      </c>
      <c r="E72" s="186">
        <v>2</v>
      </c>
      <c r="F72" s="187"/>
      <c r="G72" s="188">
        <f t="shared" si="14"/>
        <v>0</v>
      </c>
      <c r="H72" s="187"/>
      <c r="I72" s="188">
        <f t="shared" si="15"/>
        <v>0</v>
      </c>
      <c r="J72" s="187"/>
      <c r="K72" s="188">
        <f t="shared" si="16"/>
        <v>0</v>
      </c>
      <c r="L72" s="188">
        <v>21</v>
      </c>
      <c r="M72" s="188">
        <f t="shared" si="17"/>
        <v>0</v>
      </c>
      <c r="N72" s="186">
        <v>0</v>
      </c>
      <c r="O72" s="186">
        <f t="shared" si="18"/>
        <v>0</v>
      </c>
      <c r="P72" s="186">
        <v>0</v>
      </c>
      <c r="Q72" s="186">
        <f t="shared" si="19"/>
        <v>0</v>
      </c>
      <c r="R72" s="188"/>
      <c r="S72" s="188" t="s">
        <v>298</v>
      </c>
      <c r="T72" s="189" t="s">
        <v>299</v>
      </c>
      <c r="U72" s="161">
        <v>0</v>
      </c>
      <c r="V72" s="161">
        <f t="shared" si="20"/>
        <v>0</v>
      </c>
      <c r="W72" s="161"/>
      <c r="X72" s="161" t="s">
        <v>364</v>
      </c>
      <c r="Y72" s="161" t="s">
        <v>239</v>
      </c>
      <c r="Z72" s="151"/>
      <c r="AA72" s="151"/>
      <c r="AB72" s="151"/>
      <c r="AC72" s="151"/>
      <c r="AD72" s="151"/>
      <c r="AE72" s="151"/>
      <c r="AF72" s="151"/>
      <c r="AG72" s="151" t="s">
        <v>600</v>
      </c>
      <c r="AH72" s="151"/>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1" x14ac:dyDescent="0.25">
      <c r="A73" s="183">
        <v>57</v>
      </c>
      <c r="B73" s="184" t="s">
        <v>737</v>
      </c>
      <c r="C73" s="193" t="s">
        <v>1226</v>
      </c>
      <c r="D73" s="185" t="s">
        <v>1176</v>
      </c>
      <c r="E73" s="186">
        <v>1</v>
      </c>
      <c r="F73" s="187"/>
      <c r="G73" s="188">
        <f t="shared" si="14"/>
        <v>0</v>
      </c>
      <c r="H73" s="187"/>
      <c r="I73" s="188">
        <f t="shared" si="15"/>
        <v>0</v>
      </c>
      <c r="J73" s="187"/>
      <c r="K73" s="188">
        <f t="shared" si="16"/>
        <v>0</v>
      </c>
      <c r="L73" s="188">
        <v>21</v>
      </c>
      <c r="M73" s="188">
        <f t="shared" si="17"/>
        <v>0</v>
      </c>
      <c r="N73" s="186">
        <v>0</v>
      </c>
      <c r="O73" s="186">
        <f t="shared" si="18"/>
        <v>0</v>
      </c>
      <c r="P73" s="186">
        <v>0</v>
      </c>
      <c r="Q73" s="186">
        <f t="shared" si="19"/>
        <v>0</v>
      </c>
      <c r="R73" s="188"/>
      <c r="S73" s="188" t="s">
        <v>298</v>
      </c>
      <c r="T73" s="189" t="s">
        <v>299</v>
      </c>
      <c r="U73" s="161">
        <v>0</v>
      </c>
      <c r="V73" s="161">
        <f t="shared" si="20"/>
        <v>0</v>
      </c>
      <c r="W73" s="161"/>
      <c r="X73" s="161" t="s">
        <v>364</v>
      </c>
      <c r="Y73" s="161" t="s">
        <v>239</v>
      </c>
      <c r="Z73" s="151"/>
      <c r="AA73" s="151"/>
      <c r="AB73" s="151"/>
      <c r="AC73" s="151"/>
      <c r="AD73" s="151"/>
      <c r="AE73" s="151"/>
      <c r="AF73" s="151"/>
      <c r="AG73" s="151" t="s">
        <v>600</v>
      </c>
      <c r="AH73" s="151"/>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outlineLevel="1" x14ac:dyDescent="0.25">
      <c r="A74" s="183">
        <v>58</v>
      </c>
      <c r="B74" s="184" t="s">
        <v>739</v>
      </c>
      <c r="C74" s="193" t="s">
        <v>1227</v>
      </c>
      <c r="D74" s="185" t="s">
        <v>420</v>
      </c>
      <c r="E74" s="186">
        <v>32</v>
      </c>
      <c r="F74" s="187"/>
      <c r="G74" s="188">
        <f t="shared" si="14"/>
        <v>0</v>
      </c>
      <c r="H74" s="187"/>
      <c r="I74" s="188">
        <f t="shared" si="15"/>
        <v>0</v>
      </c>
      <c r="J74" s="187"/>
      <c r="K74" s="188">
        <f t="shared" si="16"/>
        <v>0</v>
      </c>
      <c r="L74" s="188">
        <v>21</v>
      </c>
      <c r="M74" s="188">
        <f t="shared" si="17"/>
        <v>0</v>
      </c>
      <c r="N74" s="186">
        <v>0</v>
      </c>
      <c r="O74" s="186">
        <f t="shared" si="18"/>
        <v>0</v>
      </c>
      <c r="P74" s="186">
        <v>0</v>
      </c>
      <c r="Q74" s="186">
        <f t="shared" si="19"/>
        <v>0</v>
      </c>
      <c r="R74" s="188"/>
      <c r="S74" s="188" t="s">
        <v>298</v>
      </c>
      <c r="T74" s="189" t="s">
        <v>299</v>
      </c>
      <c r="U74" s="161">
        <v>0</v>
      </c>
      <c r="V74" s="161">
        <f t="shared" si="20"/>
        <v>0</v>
      </c>
      <c r="W74" s="161"/>
      <c r="X74" s="161" t="s">
        <v>364</v>
      </c>
      <c r="Y74" s="161" t="s">
        <v>239</v>
      </c>
      <c r="Z74" s="151"/>
      <c r="AA74" s="151"/>
      <c r="AB74" s="151"/>
      <c r="AC74" s="151"/>
      <c r="AD74" s="151"/>
      <c r="AE74" s="151"/>
      <c r="AF74" s="151"/>
      <c r="AG74" s="151" t="s">
        <v>600</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x14ac:dyDescent="0.25">
      <c r="A75" s="168" t="s">
        <v>231</v>
      </c>
      <c r="B75" s="169" t="s">
        <v>109</v>
      </c>
      <c r="C75" s="190" t="s">
        <v>110</v>
      </c>
      <c r="D75" s="170"/>
      <c r="E75" s="171"/>
      <c r="F75" s="172"/>
      <c r="G75" s="172">
        <f>SUMIF(AG76:AG110,"&lt;&gt;NOR",G76:G110)</f>
        <v>0</v>
      </c>
      <c r="H75" s="172"/>
      <c r="I75" s="172">
        <f>SUM(I76:I110)</f>
        <v>0</v>
      </c>
      <c r="J75" s="172"/>
      <c r="K75" s="172">
        <f>SUM(K76:K110)</f>
        <v>0</v>
      </c>
      <c r="L75" s="172"/>
      <c r="M75" s="172">
        <f>SUM(M76:M110)</f>
        <v>0</v>
      </c>
      <c r="N75" s="171"/>
      <c r="O75" s="171">
        <f>SUM(O76:O110)</f>
        <v>0</v>
      </c>
      <c r="P75" s="171"/>
      <c r="Q75" s="171">
        <f>SUM(Q76:Q110)</f>
        <v>0</v>
      </c>
      <c r="R75" s="172"/>
      <c r="S75" s="172"/>
      <c r="T75" s="173"/>
      <c r="U75" s="167"/>
      <c r="V75" s="167">
        <f>SUM(V76:V110)</f>
        <v>0</v>
      </c>
      <c r="W75" s="167"/>
      <c r="X75" s="167"/>
      <c r="Y75" s="167"/>
      <c r="AG75" t="s">
        <v>232</v>
      </c>
    </row>
    <row r="76" spans="1:60" outlineLevel="1" x14ac:dyDescent="0.25">
      <c r="A76" s="183">
        <v>59</v>
      </c>
      <c r="B76" s="184" t="s">
        <v>741</v>
      </c>
      <c r="C76" s="193" t="s">
        <v>1228</v>
      </c>
      <c r="D76" s="185" t="s">
        <v>683</v>
      </c>
      <c r="E76" s="186">
        <v>468</v>
      </c>
      <c r="F76" s="187"/>
      <c r="G76" s="188">
        <f t="shared" ref="G76:G110" si="21">ROUND(E76*F76,2)</f>
        <v>0</v>
      </c>
      <c r="H76" s="187"/>
      <c r="I76" s="188">
        <f t="shared" ref="I76:I110" si="22">ROUND(E76*H76,2)</f>
        <v>0</v>
      </c>
      <c r="J76" s="187"/>
      <c r="K76" s="188">
        <f t="shared" ref="K76:K110" si="23">ROUND(E76*J76,2)</f>
        <v>0</v>
      </c>
      <c r="L76" s="188">
        <v>21</v>
      </c>
      <c r="M76" s="188">
        <f t="shared" ref="M76:M110" si="24">G76*(1+L76/100)</f>
        <v>0</v>
      </c>
      <c r="N76" s="186">
        <v>0</v>
      </c>
      <c r="O76" s="186">
        <f t="shared" ref="O76:O110" si="25">ROUND(E76*N76,2)</f>
        <v>0</v>
      </c>
      <c r="P76" s="186">
        <v>0</v>
      </c>
      <c r="Q76" s="186">
        <f t="shared" ref="Q76:Q110" si="26">ROUND(E76*P76,2)</f>
        <v>0</v>
      </c>
      <c r="R76" s="188"/>
      <c r="S76" s="188" t="s">
        <v>298</v>
      </c>
      <c r="T76" s="189" t="s">
        <v>299</v>
      </c>
      <c r="U76" s="161">
        <v>0</v>
      </c>
      <c r="V76" s="161">
        <f t="shared" ref="V76:V110" si="27">ROUND(E76*U76,2)</f>
        <v>0</v>
      </c>
      <c r="W76" s="161"/>
      <c r="X76" s="161" t="s">
        <v>364</v>
      </c>
      <c r="Y76" s="161" t="s">
        <v>239</v>
      </c>
      <c r="Z76" s="151"/>
      <c r="AA76" s="151"/>
      <c r="AB76" s="151"/>
      <c r="AC76" s="151"/>
      <c r="AD76" s="151"/>
      <c r="AE76" s="151"/>
      <c r="AF76" s="151"/>
      <c r="AG76" s="151" t="s">
        <v>600</v>
      </c>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1" x14ac:dyDescent="0.25">
      <c r="A77" s="183">
        <v>60</v>
      </c>
      <c r="B77" s="184" t="s">
        <v>742</v>
      </c>
      <c r="C77" s="193" t="s">
        <v>1229</v>
      </c>
      <c r="D77" s="185" t="s">
        <v>683</v>
      </c>
      <c r="E77" s="186">
        <v>320</v>
      </c>
      <c r="F77" s="187"/>
      <c r="G77" s="188">
        <f t="shared" si="21"/>
        <v>0</v>
      </c>
      <c r="H77" s="187"/>
      <c r="I77" s="188">
        <f t="shared" si="22"/>
        <v>0</v>
      </c>
      <c r="J77" s="187"/>
      <c r="K77" s="188">
        <f t="shared" si="23"/>
        <v>0</v>
      </c>
      <c r="L77" s="188">
        <v>21</v>
      </c>
      <c r="M77" s="188">
        <f t="shared" si="24"/>
        <v>0</v>
      </c>
      <c r="N77" s="186">
        <v>0</v>
      </c>
      <c r="O77" s="186">
        <f t="shared" si="25"/>
        <v>0</v>
      </c>
      <c r="P77" s="186">
        <v>0</v>
      </c>
      <c r="Q77" s="186">
        <f t="shared" si="26"/>
        <v>0</v>
      </c>
      <c r="R77" s="188"/>
      <c r="S77" s="188" t="s">
        <v>298</v>
      </c>
      <c r="T77" s="189" t="s">
        <v>299</v>
      </c>
      <c r="U77" s="161">
        <v>0</v>
      </c>
      <c r="V77" s="161">
        <f t="shared" si="27"/>
        <v>0</v>
      </c>
      <c r="W77" s="161"/>
      <c r="X77" s="161" t="s">
        <v>364</v>
      </c>
      <c r="Y77" s="161" t="s">
        <v>239</v>
      </c>
      <c r="Z77" s="151"/>
      <c r="AA77" s="151"/>
      <c r="AB77" s="151"/>
      <c r="AC77" s="151"/>
      <c r="AD77" s="151"/>
      <c r="AE77" s="151"/>
      <c r="AF77" s="151"/>
      <c r="AG77" s="151" t="s">
        <v>600</v>
      </c>
      <c r="AH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1" x14ac:dyDescent="0.25">
      <c r="A78" s="183">
        <v>61</v>
      </c>
      <c r="B78" s="184" t="s">
        <v>745</v>
      </c>
      <c r="C78" s="193" t="s">
        <v>1230</v>
      </c>
      <c r="D78" s="185" t="s">
        <v>683</v>
      </c>
      <c r="E78" s="186">
        <v>110</v>
      </c>
      <c r="F78" s="187"/>
      <c r="G78" s="188">
        <f t="shared" si="21"/>
        <v>0</v>
      </c>
      <c r="H78" s="187"/>
      <c r="I78" s="188">
        <f t="shared" si="22"/>
        <v>0</v>
      </c>
      <c r="J78" s="187"/>
      <c r="K78" s="188">
        <f t="shared" si="23"/>
        <v>0</v>
      </c>
      <c r="L78" s="188">
        <v>21</v>
      </c>
      <c r="M78" s="188">
        <f t="shared" si="24"/>
        <v>0</v>
      </c>
      <c r="N78" s="186">
        <v>0</v>
      </c>
      <c r="O78" s="186">
        <f t="shared" si="25"/>
        <v>0</v>
      </c>
      <c r="P78" s="186">
        <v>0</v>
      </c>
      <c r="Q78" s="186">
        <f t="shared" si="26"/>
        <v>0</v>
      </c>
      <c r="R78" s="188"/>
      <c r="S78" s="188" t="s">
        <v>298</v>
      </c>
      <c r="T78" s="189" t="s">
        <v>299</v>
      </c>
      <c r="U78" s="161">
        <v>0</v>
      </c>
      <c r="V78" s="161">
        <f t="shared" si="27"/>
        <v>0</v>
      </c>
      <c r="W78" s="161"/>
      <c r="X78" s="161" t="s">
        <v>364</v>
      </c>
      <c r="Y78" s="161" t="s">
        <v>239</v>
      </c>
      <c r="Z78" s="151"/>
      <c r="AA78" s="151"/>
      <c r="AB78" s="151"/>
      <c r="AC78" s="151"/>
      <c r="AD78" s="151"/>
      <c r="AE78" s="151"/>
      <c r="AF78" s="151"/>
      <c r="AG78" s="151" t="s">
        <v>600</v>
      </c>
      <c r="AH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1" x14ac:dyDescent="0.25">
      <c r="A79" s="183">
        <v>62</v>
      </c>
      <c r="B79" s="184" t="s">
        <v>747</v>
      </c>
      <c r="C79" s="193" t="s">
        <v>1231</v>
      </c>
      <c r="D79" s="185" t="s">
        <v>683</v>
      </c>
      <c r="E79" s="186">
        <v>60</v>
      </c>
      <c r="F79" s="187"/>
      <c r="G79" s="188">
        <f t="shared" si="21"/>
        <v>0</v>
      </c>
      <c r="H79" s="187"/>
      <c r="I79" s="188">
        <f t="shared" si="22"/>
        <v>0</v>
      </c>
      <c r="J79" s="187"/>
      <c r="K79" s="188">
        <f t="shared" si="23"/>
        <v>0</v>
      </c>
      <c r="L79" s="188">
        <v>21</v>
      </c>
      <c r="M79" s="188">
        <f t="shared" si="24"/>
        <v>0</v>
      </c>
      <c r="N79" s="186">
        <v>0</v>
      </c>
      <c r="O79" s="186">
        <f t="shared" si="25"/>
        <v>0</v>
      </c>
      <c r="P79" s="186">
        <v>0</v>
      </c>
      <c r="Q79" s="186">
        <f t="shared" si="26"/>
        <v>0</v>
      </c>
      <c r="R79" s="188"/>
      <c r="S79" s="188" t="s">
        <v>298</v>
      </c>
      <c r="T79" s="189" t="s">
        <v>299</v>
      </c>
      <c r="U79" s="161">
        <v>0</v>
      </c>
      <c r="V79" s="161">
        <f t="shared" si="27"/>
        <v>0</v>
      </c>
      <c r="W79" s="161"/>
      <c r="X79" s="161" t="s">
        <v>364</v>
      </c>
      <c r="Y79" s="161" t="s">
        <v>239</v>
      </c>
      <c r="Z79" s="151"/>
      <c r="AA79" s="151"/>
      <c r="AB79" s="151"/>
      <c r="AC79" s="151"/>
      <c r="AD79" s="151"/>
      <c r="AE79" s="151"/>
      <c r="AF79" s="151"/>
      <c r="AG79" s="151" t="s">
        <v>600</v>
      </c>
      <c r="AH79" s="151"/>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1" x14ac:dyDescent="0.25">
      <c r="A80" s="183">
        <v>63</v>
      </c>
      <c r="B80" s="184" t="s">
        <v>749</v>
      </c>
      <c r="C80" s="193" t="s">
        <v>1232</v>
      </c>
      <c r="D80" s="185" t="s">
        <v>683</v>
      </c>
      <c r="E80" s="186">
        <v>60</v>
      </c>
      <c r="F80" s="187"/>
      <c r="G80" s="188">
        <f t="shared" si="21"/>
        <v>0</v>
      </c>
      <c r="H80" s="187"/>
      <c r="I80" s="188">
        <f t="shared" si="22"/>
        <v>0</v>
      </c>
      <c r="J80" s="187"/>
      <c r="K80" s="188">
        <f t="shared" si="23"/>
        <v>0</v>
      </c>
      <c r="L80" s="188">
        <v>21</v>
      </c>
      <c r="M80" s="188">
        <f t="shared" si="24"/>
        <v>0</v>
      </c>
      <c r="N80" s="186">
        <v>0</v>
      </c>
      <c r="O80" s="186">
        <f t="shared" si="25"/>
        <v>0</v>
      </c>
      <c r="P80" s="186">
        <v>0</v>
      </c>
      <c r="Q80" s="186">
        <f t="shared" si="26"/>
        <v>0</v>
      </c>
      <c r="R80" s="188"/>
      <c r="S80" s="188" t="s">
        <v>298</v>
      </c>
      <c r="T80" s="189" t="s">
        <v>299</v>
      </c>
      <c r="U80" s="161">
        <v>0</v>
      </c>
      <c r="V80" s="161">
        <f t="shared" si="27"/>
        <v>0</v>
      </c>
      <c r="W80" s="161"/>
      <c r="X80" s="161" t="s">
        <v>364</v>
      </c>
      <c r="Y80" s="161" t="s">
        <v>239</v>
      </c>
      <c r="Z80" s="151"/>
      <c r="AA80" s="151"/>
      <c r="AB80" s="151"/>
      <c r="AC80" s="151"/>
      <c r="AD80" s="151"/>
      <c r="AE80" s="151"/>
      <c r="AF80" s="151"/>
      <c r="AG80" s="151" t="s">
        <v>600</v>
      </c>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1" x14ac:dyDescent="0.25">
      <c r="A81" s="183">
        <v>64</v>
      </c>
      <c r="B81" s="184" t="s">
        <v>751</v>
      </c>
      <c r="C81" s="193" t="s">
        <v>1233</v>
      </c>
      <c r="D81" s="185" t="s">
        <v>683</v>
      </c>
      <c r="E81" s="186">
        <v>30</v>
      </c>
      <c r="F81" s="187"/>
      <c r="G81" s="188">
        <f t="shared" si="21"/>
        <v>0</v>
      </c>
      <c r="H81" s="187"/>
      <c r="I81" s="188">
        <f t="shared" si="22"/>
        <v>0</v>
      </c>
      <c r="J81" s="187"/>
      <c r="K81" s="188">
        <f t="shared" si="23"/>
        <v>0</v>
      </c>
      <c r="L81" s="188">
        <v>21</v>
      </c>
      <c r="M81" s="188">
        <f t="shared" si="24"/>
        <v>0</v>
      </c>
      <c r="N81" s="186">
        <v>0</v>
      </c>
      <c r="O81" s="186">
        <f t="shared" si="25"/>
        <v>0</v>
      </c>
      <c r="P81" s="186">
        <v>0</v>
      </c>
      <c r="Q81" s="186">
        <f t="shared" si="26"/>
        <v>0</v>
      </c>
      <c r="R81" s="188"/>
      <c r="S81" s="188" t="s">
        <v>298</v>
      </c>
      <c r="T81" s="189" t="s">
        <v>299</v>
      </c>
      <c r="U81" s="161">
        <v>0</v>
      </c>
      <c r="V81" s="161">
        <f t="shared" si="27"/>
        <v>0</v>
      </c>
      <c r="W81" s="161"/>
      <c r="X81" s="161" t="s">
        <v>364</v>
      </c>
      <c r="Y81" s="161" t="s">
        <v>239</v>
      </c>
      <c r="Z81" s="151"/>
      <c r="AA81" s="151"/>
      <c r="AB81" s="151"/>
      <c r="AC81" s="151"/>
      <c r="AD81" s="151"/>
      <c r="AE81" s="151"/>
      <c r="AF81" s="151"/>
      <c r="AG81" s="151" t="s">
        <v>600</v>
      </c>
      <c r="AH81" s="151"/>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5">
      <c r="A82" s="183">
        <v>65</v>
      </c>
      <c r="B82" s="184" t="s">
        <v>753</v>
      </c>
      <c r="C82" s="193" t="s">
        <v>1234</v>
      </c>
      <c r="D82" s="185" t="s">
        <v>683</v>
      </c>
      <c r="E82" s="186">
        <v>78</v>
      </c>
      <c r="F82" s="187"/>
      <c r="G82" s="188">
        <f t="shared" si="21"/>
        <v>0</v>
      </c>
      <c r="H82" s="187"/>
      <c r="I82" s="188">
        <f t="shared" si="22"/>
        <v>0</v>
      </c>
      <c r="J82" s="187"/>
      <c r="K82" s="188">
        <f t="shared" si="23"/>
        <v>0</v>
      </c>
      <c r="L82" s="188">
        <v>21</v>
      </c>
      <c r="M82" s="188">
        <f t="shared" si="24"/>
        <v>0</v>
      </c>
      <c r="N82" s="186">
        <v>0</v>
      </c>
      <c r="O82" s="186">
        <f t="shared" si="25"/>
        <v>0</v>
      </c>
      <c r="P82" s="186">
        <v>0</v>
      </c>
      <c r="Q82" s="186">
        <f t="shared" si="26"/>
        <v>0</v>
      </c>
      <c r="R82" s="188"/>
      <c r="S82" s="188" t="s">
        <v>298</v>
      </c>
      <c r="T82" s="189" t="s">
        <v>299</v>
      </c>
      <c r="U82" s="161">
        <v>0</v>
      </c>
      <c r="V82" s="161">
        <f t="shared" si="27"/>
        <v>0</v>
      </c>
      <c r="W82" s="161"/>
      <c r="X82" s="161" t="s">
        <v>364</v>
      </c>
      <c r="Y82" s="161" t="s">
        <v>239</v>
      </c>
      <c r="Z82" s="151"/>
      <c r="AA82" s="151"/>
      <c r="AB82" s="151"/>
      <c r="AC82" s="151"/>
      <c r="AD82" s="151"/>
      <c r="AE82" s="151"/>
      <c r="AF82" s="151"/>
      <c r="AG82" s="151" t="s">
        <v>600</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1" x14ac:dyDescent="0.25">
      <c r="A83" s="183">
        <v>66</v>
      </c>
      <c r="B83" s="184" t="s">
        <v>755</v>
      </c>
      <c r="C83" s="193" t="s">
        <v>1235</v>
      </c>
      <c r="D83" s="185" t="s">
        <v>683</v>
      </c>
      <c r="E83" s="186">
        <v>498</v>
      </c>
      <c r="F83" s="187"/>
      <c r="G83" s="188">
        <f t="shared" si="21"/>
        <v>0</v>
      </c>
      <c r="H83" s="187"/>
      <c r="I83" s="188">
        <f t="shared" si="22"/>
        <v>0</v>
      </c>
      <c r="J83" s="187"/>
      <c r="K83" s="188">
        <f t="shared" si="23"/>
        <v>0</v>
      </c>
      <c r="L83" s="188">
        <v>21</v>
      </c>
      <c r="M83" s="188">
        <f t="shared" si="24"/>
        <v>0</v>
      </c>
      <c r="N83" s="186">
        <v>0</v>
      </c>
      <c r="O83" s="186">
        <f t="shared" si="25"/>
        <v>0</v>
      </c>
      <c r="P83" s="186">
        <v>0</v>
      </c>
      <c r="Q83" s="186">
        <f t="shared" si="26"/>
        <v>0</v>
      </c>
      <c r="R83" s="188"/>
      <c r="S83" s="188" t="s">
        <v>298</v>
      </c>
      <c r="T83" s="189" t="s">
        <v>299</v>
      </c>
      <c r="U83" s="161">
        <v>0</v>
      </c>
      <c r="V83" s="161">
        <f t="shared" si="27"/>
        <v>0</v>
      </c>
      <c r="W83" s="161"/>
      <c r="X83" s="161" t="s">
        <v>364</v>
      </c>
      <c r="Y83" s="161" t="s">
        <v>239</v>
      </c>
      <c r="Z83" s="151"/>
      <c r="AA83" s="151"/>
      <c r="AB83" s="151"/>
      <c r="AC83" s="151"/>
      <c r="AD83" s="151"/>
      <c r="AE83" s="151"/>
      <c r="AF83" s="151"/>
      <c r="AG83" s="151" t="s">
        <v>600</v>
      </c>
      <c r="AH83" s="151"/>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outlineLevel="1" x14ac:dyDescent="0.25">
      <c r="A84" s="183">
        <v>67</v>
      </c>
      <c r="B84" s="184" t="s">
        <v>758</v>
      </c>
      <c r="C84" s="193" t="s">
        <v>1236</v>
      </c>
      <c r="D84" s="185" t="s">
        <v>683</v>
      </c>
      <c r="E84" s="186">
        <v>592</v>
      </c>
      <c r="F84" s="187"/>
      <c r="G84" s="188">
        <f t="shared" si="21"/>
        <v>0</v>
      </c>
      <c r="H84" s="187"/>
      <c r="I84" s="188">
        <f t="shared" si="22"/>
        <v>0</v>
      </c>
      <c r="J84" s="187"/>
      <c r="K84" s="188">
        <f t="shared" si="23"/>
        <v>0</v>
      </c>
      <c r="L84" s="188">
        <v>21</v>
      </c>
      <c r="M84" s="188">
        <f t="shared" si="24"/>
        <v>0</v>
      </c>
      <c r="N84" s="186">
        <v>0</v>
      </c>
      <c r="O84" s="186">
        <f t="shared" si="25"/>
        <v>0</v>
      </c>
      <c r="P84" s="186">
        <v>0</v>
      </c>
      <c r="Q84" s="186">
        <f t="shared" si="26"/>
        <v>0</v>
      </c>
      <c r="R84" s="188"/>
      <c r="S84" s="188" t="s">
        <v>298</v>
      </c>
      <c r="T84" s="189" t="s">
        <v>299</v>
      </c>
      <c r="U84" s="161">
        <v>0</v>
      </c>
      <c r="V84" s="161">
        <f t="shared" si="27"/>
        <v>0</v>
      </c>
      <c r="W84" s="161"/>
      <c r="X84" s="161" t="s">
        <v>364</v>
      </c>
      <c r="Y84" s="161" t="s">
        <v>239</v>
      </c>
      <c r="Z84" s="151"/>
      <c r="AA84" s="151"/>
      <c r="AB84" s="151"/>
      <c r="AC84" s="151"/>
      <c r="AD84" s="151"/>
      <c r="AE84" s="151"/>
      <c r="AF84" s="151"/>
      <c r="AG84" s="151" t="s">
        <v>600</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1" x14ac:dyDescent="0.25">
      <c r="A85" s="183">
        <v>68</v>
      </c>
      <c r="B85" s="184" t="s">
        <v>760</v>
      </c>
      <c r="C85" s="193" t="s">
        <v>1237</v>
      </c>
      <c r="D85" s="185" t="s">
        <v>437</v>
      </c>
      <c r="E85" s="186">
        <v>6</v>
      </c>
      <c r="F85" s="187"/>
      <c r="G85" s="188">
        <f t="shared" si="21"/>
        <v>0</v>
      </c>
      <c r="H85" s="187"/>
      <c r="I85" s="188">
        <f t="shared" si="22"/>
        <v>0</v>
      </c>
      <c r="J85" s="187"/>
      <c r="K85" s="188">
        <f t="shared" si="23"/>
        <v>0</v>
      </c>
      <c r="L85" s="188">
        <v>21</v>
      </c>
      <c r="M85" s="188">
        <f t="shared" si="24"/>
        <v>0</v>
      </c>
      <c r="N85" s="186">
        <v>0</v>
      </c>
      <c r="O85" s="186">
        <f t="shared" si="25"/>
        <v>0</v>
      </c>
      <c r="P85" s="186">
        <v>0</v>
      </c>
      <c r="Q85" s="186">
        <f t="shared" si="26"/>
        <v>0</v>
      </c>
      <c r="R85" s="188"/>
      <c r="S85" s="188" t="s">
        <v>298</v>
      </c>
      <c r="T85" s="189" t="s">
        <v>299</v>
      </c>
      <c r="U85" s="161">
        <v>0</v>
      </c>
      <c r="V85" s="161">
        <f t="shared" si="27"/>
        <v>0</v>
      </c>
      <c r="W85" s="161"/>
      <c r="X85" s="161" t="s">
        <v>238</v>
      </c>
      <c r="Y85" s="161" t="s">
        <v>239</v>
      </c>
      <c r="Z85" s="151"/>
      <c r="AA85" s="151"/>
      <c r="AB85" s="151"/>
      <c r="AC85" s="151"/>
      <c r="AD85" s="151"/>
      <c r="AE85" s="151"/>
      <c r="AF85" s="151"/>
      <c r="AG85" s="151" t="s">
        <v>444</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1" x14ac:dyDescent="0.25">
      <c r="A86" s="183">
        <v>69</v>
      </c>
      <c r="B86" s="184" t="s">
        <v>762</v>
      </c>
      <c r="C86" s="193" t="s">
        <v>1238</v>
      </c>
      <c r="D86" s="185" t="s">
        <v>437</v>
      </c>
      <c r="E86" s="186">
        <v>2</v>
      </c>
      <c r="F86" s="187"/>
      <c r="G86" s="188">
        <f t="shared" si="21"/>
        <v>0</v>
      </c>
      <c r="H86" s="187"/>
      <c r="I86" s="188">
        <f t="shared" si="22"/>
        <v>0</v>
      </c>
      <c r="J86" s="187"/>
      <c r="K86" s="188">
        <f t="shared" si="23"/>
        <v>0</v>
      </c>
      <c r="L86" s="188">
        <v>21</v>
      </c>
      <c r="M86" s="188">
        <f t="shared" si="24"/>
        <v>0</v>
      </c>
      <c r="N86" s="186">
        <v>0</v>
      </c>
      <c r="O86" s="186">
        <f t="shared" si="25"/>
        <v>0</v>
      </c>
      <c r="P86" s="186">
        <v>0</v>
      </c>
      <c r="Q86" s="186">
        <f t="shared" si="26"/>
        <v>0</v>
      </c>
      <c r="R86" s="188"/>
      <c r="S86" s="188" t="s">
        <v>298</v>
      </c>
      <c r="T86" s="189" t="s">
        <v>299</v>
      </c>
      <c r="U86" s="161">
        <v>0</v>
      </c>
      <c r="V86" s="161">
        <f t="shared" si="27"/>
        <v>0</v>
      </c>
      <c r="W86" s="161"/>
      <c r="X86" s="161" t="s">
        <v>238</v>
      </c>
      <c r="Y86" s="161" t="s">
        <v>239</v>
      </c>
      <c r="Z86" s="151"/>
      <c r="AA86" s="151"/>
      <c r="AB86" s="151"/>
      <c r="AC86" s="151"/>
      <c r="AD86" s="151"/>
      <c r="AE86" s="151"/>
      <c r="AF86" s="151"/>
      <c r="AG86" s="151" t="s">
        <v>444</v>
      </c>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outlineLevel="1" x14ac:dyDescent="0.25">
      <c r="A87" s="183">
        <v>70</v>
      </c>
      <c r="B87" s="184" t="s">
        <v>764</v>
      </c>
      <c r="C87" s="193" t="s">
        <v>1239</v>
      </c>
      <c r="D87" s="185" t="s">
        <v>437</v>
      </c>
      <c r="E87" s="186">
        <v>2</v>
      </c>
      <c r="F87" s="187"/>
      <c r="G87" s="188">
        <f t="shared" si="21"/>
        <v>0</v>
      </c>
      <c r="H87" s="187"/>
      <c r="I87" s="188">
        <f t="shared" si="22"/>
        <v>0</v>
      </c>
      <c r="J87" s="187"/>
      <c r="K87" s="188">
        <f t="shared" si="23"/>
        <v>0</v>
      </c>
      <c r="L87" s="188">
        <v>21</v>
      </c>
      <c r="M87" s="188">
        <f t="shared" si="24"/>
        <v>0</v>
      </c>
      <c r="N87" s="186">
        <v>0</v>
      </c>
      <c r="O87" s="186">
        <f t="shared" si="25"/>
        <v>0</v>
      </c>
      <c r="P87" s="186">
        <v>0</v>
      </c>
      <c r="Q87" s="186">
        <f t="shared" si="26"/>
        <v>0</v>
      </c>
      <c r="R87" s="188"/>
      <c r="S87" s="188" t="s">
        <v>298</v>
      </c>
      <c r="T87" s="189" t="s">
        <v>299</v>
      </c>
      <c r="U87" s="161">
        <v>0</v>
      </c>
      <c r="V87" s="161">
        <f t="shared" si="27"/>
        <v>0</v>
      </c>
      <c r="W87" s="161"/>
      <c r="X87" s="161" t="s">
        <v>238</v>
      </c>
      <c r="Y87" s="161" t="s">
        <v>239</v>
      </c>
      <c r="Z87" s="151"/>
      <c r="AA87" s="151"/>
      <c r="AB87" s="151"/>
      <c r="AC87" s="151"/>
      <c r="AD87" s="151"/>
      <c r="AE87" s="151"/>
      <c r="AF87" s="151"/>
      <c r="AG87" s="151" t="s">
        <v>444</v>
      </c>
      <c r="AH87" s="151"/>
      <c r="AI87" s="151"/>
      <c r="AJ87" s="151"/>
      <c r="AK87" s="151"/>
      <c r="AL87" s="151"/>
      <c r="AM87" s="151"/>
      <c r="AN87" s="151"/>
      <c r="AO87" s="151"/>
      <c r="AP87" s="151"/>
      <c r="AQ87" s="151"/>
      <c r="AR87" s="151"/>
      <c r="AS87" s="151"/>
      <c r="AT87" s="151"/>
      <c r="AU87" s="151"/>
      <c r="AV87" s="151"/>
      <c r="AW87" s="151"/>
      <c r="AX87" s="151"/>
      <c r="AY87" s="151"/>
      <c r="AZ87" s="151"/>
      <c r="BA87" s="151"/>
      <c r="BB87" s="151"/>
      <c r="BC87" s="151"/>
      <c r="BD87" s="151"/>
      <c r="BE87" s="151"/>
      <c r="BF87" s="151"/>
      <c r="BG87" s="151"/>
      <c r="BH87" s="151"/>
    </row>
    <row r="88" spans="1:60" outlineLevel="1" x14ac:dyDescent="0.25">
      <c r="A88" s="183">
        <v>71</v>
      </c>
      <c r="B88" s="184" t="s">
        <v>767</v>
      </c>
      <c r="C88" s="193" t="s">
        <v>1240</v>
      </c>
      <c r="D88" s="185" t="s">
        <v>437</v>
      </c>
      <c r="E88" s="186">
        <v>1</v>
      </c>
      <c r="F88" s="187"/>
      <c r="G88" s="188">
        <f t="shared" si="21"/>
        <v>0</v>
      </c>
      <c r="H88" s="187"/>
      <c r="I88" s="188">
        <f t="shared" si="22"/>
        <v>0</v>
      </c>
      <c r="J88" s="187"/>
      <c r="K88" s="188">
        <f t="shared" si="23"/>
        <v>0</v>
      </c>
      <c r="L88" s="188">
        <v>21</v>
      </c>
      <c r="M88" s="188">
        <f t="shared" si="24"/>
        <v>0</v>
      </c>
      <c r="N88" s="186">
        <v>0</v>
      </c>
      <c r="O88" s="186">
        <f t="shared" si="25"/>
        <v>0</v>
      </c>
      <c r="P88" s="186">
        <v>0</v>
      </c>
      <c r="Q88" s="186">
        <f t="shared" si="26"/>
        <v>0</v>
      </c>
      <c r="R88" s="188"/>
      <c r="S88" s="188" t="s">
        <v>298</v>
      </c>
      <c r="T88" s="189" t="s">
        <v>299</v>
      </c>
      <c r="U88" s="161">
        <v>0</v>
      </c>
      <c r="V88" s="161">
        <f t="shared" si="27"/>
        <v>0</v>
      </c>
      <c r="W88" s="161"/>
      <c r="X88" s="161" t="s">
        <v>238</v>
      </c>
      <c r="Y88" s="161" t="s">
        <v>239</v>
      </c>
      <c r="Z88" s="151"/>
      <c r="AA88" s="151"/>
      <c r="AB88" s="151"/>
      <c r="AC88" s="151"/>
      <c r="AD88" s="151"/>
      <c r="AE88" s="151"/>
      <c r="AF88" s="151"/>
      <c r="AG88" s="151" t="s">
        <v>444</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1" x14ac:dyDescent="0.25">
      <c r="A89" s="183">
        <v>72</v>
      </c>
      <c r="B89" s="184" t="s">
        <v>770</v>
      </c>
      <c r="C89" s="193" t="s">
        <v>1241</v>
      </c>
      <c r="D89" s="185" t="s">
        <v>437</v>
      </c>
      <c r="E89" s="186">
        <v>1</v>
      </c>
      <c r="F89" s="187"/>
      <c r="G89" s="188">
        <f t="shared" si="21"/>
        <v>0</v>
      </c>
      <c r="H89" s="187"/>
      <c r="I89" s="188">
        <f t="shared" si="22"/>
        <v>0</v>
      </c>
      <c r="J89" s="187"/>
      <c r="K89" s="188">
        <f t="shared" si="23"/>
        <v>0</v>
      </c>
      <c r="L89" s="188">
        <v>21</v>
      </c>
      <c r="M89" s="188">
        <f t="shared" si="24"/>
        <v>0</v>
      </c>
      <c r="N89" s="186">
        <v>0</v>
      </c>
      <c r="O89" s="186">
        <f t="shared" si="25"/>
        <v>0</v>
      </c>
      <c r="P89" s="186">
        <v>0</v>
      </c>
      <c r="Q89" s="186">
        <f t="shared" si="26"/>
        <v>0</v>
      </c>
      <c r="R89" s="188"/>
      <c r="S89" s="188" t="s">
        <v>298</v>
      </c>
      <c r="T89" s="189" t="s">
        <v>299</v>
      </c>
      <c r="U89" s="161">
        <v>0</v>
      </c>
      <c r="V89" s="161">
        <f t="shared" si="27"/>
        <v>0</v>
      </c>
      <c r="W89" s="161"/>
      <c r="X89" s="161" t="s">
        <v>238</v>
      </c>
      <c r="Y89" s="161" t="s">
        <v>239</v>
      </c>
      <c r="Z89" s="151"/>
      <c r="AA89" s="151"/>
      <c r="AB89" s="151"/>
      <c r="AC89" s="151"/>
      <c r="AD89" s="151"/>
      <c r="AE89" s="151"/>
      <c r="AF89" s="151"/>
      <c r="AG89" s="151" t="s">
        <v>444</v>
      </c>
      <c r="AH89" s="151"/>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outlineLevel="1" x14ac:dyDescent="0.25">
      <c r="A90" s="183">
        <v>73</v>
      </c>
      <c r="B90" s="184" t="s">
        <v>162</v>
      </c>
      <c r="C90" s="193" t="s">
        <v>1242</v>
      </c>
      <c r="D90" s="185" t="s">
        <v>437</v>
      </c>
      <c r="E90" s="186">
        <v>2</v>
      </c>
      <c r="F90" s="187"/>
      <c r="G90" s="188">
        <f t="shared" si="21"/>
        <v>0</v>
      </c>
      <c r="H90" s="187"/>
      <c r="I90" s="188">
        <f t="shared" si="22"/>
        <v>0</v>
      </c>
      <c r="J90" s="187"/>
      <c r="K90" s="188">
        <f t="shared" si="23"/>
        <v>0</v>
      </c>
      <c r="L90" s="188">
        <v>21</v>
      </c>
      <c r="M90" s="188">
        <f t="shared" si="24"/>
        <v>0</v>
      </c>
      <c r="N90" s="186">
        <v>0</v>
      </c>
      <c r="O90" s="186">
        <f t="shared" si="25"/>
        <v>0</v>
      </c>
      <c r="P90" s="186">
        <v>0</v>
      </c>
      <c r="Q90" s="186">
        <f t="shared" si="26"/>
        <v>0</v>
      </c>
      <c r="R90" s="188"/>
      <c r="S90" s="188" t="s">
        <v>298</v>
      </c>
      <c r="T90" s="189" t="s">
        <v>299</v>
      </c>
      <c r="U90" s="161">
        <v>0</v>
      </c>
      <c r="V90" s="161">
        <f t="shared" si="27"/>
        <v>0</v>
      </c>
      <c r="W90" s="161"/>
      <c r="X90" s="161" t="s">
        <v>238</v>
      </c>
      <c r="Y90" s="161" t="s">
        <v>239</v>
      </c>
      <c r="Z90" s="151"/>
      <c r="AA90" s="151"/>
      <c r="AB90" s="151"/>
      <c r="AC90" s="151"/>
      <c r="AD90" s="151"/>
      <c r="AE90" s="151"/>
      <c r="AF90" s="151"/>
      <c r="AG90" s="151" t="s">
        <v>444</v>
      </c>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c r="BF90" s="151"/>
      <c r="BG90" s="151"/>
      <c r="BH90" s="151"/>
    </row>
    <row r="91" spans="1:60" outlineLevel="1" x14ac:dyDescent="0.25">
      <c r="A91" s="183">
        <v>74</v>
      </c>
      <c r="B91" s="184" t="s">
        <v>164</v>
      </c>
      <c r="C91" s="193" t="s">
        <v>1243</v>
      </c>
      <c r="D91" s="185" t="s">
        <v>437</v>
      </c>
      <c r="E91" s="186">
        <v>5</v>
      </c>
      <c r="F91" s="187"/>
      <c r="G91" s="188">
        <f t="shared" si="21"/>
        <v>0</v>
      </c>
      <c r="H91" s="187"/>
      <c r="I91" s="188">
        <f t="shared" si="22"/>
        <v>0</v>
      </c>
      <c r="J91" s="187"/>
      <c r="K91" s="188">
        <f t="shared" si="23"/>
        <v>0</v>
      </c>
      <c r="L91" s="188">
        <v>21</v>
      </c>
      <c r="M91" s="188">
        <f t="shared" si="24"/>
        <v>0</v>
      </c>
      <c r="N91" s="186">
        <v>0</v>
      </c>
      <c r="O91" s="186">
        <f t="shared" si="25"/>
        <v>0</v>
      </c>
      <c r="P91" s="186">
        <v>0</v>
      </c>
      <c r="Q91" s="186">
        <f t="shared" si="26"/>
        <v>0</v>
      </c>
      <c r="R91" s="188"/>
      <c r="S91" s="188" t="s">
        <v>298</v>
      </c>
      <c r="T91" s="189" t="s">
        <v>299</v>
      </c>
      <c r="U91" s="161">
        <v>0</v>
      </c>
      <c r="V91" s="161">
        <f t="shared" si="27"/>
        <v>0</v>
      </c>
      <c r="W91" s="161"/>
      <c r="X91" s="161" t="s">
        <v>238</v>
      </c>
      <c r="Y91" s="161" t="s">
        <v>239</v>
      </c>
      <c r="Z91" s="151"/>
      <c r="AA91" s="151"/>
      <c r="AB91" s="151"/>
      <c r="AC91" s="151"/>
      <c r="AD91" s="151"/>
      <c r="AE91" s="151"/>
      <c r="AF91" s="151"/>
      <c r="AG91" s="151" t="s">
        <v>444</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1" x14ac:dyDescent="0.25">
      <c r="A92" s="183">
        <v>75</v>
      </c>
      <c r="B92" s="184" t="s">
        <v>776</v>
      </c>
      <c r="C92" s="193" t="s">
        <v>1244</v>
      </c>
      <c r="D92" s="185" t="s">
        <v>437</v>
      </c>
      <c r="E92" s="186">
        <v>2</v>
      </c>
      <c r="F92" s="187"/>
      <c r="G92" s="188">
        <f t="shared" si="21"/>
        <v>0</v>
      </c>
      <c r="H92" s="187"/>
      <c r="I92" s="188">
        <f t="shared" si="22"/>
        <v>0</v>
      </c>
      <c r="J92" s="187"/>
      <c r="K92" s="188">
        <f t="shared" si="23"/>
        <v>0</v>
      </c>
      <c r="L92" s="188">
        <v>21</v>
      </c>
      <c r="M92" s="188">
        <f t="shared" si="24"/>
        <v>0</v>
      </c>
      <c r="N92" s="186">
        <v>0</v>
      </c>
      <c r="O92" s="186">
        <f t="shared" si="25"/>
        <v>0</v>
      </c>
      <c r="P92" s="186">
        <v>0</v>
      </c>
      <c r="Q92" s="186">
        <f t="shared" si="26"/>
        <v>0</v>
      </c>
      <c r="R92" s="188"/>
      <c r="S92" s="188" t="s">
        <v>298</v>
      </c>
      <c r="T92" s="189" t="s">
        <v>299</v>
      </c>
      <c r="U92" s="161">
        <v>0</v>
      </c>
      <c r="V92" s="161">
        <f t="shared" si="27"/>
        <v>0</v>
      </c>
      <c r="W92" s="161"/>
      <c r="X92" s="161" t="s">
        <v>238</v>
      </c>
      <c r="Y92" s="161" t="s">
        <v>239</v>
      </c>
      <c r="Z92" s="151"/>
      <c r="AA92" s="151"/>
      <c r="AB92" s="151"/>
      <c r="AC92" s="151"/>
      <c r="AD92" s="151"/>
      <c r="AE92" s="151"/>
      <c r="AF92" s="151"/>
      <c r="AG92" s="151" t="s">
        <v>444</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1" x14ac:dyDescent="0.25">
      <c r="A93" s="183">
        <v>76</v>
      </c>
      <c r="B93" s="184" t="s">
        <v>779</v>
      </c>
      <c r="C93" s="193" t="s">
        <v>1245</v>
      </c>
      <c r="D93" s="185" t="s">
        <v>437</v>
      </c>
      <c r="E93" s="186">
        <v>7</v>
      </c>
      <c r="F93" s="187"/>
      <c r="G93" s="188">
        <f t="shared" si="21"/>
        <v>0</v>
      </c>
      <c r="H93" s="187"/>
      <c r="I93" s="188">
        <f t="shared" si="22"/>
        <v>0</v>
      </c>
      <c r="J93" s="187"/>
      <c r="K93" s="188">
        <f t="shared" si="23"/>
        <v>0</v>
      </c>
      <c r="L93" s="188">
        <v>21</v>
      </c>
      <c r="M93" s="188">
        <f t="shared" si="24"/>
        <v>0</v>
      </c>
      <c r="N93" s="186">
        <v>0</v>
      </c>
      <c r="O93" s="186">
        <f t="shared" si="25"/>
        <v>0</v>
      </c>
      <c r="P93" s="186">
        <v>0</v>
      </c>
      <c r="Q93" s="186">
        <f t="shared" si="26"/>
        <v>0</v>
      </c>
      <c r="R93" s="188"/>
      <c r="S93" s="188" t="s">
        <v>298</v>
      </c>
      <c r="T93" s="189" t="s">
        <v>299</v>
      </c>
      <c r="U93" s="161">
        <v>0</v>
      </c>
      <c r="V93" s="161">
        <f t="shared" si="27"/>
        <v>0</v>
      </c>
      <c r="W93" s="161"/>
      <c r="X93" s="161" t="s">
        <v>238</v>
      </c>
      <c r="Y93" s="161" t="s">
        <v>239</v>
      </c>
      <c r="Z93" s="151"/>
      <c r="AA93" s="151"/>
      <c r="AB93" s="151"/>
      <c r="AC93" s="151"/>
      <c r="AD93" s="151"/>
      <c r="AE93" s="151"/>
      <c r="AF93" s="151"/>
      <c r="AG93" s="151" t="s">
        <v>444</v>
      </c>
      <c r="AH93" s="151"/>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5">
      <c r="A94" s="183">
        <v>77</v>
      </c>
      <c r="B94" s="184" t="s">
        <v>781</v>
      </c>
      <c r="C94" s="193" t="s">
        <v>1246</v>
      </c>
      <c r="D94" s="185" t="s">
        <v>437</v>
      </c>
      <c r="E94" s="186">
        <v>17</v>
      </c>
      <c r="F94" s="187"/>
      <c r="G94" s="188">
        <f t="shared" si="21"/>
        <v>0</v>
      </c>
      <c r="H94" s="187"/>
      <c r="I94" s="188">
        <f t="shared" si="22"/>
        <v>0</v>
      </c>
      <c r="J94" s="187"/>
      <c r="K94" s="188">
        <f t="shared" si="23"/>
        <v>0</v>
      </c>
      <c r="L94" s="188">
        <v>21</v>
      </c>
      <c r="M94" s="188">
        <f t="shared" si="24"/>
        <v>0</v>
      </c>
      <c r="N94" s="186">
        <v>0</v>
      </c>
      <c r="O94" s="186">
        <f t="shared" si="25"/>
        <v>0</v>
      </c>
      <c r="P94" s="186">
        <v>0</v>
      </c>
      <c r="Q94" s="186">
        <f t="shared" si="26"/>
        <v>0</v>
      </c>
      <c r="R94" s="188"/>
      <c r="S94" s="188" t="s">
        <v>298</v>
      </c>
      <c r="T94" s="189" t="s">
        <v>299</v>
      </c>
      <c r="U94" s="161">
        <v>0</v>
      </c>
      <c r="V94" s="161">
        <f t="shared" si="27"/>
        <v>0</v>
      </c>
      <c r="W94" s="161"/>
      <c r="X94" s="161" t="s">
        <v>238</v>
      </c>
      <c r="Y94" s="161" t="s">
        <v>239</v>
      </c>
      <c r="Z94" s="151"/>
      <c r="AA94" s="151"/>
      <c r="AB94" s="151"/>
      <c r="AC94" s="151"/>
      <c r="AD94" s="151"/>
      <c r="AE94" s="151"/>
      <c r="AF94" s="151"/>
      <c r="AG94" s="151" t="s">
        <v>444</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1" x14ac:dyDescent="0.25">
      <c r="A95" s="183">
        <v>78</v>
      </c>
      <c r="B95" s="184" t="s">
        <v>782</v>
      </c>
      <c r="C95" s="193" t="s">
        <v>1247</v>
      </c>
      <c r="D95" s="185" t="s">
        <v>437</v>
      </c>
      <c r="E95" s="186">
        <v>18</v>
      </c>
      <c r="F95" s="187"/>
      <c r="G95" s="188">
        <f t="shared" si="21"/>
        <v>0</v>
      </c>
      <c r="H95" s="187"/>
      <c r="I95" s="188">
        <f t="shared" si="22"/>
        <v>0</v>
      </c>
      <c r="J95" s="187"/>
      <c r="K95" s="188">
        <f t="shared" si="23"/>
        <v>0</v>
      </c>
      <c r="L95" s="188">
        <v>21</v>
      </c>
      <c r="M95" s="188">
        <f t="shared" si="24"/>
        <v>0</v>
      </c>
      <c r="N95" s="186">
        <v>0</v>
      </c>
      <c r="O95" s="186">
        <f t="shared" si="25"/>
        <v>0</v>
      </c>
      <c r="P95" s="186">
        <v>0</v>
      </c>
      <c r="Q95" s="186">
        <f t="shared" si="26"/>
        <v>0</v>
      </c>
      <c r="R95" s="188"/>
      <c r="S95" s="188" t="s">
        <v>298</v>
      </c>
      <c r="T95" s="189" t="s">
        <v>299</v>
      </c>
      <c r="U95" s="161">
        <v>0</v>
      </c>
      <c r="V95" s="161">
        <f t="shared" si="27"/>
        <v>0</v>
      </c>
      <c r="W95" s="161"/>
      <c r="X95" s="161" t="s">
        <v>238</v>
      </c>
      <c r="Y95" s="161" t="s">
        <v>239</v>
      </c>
      <c r="Z95" s="151"/>
      <c r="AA95" s="151"/>
      <c r="AB95" s="151"/>
      <c r="AC95" s="151"/>
      <c r="AD95" s="151"/>
      <c r="AE95" s="151"/>
      <c r="AF95" s="151"/>
      <c r="AG95" s="151" t="s">
        <v>444</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outlineLevel="1" x14ac:dyDescent="0.25">
      <c r="A96" s="183">
        <v>79</v>
      </c>
      <c r="B96" s="184" t="s">
        <v>784</v>
      </c>
      <c r="C96" s="193" t="s">
        <v>1248</v>
      </c>
      <c r="D96" s="185" t="s">
        <v>437</v>
      </c>
      <c r="E96" s="186">
        <v>3</v>
      </c>
      <c r="F96" s="187"/>
      <c r="G96" s="188">
        <f t="shared" si="21"/>
        <v>0</v>
      </c>
      <c r="H96" s="187"/>
      <c r="I96" s="188">
        <f t="shared" si="22"/>
        <v>0</v>
      </c>
      <c r="J96" s="187"/>
      <c r="K96" s="188">
        <f t="shared" si="23"/>
        <v>0</v>
      </c>
      <c r="L96" s="188">
        <v>21</v>
      </c>
      <c r="M96" s="188">
        <f t="shared" si="24"/>
        <v>0</v>
      </c>
      <c r="N96" s="186">
        <v>0</v>
      </c>
      <c r="O96" s="186">
        <f t="shared" si="25"/>
        <v>0</v>
      </c>
      <c r="P96" s="186">
        <v>0</v>
      </c>
      <c r="Q96" s="186">
        <f t="shared" si="26"/>
        <v>0</v>
      </c>
      <c r="R96" s="188"/>
      <c r="S96" s="188" t="s">
        <v>298</v>
      </c>
      <c r="T96" s="189" t="s">
        <v>299</v>
      </c>
      <c r="U96" s="161">
        <v>0</v>
      </c>
      <c r="V96" s="161">
        <f t="shared" si="27"/>
        <v>0</v>
      </c>
      <c r="W96" s="161"/>
      <c r="X96" s="161" t="s">
        <v>238</v>
      </c>
      <c r="Y96" s="161" t="s">
        <v>239</v>
      </c>
      <c r="Z96" s="151"/>
      <c r="AA96" s="151"/>
      <c r="AB96" s="151"/>
      <c r="AC96" s="151"/>
      <c r="AD96" s="151"/>
      <c r="AE96" s="151"/>
      <c r="AF96" s="151"/>
      <c r="AG96" s="151" t="s">
        <v>444</v>
      </c>
      <c r="AH96" s="151"/>
      <c r="AI96" s="151"/>
      <c r="AJ96" s="151"/>
      <c r="AK96" s="151"/>
      <c r="AL96" s="151"/>
      <c r="AM96" s="151"/>
      <c r="AN96" s="151"/>
      <c r="AO96" s="151"/>
      <c r="AP96" s="151"/>
      <c r="AQ96" s="151"/>
      <c r="AR96" s="151"/>
      <c r="AS96" s="151"/>
      <c r="AT96" s="151"/>
      <c r="AU96" s="151"/>
      <c r="AV96" s="151"/>
      <c r="AW96" s="151"/>
      <c r="AX96" s="151"/>
      <c r="AY96" s="151"/>
      <c r="AZ96" s="151"/>
      <c r="BA96" s="151"/>
      <c r="BB96" s="151"/>
      <c r="BC96" s="151"/>
      <c r="BD96" s="151"/>
      <c r="BE96" s="151"/>
      <c r="BF96" s="151"/>
      <c r="BG96" s="151"/>
      <c r="BH96" s="151"/>
    </row>
    <row r="97" spans="1:60" outlineLevel="1" x14ac:dyDescent="0.25">
      <c r="A97" s="183">
        <v>80</v>
      </c>
      <c r="B97" s="184" t="s">
        <v>786</v>
      </c>
      <c r="C97" s="193" t="s">
        <v>1249</v>
      </c>
      <c r="D97" s="185" t="s">
        <v>437</v>
      </c>
      <c r="E97" s="186">
        <v>2</v>
      </c>
      <c r="F97" s="187"/>
      <c r="G97" s="188">
        <f t="shared" si="21"/>
        <v>0</v>
      </c>
      <c r="H97" s="187"/>
      <c r="I97" s="188">
        <f t="shared" si="22"/>
        <v>0</v>
      </c>
      <c r="J97" s="187"/>
      <c r="K97" s="188">
        <f t="shared" si="23"/>
        <v>0</v>
      </c>
      <c r="L97" s="188">
        <v>21</v>
      </c>
      <c r="M97" s="188">
        <f t="shared" si="24"/>
        <v>0</v>
      </c>
      <c r="N97" s="186">
        <v>0</v>
      </c>
      <c r="O97" s="186">
        <f t="shared" si="25"/>
        <v>0</v>
      </c>
      <c r="P97" s="186">
        <v>0</v>
      </c>
      <c r="Q97" s="186">
        <f t="shared" si="26"/>
        <v>0</v>
      </c>
      <c r="R97" s="188"/>
      <c r="S97" s="188" t="s">
        <v>298</v>
      </c>
      <c r="T97" s="189" t="s">
        <v>299</v>
      </c>
      <c r="U97" s="161">
        <v>0</v>
      </c>
      <c r="V97" s="161">
        <f t="shared" si="27"/>
        <v>0</v>
      </c>
      <c r="W97" s="161"/>
      <c r="X97" s="161" t="s">
        <v>238</v>
      </c>
      <c r="Y97" s="161" t="s">
        <v>239</v>
      </c>
      <c r="Z97" s="151"/>
      <c r="AA97" s="151"/>
      <c r="AB97" s="151"/>
      <c r="AC97" s="151"/>
      <c r="AD97" s="151"/>
      <c r="AE97" s="151"/>
      <c r="AF97" s="151"/>
      <c r="AG97" s="151" t="s">
        <v>444</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1" x14ac:dyDescent="0.25">
      <c r="A98" s="183">
        <v>81</v>
      </c>
      <c r="B98" s="184" t="s">
        <v>788</v>
      </c>
      <c r="C98" s="193" t="s">
        <v>1250</v>
      </c>
      <c r="D98" s="185" t="s">
        <v>437</v>
      </c>
      <c r="E98" s="186">
        <v>1</v>
      </c>
      <c r="F98" s="187"/>
      <c r="G98" s="188">
        <f t="shared" si="21"/>
        <v>0</v>
      </c>
      <c r="H98" s="187"/>
      <c r="I98" s="188">
        <f t="shared" si="22"/>
        <v>0</v>
      </c>
      <c r="J98" s="187"/>
      <c r="K98" s="188">
        <f t="shared" si="23"/>
        <v>0</v>
      </c>
      <c r="L98" s="188">
        <v>21</v>
      </c>
      <c r="M98" s="188">
        <f t="shared" si="24"/>
        <v>0</v>
      </c>
      <c r="N98" s="186">
        <v>0</v>
      </c>
      <c r="O98" s="186">
        <f t="shared" si="25"/>
        <v>0</v>
      </c>
      <c r="P98" s="186">
        <v>0</v>
      </c>
      <c r="Q98" s="186">
        <f t="shared" si="26"/>
        <v>0</v>
      </c>
      <c r="R98" s="188"/>
      <c r="S98" s="188" t="s">
        <v>298</v>
      </c>
      <c r="T98" s="189" t="s">
        <v>299</v>
      </c>
      <c r="U98" s="161">
        <v>0</v>
      </c>
      <c r="V98" s="161">
        <f t="shared" si="27"/>
        <v>0</v>
      </c>
      <c r="W98" s="161"/>
      <c r="X98" s="161" t="s">
        <v>238</v>
      </c>
      <c r="Y98" s="161" t="s">
        <v>239</v>
      </c>
      <c r="Z98" s="151"/>
      <c r="AA98" s="151"/>
      <c r="AB98" s="151"/>
      <c r="AC98" s="151"/>
      <c r="AD98" s="151"/>
      <c r="AE98" s="151"/>
      <c r="AF98" s="151"/>
      <c r="AG98" s="151" t="s">
        <v>444</v>
      </c>
      <c r="AH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5">
      <c r="A99" s="183">
        <v>82</v>
      </c>
      <c r="B99" s="184" t="s">
        <v>789</v>
      </c>
      <c r="C99" s="193" t="s">
        <v>1251</v>
      </c>
      <c r="D99" s="185" t="s">
        <v>683</v>
      </c>
      <c r="E99" s="186">
        <v>285</v>
      </c>
      <c r="F99" s="187"/>
      <c r="G99" s="188">
        <f t="shared" si="21"/>
        <v>0</v>
      </c>
      <c r="H99" s="187"/>
      <c r="I99" s="188">
        <f t="shared" si="22"/>
        <v>0</v>
      </c>
      <c r="J99" s="187"/>
      <c r="K99" s="188">
        <f t="shared" si="23"/>
        <v>0</v>
      </c>
      <c r="L99" s="188">
        <v>21</v>
      </c>
      <c r="M99" s="188">
        <f t="shared" si="24"/>
        <v>0</v>
      </c>
      <c r="N99" s="186">
        <v>0</v>
      </c>
      <c r="O99" s="186">
        <f t="shared" si="25"/>
        <v>0</v>
      </c>
      <c r="P99" s="186">
        <v>0</v>
      </c>
      <c r="Q99" s="186">
        <f t="shared" si="26"/>
        <v>0</v>
      </c>
      <c r="R99" s="188"/>
      <c r="S99" s="188" t="s">
        <v>298</v>
      </c>
      <c r="T99" s="189" t="s">
        <v>299</v>
      </c>
      <c r="U99" s="161">
        <v>0</v>
      </c>
      <c r="V99" s="161">
        <f t="shared" si="27"/>
        <v>0</v>
      </c>
      <c r="W99" s="161"/>
      <c r="X99" s="161" t="s">
        <v>238</v>
      </c>
      <c r="Y99" s="161" t="s">
        <v>239</v>
      </c>
      <c r="Z99" s="151"/>
      <c r="AA99" s="151"/>
      <c r="AB99" s="151"/>
      <c r="AC99" s="151"/>
      <c r="AD99" s="151"/>
      <c r="AE99" s="151"/>
      <c r="AF99" s="151"/>
      <c r="AG99" s="151" t="s">
        <v>444</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1" x14ac:dyDescent="0.25">
      <c r="A100" s="183">
        <v>83</v>
      </c>
      <c r="B100" s="184" t="s">
        <v>790</v>
      </c>
      <c r="C100" s="193" t="s">
        <v>1252</v>
      </c>
      <c r="D100" s="185" t="s">
        <v>683</v>
      </c>
      <c r="E100" s="186">
        <v>460</v>
      </c>
      <c r="F100" s="187"/>
      <c r="G100" s="188">
        <f t="shared" si="21"/>
        <v>0</v>
      </c>
      <c r="H100" s="187"/>
      <c r="I100" s="188">
        <f t="shared" si="22"/>
        <v>0</v>
      </c>
      <c r="J100" s="187"/>
      <c r="K100" s="188">
        <f t="shared" si="23"/>
        <v>0</v>
      </c>
      <c r="L100" s="188">
        <v>21</v>
      </c>
      <c r="M100" s="188">
        <f t="shared" si="24"/>
        <v>0</v>
      </c>
      <c r="N100" s="186">
        <v>0</v>
      </c>
      <c r="O100" s="186">
        <f t="shared" si="25"/>
        <v>0</v>
      </c>
      <c r="P100" s="186">
        <v>0</v>
      </c>
      <c r="Q100" s="186">
        <f t="shared" si="26"/>
        <v>0</v>
      </c>
      <c r="R100" s="188"/>
      <c r="S100" s="188" t="s">
        <v>298</v>
      </c>
      <c r="T100" s="189" t="s">
        <v>299</v>
      </c>
      <c r="U100" s="161">
        <v>0</v>
      </c>
      <c r="V100" s="161">
        <f t="shared" si="27"/>
        <v>0</v>
      </c>
      <c r="W100" s="161"/>
      <c r="X100" s="161" t="s">
        <v>238</v>
      </c>
      <c r="Y100" s="161" t="s">
        <v>239</v>
      </c>
      <c r="Z100" s="151"/>
      <c r="AA100" s="151"/>
      <c r="AB100" s="151"/>
      <c r="AC100" s="151"/>
      <c r="AD100" s="151"/>
      <c r="AE100" s="151"/>
      <c r="AF100" s="151"/>
      <c r="AG100" s="151" t="s">
        <v>444</v>
      </c>
      <c r="AH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outlineLevel="1" x14ac:dyDescent="0.25">
      <c r="A101" s="183">
        <v>84</v>
      </c>
      <c r="B101" s="184" t="s">
        <v>792</v>
      </c>
      <c r="C101" s="193" t="s">
        <v>1253</v>
      </c>
      <c r="D101" s="185" t="s">
        <v>683</v>
      </c>
      <c r="E101" s="186">
        <v>30</v>
      </c>
      <c r="F101" s="187"/>
      <c r="G101" s="188">
        <f t="shared" si="21"/>
        <v>0</v>
      </c>
      <c r="H101" s="187"/>
      <c r="I101" s="188">
        <f t="shared" si="22"/>
        <v>0</v>
      </c>
      <c r="J101" s="187"/>
      <c r="K101" s="188">
        <f t="shared" si="23"/>
        <v>0</v>
      </c>
      <c r="L101" s="188">
        <v>21</v>
      </c>
      <c r="M101" s="188">
        <f t="shared" si="24"/>
        <v>0</v>
      </c>
      <c r="N101" s="186">
        <v>0</v>
      </c>
      <c r="O101" s="186">
        <f t="shared" si="25"/>
        <v>0</v>
      </c>
      <c r="P101" s="186">
        <v>0</v>
      </c>
      <c r="Q101" s="186">
        <f t="shared" si="26"/>
        <v>0</v>
      </c>
      <c r="R101" s="188"/>
      <c r="S101" s="188" t="s">
        <v>298</v>
      </c>
      <c r="T101" s="189" t="s">
        <v>299</v>
      </c>
      <c r="U101" s="161">
        <v>0</v>
      </c>
      <c r="V101" s="161">
        <f t="shared" si="27"/>
        <v>0</v>
      </c>
      <c r="W101" s="161"/>
      <c r="X101" s="161" t="s">
        <v>364</v>
      </c>
      <c r="Y101" s="161" t="s">
        <v>239</v>
      </c>
      <c r="Z101" s="151"/>
      <c r="AA101" s="151"/>
      <c r="AB101" s="151"/>
      <c r="AC101" s="151"/>
      <c r="AD101" s="151"/>
      <c r="AE101" s="151"/>
      <c r="AF101" s="151"/>
      <c r="AG101" s="151" t="s">
        <v>600</v>
      </c>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row>
    <row r="102" spans="1:60" outlineLevel="1" x14ac:dyDescent="0.25">
      <c r="A102" s="183">
        <v>85</v>
      </c>
      <c r="B102" s="184" t="s">
        <v>793</v>
      </c>
      <c r="C102" s="193" t="s">
        <v>1254</v>
      </c>
      <c r="D102" s="185" t="s">
        <v>683</v>
      </c>
      <c r="E102" s="186">
        <v>120</v>
      </c>
      <c r="F102" s="187"/>
      <c r="G102" s="188">
        <f t="shared" si="21"/>
        <v>0</v>
      </c>
      <c r="H102" s="187"/>
      <c r="I102" s="188">
        <f t="shared" si="22"/>
        <v>0</v>
      </c>
      <c r="J102" s="187"/>
      <c r="K102" s="188">
        <f t="shared" si="23"/>
        <v>0</v>
      </c>
      <c r="L102" s="188">
        <v>21</v>
      </c>
      <c r="M102" s="188">
        <f t="shared" si="24"/>
        <v>0</v>
      </c>
      <c r="N102" s="186">
        <v>0</v>
      </c>
      <c r="O102" s="186">
        <f t="shared" si="25"/>
        <v>0</v>
      </c>
      <c r="P102" s="186">
        <v>0</v>
      </c>
      <c r="Q102" s="186">
        <f t="shared" si="26"/>
        <v>0</v>
      </c>
      <c r="R102" s="188"/>
      <c r="S102" s="188" t="s">
        <v>298</v>
      </c>
      <c r="T102" s="189" t="s">
        <v>299</v>
      </c>
      <c r="U102" s="161">
        <v>0</v>
      </c>
      <c r="V102" s="161">
        <f t="shared" si="27"/>
        <v>0</v>
      </c>
      <c r="W102" s="161"/>
      <c r="X102" s="161" t="s">
        <v>364</v>
      </c>
      <c r="Y102" s="161" t="s">
        <v>239</v>
      </c>
      <c r="Z102" s="151"/>
      <c r="AA102" s="151"/>
      <c r="AB102" s="151"/>
      <c r="AC102" s="151"/>
      <c r="AD102" s="151"/>
      <c r="AE102" s="151"/>
      <c r="AF102" s="151"/>
      <c r="AG102" s="151" t="s">
        <v>600</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1" x14ac:dyDescent="0.25">
      <c r="A103" s="183">
        <v>86</v>
      </c>
      <c r="B103" s="184" t="s">
        <v>794</v>
      </c>
      <c r="C103" s="193" t="s">
        <v>1255</v>
      </c>
      <c r="D103" s="185" t="s">
        <v>683</v>
      </c>
      <c r="E103" s="186">
        <v>30</v>
      </c>
      <c r="F103" s="187"/>
      <c r="G103" s="188">
        <f t="shared" si="21"/>
        <v>0</v>
      </c>
      <c r="H103" s="187"/>
      <c r="I103" s="188">
        <f t="shared" si="22"/>
        <v>0</v>
      </c>
      <c r="J103" s="187"/>
      <c r="K103" s="188">
        <f t="shared" si="23"/>
        <v>0</v>
      </c>
      <c r="L103" s="188">
        <v>21</v>
      </c>
      <c r="M103" s="188">
        <f t="shared" si="24"/>
        <v>0</v>
      </c>
      <c r="N103" s="186">
        <v>0</v>
      </c>
      <c r="O103" s="186">
        <f t="shared" si="25"/>
        <v>0</v>
      </c>
      <c r="P103" s="186">
        <v>0</v>
      </c>
      <c r="Q103" s="186">
        <f t="shared" si="26"/>
        <v>0</v>
      </c>
      <c r="R103" s="188"/>
      <c r="S103" s="188" t="s">
        <v>298</v>
      </c>
      <c r="T103" s="189" t="s">
        <v>299</v>
      </c>
      <c r="U103" s="161">
        <v>0</v>
      </c>
      <c r="V103" s="161">
        <f t="shared" si="27"/>
        <v>0</v>
      </c>
      <c r="W103" s="161"/>
      <c r="X103" s="161" t="s">
        <v>364</v>
      </c>
      <c r="Y103" s="161" t="s">
        <v>239</v>
      </c>
      <c r="Z103" s="151"/>
      <c r="AA103" s="151"/>
      <c r="AB103" s="151"/>
      <c r="AC103" s="151"/>
      <c r="AD103" s="151"/>
      <c r="AE103" s="151"/>
      <c r="AF103" s="151"/>
      <c r="AG103" s="151" t="s">
        <v>600</v>
      </c>
      <c r="AH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outlineLevel="1" x14ac:dyDescent="0.25">
      <c r="A104" s="183">
        <v>87</v>
      </c>
      <c r="B104" s="184" t="s">
        <v>796</v>
      </c>
      <c r="C104" s="193" t="s">
        <v>1256</v>
      </c>
      <c r="D104" s="185" t="s">
        <v>330</v>
      </c>
      <c r="E104" s="186">
        <v>17</v>
      </c>
      <c r="F104" s="187"/>
      <c r="G104" s="188">
        <f t="shared" si="21"/>
        <v>0</v>
      </c>
      <c r="H104" s="187"/>
      <c r="I104" s="188">
        <f t="shared" si="22"/>
        <v>0</v>
      </c>
      <c r="J104" s="187"/>
      <c r="K104" s="188">
        <f t="shared" si="23"/>
        <v>0</v>
      </c>
      <c r="L104" s="188">
        <v>21</v>
      </c>
      <c r="M104" s="188">
        <f t="shared" si="24"/>
        <v>0</v>
      </c>
      <c r="N104" s="186">
        <v>0</v>
      </c>
      <c r="O104" s="186">
        <f t="shared" si="25"/>
        <v>0</v>
      </c>
      <c r="P104" s="186">
        <v>0</v>
      </c>
      <c r="Q104" s="186">
        <f t="shared" si="26"/>
        <v>0</v>
      </c>
      <c r="R104" s="188"/>
      <c r="S104" s="188" t="s">
        <v>298</v>
      </c>
      <c r="T104" s="189" t="s">
        <v>299</v>
      </c>
      <c r="U104" s="161">
        <v>0</v>
      </c>
      <c r="V104" s="161">
        <f t="shared" si="27"/>
        <v>0</v>
      </c>
      <c r="W104" s="161"/>
      <c r="X104" s="161" t="s">
        <v>238</v>
      </c>
      <c r="Y104" s="161" t="s">
        <v>239</v>
      </c>
      <c r="Z104" s="151"/>
      <c r="AA104" s="151"/>
      <c r="AB104" s="151"/>
      <c r="AC104" s="151"/>
      <c r="AD104" s="151"/>
      <c r="AE104" s="151"/>
      <c r="AF104" s="151"/>
      <c r="AG104" s="151" t="s">
        <v>444</v>
      </c>
      <c r="AH104" s="151"/>
      <c r="AI104" s="151"/>
      <c r="AJ104" s="151"/>
      <c r="AK104" s="151"/>
      <c r="AL104" s="151"/>
      <c r="AM104" s="151"/>
      <c r="AN104" s="151"/>
      <c r="AO104" s="151"/>
      <c r="AP104" s="151"/>
      <c r="AQ104" s="151"/>
      <c r="AR104" s="151"/>
      <c r="AS104" s="151"/>
      <c r="AT104" s="151"/>
      <c r="AU104" s="151"/>
      <c r="AV104" s="151"/>
      <c r="AW104" s="151"/>
      <c r="AX104" s="151"/>
      <c r="AY104" s="151"/>
      <c r="AZ104" s="151"/>
      <c r="BA104" s="151"/>
      <c r="BB104" s="151"/>
      <c r="BC104" s="151"/>
      <c r="BD104" s="151"/>
      <c r="BE104" s="151"/>
      <c r="BF104" s="151"/>
      <c r="BG104" s="151"/>
      <c r="BH104" s="151"/>
    </row>
    <row r="105" spans="1:60" outlineLevel="1" x14ac:dyDescent="0.25">
      <c r="A105" s="183">
        <v>88</v>
      </c>
      <c r="B105" s="184" t="s">
        <v>798</v>
      </c>
      <c r="C105" s="193" t="s">
        <v>1257</v>
      </c>
      <c r="D105" s="185" t="s">
        <v>330</v>
      </c>
      <c r="E105" s="186">
        <v>2</v>
      </c>
      <c r="F105" s="187"/>
      <c r="G105" s="188">
        <f t="shared" si="21"/>
        <v>0</v>
      </c>
      <c r="H105" s="187"/>
      <c r="I105" s="188">
        <f t="shared" si="22"/>
        <v>0</v>
      </c>
      <c r="J105" s="187"/>
      <c r="K105" s="188">
        <f t="shared" si="23"/>
        <v>0</v>
      </c>
      <c r="L105" s="188">
        <v>21</v>
      </c>
      <c r="M105" s="188">
        <f t="shared" si="24"/>
        <v>0</v>
      </c>
      <c r="N105" s="186">
        <v>0</v>
      </c>
      <c r="O105" s="186">
        <f t="shared" si="25"/>
        <v>0</v>
      </c>
      <c r="P105" s="186">
        <v>0</v>
      </c>
      <c r="Q105" s="186">
        <f t="shared" si="26"/>
        <v>0</v>
      </c>
      <c r="R105" s="188"/>
      <c r="S105" s="188" t="s">
        <v>298</v>
      </c>
      <c r="T105" s="189" t="s">
        <v>299</v>
      </c>
      <c r="U105" s="161">
        <v>0</v>
      </c>
      <c r="V105" s="161">
        <f t="shared" si="27"/>
        <v>0</v>
      </c>
      <c r="W105" s="161"/>
      <c r="X105" s="161" t="s">
        <v>238</v>
      </c>
      <c r="Y105" s="161" t="s">
        <v>239</v>
      </c>
      <c r="Z105" s="151"/>
      <c r="AA105" s="151"/>
      <c r="AB105" s="151"/>
      <c r="AC105" s="151"/>
      <c r="AD105" s="151"/>
      <c r="AE105" s="151"/>
      <c r="AF105" s="151"/>
      <c r="AG105" s="151" t="s">
        <v>444</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1" x14ac:dyDescent="0.25">
      <c r="A106" s="183">
        <v>89</v>
      </c>
      <c r="B106" s="184" t="s">
        <v>799</v>
      </c>
      <c r="C106" s="193" t="s">
        <v>1258</v>
      </c>
      <c r="D106" s="185" t="s">
        <v>437</v>
      </c>
      <c r="E106" s="186">
        <v>2</v>
      </c>
      <c r="F106" s="187"/>
      <c r="G106" s="188">
        <f t="shared" si="21"/>
        <v>0</v>
      </c>
      <c r="H106" s="187"/>
      <c r="I106" s="188">
        <f t="shared" si="22"/>
        <v>0</v>
      </c>
      <c r="J106" s="187"/>
      <c r="K106" s="188">
        <f t="shared" si="23"/>
        <v>0</v>
      </c>
      <c r="L106" s="188">
        <v>21</v>
      </c>
      <c r="M106" s="188">
        <f t="shared" si="24"/>
        <v>0</v>
      </c>
      <c r="N106" s="186">
        <v>0</v>
      </c>
      <c r="O106" s="186">
        <f t="shared" si="25"/>
        <v>0</v>
      </c>
      <c r="P106" s="186">
        <v>0</v>
      </c>
      <c r="Q106" s="186">
        <f t="shared" si="26"/>
        <v>0</v>
      </c>
      <c r="R106" s="188"/>
      <c r="S106" s="188" t="s">
        <v>298</v>
      </c>
      <c r="T106" s="189" t="s">
        <v>299</v>
      </c>
      <c r="U106" s="161">
        <v>0</v>
      </c>
      <c r="V106" s="161">
        <f t="shared" si="27"/>
        <v>0</v>
      </c>
      <c r="W106" s="161"/>
      <c r="X106" s="161" t="s">
        <v>364</v>
      </c>
      <c r="Y106" s="161" t="s">
        <v>239</v>
      </c>
      <c r="Z106" s="151"/>
      <c r="AA106" s="151"/>
      <c r="AB106" s="151"/>
      <c r="AC106" s="151"/>
      <c r="AD106" s="151"/>
      <c r="AE106" s="151"/>
      <c r="AF106" s="151"/>
      <c r="AG106" s="151" t="s">
        <v>600</v>
      </c>
      <c r="AH106" s="151"/>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1" x14ac:dyDescent="0.25">
      <c r="A107" s="183">
        <v>90</v>
      </c>
      <c r="B107" s="184" t="s">
        <v>801</v>
      </c>
      <c r="C107" s="193" t="s">
        <v>1259</v>
      </c>
      <c r="D107" s="185" t="s">
        <v>437</v>
      </c>
      <c r="E107" s="186">
        <v>2</v>
      </c>
      <c r="F107" s="187"/>
      <c r="G107" s="188">
        <f t="shared" si="21"/>
        <v>0</v>
      </c>
      <c r="H107" s="187"/>
      <c r="I107" s="188">
        <f t="shared" si="22"/>
        <v>0</v>
      </c>
      <c r="J107" s="187"/>
      <c r="K107" s="188">
        <f t="shared" si="23"/>
        <v>0</v>
      </c>
      <c r="L107" s="188">
        <v>21</v>
      </c>
      <c r="M107" s="188">
        <f t="shared" si="24"/>
        <v>0</v>
      </c>
      <c r="N107" s="186">
        <v>0</v>
      </c>
      <c r="O107" s="186">
        <f t="shared" si="25"/>
        <v>0</v>
      </c>
      <c r="P107" s="186">
        <v>0</v>
      </c>
      <c r="Q107" s="186">
        <f t="shared" si="26"/>
        <v>0</v>
      </c>
      <c r="R107" s="188"/>
      <c r="S107" s="188" t="s">
        <v>298</v>
      </c>
      <c r="T107" s="189" t="s">
        <v>299</v>
      </c>
      <c r="U107" s="161">
        <v>0</v>
      </c>
      <c r="V107" s="161">
        <f t="shared" si="27"/>
        <v>0</v>
      </c>
      <c r="W107" s="161"/>
      <c r="X107" s="161" t="s">
        <v>364</v>
      </c>
      <c r="Y107" s="161" t="s">
        <v>239</v>
      </c>
      <c r="Z107" s="151"/>
      <c r="AA107" s="151"/>
      <c r="AB107" s="151"/>
      <c r="AC107" s="151"/>
      <c r="AD107" s="151"/>
      <c r="AE107" s="151"/>
      <c r="AF107" s="151"/>
      <c r="AG107" s="151" t="s">
        <v>600</v>
      </c>
      <c r="AH107" s="151"/>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1" x14ac:dyDescent="0.25">
      <c r="A108" s="183">
        <v>91</v>
      </c>
      <c r="B108" s="184" t="s">
        <v>802</v>
      </c>
      <c r="C108" s="193" t="s">
        <v>1260</v>
      </c>
      <c r="D108" s="185" t="s">
        <v>437</v>
      </c>
      <c r="E108" s="186">
        <v>1</v>
      </c>
      <c r="F108" s="187"/>
      <c r="G108" s="188">
        <f t="shared" si="21"/>
        <v>0</v>
      </c>
      <c r="H108" s="187"/>
      <c r="I108" s="188">
        <f t="shared" si="22"/>
        <v>0</v>
      </c>
      <c r="J108" s="187"/>
      <c r="K108" s="188">
        <f t="shared" si="23"/>
        <v>0</v>
      </c>
      <c r="L108" s="188">
        <v>21</v>
      </c>
      <c r="M108" s="188">
        <f t="shared" si="24"/>
        <v>0</v>
      </c>
      <c r="N108" s="186">
        <v>0</v>
      </c>
      <c r="O108" s="186">
        <f t="shared" si="25"/>
        <v>0</v>
      </c>
      <c r="P108" s="186">
        <v>0</v>
      </c>
      <c r="Q108" s="186">
        <f t="shared" si="26"/>
        <v>0</v>
      </c>
      <c r="R108" s="188"/>
      <c r="S108" s="188" t="s">
        <v>298</v>
      </c>
      <c r="T108" s="189" t="s">
        <v>299</v>
      </c>
      <c r="U108" s="161">
        <v>0</v>
      </c>
      <c r="V108" s="161">
        <f t="shared" si="27"/>
        <v>0</v>
      </c>
      <c r="W108" s="161"/>
      <c r="X108" s="161" t="s">
        <v>364</v>
      </c>
      <c r="Y108" s="161" t="s">
        <v>239</v>
      </c>
      <c r="Z108" s="151"/>
      <c r="AA108" s="151"/>
      <c r="AB108" s="151"/>
      <c r="AC108" s="151"/>
      <c r="AD108" s="151"/>
      <c r="AE108" s="151"/>
      <c r="AF108" s="151"/>
      <c r="AG108" s="151" t="s">
        <v>600</v>
      </c>
      <c r="AH108" s="151"/>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outlineLevel="1" x14ac:dyDescent="0.25">
      <c r="A109" s="183">
        <v>92</v>
      </c>
      <c r="B109" s="184" t="s">
        <v>804</v>
      </c>
      <c r="C109" s="193" t="s">
        <v>1261</v>
      </c>
      <c r="D109" s="185" t="s">
        <v>437</v>
      </c>
      <c r="E109" s="186">
        <v>1</v>
      </c>
      <c r="F109" s="187"/>
      <c r="G109" s="188">
        <f t="shared" si="21"/>
        <v>0</v>
      </c>
      <c r="H109" s="187"/>
      <c r="I109" s="188">
        <f t="shared" si="22"/>
        <v>0</v>
      </c>
      <c r="J109" s="187"/>
      <c r="K109" s="188">
        <f t="shared" si="23"/>
        <v>0</v>
      </c>
      <c r="L109" s="188">
        <v>21</v>
      </c>
      <c r="M109" s="188">
        <f t="shared" si="24"/>
        <v>0</v>
      </c>
      <c r="N109" s="186">
        <v>0</v>
      </c>
      <c r="O109" s="186">
        <f t="shared" si="25"/>
        <v>0</v>
      </c>
      <c r="P109" s="186">
        <v>0</v>
      </c>
      <c r="Q109" s="186">
        <f t="shared" si="26"/>
        <v>0</v>
      </c>
      <c r="R109" s="188"/>
      <c r="S109" s="188" t="s">
        <v>298</v>
      </c>
      <c r="T109" s="189" t="s">
        <v>299</v>
      </c>
      <c r="U109" s="161">
        <v>0</v>
      </c>
      <c r="V109" s="161">
        <f t="shared" si="27"/>
        <v>0</v>
      </c>
      <c r="W109" s="161"/>
      <c r="X109" s="161" t="s">
        <v>238</v>
      </c>
      <c r="Y109" s="161" t="s">
        <v>239</v>
      </c>
      <c r="Z109" s="151"/>
      <c r="AA109" s="151"/>
      <c r="AB109" s="151"/>
      <c r="AC109" s="151"/>
      <c r="AD109" s="151"/>
      <c r="AE109" s="151"/>
      <c r="AF109" s="151"/>
      <c r="AG109" s="151" t="s">
        <v>444</v>
      </c>
      <c r="AH109" s="151"/>
      <c r="AI109" s="151"/>
      <c r="AJ109" s="151"/>
      <c r="AK109" s="151"/>
      <c r="AL109" s="151"/>
      <c r="AM109" s="151"/>
      <c r="AN109" s="151"/>
      <c r="AO109" s="151"/>
      <c r="AP109" s="151"/>
      <c r="AQ109" s="151"/>
      <c r="AR109" s="151"/>
      <c r="AS109" s="151"/>
      <c r="AT109" s="151"/>
      <c r="AU109" s="151"/>
      <c r="AV109" s="151"/>
      <c r="AW109" s="151"/>
      <c r="AX109" s="151"/>
      <c r="AY109" s="151"/>
      <c r="AZ109" s="151"/>
      <c r="BA109" s="151"/>
      <c r="BB109" s="151"/>
      <c r="BC109" s="151"/>
      <c r="BD109" s="151"/>
      <c r="BE109" s="151"/>
      <c r="BF109" s="151"/>
      <c r="BG109" s="151"/>
      <c r="BH109" s="151"/>
    </row>
    <row r="110" spans="1:60" outlineLevel="1" x14ac:dyDescent="0.25">
      <c r="A110" s="183">
        <v>93</v>
      </c>
      <c r="B110" s="184" t="s">
        <v>1262</v>
      </c>
      <c r="C110" s="193" t="s">
        <v>1263</v>
      </c>
      <c r="D110" s="185" t="s">
        <v>437</v>
      </c>
      <c r="E110" s="186">
        <v>32</v>
      </c>
      <c r="F110" s="187"/>
      <c r="G110" s="188">
        <f t="shared" si="21"/>
        <v>0</v>
      </c>
      <c r="H110" s="187"/>
      <c r="I110" s="188">
        <f t="shared" si="22"/>
        <v>0</v>
      </c>
      <c r="J110" s="187"/>
      <c r="K110" s="188">
        <f t="shared" si="23"/>
        <v>0</v>
      </c>
      <c r="L110" s="188">
        <v>21</v>
      </c>
      <c r="M110" s="188">
        <f t="shared" si="24"/>
        <v>0</v>
      </c>
      <c r="N110" s="186">
        <v>0</v>
      </c>
      <c r="O110" s="186">
        <f t="shared" si="25"/>
        <v>0</v>
      </c>
      <c r="P110" s="186">
        <v>0</v>
      </c>
      <c r="Q110" s="186">
        <f t="shared" si="26"/>
        <v>0</v>
      </c>
      <c r="R110" s="188"/>
      <c r="S110" s="188" t="s">
        <v>298</v>
      </c>
      <c r="T110" s="189" t="s">
        <v>299</v>
      </c>
      <c r="U110" s="161">
        <v>0</v>
      </c>
      <c r="V110" s="161">
        <f t="shared" si="27"/>
        <v>0</v>
      </c>
      <c r="W110" s="161"/>
      <c r="X110" s="161" t="s">
        <v>238</v>
      </c>
      <c r="Y110" s="161" t="s">
        <v>239</v>
      </c>
      <c r="Z110" s="151"/>
      <c r="AA110" s="151"/>
      <c r="AB110" s="151"/>
      <c r="AC110" s="151"/>
      <c r="AD110" s="151"/>
      <c r="AE110" s="151"/>
      <c r="AF110" s="151"/>
      <c r="AG110" s="151" t="s">
        <v>444</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x14ac:dyDescent="0.25">
      <c r="A111" s="168" t="s">
        <v>231</v>
      </c>
      <c r="B111" s="169" t="s">
        <v>111</v>
      </c>
      <c r="C111" s="190" t="s">
        <v>112</v>
      </c>
      <c r="D111" s="170"/>
      <c r="E111" s="171"/>
      <c r="F111" s="172"/>
      <c r="G111" s="172">
        <f>SUMIF(AG112:AG113,"&lt;&gt;NOR",G112:G113)</f>
        <v>0</v>
      </c>
      <c r="H111" s="172"/>
      <c r="I111" s="172">
        <f>SUM(I112:I113)</f>
        <v>0</v>
      </c>
      <c r="J111" s="172"/>
      <c r="K111" s="172">
        <f>SUM(K112:K113)</f>
        <v>0</v>
      </c>
      <c r="L111" s="172"/>
      <c r="M111" s="172">
        <f>SUM(M112:M113)</f>
        <v>0</v>
      </c>
      <c r="N111" s="171"/>
      <c r="O111" s="171">
        <f>SUM(O112:O113)</f>
        <v>0</v>
      </c>
      <c r="P111" s="171"/>
      <c r="Q111" s="171">
        <f>SUM(Q112:Q113)</f>
        <v>0</v>
      </c>
      <c r="R111" s="172"/>
      <c r="S111" s="172"/>
      <c r="T111" s="173"/>
      <c r="U111" s="167"/>
      <c r="V111" s="167">
        <f>SUM(V112:V113)</f>
        <v>0</v>
      </c>
      <c r="W111" s="167"/>
      <c r="X111" s="167"/>
      <c r="Y111" s="167"/>
      <c r="AG111" t="s">
        <v>232</v>
      </c>
    </row>
    <row r="112" spans="1:60" outlineLevel="1" x14ac:dyDescent="0.25">
      <c r="A112" s="183">
        <v>94</v>
      </c>
      <c r="B112" s="184" t="s">
        <v>1264</v>
      </c>
      <c r="C112" s="193" t="s">
        <v>1180</v>
      </c>
      <c r="D112" s="185" t="s">
        <v>899</v>
      </c>
      <c r="E112" s="186">
        <v>1000</v>
      </c>
      <c r="F112" s="187"/>
      <c r="G112" s="188">
        <f>ROUND(E112*F112,2)</f>
        <v>0</v>
      </c>
      <c r="H112" s="187"/>
      <c r="I112" s="188">
        <f>ROUND(E112*H112,2)</f>
        <v>0</v>
      </c>
      <c r="J112" s="187"/>
      <c r="K112" s="188">
        <f>ROUND(E112*J112,2)</f>
        <v>0</v>
      </c>
      <c r="L112" s="188">
        <v>21</v>
      </c>
      <c r="M112" s="188">
        <f>G112*(1+L112/100)</f>
        <v>0</v>
      </c>
      <c r="N112" s="186">
        <v>0</v>
      </c>
      <c r="O112" s="186">
        <f>ROUND(E112*N112,2)</f>
        <v>0</v>
      </c>
      <c r="P112" s="186">
        <v>0</v>
      </c>
      <c r="Q112" s="186">
        <f>ROUND(E112*P112,2)</f>
        <v>0</v>
      </c>
      <c r="R112" s="188"/>
      <c r="S112" s="188" t="s">
        <v>298</v>
      </c>
      <c r="T112" s="189" t="s">
        <v>299</v>
      </c>
      <c r="U112" s="161">
        <v>0</v>
      </c>
      <c r="V112" s="161">
        <f>ROUND(E112*U112,2)</f>
        <v>0</v>
      </c>
      <c r="W112" s="161"/>
      <c r="X112" s="161" t="s">
        <v>238</v>
      </c>
      <c r="Y112" s="161" t="s">
        <v>239</v>
      </c>
      <c r="Z112" s="151"/>
      <c r="AA112" s="151"/>
      <c r="AB112" s="151"/>
      <c r="AC112" s="151"/>
      <c r="AD112" s="151"/>
      <c r="AE112" s="151"/>
      <c r="AF112" s="151"/>
      <c r="AG112" s="151" t="s">
        <v>444</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1" x14ac:dyDescent="0.25">
      <c r="A113" s="183">
        <v>95</v>
      </c>
      <c r="B113" s="184" t="s">
        <v>1265</v>
      </c>
      <c r="C113" s="193" t="s">
        <v>650</v>
      </c>
      <c r="D113" s="185" t="s">
        <v>899</v>
      </c>
      <c r="E113" s="186">
        <v>1000</v>
      </c>
      <c r="F113" s="187"/>
      <c r="G113" s="188">
        <f>ROUND(E113*F113,2)</f>
        <v>0</v>
      </c>
      <c r="H113" s="187"/>
      <c r="I113" s="188">
        <f>ROUND(E113*H113,2)</f>
        <v>0</v>
      </c>
      <c r="J113" s="187"/>
      <c r="K113" s="188">
        <f>ROUND(E113*J113,2)</f>
        <v>0</v>
      </c>
      <c r="L113" s="188">
        <v>21</v>
      </c>
      <c r="M113" s="188">
        <f>G113*(1+L113/100)</f>
        <v>0</v>
      </c>
      <c r="N113" s="186">
        <v>0</v>
      </c>
      <c r="O113" s="186">
        <f>ROUND(E113*N113,2)</f>
        <v>0</v>
      </c>
      <c r="P113" s="186">
        <v>0</v>
      </c>
      <c r="Q113" s="186">
        <f>ROUND(E113*P113,2)</f>
        <v>0</v>
      </c>
      <c r="R113" s="188"/>
      <c r="S113" s="188" t="s">
        <v>298</v>
      </c>
      <c r="T113" s="189" t="s">
        <v>299</v>
      </c>
      <c r="U113" s="161">
        <v>0</v>
      </c>
      <c r="V113" s="161">
        <f>ROUND(E113*U113,2)</f>
        <v>0</v>
      </c>
      <c r="W113" s="161"/>
      <c r="X113" s="161" t="s">
        <v>238</v>
      </c>
      <c r="Y113" s="161" t="s">
        <v>239</v>
      </c>
      <c r="Z113" s="151"/>
      <c r="AA113" s="151"/>
      <c r="AB113" s="151"/>
      <c r="AC113" s="151"/>
      <c r="AD113" s="151"/>
      <c r="AE113" s="151"/>
      <c r="AF113" s="151"/>
      <c r="AG113" s="151" t="s">
        <v>444</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x14ac:dyDescent="0.25">
      <c r="A114" s="168" t="s">
        <v>231</v>
      </c>
      <c r="B114" s="169" t="s">
        <v>113</v>
      </c>
      <c r="C114" s="190" t="s">
        <v>114</v>
      </c>
      <c r="D114" s="170"/>
      <c r="E114" s="171"/>
      <c r="F114" s="172"/>
      <c r="G114" s="172">
        <f>SUMIF(AG115:AG115,"&lt;&gt;NOR",G115:G115)</f>
        <v>0</v>
      </c>
      <c r="H114" s="172"/>
      <c r="I114" s="172">
        <f>SUM(I115:I115)</f>
        <v>0</v>
      </c>
      <c r="J114" s="172"/>
      <c r="K114" s="172">
        <f>SUM(K115:K115)</f>
        <v>0</v>
      </c>
      <c r="L114" s="172"/>
      <c r="M114" s="172">
        <f>SUM(M115:M115)</f>
        <v>0</v>
      </c>
      <c r="N114" s="171"/>
      <c r="O114" s="171">
        <f>SUM(O115:O115)</f>
        <v>0</v>
      </c>
      <c r="P114" s="171"/>
      <c r="Q114" s="171">
        <f>SUM(Q115:Q115)</f>
        <v>0</v>
      </c>
      <c r="R114" s="172"/>
      <c r="S114" s="172"/>
      <c r="T114" s="173"/>
      <c r="U114" s="167"/>
      <c r="V114" s="167">
        <f>SUM(V115:V115)</f>
        <v>0</v>
      </c>
      <c r="W114" s="167"/>
      <c r="X114" s="167"/>
      <c r="Y114" s="167"/>
      <c r="AG114" t="s">
        <v>232</v>
      </c>
    </row>
    <row r="115" spans="1:60" outlineLevel="1" x14ac:dyDescent="0.25">
      <c r="A115" s="183">
        <v>96</v>
      </c>
      <c r="B115" s="184" t="s">
        <v>1266</v>
      </c>
      <c r="C115" s="193" t="s">
        <v>1267</v>
      </c>
      <c r="D115" s="185" t="s">
        <v>1169</v>
      </c>
      <c r="E115" s="186">
        <v>900</v>
      </c>
      <c r="F115" s="187"/>
      <c r="G115" s="188">
        <f>ROUND(E115*F115,2)</f>
        <v>0</v>
      </c>
      <c r="H115" s="187"/>
      <c r="I115" s="188">
        <f>ROUND(E115*H115,2)</f>
        <v>0</v>
      </c>
      <c r="J115" s="187"/>
      <c r="K115" s="188">
        <f>ROUND(E115*J115,2)</f>
        <v>0</v>
      </c>
      <c r="L115" s="188">
        <v>21</v>
      </c>
      <c r="M115" s="188">
        <f>G115*(1+L115/100)</f>
        <v>0</v>
      </c>
      <c r="N115" s="186">
        <v>0</v>
      </c>
      <c r="O115" s="186">
        <f>ROUND(E115*N115,2)</f>
        <v>0</v>
      </c>
      <c r="P115" s="186">
        <v>0</v>
      </c>
      <c r="Q115" s="186">
        <f>ROUND(E115*P115,2)</f>
        <v>0</v>
      </c>
      <c r="R115" s="188"/>
      <c r="S115" s="188" t="s">
        <v>298</v>
      </c>
      <c r="T115" s="189" t="s">
        <v>299</v>
      </c>
      <c r="U115" s="161">
        <v>0</v>
      </c>
      <c r="V115" s="161">
        <f>ROUND(E115*U115,2)</f>
        <v>0</v>
      </c>
      <c r="W115" s="161"/>
      <c r="X115" s="161" t="s">
        <v>364</v>
      </c>
      <c r="Y115" s="161" t="s">
        <v>239</v>
      </c>
      <c r="Z115" s="151"/>
      <c r="AA115" s="151"/>
      <c r="AB115" s="151"/>
      <c r="AC115" s="151"/>
      <c r="AD115" s="151"/>
      <c r="AE115" s="151"/>
      <c r="AF115" s="151"/>
      <c r="AG115" s="151" t="s">
        <v>600</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x14ac:dyDescent="0.25">
      <c r="A116" s="168" t="s">
        <v>231</v>
      </c>
      <c r="B116" s="169" t="s">
        <v>121</v>
      </c>
      <c r="C116" s="190" t="s">
        <v>123</v>
      </c>
      <c r="D116" s="170"/>
      <c r="E116" s="171"/>
      <c r="F116" s="172"/>
      <c r="G116" s="172">
        <f>SUMIF(AG117:AG119,"&lt;&gt;NOR",G117:G119)</f>
        <v>0</v>
      </c>
      <c r="H116" s="172"/>
      <c r="I116" s="172">
        <f>SUM(I117:I119)</f>
        <v>0</v>
      </c>
      <c r="J116" s="172"/>
      <c r="K116" s="172">
        <f>SUM(K117:K119)</f>
        <v>0</v>
      </c>
      <c r="L116" s="172"/>
      <c r="M116" s="172">
        <f>SUM(M117:M119)</f>
        <v>0</v>
      </c>
      <c r="N116" s="171"/>
      <c r="O116" s="171">
        <f>SUM(O117:O119)</f>
        <v>0</v>
      </c>
      <c r="P116" s="171"/>
      <c r="Q116" s="171">
        <f>SUM(Q117:Q119)</f>
        <v>0</v>
      </c>
      <c r="R116" s="172"/>
      <c r="S116" s="172"/>
      <c r="T116" s="173"/>
      <c r="U116" s="167"/>
      <c r="V116" s="167">
        <f>SUM(V117:V119)</f>
        <v>0</v>
      </c>
      <c r="W116" s="167"/>
      <c r="X116" s="167"/>
      <c r="Y116" s="167"/>
      <c r="AG116" t="s">
        <v>232</v>
      </c>
    </row>
    <row r="117" spans="1:60" outlineLevel="1" x14ac:dyDescent="0.25">
      <c r="A117" s="183">
        <v>99</v>
      </c>
      <c r="B117" s="184" t="s">
        <v>1268</v>
      </c>
      <c r="C117" s="193" t="s">
        <v>1269</v>
      </c>
      <c r="D117" s="185" t="s">
        <v>899</v>
      </c>
      <c r="E117" s="186">
        <v>600</v>
      </c>
      <c r="F117" s="187"/>
      <c r="G117" s="188">
        <f>ROUND(E117*F117,2)</f>
        <v>0</v>
      </c>
      <c r="H117" s="187"/>
      <c r="I117" s="188">
        <f>ROUND(E117*H117,2)</f>
        <v>0</v>
      </c>
      <c r="J117" s="187"/>
      <c r="K117" s="188">
        <f>ROUND(E117*J117,2)</f>
        <v>0</v>
      </c>
      <c r="L117" s="188">
        <v>21</v>
      </c>
      <c r="M117" s="188">
        <f>G117*(1+L117/100)</f>
        <v>0</v>
      </c>
      <c r="N117" s="186">
        <v>0</v>
      </c>
      <c r="O117" s="186">
        <f>ROUND(E117*N117,2)</f>
        <v>0</v>
      </c>
      <c r="P117" s="186">
        <v>0</v>
      </c>
      <c r="Q117" s="186">
        <f>ROUND(E117*P117,2)</f>
        <v>0</v>
      </c>
      <c r="R117" s="188"/>
      <c r="S117" s="188" t="s">
        <v>298</v>
      </c>
      <c r="T117" s="189" t="s">
        <v>299</v>
      </c>
      <c r="U117" s="161">
        <v>0</v>
      </c>
      <c r="V117" s="161">
        <f>ROUND(E117*U117,2)</f>
        <v>0</v>
      </c>
      <c r="W117" s="161"/>
      <c r="X117" s="161" t="s">
        <v>238</v>
      </c>
      <c r="Y117" s="161" t="s">
        <v>239</v>
      </c>
      <c r="Z117" s="151"/>
      <c r="AA117" s="151"/>
      <c r="AB117" s="151"/>
      <c r="AC117" s="151"/>
      <c r="AD117" s="151"/>
      <c r="AE117" s="151"/>
      <c r="AF117" s="151"/>
      <c r="AG117" s="151" t="s">
        <v>444</v>
      </c>
      <c r="AH117" s="151"/>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1" x14ac:dyDescent="0.25">
      <c r="A118" s="183">
        <v>100</v>
      </c>
      <c r="B118" s="184" t="s">
        <v>1270</v>
      </c>
      <c r="C118" s="193" t="s">
        <v>1271</v>
      </c>
      <c r="D118" s="185" t="s">
        <v>899</v>
      </c>
      <c r="E118" s="186">
        <v>600</v>
      </c>
      <c r="F118" s="187"/>
      <c r="G118" s="188">
        <f>ROUND(E118*F118,2)</f>
        <v>0</v>
      </c>
      <c r="H118" s="187"/>
      <c r="I118" s="188">
        <f>ROUND(E118*H118,2)</f>
        <v>0</v>
      </c>
      <c r="J118" s="187"/>
      <c r="K118" s="188">
        <f>ROUND(E118*J118,2)</f>
        <v>0</v>
      </c>
      <c r="L118" s="188">
        <v>21</v>
      </c>
      <c r="M118" s="188">
        <f>G118*(1+L118/100)</f>
        <v>0</v>
      </c>
      <c r="N118" s="186">
        <v>0</v>
      </c>
      <c r="O118" s="186">
        <f>ROUND(E118*N118,2)</f>
        <v>0</v>
      </c>
      <c r="P118" s="186">
        <v>0</v>
      </c>
      <c r="Q118" s="186">
        <f>ROUND(E118*P118,2)</f>
        <v>0</v>
      </c>
      <c r="R118" s="188"/>
      <c r="S118" s="188" t="s">
        <v>298</v>
      </c>
      <c r="T118" s="189" t="s">
        <v>299</v>
      </c>
      <c r="U118" s="161">
        <v>0</v>
      </c>
      <c r="V118" s="161">
        <f>ROUND(E118*U118,2)</f>
        <v>0</v>
      </c>
      <c r="W118" s="161"/>
      <c r="X118" s="161" t="s">
        <v>238</v>
      </c>
      <c r="Y118" s="161" t="s">
        <v>239</v>
      </c>
      <c r="Z118" s="151"/>
      <c r="AA118" s="151"/>
      <c r="AB118" s="151"/>
      <c r="AC118" s="151"/>
      <c r="AD118" s="151"/>
      <c r="AE118" s="151"/>
      <c r="AF118" s="151"/>
      <c r="AG118" s="151" t="s">
        <v>444</v>
      </c>
      <c r="AH118" s="151"/>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1" x14ac:dyDescent="0.25">
      <c r="A119" s="183">
        <v>101</v>
      </c>
      <c r="B119" s="184" t="s">
        <v>1272</v>
      </c>
      <c r="C119" s="193" t="s">
        <v>1273</v>
      </c>
      <c r="D119" s="185" t="s">
        <v>1274</v>
      </c>
      <c r="E119" s="186">
        <v>12500</v>
      </c>
      <c r="F119" s="187"/>
      <c r="G119" s="188">
        <f>ROUND(E119*F119,2)</f>
        <v>0</v>
      </c>
      <c r="H119" s="187"/>
      <c r="I119" s="188">
        <f>ROUND(E119*H119,2)</f>
        <v>0</v>
      </c>
      <c r="J119" s="187"/>
      <c r="K119" s="188">
        <f>ROUND(E119*J119,2)</f>
        <v>0</v>
      </c>
      <c r="L119" s="188">
        <v>21</v>
      </c>
      <c r="M119" s="188">
        <f>G119*(1+L119/100)</f>
        <v>0</v>
      </c>
      <c r="N119" s="186">
        <v>0</v>
      </c>
      <c r="O119" s="186">
        <f>ROUND(E119*N119,2)</f>
        <v>0</v>
      </c>
      <c r="P119" s="186">
        <v>0</v>
      </c>
      <c r="Q119" s="186">
        <f>ROUND(E119*P119,2)</f>
        <v>0</v>
      </c>
      <c r="R119" s="188"/>
      <c r="S119" s="188" t="s">
        <v>298</v>
      </c>
      <c r="T119" s="189" t="s">
        <v>299</v>
      </c>
      <c r="U119" s="161">
        <v>0</v>
      </c>
      <c r="V119" s="161">
        <f>ROUND(E119*U119,2)</f>
        <v>0</v>
      </c>
      <c r="W119" s="161"/>
      <c r="X119" s="161" t="s">
        <v>238</v>
      </c>
      <c r="Y119" s="161" t="s">
        <v>239</v>
      </c>
      <c r="Z119" s="151"/>
      <c r="AA119" s="151"/>
      <c r="AB119" s="151"/>
      <c r="AC119" s="151"/>
      <c r="AD119" s="151"/>
      <c r="AE119" s="151"/>
      <c r="AF119" s="151"/>
      <c r="AG119" s="151" t="s">
        <v>444</v>
      </c>
      <c r="AH119" s="151"/>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x14ac:dyDescent="0.25">
      <c r="A120" s="168" t="s">
        <v>231</v>
      </c>
      <c r="B120" s="169" t="s">
        <v>124</v>
      </c>
      <c r="C120" s="190" t="s">
        <v>125</v>
      </c>
      <c r="D120" s="170"/>
      <c r="E120" s="171"/>
      <c r="F120" s="172"/>
      <c r="G120" s="172">
        <f>SUMIF(AG121:AG122,"&lt;&gt;NOR",G121:G122)</f>
        <v>0</v>
      </c>
      <c r="H120" s="172"/>
      <c r="I120" s="172">
        <f>SUM(I121:I122)</f>
        <v>0</v>
      </c>
      <c r="J120" s="172"/>
      <c r="K120" s="172">
        <f>SUM(K121:K122)</f>
        <v>0</v>
      </c>
      <c r="L120" s="172"/>
      <c r="M120" s="172">
        <f>SUM(M121:M122)</f>
        <v>0</v>
      </c>
      <c r="N120" s="171"/>
      <c r="O120" s="171">
        <f>SUM(O121:O122)</f>
        <v>0</v>
      </c>
      <c r="P120" s="171"/>
      <c r="Q120" s="171">
        <f>SUM(Q121:Q122)</f>
        <v>0</v>
      </c>
      <c r="R120" s="172"/>
      <c r="S120" s="172"/>
      <c r="T120" s="173"/>
      <c r="U120" s="167"/>
      <c r="V120" s="167">
        <f>SUM(V121:V122)</f>
        <v>0</v>
      </c>
      <c r="W120" s="167"/>
      <c r="X120" s="167"/>
      <c r="Y120" s="167"/>
      <c r="AG120" t="s">
        <v>232</v>
      </c>
    </row>
    <row r="121" spans="1:60" outlineLevel="1" x14ac:dyDescent="0.25">
      <c r="A121" s="183">
        <v>102</v>
      </c>
      <c r="B121" s="184" t="s">
        <v>1275</v>
      </c>
      <c r="C121" s="193" t="s">
        <v>1276</v>
      </c>
      <c r="D121" s="185" t="s">
        <v>899</v>
      </c>
      <c r="E121" s="186">
        <v>800</v>
      </c>
      <c r="F121" s="187"/>
      <c r="G121" s="188">
        <f>ROUND(E121*F121,2)</f>
        <v>0</v>
      </c>
      <c r="H121" s="187"/>
      <c r="I121" s="188">
        <f>ROUND(E121*H121,2)</f>
        <v>0</v>
      </c>
      <c r="J121" s="187"/>
      <c r="K121" s="188">
        <f>ROUND(E121*J121,2)</f>
        <v>0</v>
      </c>
      <c r="L121" s="188">
        <v>21</v>
      </c>
      <c r="M121" s="188">
        <f>G121*(1+L121/100)</f>
        <v>0</v>
      </c>
      <c r="N121" s="186">
        <v>0</v>
      </c>
      <c r="O121" s="186">
        <f>ROUND(E121*N121,2)</f>
        <v>0</v>
      </c>
      <c r="P121" s="186">
        <v>0</v>
      </c>
      <c r="Q121" s="186">
        <f>ROUND(E121*P121,2)</f>
        <v>0</v>
      </c>
      <c r="R121" s="188"/>
      <c r="S121" s="188" t="s">
        <v>298</v>
      </c>
      <c r="T121" s="189" t="s">
        <v>299</v>
      </c>
      <c r="U121" s="161">
        <v>0</v>
      </c>
      <c r="V121" s="161">
        <f>ROUND(E121*U121,2)</f>
        <v>0</v>
      </c>
      <c r="W121" s="161"/>
      <c r="X121" s="161" t="s">
        <v>238</v>
      </c>
      <c r="Y121" s="161" t="s">
        <v>239</v>
      </c>
      <c r="Z121" s="151"/>
      <c r="AA121" s="151"/>
      <c r="AB121" s="151"/>
      <c r="AC121" s="151"/>
      <c r="AD121" s="151"/>
      <c r="AE121" s="151"/>
      <c r="AF121" s="151"/>
      <c r="AG121" s="151" t="s">
        <v>444</v>
      </c>
      <c r="AH121" s="151"/>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1" x14ac:dyDescent="0.25">
      <c r="A122" s="183">
        <v>103</v>
      </c>
      <c r="B122" s="184" t="s">
        <v>1277</v>
      </c>
      <c r="C122" s="193" t="s">
        <v>1278</v>
      </c>
      <c r="D122" s="185" t="s">
        <v>899</v>
      </c>
      <c r="E122" s="186">
        <v>800</v>
      </c>
      <c r="F122" s="187"/>
      <c r="G122" s="188">
        <f>ROUND(E122*F122,2)</f>
        <v>0</v>
      </c>
      <c r="H122" s="187"/>
      <c r="I122" s="188">
        <f>ROUND(E122*H122,2)</f>
        <v>0</v>
      </c>
      <c r="J122" s="187"/>
      <c r="K122" s="188">
        <f>ROUND(E122*J122,2)</f>
        <v>0</v>
      </c>
      <c r="L122" s="188">
        <v>21</v>
      </c>
      <c r="M122" s="188">
        <f>G122*(1+L122/100)</f>
        <v>0</v>
      </c>
      <c r="N122" s="186">
        <v>0</v>
      </c>
      <c r="O122" s="186">
        <f>ROUND(E122*N122,2)</f>
        <v>0</v>
      </c>
      <c r="P122" s="186">
        <v>0</v>
      </c>
      <c r="Q122" s="186">
        <f>ROUND(E122*P122,2)</f>
        <v>0</v>
      </c>
      <c r="R122" s="188"/>
      <c r="S122" s="188" t="s">
        <v>298</v>
      </c>
      <c r="T122" s="189" t="s">
        <v>299</v>
      </c>
      <c r="U122" s="161">
        <v>0</v>
      </c>
      <c r="V122" s="161">
        <f>ROUND(E122*U122,2)</f>
        <v>0</v>
      </c>
      <c r="W122" s="161"/>
      <c r="X122" s="161" t="s">
        <v>238</v>
      </c>
      <c r="Y122" s="161" t="s">
        <v>239</v>
      </c>
      <c r="Z122" s="151"/>
      <c r="AA122" s="151"/>
      <c r="AB122" s="151"/>
      <c r="AC122" s="151"/>
      <c r="AD122" s="151"/>
      <c r="AE122" s="151"/>
      <c r="AF122" s="151"/>
      <c r="AG122" s="151" t="s">
        <v>444</v>
      </c>
      <c r="AH122" s="151"/>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x14ac:dyDescent="0.25">
      <c r="A123" s="168" t="s">
        <v>231</v>
      </c>
      <c r="B123" s="169" t="s">
        <v>126</v>
      </c>
      <c r="C123" s="190" t="s">
        <v>127</v>
      </c>
      <c r="D123" s="170"/>
      <c r="E123" s="171"/>
      <c r="F123" s="172"/>
      <c r="G123" s="172">
        <f>SUMIF(AG124:AG125,"&lt;&gt;NOR",G124:G125)</f>
        <v>0</v>
      </c>
      <c r="H123" s="172"/>
      <c r="I123" s="172">
        <f>SUM(I124:I125)</f>
        <v>0</v>
      </c>
      <c r="J123" s="172"/>
      <c r="K123" s="172">
        <f>SUM(K124:K125)</f>
        <v>0</v>
      </c>
      <c r="L123" s="172"/>
      <c r="M123" s="172">
        <f>SUM(M124:M125)</f>
        <v>0</v>
      </c>
      <c r="N123" s="171"/>
      <c r="O123" s="171">
        <f>SUM(O124:O125)</f>
        <v>0</v>
      </c>
      <c r="P123" s="171"/>
      <c r="Q123" s="171">
        <f>SUM(Q124:Q125)</f>
        <v>0</v>
      </c>
      <c r="R123" s="172"/>
      <c r="S123" s="172"/>
      <c r="T123" s="173"/>
      <c r="U123" s="167"/>
      <c r="V123" s="167">
        <f>SUM(V124:V125)</f>
        <v>0</v>
      </c>
      <c r="W123" s="167"/>
      <c r="X123" s="167"/>
      <c r="Y123" s="167"/>
      <c r="AG123" t="s">
        <v>232</v>
      </c>
    </row>
    <row r="124" spans="1:60" outlineLevel="1" x14ac:dyDescent="0.25">
      <c r="A124" s="183">
        <v>104</v>
      </c>
      <c r="B124" s="184" t="s">
        <v>1279</v>
      </c>
      <c r="C124" s="193" t="s">
        <v>1280</v>
      </c>
      <c r="D124" s="185" t="s">
        <v>899</v>
      </c>
      <c r="E124" s="186">
        <v>850</v>
      </c>
      <c r="F124" s="187"/>
      <c r="G124" s="188">
        <f>ROUND(E124*F124,2)</f>
        <v>0</v>
      </c>
      <c r="H124" s="187"/>
      <c r="I124" s="188">
        <f>ROUND(E124*H124,2)</f>
        <v>0</v>
      </c>
      <c r="J124" s="187"/>
      <c r="K124" s="188">
        <f>ROUND(E124*J124,2)</f>
        <v>0</v>
      </c>
      <c r="L124" s="188">
        <v>21</v>
      </c>
      <c r="M124" s="188">
        <f>G124*(1+L124/100)</f>
        <v>0</v>
      </c>
      <c r="N124" s="186">
        <v>0</v>
      </c>
      <c r="O124" s="186">
        <f>ROUND(E124*N124,2)</f>
        <v>0</v>
      </c>
      <c r="P124" s="186">
        <v>0</v>
      </c>
      <c r="Q124" s="186">
        <f>ROUND(E124*P124,2)</f>
        <v>0</v>
      </c>
      <c r="R124" s="188"/>
      <c r="S124" s="188" t="s">
        <v>298</v>
      </c>
      <c r="T124" s="189" t="s">
        <v>299</v>
      </c>
      <c r="U124" s="161">
        <v>0</v>
      </c>
      <c r="V124" s="161">
        <f>ROUND(E124*U124,2)</f>
        <v>0</v>
      </c>
      <c r="W124" s="161"/>
      <c r="X124" s="161" t="s">
        <v>238</v>
      </c>
      <c r="Y124" s="161" t="s">
        <v>239</v>
      </c>
      <c r="Z124" s="151"/>
      <c r="AA124" s="151"/>
      <c r="AB124" s="151"/>
      <c r="AC124" s="151"/>
      <c r="AD124" s="151"/>
      <c r="AE124" s="151"/>
      <c r="AF124" s="151"/>
      <c r="AG124" s="151" t="s">
        <v>444</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1" x14ac:dyDescent="0.25">
      <c r="A125" s="175">
        <v>105</v>
      </c>
      <c r="B125" s="176" t="s">
        <v>170</v>
      </c>
      <c r="C125" s="191" t="s">
        <v>1281</v>
      </c>
      <c r="D125" s="177" t="s">
        <v>899</v>
      </c>
      <c r="E125" s="178">
        <v>850</v>
      </c>
      <c r="F125" s="179"/>
      <c r="G125" s="180">
        <f>ROUND(E125*F125,2)</f>
        <v>0</v>
      </c>
      <c r="H125" s="179"/>
      <c r="I125" s="180">
        <f>ROUND(E125*H125,2)</f>
        <v>0</v>
      </c>
      <c r="J125" s="179"/>
      <c r="K125" s="180">
        <f>ROUND(E125*J125,2)</f>
        <v>0</v>
      </c>
      <c r="L125" s="180">
        <v>21</v>
      </c>
      <c r="M125" s="180">
        <f>G125*(1+L125/100)</f>
        <v>0</v>
      </c>
      <c r="N125" s="178">
        <v>0</v>
      </c>
      <c r="O125" s="178">
        <f>ROUND(E125*N125,2)</f>
        <v>0</v>
      </c>
      <c r="P125" s="178">
        <v>0</v>
      </c>
      <c r="Q125" s="178">
        <f>ROUND(E125*P125,2)</f>
        <v>0</v>
      </c>
      <c r="R125" s="180"/>
      <c r="S125" s="180" t="s">
        <v>298</v>
      </c>
      <c r="T125" s="181" t="s">
        <v>299</v>
      </c>
      <c r="U125" s="161">
        <v>0</v>
      </c>
      <c r="V125" s="161">
        <f>ROUND(E125*U125,2)</f>
        <v>0</v>
      </c>
      <c r="W125" s="161"/>
      <c r="X125" s="161" t="s">
        <v>238</v>
      </c>
      <c r="Y125" s="161" t="s">
        <v>239</v>
      </c>
      <c r="Z125" s="151"/>
      <c r="AA125" s="151"/>
      <c r="AB125" s="151"/>
      <c r="AC125" s="151"/>
      <c r="AD125" s="151"/>
      <c r="AE125" s="151"/>
      <c r="AF125" s="151"/>
      <c r="AG125" s="151" t="s">
        <v>444</v>
      </c>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x14ac:dyDescent="0.25">
      <c r="A126" s="3"/>
      <c r="B126" s="4"/>
      <c r="C126" s="195"/>
      <c r="D126" s="6"/>
      <c r="E126" s="3"/>
      <c r="F126" s="3"/>
      <c r="G126" s="3"/>
      <c r="H126" s="3"/>
      <c r="I126" s="3"/>
      <c r="J126" s="3"/>
      <c r="K126" s="3"/>
      <c r="L126" s="3"/>
      <c r="M126" s="3"/>
      <c r="N126" s="3"/>
      <c r="O126" s="3"/>
      <c r="P126" s="3"/>
      <c r="Q126" s="3"/>
      <c r="R126" s="3"/>
      <c r="S126" s="3"/>
      <c r="T126" s="3"/>
      <c r="U126" s="3"/>
      <c r="V126" s="3"/>
      <c r="W126" s="3"/>
      <c r="X126" s="3"/>
      <c r="Y126" s="3"/>
      <c r="AE126">
        <v>12</v>
      </c>
      <c r="AF126">
        <v>21</v>
      </c>
      <c r="AG126" t="s">
        <v>217</v>
      </c>
    </row>
    <row r="127" spans="1:60" x14ac:dyDescent="0.25">
      <c r="A127" s="154"/>
      <c r="B127" s="155" t="s">
        <v>29</v>
      </c>
      <c r="C127" s="196"/>
      <c r="D127" s="156"/>
      <c r="E127" s="157"/>
      <c r="F127" s="157"/>
      <c r="G127" s="174" t="e">
        <f>G8+G10+G13+G18+G23+G30+G39+G44+G47+G75+G111+G114+#REF!+G116+G120+G123</f>
        <v>#REF!</v>
      </c>
      <c r="H127" s="3"/>
      <c r="I127" s="3"/>
      <c r="J127" s="3"/>
      <c r="K127" s="3"/>
      <c r="L127" s="3"/>
      <c r="M127" s="3"/>
      <c r="N127" s="3"/>
      <c r="O127" s="3"/>
      <c r="P127" s="3"/>
      <c r="Q127" s="3"/>
      <c r="R127" s="3"/>
      <c r="S127" s="3"/>
      <c r="T127" s="3"/>
      <c r="U127" s="3"/>
      <c r="V127" s="3"/>
      <c r="W127" s="3"/>
      <c r="X127" s="3"/>
      <c r="Y127" s="3"/>
      <c r="AE127">
        <f>SUMIF(L7:L125,AE126,G7:G125)</f>
        <v>0</v>
      </c>
      <c r="AF127">
        <f>SUMIF(L7:L125,AF126,G7:G125)</f>
        <v>0</v>
      </c>
      <c r="AG127" t="s">
        <v>438</v>
      </c>
    </row>
    <row r="128" spans="1:60" x14ac:dyDescent="0.25">
      <c r="C128" s="197"/>
      <c r="D128" s="10"/>
      <c r="AG128" t="s">
        <v>441</v>
      </c>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73ACF-8F76-475E-AE85-552915030706}">
  <sheetPr>
    <outlinePr summaryBelow="0"/>
  </sheetPr>
  <dimension ref="A1:BH5000"/>
  <sheetViews>
    <sheetView tabSelected="1" workbookViewId="0">
      <pane ySplit="7" topLeftCell="A118" activePane="bottomLeft" state="frozen"/>
      <selection pane="bottomLeft" activeCell="Z131" sqref="Z131"/>
    </sheetView>
  </sheetViews>
  <sheetFormatPr defaultRowHeight="13.2" outlineLevelRow="3" x14ac:dyDescent="0.25"/>
  <cols>
    <col min="1" max="1" width="3.44140625" customWidth="1"/>
    <col min="2" max="2" width="12.6640625" style="125" customWidth="1"/>
    <col min="3" max="3" width="63.33203125" style="12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59" t="s">
        <v>204</v>
      </c>
      <c r="B1" s="259"/>
      <c r="C1" s="259"/>
      <c r="D1" s="259"/>
      <c r="E1" s="259"/>
      <c r="F1" s="259"/>
      <c r="G1" s="259"/>
      <c r="AG1" t="s">
        <v>205</v>
      </c>
    </row>
    <row r="2" spans="1:60" ht="25.05" customHeight="1" x14ac:dyDescent="0.25">
      <c r="A2" s="50" t="s">
        <v>7</v>
      </c>
      <c r="B2" s="49" t="s">
        <v>43</v>
      </c>
      <c r="C2" s="260" t="s">
        <v>44</v>
      </c>
      <c r="D2" s="261"/>
      <c r="E2" s="261"/>
      <c r="F2" s="261"/>
      <c r="G2" s="262"/>
      <c r="AG2" t="s">
        <v>206</v>
      </c>
    </row>
    <row r="3" spans="1:60" ht="25.05" customHeight="1" x14ac:dyDescent="0.25">
      <c r="A3" s="50" t="s">
        <v>8</v>
      </c>
      <c r="B3" s="49" t="s">
        <v>58</v>
      </c>
      <c r="C3" s="260" t="s">
        <v>59</v>
      </c>
      <c r="D3" s="261"/>
      <c r="E3" s="261"/>
      <c r="F3" s="261"/>
      <c r="G3" s="262"/>
      <c r="AC3" s="125" t="s">
        <v>206</v>
      </c>
      <c r="AG3" t="s">
        <v>207</v>
      </c>
    </row>
    <row r="4" spans="1:60" ht="25.05" customHeight="1" x14ac:dyDescent="0.25">
      <c r="A4" s="144" t="s">
        <v>9</v>
      </c>
      <c r="B4" s="145" t="s">
        <v>74</v>
      </c>
      <c r="C4" s="263" t="s">
        <v>75</v>
      </c>
      <c r="D4" s="264"/>
      <c r="E4" s="264"/>
      <c r="F4" s="264"/>
      <c r="G4" s="265"/>
      <c r="AG4" t="s">
        <v>208</v>
      </c>
    </row>
    <row r="5" spans="1:60" x14ac:dyDescent="0.25">
      <c r="D5" s="10"/>
    </row>
    <row r="6" spans="1:60" ht="39.6" x14ac:dyDescent="0.25">
      <c r="A6" s="147" t="s">
        <v>209</v>
      </c>
      <c r="B6" s="149" t="s">
        <v>210</v>
      </c>
      <c r="C6" s="149" t="s">
        <v>211</v>
      </c>
      <c r="D6" s="148" t="s">
        <v>212</v>
      </c>
      <c r="E6" s="147" t="s">
        <v>213</v>
      </c>
      <c r="F6" s="146" t="s">
        <v>214</v>
      </c>
      <c r="G6" s="147" t="s">
        <v>29</v>
      </c>
      <c r="H6" s="150" t="s">
        <v>30</v>
      </c>
      <c r="I6" s="150" t="s">
        <v>215</v>
      </c>
      <c r="J6" s="150" t="s">
        <v>31</v>
      </c>
      <c r="K6" s="150" t="s">
        <v>216</v>
      </c>
      <c r="L6" s="150" t="s">
        <v>217</v>
      </c>
      <c r="M6" s="150" t="s">
        <v>218</v>
      </c>
      <c r="N6" s="150" t="s">
        <v>219</v>
      </c>
      <c r="O6" s="150" t="s">
        <v>220</v>
      </c>
      <c r="P6" s="150" t="s">
        <v>221</v>
      </c>
      <c r="Q6" s="150" t="s">
        <v>222</v>
      </c>
      <c r="R6" s="150" t="s">
        <v>223</v>
      </c>
      <c r="S6" s="150" t="s">
        <v>224</v>
      </c>
      <c r="T6" s="150" t="s">
        <v>225</v>
      </c>
      <c r="U6" s="150" t="s">
        <v>226</v>
      </c>
      <c r="V6" s="150" t="s">
        <v>227</v>
      </c>
      <c r="W6" s="150" t="s">
        <v>228</v>
      </c>
      <c r="X6" s="150" t="s">
        <v>229</v>
      </c>
      <c r="Y6" s="150" t="s">
        <v>230</v>
      </c>
    </row>
    <row r="7" spans="1:60" hidden="1" x14ac:dyDescent="0.25">
      <c r="A7" s="3"/>
      <c r="B7" s="4"/>
      <c r="C7" s="4"/>
      <c r="D7" s="6"/>
      <c r="E7" s="152"/>
      <c r="F7" s="153"/>
      <c r="G7" s="153"/>
      <c r="H7" s="153"/>
      <c r="I7" s="153"/>
      <c r="J7" s="153"/>
      <c r="K7" s="153"/>
      <c r="L7" s="153"/>
      <c r="M7" s="153"/>
      <c r="N7" s="152"/>
      <c r="O7" s="152"/>
      <c r="P7" s="152"/>
      <c r="Q7" s="152"/>
      <c r="R7" s="153"/>
      <c r="S7" s="153"/>
      <c r="T7" s="153"/>
      <c r="U7" s="153"/>
      <c r="V7" s="153"/>
      <c r="W7" s="153"/>
      <c r="X7" s="153"/>
      <c r="Y7" s="153"/>
    </row>
    <row r="8" spans="1:60" x14ac:dyDescent="0.25">
      <c r="A8" s="168" t="s">
        <v>231</v>
      </c>
      <c r="B8" s="169" t="s">
        <v>170</v>
      </c>
      <c r="C8" s="190" t="s">
        <v>171</v>
      </c>
      <c r="D8" s="170"/>
      <c r="E8" s="171"/>
      <c r="F8" s="172"/>
      <c r="G8" s="172">
        <f>SUMIF(AG9:AG9,"&lt;&gt;NOR",G9:G9)</f>
        <v>0</v>
      </c>
      <c r="H8" s="172"/>
      <c r="I8" s="172">
        <f>SUM(I9:I9)</f>
        <v>0</v>
      </c>
      <c r="J8" s="172"/>
      <c r="K8" s="172">
        <f>SUM(K9:K9)</f>
        <v>0</v>
      </c>
      <c r="L8" s="172"/>
      <c r="M8" s="172">
        <f>SUM(M9:M9)</f>
        <v>0</v>
      </c>
      <c r="N8" s="171"/>
      <c r="O8" s="171">
        <f>SUM(O9:O9)</f>
        <v>0.03</v>
      </c>
      <c r="P8" s="171"/>
      <c r="Q8" s="171">
        <f>SUM(Q9:Q9)</f>
        <v>0</v>
      </c>
      <c r="R8" s="172"/>
      <c r="S8" s="172"/>
      <c r="T8" s="173"/>
      <c r="U8" s="167"/>
      <c r="V8" s="167">
        <f>SUM(V9:V9)</f>
        <v>207.87</v>
      </c>
      <c r="W8" s="167"/>
      <c r="X8" s="167"/>
      <c r="Y8" s="167"/>
      <c r="AG8" t="s">
        <v>232</v>
      </c>
    </row>
    <row r="9" spans="1:60" ht="40.799999999999997" outlineLevel="1" x14ac:dyDescent="0.25">
      <c r="A9" s="183">
        <v>1</v>
      </c>
      <c r="B9" s="184" t="s">
        <v>1282</v>
      </c>
      <c r="C9" s="193" t="s">
        <v>1283</v>
      </c>
      <c r="D9" s="185" t="s">
        <v>247</v>
      </c>
      <c r="E9" s="186">
        <v>674.9</v>
      </c>
      <c r="F9" s="187"/>
      <c r="G9" s="188">
        <f>ROUND(E9*F9,2)</f>
        <v>0</v>
      </c>
      <c r="H9" s="187"/>
      <c r="I9" s="188">
        <f>ROUND(E9*H9,2)</f>
        <v>0</v>
      </c>
      <c r="J9" s="187"/>
      <c r="K9" s="188">
        <f>ROUND(E9*J9,2)</f>
        <v>0</v>
      </c>
      <c r="L9" s="188">
        <v>21</v>
      </c>
      <c r="M9" s="188">
        <f>G9*(1+L9/100)</f>
        <v>0</v>
      </c>
      <c r="N9" s="186">
        <v>4.0000000000000003E-5</v>
      </c>
      <c r="O9" s="186">
        <f>ROUND(E9*N9,2)</f>
        <v>0.03</v>
      </c>
      <c r="P9" s="186">
        <v>0</v>
      </c>
      <c r="Q9" s="186">
        <f>ROUND(E9*P9,2)</f>
        <v>0</v>
      </c>
      <c r="R9" s="188" t="s">
        <v>236</v>
      </c>
      <c r="S9" s="188" t="s">
        <v>237</v>
      </c>
      <c r="T9" s="189" t="s">
        <v>237</v>
      </c>
      <c r="U9" s="161">
        <v>0.308</v>
      </c>
      <c r="V9" s="161">
        <f>ROUND(E9*U9,2)</f>
        <v>207.87</v>
      </c>
      <c r="W9" s="161"/>
      <c r="X9" s="161" t="s">
        <v>238</v>
      </c>
      <c r="Y9" s="161" t="s">
        <v>239</v>
      </c>
      <c r="Z9" s="151"/>
      <c r="AA9" s="151"/>
      <c r="AB9" s="151"/>
      <c r="AC9" s="151"/>
      <c r="AD9" s="151"/>
      <c r="AE9" s="151"/>
      <c r="AF9" s="151"/>
      <c r="AG9" s="151" t="s">
        <v>240</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row>
    <row r="10" spans="1:60" x14ac:dyDescent="0.25">
      <c r="A10" s="168" t="s">
        <v>231</v>
      </c>
      <c r="B10" s="169" t="s">
        <v>172</v>
      </c>
      <c r="C10" s="190" t="s">
        <v>173</v>
      </c>
      <c r="D10" s="170"/>
      <c r="E10" s="171"/>
      <c r="F10" s="172"/>
      <c r="G10" s="172">
        <f>SUMIF(AG11:AG86,"&lt;&gt;NOR",G11:G86)</f>
        <v>0</v>
      </c>
      <c r="H10" s="172"/>
      <c r="I10" s="172">
        <f>SUM(I11:I86)</f>
        <v>0</v>
      </c>
      <c r="J10" s="172"/>
      <c r="K10" s="172">
        <f>SUM(K11:K86)</f>
        <v>0</v>
      </c>
      <c r="L10" s="172"/>
      <c r="M10" s="172">
        <f>SUM(M11:M86)</f>
        <v>0</v>
      </c>
      <c r="N10" s="171"/>
      <c r="O10" s="171">
        <f>SUM(O11:O86)</f>
        <v>0.76</v>
      </c>
      <c r="P10" s="171"/>
      <c r="Q10" s="171">
        <f>SUM(Q11:Q86)</f>
        <v>336.19</v>
      </c>
      <c r="R10" s="172"/>
      <c r="S10" s="172"/>
      <c r="T10" s="173"/>
      <c r="U10" s="167"/>
      <c r="V10" s="167">
        <f>SUM(V11:V86)</f>
        <v>817.89</v>
      </c>
      <c r="W10" s="167"/>
      <c r="X10" s="167"/>
      <c r="Y10" s="167"/>
      <c r="AG10" t="s">
        <v>232</v>
      </c>
    </row>
    <row r="11" spans="1:60" ht="20.399999999999999" outlineLevel="1" x14ac:dyDescent="0.25">
      <c r="A11" s="175">
        <v>2</v>
      </c>
      <c r="B11" s="176" t="s">
        <v>1284</v>
      </c>
      <c r="C11" s="191" t="s">
        <v>1285</v>
      </c>
      <c r="D11" s="177" t="s">
        <v>235</v>
      </c>
      <c r="E11" s="178">
        <v>139.9</v>
      </c>
      <c r="F11" s="179"/>
      <c r="G11" s="180">
        <f>ROUND(E11*F11,2)</f>
        <v>0</v>
      </c>
      <c r="H11" s="179"/>
      <c r="I11" s="180">
        <f>ROUND(E11*H11,2)</f>
        <v>0</v>
      </c>
      <c r="J11" s="179"/>
      <c r="K11" s="180">
        <f>ROUND(E11*J11,2)</f>
        <v>0</v>
      </c>
      <c r="L11" s="180">
        <v>21</v>
      </c>
      <c r="M11" s="180">
        <f>G11*(1+L11/100)</f>
        <v>0</v>
      </c>
      <c r="N11" s="178">
        <v>1.2800000000000001E-3</v>
      </c>
      <c r="O11" s="178">
        <f>ROUND(E11*N11,2)</f>
        <v>0.18</v>
      </c>
      <c r="P11" s="178">
        <v>1.8</v>
      </c>
      <c r="Q11" s="178">
        <f>ROUND(E11*P11,2)</f>
        <v>251.82</v>
      </c>
      <c r="R11" s="180" t="s">
        <v>349</v>
      </c>
      <c r="S11" s="180" t="s">
        <v>237</v>
      </c>
      <c r="T11" s="181" t="s">
        <v>237</v>
      </c>
      <c r="U11" s="161">
        <v>1.52</v>
      </c>
      <c r="V11" s="161">
        <f>ROUND(E11*U11,2)</f>
        <v>212.65</v>
      </c>
      <c r="W11" s="161"/>
      <c r="X11" s="161" t="s">
        <v>238</v>
      </c>
      <c r="Y11" s="161" t="s">
        <v>239</v>
      </c>
      <c r="Z11" s="151"/>
      <c r="AA11" s="151"/>
      <c r="AB11" s="151"/>
      <c r="AC11" s="151"/>
      <c r="AD11" s="151"/>
      <c r="AE11" s="151"/>
      <c r="AF11" s="151"/>
      <c r="AG11" s="151" t="s">
        <v>240</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row>
    <row r="12" spans="1:60" ht="21" outlineLevel="2" x14ac:dyDescent="0.25">
      <c r="A12" s="158"/>
      <c r="B12" s="159"/>
      <c r="C12" s="255" t="s">
        <v>1286</v>
      </c>
      <c r="D12" s="256"/>
      <c r="E12" s="256"/>
      <c r="F12" s="256"/>
      <c r="G12" s="256"/>
      <c r="H12" s="161"/>
      <c r="I12" s="161"/>
      <c r="J12" s="161"/>
      <c r="K12" s="161"/>
      <c r="L12" s="161"/>
      <c r="M12" s="161"/>
      <c r="N12" s="160"/>
      <c r="O12" s="160"/>
      <c r="P12" s="160"/>
      <c r="Q12" s="160"/>
      <c r="R12" s="161"/>
      <c r="S12" s="161"/>
      <c r="T12" s="161"/>
      <c r="U12" s="161"/>
      <c r="V12" s="161"/>
      <c r="W12" s="161"/>
      <c r="X12" s="161"/>
      <c r="Y12" s="161"/>
      <c r="Z12" s="151"/>
      <c r="AA12" s="151"/>
      <c r="AB12" s="151"/>
      <c r="AC12" s="151"/>
      <c r="AD12" s="151"/>
      <c r="AE12" s="151"/>
      <c r="AF12" s="151"/>
      <c r="AG12" s="151" t="s">
        <v>242</v>
      </c>
      <c r="AH12" s="151"/>
      <c r="AI12" s="151"/>
      <c r="AJ12" s="151"/>
      <c r="AK12" s="151"/>
      <c r="AL12" s="151"/>
      <c r="AM12" s="151"/>
      <c r="AN12" s="151"/>
      <c r="AO12" s="151"/>
      <c r="AP12" s="151"/>
      <c r="AQ12" s="151"/>
      <c r="AR12" s="151"/>
      <c r="AS12" s="151"/>
      <c r="AT12" s="151"/>
      <c r="AU12" s="151"/>
      <c r="AV12" s="151"/>
      <c r="AW12" s="151"/>
      <c r="AX12" s="151"/>
      <c r="AY12" s="151"/>
      <c r="AZ12" s="151"/>
      <c r="BA12" s="182" t="str">
        <f>C12</f>
        <v>nebo vybourání otvorů průřezové plochy přes 4 m2 ve zdivu nadzákladovém, včetně pomocného lešení o výšce podlahy do 1900 mm a pro zatížení do 1,5 kPa  (150 kg/m2)</v>
      </c>
      <c r="BB12" s="151"/>
      <c r="BC12" s="151"/>
      <c r="BD12" s="151"/>
      <c r="BE12" s="151"/>
      <c r="BF12" s="151"/>
      <c r="BG12" s="151"/>
      <c r="BH12" s="151"/>
    </row>
    <row r="13" spans="1:60" outlineLevel="2" x14ac:dyDescent="0.25">
      <c r="A13" s="158"/>
      <c r="B13" s="159"/>
      <c r="C13" s="257" t="s">
        <v>1287</v>
      </c>
      <c r="D13" s="258"/>
      <c r="E13" s="258"/>
      <c r="F13" s="258"/>
      <c r="G13" s="258"/>
      <c r="H13" s="161"/>
      <c r="I13" s="161"/>
      <c r="J13" s="161"/>
      <c r="K13" s="161"/>
      <c r="L13" s="161"/>
      <c r="M13" s="161"/>
      <c r="N13" s="160"/>
      <c r="O13" s="160"/>
      <c r="P13" s="160"/>
      <c r="Q13" s="160"/>
      <c r="R13" s="161"/>
      <c r="S13" s="161"/>
      <c r="T13" s="161"/>
      <c r="U13" s="161"/>
      <c r="V13" s="161"/>
      <c r="W13" s="161"/>
      <c r="X13" s="161"/>
      <c r="Y13" s="161"/>
      <c r="Z13" s="151"/>
      <c r="AA13" s="151"/>
      <c r="AB13" s="151"/>
      <c r="AC13" s="151"/>
      <c r="AD13" s="151"/>
      <c r="AE13" s="151"/>
      <c r="AF13" s="151"/>
      <c r="AG13" s="151" t="s">
        <v>253</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row>
    <row r="14" spans="1:60" outlineLevel="2" x14ac:dyDescent="0.25">
      <c r="A14" s="158"/>
      <c r="B14" s="159"/>
      <c r="C14" s="192" t="s">
        <v>1288</v>
      </c>
      <c r="D14" s="162"/>
      <c r="E14" s="163">
        <v>112.49</v>
      </c>
      <c r="F14" s="161"/>
      <c r="G14" s="161"/>
      <c r="H14" s="161"/>
      <c r="I14" s="161"/>
      <c r="J14" s="161"/>
      <c r="K14" s="161"/>
      <c r="L14" s="161"/>
      <c r="M14" s="161"/>
      <c r="N14" s="160"/>
      <c r="O14" s="160"/>
      <c r="P14" s="160"/>
      <c r="Q14" s="160"/>
      <c r="R14" s="161"/>
      <c r="S14" s="161"/>
      <c r="T14" s="161"/>
      <c r="U14" s="161"/>
      <c r="V14" s="161"/>
      <c r="W14" s="161"/>
      <c r="X14" s="161"/>
      <c r="Y14" s="161"/>
      <c r="Z14" s="151"/>
      <c r="AA14" s="151"/>
      <c r="AB14" s="151"/>
      <c r="AC14" s="151"/>
      <c r="AD14" s="151"/>
      <c r="AE14" s="151"/>
      <c r="AF14" s="151"/>
      <c r="AG14" s="151" t="s">
        <v>244</v>
      </c>
      <c r="AH14" s="151">
        <v>0</v>
      </c>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row>
    <row r="15" spans="1:60" outlineLevel="3" x14ac:dyDescent="0.25">
      <c r="A15" s="158"/>
      <c r="B15" s="159"/>
      <c r="C15" s="192" t="s">
        <v>1289</v>
      </c>
      <c r="D15" s="162"/>
      <c r="E15" s="163">
        <v>14.29</v>
      </c>
      <c r="F15" s="161"/>
      <c r="G15" s="161"/>
      <c r="H15" s="161"/>
      <c r="I15" s="161"/>
      <c r="J15" s="161"/>
      <c r="K15" s="161"/>
      <c r="L15" s="161"/>
      <c r="M15" s="161"/>
      <c r="N15" s="160"/>
      <c r="O15" s="160"/>
      <c r="P15" s="160"/>
      <c r="Q15" s="160"/>
      <c r="R15" s="161"/>
      <c r="S15" s="161"/>
      <c r="T15" s="161"/>
      <c r="U15" s="161"/>
      <c r="V15" s="161"/>
      <c r="W15" s="161"/>
      <c r="X15" s="161"/>
      <c r="Y15" s="161"/>
      <c r="Z15" s="151"/>
      <c r="AA15" s="151"/>
      <c r="AB15" s="151"/>
      <c r="AC15" s="151"/>
      <c r="AD15" s="151"/>
      <c r="AE15" s="151"/>
      <c r="AF15" s="151"/>
      <c r="AG15" s="151" t="s">
        <v>244</v>
      </c>
      <c r="AH15" s="151">
        <v>0</v>
      </c>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row>
    <row r="16" spans="1:60" outlineLevel="3" x14ac:dyDescent="0.25">
      <c r="A16" s="158"/>
      <c r="B16" s="159"/>
      <c r="C16" s="192" t="s">
        <v>1290</v>
      </c>
      <c r="D16" s="162"/>
      <c r="E16" s="163">
        <v>4.0599999999999996</v>
      </c>
      <c r="F16" s="161"/>
      <c r="G16" s="161"/>
      <c r="H16" s="161"/>
      <c r="I16" s="161"/>
      <c r="J16" s="161"/>
      <c r="K16" s="161"/>
      <c r="L16" s="161"/>
      <c r="M16" s="161"/>
      <c r="N16" s="160"/>
      <c r="O16" s="160"/>
      <c r="P16" s="160"/>
      <c r="Q16" s="160"/>
      <c r="R16" s="161"/>
      <c r="S16" s="161"/>
      <c r="T16" s="161"/>
      <c r="U16" s="161"/>
      <c r="V16" s="161"/>
      <c r="W16" s="161"/>
      <c r="X16" s="161"/>
      <c r="Y16" s="161"/>
      <c r="Z16" s="151"/>
      <c r="AA16" s="151"/>
      <c r="AB16" s="151"/>
      <c r="AC16" s="151"/>
      <c r="AD16" s="151"/>
      <c r="AE16" s="151"/>
      <c r="AF16" s="151"/>
      <c r="AG16" s="151" t="s">
        <v>244</v>
      </c>
      <c r="AH16" s="151">
        <v>0</v>
      </c>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60" outlineLevel="3" x14ac:dyDescent="0.25">
      <c r="A17" s="158"/>
      <c r="B17" s="159"/>
      <c r="C17" s="192" t="s">
        <v>1291</v>
      </c>
      <c r="D17" s="162"/>
      <c r="E17" s="163">
        <v>9.06</v>
      </c>
      <c r="F17" s="161"/>
      <c r="G17" s="161"/>
      <c r="H17" s="161"/>
      <c r="I17" s="161"/>
      <c r="J17" s="161"/>
      <c r="K17" s="161"/>
      <c r="L17" s="161"/>
      <c r="M17" s="161"/>
      <c r="N17" s="160"/>
      <c r="O17" s="160"/>
      <c r="P17" s="160"/>
      <c r="Q17" s="160"/>
      <c r="R17" s="161"/>
      <c r="S17" s="161"/>
      <c r="T17" s="161"/>
      <c r="U17" s="161"/>
      <c r="V17" s="161"/>
      <c r="W17" s="161"/>
      <c r="X17" s="161"/>
      <c r="Y17" s="161"/>
      <c r="Z17" s="151"/>
      <c r="AA17" s="151"/>
      <c r="AB17" s="151"/>
      <c r="AC17" s="151"/>
      <c r="AD17" s="151"/>
      <c r="AE17" s="151"/>
      <c r="AF17" s="151"/>
      <c r="AG17" s="151" t="s">
        <v>244</v>
      </c>
      <c r="AH17" s="151">
        <v>0</v>
      </c>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60" ht="20.399999999999999" outlineLevel="1" x14ac:dyDescent="0.25">
      <c r="A18" s="175">
        <v>3</v>
      </c>
      <c r="B18" s="176" t="s">
        <v>1292</v>
      </c>
      <c r="C18" s="191" t="s">
        <v>1293</v>
      </c>
      <c r="D18" s="177" t="s">
        <v>235</v>
      </c>
      <c r="E18" s="178">
        <v>22.87</v>
      </c>
      <c r="F18" s="179"/>
      <c r="G18" s="180">
        <f>ROUND(E18*F18,2)</f>
        <v>0</v>
      </c>
      <c r="H18" s="179"/>
      <c r="I18" s="180">
        <f>ROUND(E18*H18,2)</f>
        <v>0</v>
      </c>
      <c r="J18" s="179"/>
      <c r="K18" s="180">
        <f>ROUND(E18*J18,2)</f>
        <v>0</v>
      </c>
      <c r="L18" s="180">
        <v>21</v>
      </c>
      <c r="M18" s="180">
        <f>G18*(1+L18/100)</f>
        <v>0</v>
      </c>
      <c r="N18" s="178">
        <v>1.1000000000000001E-3</v>
      </c>
      <c r="O18" s="178">
        <f>ROUND(E18*N18,2)</f>
        <v>0.03</v>
      </c>
      <c r="P18" s="178">
        <v>1.175</v>
      </c>
      <c r="Q18" s="178">
        <f>ROUND(E18*P18,2)</f>
        <v>26.87</v>
      </c>
      <c r="R18" s="180" t="s">
        <v>349</v>
      </c>
      <c r="S18" s="180" t="s">
        <v>237</v>
      </c>
      <c r="T18" s="181" t="s">
        <v>237</v>
      </c>
      <c r="U18" s="161">
        <v>1.28</v>
      </c>
      <c r="V18" s="161">
        <f>ROUND(E18*U18,2)</f>
        <v>29.27</v>
      </c>
      <c r="W18" s="161"/>
      <c r="X18" s="161" t="s">
        <v>238</v>
      </c>
      <c r="Y18" s="161" t="s">
        <v>239</v>
      </c>
      <c r="Z18" s="151"/>
      <c r="AA18" s="151"/>
      <c r="AB18" s="151"/>
      <c r="AC18" s="151"/>
      <c r="AD18" s="151"/>
      <c r="AE18" s="151"/>
      <c r="AF18" s="151"/>
      <c r="AG18" s="151" t="s">
        <v>240</v>
      </c>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60" ht="21" outlineLevel="2" x14ac:dyDescent="0.25">
      <c r="A19" s="158"/>
      <c r="B19" s="159"/>
      <c r="C19" s="255" t="s">
        <v>1286</v>
      </c>
      <c r="D19" s="256"/>
      <c r="E19" s="256"/>
      <c r="F19" s="256"/>
      <c r="G19" s="256"/>
      <c r="H19" s="161"/>
      <c r="I19" s="161"/>
      <c r="J19" s="161"/>
      <c r="K19" s="161"/>
      <c r="L19" s="161"/>
      <c r="M19" s="161"/>
      <c r="N19" s="160"/>
      <c r="O19" s="160"/>
      <c r="P19" s="160"/>
      <c r="Q19" s="160"/>
      <c r="R19" s="161"/>
      <c r="S19" s="161"/>
      <c r="T19" s="161"/>
      <c r="U19" s="161"/>
      <c r="V19" s="161"/>
      <c r="W19" s="161"/>
      <c r="X19" s="161"/>
      <c r="Y19" s="161"/>
      <c r="Z19" s="151"/>
      <c r="AA19" s="151"/>
      <c r="AB19" s="151"/>
      <c r="AC19" s="151"/>
      <c r="AD19" s="151"/>
      <c r="AE19" s="151"/>
      <c r="AF19" s="151"/>
      <c r="AG19" s="151" t="s">
        <v>242</v>
      </c>
      <c r="AH19" s="151"/>
      <c r="AI19" s="151"/>
      <c r="AJ19" s="151"/>
      <c r="AK19" s="151"/>
      <c r="AL19" s="151"/>
      <c r="AM19" s="151"/>
      <c r="AN19" s="151"/>
      <c r="AO19" s="151"/>
      <c r="AP19" s="151"/>
      <c r="AQ19" s="151"/>
      <c r="AR19" s="151"/>
      <c r="AS19" s="151"/>
      <c r="AT19" s="151"/>
      <c r="AU19" s="151"/>
      <c r="AV19" s="151"/>
      <c r="AW19" s="151"/>
      <c r="AX19" s="151"/>
      <c r="AY19" s="151"/>
      <c r="AZ19" s="151"/>
      <c r="BA19" s="182" t="str">
        <f>C19</f>
        <v>nebo vybourání otvorů průřezové plochy přes 4 m2 ve zdivu nadzákladovém, včetně pomocného lešení o výšce podlahy do 1900 mm a pro zatížení do 1,5 kPa  (150 kg/m2)</v>
      </c>
      <c r="BB19" s="151"/>
      <c r="BC19" s="151"/>
      <c r="BD19" s="151"/>
      <c r="BE19" s="151"/>
      <c r="BF19" s="151"/>
      <c r="BG19" s="151"/>
      <c r="BH19" s="151"/>
    </row>
    <row r="20" spans="1:60" outlineLevel="2" x14ac:dyDescent="0.25">
      <c r="A20" s="158"/>
      <c r="B20" s="159"/>
      <c r="C20" s="257" t="s">
        <v>1287</v>
      </c>
      <c r="D20" s="258"/>
      <c r="E20" s="258"/>
      <c r="F20" s="258"/>
      <c r="G20" s="258"/>
      <c r="H20" s="161"/>
      <c r="I20" s="161"/>
      <c r="J20" s="161"/>
      <c r="K20" s="161"/>
      <c r="L20" s="161"/>
      <c r="M20" s="161"/>
      <c r="N20" s="160"/>
      <c r="O20" s="160"/>
      <c r="P20" s="160"/>
      <c r="Q20" s="160"/>
      <c r="R20" s="161"/>
      <c r="S20" s="161"/>
      <c r="T20" s="161"/>
      <c r="U20" s="161"/>
      <c r="V20" s="161"/>
      <c r="W20" s="161"/>
      <c r="X20" s="161"/>
      <c r="Y20" s="161"/>
      <c r="Z20" s="151"/>
      <c r="AA20" s="151"/>
      <c r="AB20" s="151"/>
      <c r="AC20" s="151"/>
      <c r="AD20" s="151"/>
      <c r="AE20" s="151"/>
      <c r="AF20" s="151"/>
      <c r="AG20" s="151" t="s">
        <v>253</v>
      </c>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row>
    <row r="21" spans="1:60" outlineLevel="2" x14ac:dyDescent="0.25">
      <c r="A21" s="158"/>
      <c r="B21" s="159"/>
      <c r="C21" s="192" t="s">
        <v>1294</v>
      </c>
      <c r="D21" s="162"/>
      <c r="E21" s="163">
        <v>22.87</v>
      </c>
      <c r="F21" s="161"/>
      <c r="G21" s="161"/>
      <c r="H21" s="161"/>
      <c r="I21" s="161"/>
      <c r="J21" s="161"/>
      <c r="K21" s="161"/>
      <c r="L21" s="161"/>
      <c r="M21" s="161"/>
      <c r="N21" s="160"/>
      <c r="O21" s="160"/>
      <c r="P21" s="160"/>
      <c r="Q21" s="160"/>
      <c r="R21" s="161"/>
      <c r="S21" s="161"/>
      <c r="T21" s="161"/>
      <c r="U21" s="161"/>
      <c r="V21" s="161"/>
      <c r="W21" s="161"/>
      <c r="X21" s="161"/>
      <c r="Y21" s="161"/>
      <c r="Z21" s="151"/>
      <c r="AA21" s="151"/>
      <c r="AB21" s="151"/>
      <c r="AC21" s="151"/>
      <c r="AD21" s="151"/>
      <c r="AE21" s="151"/>
      <c r="AF21" s="151"/>
      <c r="AG21" s="151" t="s">
        <v>244</v>
      </c>
      <c r="AH21" s="151">
        <v>0</v>
      </c>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row>
    <row r="22" spans="1:60" ht="20.399999999999999" outlineLevel="1" x14ac:dyDescent="0.25">
      <c r="A22" s="175">
        <v>4</v>
      </c>
      <c r="B22" s="176" t="s">
        <v>1295</v>
      </c>
      <c r="C22" s="191" t="s">
        <v>1296</v>
      </c>
      <c r="D22" s="177" t="s">
        <v>247</v>
      </c>
      <c r="E22" s="178">
        <v>27.14</v>
      </c>
      <c r="F22" s="179"/>
      <c r="G22" s="180">
        <f>ROUND(E22*F22,2)</f>
        <v>0</v>
      </c>
      <c r="H22" s="179"/>
      <c r="I22" s="180">
        <f>ROUND(E22*H22,2)</f>
        <v>0</v>
      </c>
      <c r="J22" s="179"/>
      <c r="K22" s="180">
        <f>ROUND(E22*J22,2)</f>
        <v>0</v>
      </c>
      <c r="L22" s="180">
        <v>21</v>
      </c>
      <c r="M22" s="180">
        <f>G22*(1+L22/100)</f>
        <v>0</v>
      </c>
      <c r="N22" s="178">
        <v>3.3E-4</v>
      </c>
      <c r="O22" s="178">
        <f>ROUND(E22*N22,2)</f>
        <v>0.01</v>
      </c>
      <c r="P22" s="178">
        <v>4.734E-2</v>
      </c>
      <c r="Q22" s="178">
        <f>ROUND(E22*P22,2)</f>
        <v>1.28</v>
      </c>
      <c r="R22" s="180" t="s">
        <v>349</v>
      </c>
      <c r="S22" s="180" t="s">
        <v>237</v>
      </c>
      <c r="T22" s="181" t="s">
        <v>237</v>
      </c>
      <c r="U22" s="161">
        <v>0.45</v>
      </c>
      <c r="V22" s="161">
        <f>ROUND(E22*U22,2)</f>
        <v>12.21</v>
      </c>
      <c r="W22" s="161"/>
      <c r="X22" s="161" t="s">
        <v>238</v>
      </c>
      <c r="Y22" s="161" t="s">
        <v>239</v>
      </c>
      <c r="Z22" s="151"/>
      <c r="AA22" s="151"/>
      <c r="AB22" s="151"/>
      <c r="AC22" s="151"/>
      <c r="AD22" s="151"/>
      <c r="AE22" s="151"/>
      <c r="AF22" s="151"/>
      <c r="AG22" s="151" t="s">
        <v>240</v>
      </c>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row>
    <row r="23" spans="1:60" outlineLevel="2" x14ac:dyDescent="0.25">
      <c r="A23" s="158"/>
      <c r="B23" s="159"/>
      <c r="C23" s="192" t="s">
        <v>1297</v>
      </c>
      <c r="D23" s="162"/>
      <c r="E23" s="163">
        <v>27.14</v>
      </c>
      <c r="F23" s="161"/>
      <c r="G23" s="161"/>
      <c r="H23" s="161"/>
      <c r="I23" s="161"/>
      <c r="J23" s="161"/>
      <c r="K23" s="161"/>
      <c r="L23" s="161"/>
      <c r="M23" s="161"/>
      <c r="N23" s="160"/>
      <c r="O23" s="160"/>
      <c r="P23" s="160"/>
      <c r="Q23" s="160"/>
      <c r="R23" s="161"/>
      <c r="S23" s="161"/>
      <c r="T23" s="161"/>
      <c r="U23" s="161"/>
      <c r="V23" s="161"/>
      <c r="W23" s="161"/>
      <c r="X23" s="161"/>
      <c r="Y23" s="161"/>
      <c r="Z23" s="151"/>
      <c r="AA23" s="151"/>
      <c r="AB23" s="151"/>
      <c r="AC23" s="151"/>
      <c r="AD23" s="151"/>
      <c r="AE23" s="151"/>
      <c r="AF23" s="151"/>
      <c r="AG23" s="151" t="s">
        <v>244</v>
      </c>
      <c r="AH23" s="151">
        <v>0</v>
      </c>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row>
    <row r="24" spans="1:60" ht="20.399999999999999" outlineLevel="1" x14ac:dyDescent="0.25">
      <c r="A24" s="175">
        <v>5</v>
      </c>
      <c r="B24" s="176" t="s">
        <v>1298</v>
      </c>
      <c r="C24" s="191" t="s">
        <v>1299</v>
      </c>
      <c r="D24" s="177" t="s">
        <v>247</v>
      </c>
      <c r="E24" s="178">
        <v>27.14</v>
      </c>
      <c r="F24" s="179"/>
      <c r="G24" s="180">
        <f>ROUND(E24*F24,2)</f>
        <v>0</v>
      </c>
      <c r="H24" s="179"/>
      <c r="I24" s="180">
        <f>ROUND(E24*H24,2)</f>
        <v>0</v>
      </c>
      <c r="J24" s="179"/>
      <c r="K24" s="180">
        <f>ROUND(E24*J24,2)</f>
        <v>0</v>
      </c>
      <c r="L24" s="180">
        <v>21</v>
      </c>
      <c r="M24" s="180">
        <f>G24*(1+L24/100)</f>
        <v>0</v>
      </c>
      <c r="N24" s="178">
        <v>0</v>
      </c>
      <c r="O24" s="178">
        <f>ROUND(E24*N24,2)</f>
        <v>0</v>
      </c>
      <c r="P24" s="178">
        <v>3.3E-3</v>
      </c>
      <c r="Q24" s="178">
        <f>ROUND(E24*P24,2)</f>
        <v>0.09</v>
      </c>
      <c r="R24" s="180" t="s">
        <v>349</v>
      </c>
      <c r="S24" s="180" t="s">
        <v>237</v>
      </c>
      <c r="T24" s="181" t="s">
        <v>237</v>
      </c>
      <c r="U24" s="161">
        <v>0.03</v>
      </c>
      <c r="V24" s="161">
        <f>ROUND(E24*U24,2)</f>
        <v>0.81</v>
      </c>
      <c r="W24" s="161"/>
      <c r="X24" s="161" t="s">
        <v>238</v>
      </c>
      <c r="Y24" s="161" t="s">
        <v>239</v>
      </c>
      <c r="Z24" s="151"/>
      <c r="AA24" s="151"/>
      <c r="AB24" s="151"/>
      <c r="AC24" s="151"/>
      <c r="AD24" s="151"/>
      <c r="AE24" s="151"/>
      <c r="AF24" s="151"/>
      <c r="AG24" s="151" t="s">
        <v>240</v>
      </c>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row>
    <row r="25" spans="1:60" outlineLevel="2" x14ac:dyDescent="0.25">
      <c r="A25" s="158"/>
      <c r="B25" s="159"/>
      <c r="C25" s="192" t="s">
        <v>1297</v>
      </c>
      <c r="D25" s="162"/>
      <c r="E25" s="163">
        <v>27.14</v>
      </c>
      <c r="F25" s="161"/>
      <c r="G25" s="161"/>
      <c r="H25" s="161"/>
      <c r="I25" s="161"/>
      <c r="J25" s="161"/>
      <c r="K25" s="161"/>
      <c r="L25" s="161"/>
      <c r="M25" s="161"/>
      <c r="N25" s="160"/>
      <c r="O25" s="160"/>
      <c r="P25" s="160"/>
      <c r="Q25" s="160"/>
      <c r="R25" s="161"/>
      <c r="S25" s="161"/>
      <c r="T25" s="161"/>
      <c r="U25" s="161"/>
      <c r="V25" s="161"/>
      <c r="W25" s="161"/>
      <c r="X25" s="161"/>
      <c r="Y25" s="161"/>
      <c r="Z25" s="151"/>
      <c r="AA25" s="151"/>
      <c r="AB25" s="151"/>
      <c r="AC25" s="151"/>
      <c r="AD25" s="151"/>
      <c r="AE25" s="151"/>
      <c r="AF25" s="151"/>
      <c r="AG25" s="151" t="s">
        <v>244</v>
      </c>
      <c r="AH25" s="151">
        <v>0</v>
      </c>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row>
    <row r="26" spans="1:60" ht="20.399999999999999" outlineLevel="1" x14ac:dyDescent="0.25">
      <c r="A26" s="175">
        <v>6</v>
      </c>
      <c r="B26" s="176" t="s">
        <v>1300</v>
      </c>
      <c r="C26" s="191" t="s">
        <v>1301</v>
      </c>
      <c r="D26" s="177" t="s">
        <v>247</v>
      </c>
      <c r="E26" s="178">
        <v>929.05</v>
      </c>
      <c r="F26" s="179"/>
      <c r="G26" s="180">
        <f>ROUND(E26*F26,2)</f>
        <v>0</v>
      </c>
      <c r="H26" s="179"/>
      <c r="I26" s="180">
        <f>ROUND(E26*H26,2)</f>
        <v>0</v>
      </c>
      <c r="J26" s="179"/>
      <c r="K26" s="180">
        <f>ROUND(E26*J26,2)</f>
        <v>0</v>
      </c>
      <c r="L26" s="180">
        <v>21</v>
      </c>
      <c r="M26" s="180">
        <f>G26*(1+L26/100)</f>
        <v>0</v>
      </c>
      <c r="N26" s="178">
        <v>3.3E-4</v>
      </c>
      <c r="O26" s="178">
        <f>ROUND(E26*N26,2)</f>
        <v>0.31</v>
      </c>
      <c r="P26" s="178">
        <v>1.068E-2</v>
      </c>
      <c r="Q26" s="178">
        <f>ROUND(E26*P26,2)</f>
        <v>9.92</v>
      </c>
      <c r="R26" s="180" t="s">
        <v>349</v>
      </c>
      <c r="S26" s="180" t="s">
        <v>237</v>
      </c>
      <c r="T26" s="181" t="s">
        <v>237</v>
      </c>
      <c r="U26" s="161">
        <v>0.21</v>
      </c>
      <c r="V26" s="161">
        <f>ROUND(E26*U26,2)</f>
        <v>195.1</v>
      </c>
      <c r="W26" s="161"/>
      <c r="X26" s="161" t="s">
        <v>238</v>
      </c>
      <c r="Y26" s="161" t="s">
        <v>239</v>
      </c>
      <c r="Z26" s="151"/>
      <c r="AA26" s="151"/>
      <c r="AB26" s="151"/>
      <c r="AC26" s="151"/>
      <c r="AD26" s="151"/>
      <c r="AE26" s="151"/>
      <c r="AF26" s="151"/>
      <c r="AG26" s="151" t="s">
        <v>240</v>
      </c>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row>
    <row r="27" spans="1:60" outlineLevel="2" x14ac:dyDescent="0.25">
      <c r="A27" s="158"/>
      <c r="B27" s="159"/>
      <c r="C27" s="192" t="s">
        <v>1302</v>
      </c>
      <c r="D27" s="162"/>
      <c r="E27" s="163">
        <v>929.05</v>
      </c>
      <c r="F27" s="161"/>
      <c r="G27" s="161"/>
      <c r="H27" s="161"/>
      <c r="I27" s="161"/>
      <c r="J27" s="161"/>
      <c r="K27" s="161"/>
      <c r="L27" s="161"/>
      <c r="M27" s="161"/>
      <c r="N27" s="160"/>
      <c r="O27" s="160"/>
      <c r="P27" s="160"/>
      <c r="Q27" s="160"/>
      <c r="R27" s="161"/>
      <c r="S27" s="161"/>
      <c r="T27" s="161"/>
      <c r="U27" s="161"/>
      <c r="V27" s="161"/>
      <c r="W27" s="161"/>
      <c r="X27" s="161"/>
      <c r="Y27" s="161"/>
      <c r="Z27" s="151"/>
      <c r="AA27" s="151"/>
      <c r="AB27" s="151"/>
      <c r="AC27" s="151"/>
      <c r="AD27" s="151"/>
      <c r="AE27" s="151"/>
      <c r="AF27" s="151"/>
      <c r="AG27" s="151" t="s">
        <v>244</v>
      </c>
      <c r="AH27" s="151">
        <v>0</v>
      </c>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row>
    <row r="28" spans="1:60" outlineLevel="1" x14ac:dyDescent="0.25">
      <c r="A28" s="175">
        <v>7</v>
      </c>
      <c r="B28" s="176" t="s">
        <v>1303</v>
      </c>
      <c r="C28" s="191" t="s">
        <v>1304</v>
      </c>
      <c r="D28" s="177" t="s">
        <v>235</v>
      </c>
      <c r="E28" s="178">
        <v>2.2999999999999998</v>
      </c>
      <c r="F28" s="179"/>
      <c r="G28" s="180">
        <f>ROUND(E28*F28,2)</f>
        <v>0</v>
      </c>
      <c r="H28" s="179"/>
      <c r="I28" s="180">
        <f>ROUND(E28*H28,2)</f>
        <v>0</v>
      </c>
      <c r="J28" s="179"/>
      <c r="K28" s="180">
        <f>ROUND(E28*J28,2)</f>
        <v>0</v>
      </c>
      <c r="L28" s="180">
        <v>21</v>
      </c>
      <c r="M28" s="180">
        <f>G28*(1+L28/100)</f>
        <v>0</v>
      </c>
      <c r="N28" s="178">
        <v>1.7989999999999999E-2</v>
      </c>
      <c r="O28" s="178">
        <f>ROUND(E28*N28,2)</f>
        <v>0.04</v>
      </c>
      <c r="P28" s="178">
        <v>2.4</v>
      </c>
      <c r="Q28" s="178">
        <f>ROUND(E28*P28,2)</f>
        <v>5.52</v>
      </c>
      <c r="R28" s="180" t="s">
        <v>349</v>
      </c>
      <c r="S28" s="180" t="s">
        <v>237</v>
      </c>
      <c r="T28" s="181" t="s">
        <v>237</v>
      </c>
      <c r="U28" s="161">
        <v>12.82</v>
      </c>
      <c r="V28" s="161">
        <f>ROUND(E28*U28,2)</f>
        <v>29.49</v>
      </c>
      <c r="W28" s="161"/>
      <c r="X28" s="161" t="s">
        <v>238</v>
      </c>
      <c r="Y28" s="161" t="s">
        <v>239</v>
      </c>
      <c r="Z28" s="151"/>
      <c r="AA28" s="151"/>
      <c r="AB28" s="151"/>
      <c r="AC28" s="151"/>
      <c r="AD28" s="151"/>
      <c r="AE28" s="151"/>
      <c r="AF28" s="151"/>
      <c r="AG28" s="151" t="s">
        <v>240</v>
      </c>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row>
    <row r="29" spans="1:60" outlineLevel="2" x14ac:dyDescent="0.25">
      <c r="A29" s="158"/>
      <c r="B29" s="159"/>
      <c r="C29" s="255" t="s">
        <v>1305</v>
      </c>
      <c r="D29" s="256"/>
      <c r="E29" s="256"/>
      <c r="F29" s="256"/>
      <c r="G29" s="256"/>
      <c r="H29" s="161"/>
      <c r="I29" s="161"/>
      <c r="J29" s="161"/>
      <c r="K29" s="161"/>
      <c r="L29" s="161"/>
      <c r="M29" s="161"/>
      <c r="N29" s="160"/>
      <c r="O29" s="160"/>
      <c r="P29" s="160"/>
      <c r="Q29" s="160"/>
      <c r="R29" s="161"/>
      <c r="S29" s="161"/>
      <c r="T29" s="161"/>
      <c r="U29" s="161"/>
      <c r="V29" s="161"/>
      <c r="W29" s="161"/>
      <c r="X29" s="161"/>
      <c r="Y29" s="161"/>
      <c r="Z29" s="151"/>
      <c r="AA29" s="151"/>
      <c r="AB29" s="151"/>
      <c r="AC29" s="151"/>
      <c r="AD29" s="151"/>
      <c r="AE29" s="151"/>
      <c r="AF29" s="151"/>
      <c r="AG29" s="151" t="s">
        <v>242</v>
      </c>
      <c r="AH29" s="151"/>
      <c r="AI29" s="151"/>
      <c r="AJ29" s="151"/>
      <c r="AK29" s="151"/>
      <c r="AL29" s="151"/>
      <c r="AM29" s="151"/>
      <c r="AN29" s="151"/>
      <c r="AO29" s="151"/>
      <c r="AP29" s="151"/>
      <c r="AQ29" s="151"/>
      <c r="AR29" s="151"/>
      <c r="AS29" s="151"/>
      <c r="AT29" s="151"/>
      <c r="AU29" s="151"/>
      <c r="AV29" s="151"/>
      <c r="AW29" s="151"/>
      <c r="AX29" s="151"/>
      <c r="AY29" s="151"/>
      <c r="AZ29" s="151"/>
      <c r="BA29" s="182" t="str">
        <f>C29</f>
        <v>uložených ve zdivu, včetně pomocného lešení o výšce podlahy do 1900 mm a pro zatížení do 1,5 kPa  (150 kg/m2),</v>
      </c>
      <c r="BB29" s="151"/>
      <c r="BC29" s="151"/>
      <c r="BD29" s="151"/>
      <c r="BE29" s="151"/>
      <c r="BF29" s="151"/>
      <c r="BG29" s="151"/>
      <c r="BH29" s="151"/>
    </row>
    <row r="30" spans="1:60" outlineLevel="2" x14ac:dyDescent="0.25">
      <c r="A30" s="158"/>
      <c r="B30" s="159"/>
      <c r="C30" s="192" t="s">
        <v>1306</v>
      </c>
      <c r="D30" s="162"/>
      <c r="E30" s="163">
        <v>2.1</v>
      </c>
      <c r="F30" s="161"/>
      <c r="G30" s="161"/>
      <c r="H30" s="161"/>
      <c r="I30" s="161"/>
      <c r="J30" s="161"/>
      <c r="K30" s="161"/>
      <c r="L30" s="161"/>
      <c r="M30" s="161"/>
      <c r="N30" s="160"/>
      <c r="O30" s="160"/>
      <c r="P30" s="160"/>
      <c r="Q30" s="160"/>
      <c r="R30" s="161"/>
      <c r="S30" s="161"/>
      <c r="T30" s="161"/>
      <c r="U30" s="161"/>
      <c r="V30" s="161"/>
      <c r="W30" s="161"/>
      <c r="X30" s="161"/>
      <c r="Y30" s="161"/>
      <c r="Z30" s="151"/>
      <c r="AA30" s="151"/>
      <c r="AB30" s="151"/>
      <c r="AC30" s="151"/>
      <c r="AD30" s="151"/>
      <c r="AE30" s="151"/>
      <c r="AF30" s="151"/>
      <c r="AG30" s="151" t="s">
        <v>244</v>
      </c>
      <c r="AH30" s="151">
        <v>0</v>
      </c>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60" outlineLevel="3" x14ac:dyDescent="0.25">
      <c r="A31" s="158"/>
      <c r="B31" s="159"/>
      <c r="C31" s="192" t="s">
        <v>1307</v>
      </c>
      <c r="D31" s="162"/>
      <c r="E31" s="163">
        <v>0.2</v>
      </c>
      <c r="F31" s="161"/>
      <c r="G31" s="161"/>
      <c r="H31" s="161"/>
      <c r="I31" s="161"/>
      <c r="J31" s="161"/>
      <c r="K31" s="161"/>
      <c r="L31" s="161"/>
      <c r="M31" s="161"/>
      <c r="N31" s="160"/>
      <c r="O31" s="160"/>
      <c r="P31" s="160"/>
      <c r="Q31" s="160"/>
      <c r="R31" s="161"/>
      <c r="S31" s="161"/>
      <c r="T31" s="161"/>
      <c r="U31" s="161"/>
      <c r="V31" s="161"/>
      <c r="W31" s="161"/>
      <c r="X31" s="161"/>
      <c r="Y31" s="161"/>
      <c r="Z31" s="151"/>
      <c r="AA31" s="151"/>
      <c r="AB31" s="151"/>
      <c r="AC31" s="151"/>
      <c r="AD31" s="151"/>
      <c r="AE31" s="151"/>
      <c r="AF31" s="151"/>
      <c r="AG31" s="151" t="s">
        <v>244</v>
      </c>
      <c r="AH31" s="151">
        <v>0</v>
      </c>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60" outlineLevel="1" x14ac:dyDescent="0.25">
      <c r="A32" s="175">
        <v>8</v>
      </c>
      <c r="B32" s="176" t="s">
        <v>1308</v>
      </c>
      <c r="C32" s="191" t="s">
        <v>1309</v>
      </c>
      <c r="D32" s="177" t="s">
        <v>235</v>
      </c>
      <c r="E32" s="178">
        <v>0.12</v>
      </c>
      <c r="F32" s="179"/>
      <c r="G32" s="180">
        <f>ROUND(E32*F32,2)</f>
        <v>0</v>
      </c>
      <c r="H32" s="179"/>
      <c r="I32" s="180">
        <f>ROUND(E32*H32,2)</f>
        <v>0</v>
      </c>
      <c r="J32" s="179"/>
      <c r="K32" s="180">
        <f>ROUND(E32*J32,2)</f>
        <v>0</v>
      </c>
      <c r="L32" s="180">
        <v>21</v>
      </c>
      <c r="M32" s="180">
        <f>G32*(1+L32/100)</f>
        <v>0</v>
      </c>
      <c r="N32" s="178">
        <v>1.634E-2</v>
      </c>
      <c r="O32" s="178">
        <f>ROUND(E32*N32,2)</f>
        <v>0</v>
      </c>
      <c r="P32" s="178">
        <v>2.4</v>
      </c>
      <c r="Q32" s="178">
        <f>ROUND(E32*P32,2)</f>
        <v>0.28999999999999998</v>
      </c>
      <c r="R32" s="180" t="s">
        <v>349</v>
      </c>
      <c r="S32" s="180" t="s">
        <v>237</v>
      </c>
      <c r="T32" s="181" t="s">
        <v>237</v>
      </c>
      <c r="U32" s="161">
        <v>11.91</v>
      </c>
      <c r="V32" s="161">
        <f>ROUND(E32*U32,2)</f>
        <v>1.43</v>
      </c>
      <c r="W32" s="161"/>
      <c r="X32" s="161" t="s">
        <v>238</v>
      </c>
      <c r="Y32" s="161" t="s">
        <v>239</v>
      </c>
      <c r="Z32" s="151"/>
      <c r="AA32" s="151"/>
      <c r="AB32" s="151"/>
      <c r="AC32" s="151"/>
      <c r="AD32" s="151"/>
      <c r="AE32" s="151"/>
      <c r="AF32" s="151"/>
      <c r="AG32" s="151" t="s">
        <v>240</v>
      </c>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row>
    <row r="33" spans="1:60" outlineLevel="2" x14ac:dyDescent="0.25">
      <c r="A33" s="158"/>
      <c r="B33" s="159"/>
      <c r="C33" s="255" t="s">
        <v>1305</v>
      </c>
      <c r="D33" s="256"/>
      <c r="E33" s="256"/>
      <c r="F33" s="256"/>
      <c r="G33" s="256"/>
      <c r="H33" s="161"/>
      <c r="I33" s="161"/>
      <c r="J33" s="161"/>
      <c r="K33" s="161"/>
      <c r="L33" s="161"/>
      <c r="M33" s="161"/>
      <c r="N33" s="160"/>
      <c r="O33" s="160"/>
      <c r="P33" s="160"/>
      <c r="Q33" s="160"/>
      <c r="R33" s="161"/>
      <c r="S33" s="161"/>
      <c r="T33" s="161"/>
      <c r="U33" s="161"/>
      <c r="V33" s="161"/>
      <c r="W33" s="161"/>
      <c r="X33" s="161"/>
      <c r="Y33" s="161"/>
      <c r="Z33" s="151"/>
      <c r="AA33" s="151"/>
      <c r="AB33" s="151"/>
      <c r="AC33" s="151"/>
      <c r="AD33" s="151"/>
      <c r="AE33" s="151"/>
      <c r="AF33" s="151"/>
      <c r="AG33" s="151" t="s">
        <v>242</v>
      </c>
      <c r="AH33" s="151"/>
      <c r="AI33" s="151"/>
      <c r="AJ33" s="151"/>
      <c r="AK33" s="151"/>
      <c r="AL33" s="151"/>
      <c r="AM33" s="151"/>
      <c r="AN33" s="151"/>
      <c r="AO33" s="151"/>
      <c r="AP33" s="151"/>
      <c r="AQ33" s="151"/>
      <c r="AR33" s="151"/>
      <c r="AS33" s="151"/>
      <c r="AT33" s="151"/>
      <c r="AU33" s="151"/>
      <c r="AV33" s="151"/>
      <c r="AW33" s="151"/>
      <c r="AX33" s="151"/>
      <c r="AY33" s="151"/>
      <c r="AZ33" s="151"/>
      <c r="BA33" s="182" t="str">
        <f>C33</f>
        <v>uložených ve zdivu, včetně pomocného lešení o výšce podlahy do 1900 mm a pro zatížení do 1,5 kPa  (150 kg/m2),</v>
      </c>
      <c r="BB33" s="151"/>
      <c r="BC33" s="151"/>
      <c r="BD33" s="151"/>
      <c r="BE33" s="151"/>
      <c r="BF33" s="151"/>
      <c r="BG33" s="151"/>
      <c r="BH33" s="151"/>
    </row>
    <row r="34" spans="1:60" outlineLevel="2" x14ac:dyDescent="0.25">
      <c r="A34" s="158"/>
      <c r="B34" s="159"/>
      <c r="C34" s="192" t="s">
        <v>1310</v>
      </c>
      <c r="D34" s="162"/>
      <c r="E34" s="163">
        <v>0.12</v>
      </c>
      <c r="F34" s="161"/>
      <c r="G34" s="161"/>
      <c r="H34" s="161"/>
      <c r="I34" s="161"/>
      <c r="J34" s="161"/>
      <c r="K34" s="161"/>
      <c r="L34" s="161"/>
      <c r="M34" s="161"/>
      <c r="N34" s="160"/>
      <c r="O34" s="160"/>
      <c r="P34" s="160"/>
      <c r="Q34" s="160"/>
      <c r="R34" s="161"/>
      <c r="S34" s="161"/>
      <c r="T34" s="161"/>
      <c r="U34" s="161"/>
      <c r="V34" s="161"/>
      <c r="W34" s="161"/>
      <c r="X34" s="161"/>
      <c r="Y34" s="161"/>
      <c r="Z34" s="151"/>
      <c r="AA34" s="151"/>
      <c r="AB34" s="151"/>
      <c r="AC34" s="151"/>
      <c r="AD34" s="151"/>
      <c r="AE34" s="151"/>
      <c r="AF34" s="151"/>
      <c r="AG34" s="151" t="s">
        <v>244</v>
      </c>
      <c r="AH34" s="151">
        <v>0</v>
      </c>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row>
    <row r="35" spans="1:60" ht="20.399999999999999" outlineLevel="1" x14ac:dyDescent="0.25">
      <c r="A35" s="175">
        <v>9</v>
      </c>
      <c r="B35" s="176" t="s">
        <v>1311</v>
      </c>
      <c r="C35" s="191" t="s">
        <v>1312</v>
      </c>
      <c r="D35" s="177" t="s">
        <v>256</v>
      </c>
      <c r="E35" s="178">
        <v>0.52559999999999996</v>
      </c>
      <c r="F35" s="179"/>
      <c r="G35" s="180">
        <f>ROUND(E35*F35,2)</f>
        <v>0</v>
      </c>
      <c r="H35" s="179"/>
      <c r="I35" s="180">
        <f>ROUND(E35*H35,2)</f>
        <v>0</v>
      </c>
      <c r="J35" s="179"/>
      <c r="K35" s="180">
        <f>ROUND(E35*J35,2)</f>
        <v>0</v>
      </c>
      <c r="L35" s="180">
        <v>21</v>
      </c>
      <c r="M35" s="180">
        <f>G35*(1+L35/100)</f>
        <v>0</v>
      </c>
      <c r="N35" s="178">
        <v>1.8270000000000002E-2</v>
      </c>
      <c r="O35" s="178">
        <f>ROUND(E35*N35,2)</f>
        <v>0.01</v>
      </c>
      <c r="P35" s="178">
        <v>1.2609999999999999</v>
      </c>
      <c r="Q35" s="178">
        <f>ROUND(E35*P35,2)</f>
        <v>0.66</v>
      </c>
      <c r="R35" s="180" t="s">
        <v>349</v>
      </c>
      <c r="S35" s="180" t="s">
        <v>237</v>
      </c>
      <c r="T35" s="181" t="s">
        <v>237</v>
      </c>
      <c r="U35" s="161">
        <v>13.6</v>
      </c>
      <c r="V35" s="161">
        <f>ROUND(E35*U35,2)</f>
        <v>7.15</v>
      </c>
      <c r="W35" s="161"/>
      <c r="X35" s="161" t="s">
        <v>238</v>
      </c>
      <c r="Y35" s="161" t="s">
        <v>239</v>
      </c>
      <c r="Z35" s="151"/>
      <c r="AA35" s="151"/>
      <c r="AB35" s="151"/>
      <c r="AC35" s="151"/>
      <c r="AD35" s="151"/>
      <c r="AE35" s="151"/>
      <c r="AF35" s="151"/>
      <c r="AG35" s="151" t="s">
        <v>240</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row>
    <row r="36" spans="1:60" outlineLevel="2" x14ac:dyDescent="0.25">
      <c r="A36" s="158"/>
      <c r="B36" s="159"/>
      <c r="C36" s="255" t="s">
        <v>1313</v>
      </c>
      <c r="D36" s="256"/>
      <c r="E36" s="256"/>
      <c r="F36" s="256"/>
      <c r="G36" s="256"/>
      <c r="H36" s="161"/>
      <c r="I36" s="161"/>
      <c r="J36" s="161"/>
      <c r="K36" s="161"/>
      <c r="L36" s="161"/>
      <c r="M36" s="161"/>
      <c r="N36" s="160"/>
      <c r="O36" s="160"/>
      <c r="P36" s="160"/>
      <c r="Q36" s="160"/>
      <c r="R36" s="161"/>
      <c r="S36" s="161"/>
      <c r="T36" s="161"/>
      <c r="U36" s="161"/>
      <c r="V36" s="161"/>
      <c r="W36" s="161"/>
      <c r="X36" s="161"/>
      <c r="Y36" s="161"/>
      <c r="Z36" s="151"/>
      <c r="AA36" s="151"/>
      <c r="AB36" s="151"/>
      <c r="AC36" s="151"/>
      <c r="AD36" s="151"/>
      <c r="AE36" s="151"/>
      <c r="AF36" s="151"/>
      <c r="AG36" s="151" t="s">
        <v>242</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row>
    <row r="37" spans="1:60" outlineLevel="2" x14ac:dyDescent="0.25">
      <c r="A37" s="158"/>
      <c r="B37" s="159"/>
      <c r="C37" s="192" t="s">
        <v>1314</v>
      </c>
      <c r="D37" s="162"/>
      <c r="E37" s="163">
        <v>0.52559999999999996</v>
      </c>
      <c r="F37" s="161"/>
      <c r="G37" s="161"/>
      <c r="H37" s="161"/>
      <c r="I37" s="161"/>
      <c r="J37" s="161"/>
      <c r="K37" s="161"/>
      <c r="L37" s="161"/>
      <c r="M37" s="161"/>
      <c r="N37" s="160"/>
      <c r="O37" s="160"/>
      <c r="P37" s="160"/>
      <c r="Q37" s="160"/>
      <c r="R37" s="161"/>
      <c r="S37" s="161"/>
      <c r="T37" s="161"/>
      <c r="U37" s="161"/>
      <c r="V37" s="161"/>
      <c r="W37" s="161"/>
      <c r="X37" s="161"/>
      <c r="Y37" s="161"/>
      <c r="Z37" s="151"/>
      <c r="AA37" s="151"/>
      <c r="AB37" s="151"/>
      <c r="AC37" s="151"/>
      <c r="AD37" s="151"/>
      <c r="AE37" s="151"/>
      <c r="AF37" s="151"/>
      <c r="AG37" s="151" t="s">
        <v>244</v>
      </c>
      <c r="AH37" s="151">
        <v>0</v>
      </c>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row>
    <row r="38" spans="1:60" outlineLevel="1" x14ac:dyDescent="0.25">
      <c r="A38" s="175">
        <v>10</v>
      </c>
      <c r="B38" s="176" t="s">
        <v>1315</v>
      </c>
      <c r="C38" s="191" t="s">
        <v>1316</v>
      </c>
      <c r="D38" s="177" t="s">
        <v>247</v>
      </c>
      <c r="E38" s="178">
        <v>245.14</v>
      </c>
      <c r="F38" s="179"/>
      <c r="G38" s="180">
        <f>ROUND(E38*F38,2)</f>
        <v>0</v>
      </c>
      <c r="H38" s="179"/>
      <c r="I38" s="180">
        <f>ROUND(E38*H38,2)</f>
        <v>0</v>
      </c>
      <c r="J38" s="179"/>
      <c r="K38" s="180">
        <f>ROUND(E38*J38,2)</f>
        <v>0</v>
      </c>
      <c r="L38" s="180">
        <v>21</v>
      </c>
      <c r="M38" s="180">
        <f>G38*(1+L38/100)</f>
        <v>0</v>
      </c>
      <c r="N38" s="178">
        <v>0</v>
      </c>
      <c r="O38" s="178">
        <f>ROUND(E38*N38,2)</f>
        <v>0</v>
      </c>
      <c r="P38" s="178">
        <v>0.02</v>
      </c>
      <c r="Q38" s="178">
        <f>ROUND(E38*P38,2)</f>
        <v>4.9000000000000004</v>
      </c>
      <c r="R38" s="180" t="s">
        <v>349</v>
      </c>
      <c r="S38" s="180" t="s">
        <v>237</v>
      </c>
      <c r="T38" s="181" t="s">
        <v>237</v>
      </c>
      <c r="U38" s="161">
        <v>0.08</v>
      </c>
      <c r="V38" s="161">
        <f>ROUND(E38*U38,2)</f>
        <v>19.61</v>
      </c>
      <c r="W38" s="161"/>
      <c r="X38" s="161" t="s">
        <v>238</v>
      </c>
      <c r="Y38" s="161" t="s">
        <v>239</v>
      </c>
      <c r="Z38" s="151"/>
      <c r="AA38" s="151"/>
      <c r="AB38" s="151"/>
      <c r="AC38" s="151"/>
      <c r="AD38" s="151"/>
      <c r="AE38" s="151"/>
      <c r="AF38" s="151"/>
      <c r="AG38" s="151" t="s">
        <v>240</v>
      </c>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row>
    <row r="39" spans="1:60" outlineLevel="2" x14ac:dyDescent="0.25">
      <c r="A39" s="158"/>
      <c r="B39" s="159"/>
      <c r="C39" s="255" t="s">
        <v>1317</v>
      </c>
      <c r="D39" s="256"/>
      <c r="E39" s="256"/>
      <c r="F39" s="256"/>
      <c r="G39" s="256"/>
      <c r="H39" s="161"/>
      <c r="I39" s="161"/>
      <c r="J39" s="161"/>
      <c r="K39" s="161"/>
      <c r="L39" s="161"/>
      <c r="M39" s="161"/>
      <c r="N39" s="160"/>
      <c r="O39" s="160"/>
      <c r="P39" s="160"/>
      <c r="Q39" s="160"/>
      <c r="R39" s="161"/>
      <c r="S39" s="161"/>
      <c r="T39" s="161"/>
      <c r="U39" s="161"/>
      <c r="V39" s="161"/>
      <c r="W39" s="161"/>
      <c r="X39" s="161"/>
      <c r="Y39" s="161"/>
      <c r="Z39" s="151"/>
      <c r="AA39" s="151"/>
      <c r="AB39" s="151"/>
      <c r="AC39" s="151"/>
      <c r="AD39" s="151"/>
      <c r="AE39" s="151"/>
      <c r="AF39" s="151"/>
      <c r="AG39" s="151" t="s">
        <v>242</v>
      </c>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row>
    <row r="40" spans="1:60" outlineLevel="2" x14ac:dyDescent="0.25">
      <c r="A40" s="158"/>
      <c r="B40" s="159"/>
      <c r="C40" s="192" t="s">
        <v>1318</v>
      </c>
      <c r="D40" s="162"/>
      <c r="E40" s="163">
        <v>58</v>
      </c>
      <c r="F40" s="161"/>
      <c r="G40" s="161"/>
      <c r="H40" s="161"/>
      <c r="I40" s="161"/>
      <c r="J40" s="161"/>
      <c r="K40" s="161"/>
      <c r="L40" s="161"/>
      <c r="M40" s="161"/>
      <c r="N40" s="160"/>
      <c r="O40" s="160"/>
      <c r="P40" s="160"/>
      <c r="Q40" s="160"/>
      <c r="R40" s="161"/>
      <c r="S40" s="161"/>
      <c r="T40" s="161"/>
      <c r="U40" s="161"/>
      <c r="V40" s="161"/>
      <c r="W40" s="161"/>
      <c r="X40" s="161"/>
      <c r="Y40" s="161"/>
      <c r="Z40" s="151"/>
      <c r="AA40" s="151"/>
      <c r="AB40" s="151"/>
      <c r="AC40" s="151"/>
      <c r="AD40" s="151"/>
      <c r="AE40" s="151"/>
      <c r="AF40" s="151"/>
      <c r="AG40" s="151" t="s">
        <v>244</v>
      </c>
      <c r="AH40" s="151">
        <v>0</v>
      </c>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row>
    <row r="41" spans="1:60" outlineLevel="3" x14ac:dyDescent="0.25">
      <c r="A41" s="158"/>
      <c r="B41" s="159"/>
      <c r="C41" s="192" t="s">
        <v>1319</v>
      </c>
      <c r="D41" s="162"/>
      <c r="E41" s="163">
        <v>160.33000000000001</v>
      </c>
      <c r="F41" s="161"/>
      <c r="G41" s="161"/>
      <c r="H41" s="161"/>
      <c r="I41" s="161"/>
      <c r="J41" s="161"/>
      <c r="K41" s="161"/>
      <c r="L41" s="161"/>
      <c r="M41" s="161"/>
      <c r="N41" s="160"/>
      <c r="O41" s="160"/>
      <c r="P41" s="160"/>
      <c r="Q41" s="160"/>
      <c r="R41" s="161"/>
      <c r="S41" s="161"/>
      <c r="T41" s="161"/>
      <c r="U41" s="161"/>
      <c r="V41" s="161"/>
      <c r="W41" s="161"/>
      <c r="X41" s="161"/>
      <c r="Y41" s="161"/>
      <c r="Z41" s="151"/>
      <c r="AA41" s="151"/>
      <c r="AB41" s="151"/>
      <c r="AC41" s="151"/>
      <c r="AD41" s="151"/>
      <c r="AE41" s="151"/>
      <c r="AF41" s="151"/>
      <c r="AG41" s="151" t="s">
        <v>244</v>
      </c>
      <c r="AH41" s="151">
        <v>0</v>
      </c>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row>
    <row r="42" spans="1:60" outlineLevel="3" x14ac:dyDescent="0.25">
      <c r="A42" s="158"/>
      <c r="B42" s="159"/>
      <c r="C42" s="192" t="s">
        <v>1320</v>
      </c>
      <c r="D42" s="162"/>
      <c r="E42" s="163">
        <v>26.81</v>
      </c>
      <c r="F42" s="161"/>
      <c r="G42" s="161"/>
      <c r="H42" s="161"/>
      <c r="I42" s="161"/>
      <c r="J42" s="161"/>
      <c r="K42" s="161"/>
      <c r="L42" s="161"/>
      <c r="M42" s="161"/>
      <c r="N42" s="160"/>
      <c r="O42" s="160"/>
      <c r="P42" s="160"/>
      <c r="Q42" s="160"/>
      <c r="R42" s="161"/>
      <c r="S42" s="161"/>
      <c r="T42" s="161"/>
      <c r="U42" s="161"/>
      <c r="V42" s="161"/>
      <c r="W42" s="161"/>
      <c r="X42" s="161"/>
      <c r="Y42" s="161"/>
      <c r="Z42" s="151"/>
      <c r="AA42" s="151"/>
      <c r="AB42" s="151"/>
      <c r="AC42" s="151"/>
      <c r="AD42" s="151"/>
      <c r="AE42" s="151"/>
      <c r="AF42" s="151"/>
      <c r="AG42" s="151" t="s">
        <v>244</v>
      </c>
      <c r="AH42" s="151">
        <v>0</v>
      </c>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row>
    <row r="43" spans="1:60" outlineLevel="1" x14ac:dyDescent="0.25">
      <c r="A43" s="175">
        <v>11</v>
      </c>
      <c r="B43" s="176" t="s">
        <v>1321</v>
      </c>
      <c r="C43" s="191" t="s">
        <v>1322</v>
      </c>
      <c r="D43" s="177" t="s">
        <v>247</v>
      </c>
      <c r="E43" s="178">
        <v>1.55</v>
      </c>
      <c r="F43" s="179"/>
      <c r="G43" s="180">
        <f>ROUND(E43*F43,2)</f>
        <v>0</v>
      </c>
      <c r="H43" s="179"/>
      <c r="I43" s="180">
        <f>ROUND(E43*H43,2)</f>
        <v>0</v>
      </c>
      <c r="J43" s="179"/>
      <c r="K43" s="180">
        <f>ROUND(E43*J43,2)</f>
        <v>0</v>
      </c>
      <c r="L43" s="180">
        <v>21</v>
      </c>
      <c r="M43" s="180">
        <f>G43*(1+L43/100)</f>
        <v>0</v>
      </c>
      <c r="N43" s="178">
        <v>0</v>
      </c>
      <c r="O43" s="178">
        <f>ROUND(E43*N43,2)</f>
        <v>0</v>
      </c>
      <c r="P43" s="178">
        <v>7.0000000000000007E-2</v>
      </c>
      <c r="Q43" s="178">
        <f>ROUND(E43*P43,2)</f>
        <v>0.11</v>
      </c>
      <c r="R43" s="180" t="s">
        <v>349</v>
      </c>
      <c r="S43" s="180" t="s">
        <v>237</v>
      </c>
      <c r="T43" s="181" t="s">
        <v>237</v>
      </c>
      <c r="U43" s="161">
        <v>0.15</v>
      </c>
      <c r="V43" s="161">
        <f>ROUND(E43*U43,2)</f>
        <v>0.23</v>
      </c>
      <c r="W43" s="161"/>
      <c r="X43" s="161" t="s">
        <v>238</v>
      </c>
      <c r="Y43" s="161" t="s">
        <v>239</v>
      </c>
      <c r="Z43" s="151"/>
      <c r="AA43" s="151"/>
      <c r="AB43" s="151"/>
      <c r="AC43" s="151"/>
      <c r="AD43" s="151"/>
      <c r="AE43" s="151"/>
      <c r="AF43" s="151"/>
      <c r="AG43" s="151" t="s">
        <v>240</v>
      </c>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row>
    <row r="44" spans="1:60" outlineLevel="2" x14ac:dyDescent="0.25">
      <c r="A44" s="158"/>
      <c r="B44" s="159"/>
      <c r="C44" s="255" t="s">
        <v>1317</v>
      </c>
      <c r="D44" s="256"/>
      <c r="E44" s="256"/>
      <c r="F44" s="256"/>
      <c r="G44" s="256"/>
      <c r="H44" s="161"/>
      <c r="I44" s="161"/>
      <c r="J44" s="161"/>
      <c r="K44" s="161"/>
      <c r="L44" s="161"/>
      <c r="M44" s="161"/>
      <c r="N44" s="160"/>
      <c r="O44" s="160"/>
      <c r="P44" s="160"/>
      <c r="Q44" s="160"/>
      <c r="R44" s="161"/>
      <c r="S44" s="161"/>
      <c r="T44" s="161"/>
      <c r="U44" s="161"/>
      <c r="V44" s="161"/>
      <c r="W44" s="161"/>
      <c r="X44" s="161"/>
      <c r="Y44" s="161"/>
      <c r="Z44" s="151"/>
      <c r="AA44" s="151"/>
      <c r="AB44" s="151"/>
      <c r="AC44" s="151"/>
      <c r="AD44" s="151"/>
      <c r="AE44" s="151"/>
      <c r="AF44" s="151"/>
      <c r="AG44" s="151" t="s">
        <v>242</v>
      </c>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row>
    <row r="45" spans="1:60" outlineLevel="2" x14ac:dyDescent="0.25">
      <c r="A45" s="158"/>
      <c r="B45" s="159"/>
      <c r="C45" s="192" t="s">
        <v>1323</v>
      </c>
      <c r="D45" s="162"/>
      <c r="E45" s="163">
        <v>1.55</v>
      </c>
      <c r="F45" s="161"/>
      <c r="G45" s="161"/>
      <c r="H45" s="161"/>
      <c r="I45" s="161"/>
      <c r="J45" s="161"/>
      <c r="K45" s="161"/>
      <c r="L45" s="161"/>
      <c r="M45" s="161"/>
      <c r="N45" s="160"/>
      <c r="O45" s="160"/>
      <c r="P45" s="160"/>
      <c r="Q45" s="160"/>
      <c r="R45" s="161"/>
      <c r="S45" s="161"/>
      <c r="T45" s="161"/>
      <c r="U45" s="161"/>
      <c r="V45" s="161"/>
      <c r="W45" s="161"/>
      <c r="X45" s="161"/>
      <c r="Y45" s="161"/>
      <c r="Z45" s="151"/>
      <c r="AA45" s="151"/>
      <c r="AB45" s="151"/>
      <c r="AC45" s="151"/>
      <c r="AD45" s="151"/>
      <c r="AE45" s="151"/>
      <c r="AF45" s="151"/>
      <c r="AG45" s="151" t="s">
        <v>244</v>
      </c>
      <c r="AH45" s="151">
        <v>0</v>
      </c>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row>
    <row r="46" spans="1:60" outlineLevel="1" x14ac:dyDescent="0.25">
      <c r="A46" s="175">
        <v>12</v>
      </c>
      <c r="B46" s="176" t="s">
        <v>1324</v>
      </c>
      <c r="C46" s="191" t="s">
        <v>1325</v>
      </c>
      <c r="D46" s="177" t="s">
        <v>330</v>
      </c>
      <c r="E46" s="178">
        <v>4</v>
      </c>
      <c r="F46" s="179"/>
      <c r="G46" s="180">
        <f>ROUND(E46*F46,2)</f>
        <v>0</v>
      </c>
      <c r="H46" s="179"/>
      <c r="I46" s="180">
        <f>ROUND(E46*H46,2)</f>
        <v>0</v>
      </c>
      <c r="J46" s="179"/>
      <c r="K46" s="180">
        <f>ROUND(E46*J46,2)</f>
        <v>0</v>
      </c>
      <c r="L46" s="180">
        <v>21</v>
      </c>
      <c r="M46" s="180">
        <f>G46*(1+L46/100)</f>
        <v>0</v>
      </c>
      <c r="N46" s="178">
        <v>0</v>
      </c>
      <c r="O46" s="178">
        <f>ROUND(E46*N46,2)</f>
        <v>0</v>
      </c>
      <c r="P46" s="178">
        <v>0</v>
      </c>
      <c r="Q46" s="178">
        <f>ROUND(E46*P46,2)</f>
        <v>0</v>
      </c>
      <c r="R46" s="180" t="s">
        <v>349</v>
      </c>
      <c r="S46" s="180" t="s">
        <v>237</v>
      </c>
      <c r="T46" s="181" t="s">
        <v>237</v>
      </c>
      <c r="U46" s="161">
        <v>0.03</v>
      </c>
      <c r="V46" s="161">
        <f>ROUND(E46*U46,2)</f>
        <v>0.12</v>
      </c>
      <c r="W46" s="161"/>
      <c r="X46" s="161" t="s">
        <v>238</v>
      </c>
      <c r="Y46" s="161" t="s">
        <v>239</v>
      </c>
      <c r="Z46" s="151"/>
      <c r="AA46" s="151"/>
      <c r="AB46" s="151"/>
      <c r="AC46" s="151"/>
      <c r="AD46" s="151"/>
      <c r="AE46" s="151"/>
      <c r="AF46" s="151"/>
      <c r="AG46" s="151" t="s">
        <v>240</v>
      </c>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row>
    <row r="47" spans="1:60" outlineLevel="2" x14ac:dyDescent="0.25">
      <c r="A47" s="158"/>
      <c r="B47" s="159"/>
      <c r="C47" s="255" t="s">
        <v>1326</v>
      </c>
      <c r="D47" s="256"/>
      <c r="E47" s="256"/>
      <c r="F47" s="256"/>
      <c r="G47" s="256"/>
      <c r="H47" s="161"/>
      <c r="I47" s="161"/>
      <c r="J47" s="161"/>
      <c r="K47" s="161"/>
      <c r="L47" s="161"/>
      <c r="M47" s="161"/>
      <c r="N47" s="160"/>
      <c r="O47" s="160"/>
      <c r="P47" s="160"/>
      <c r="Q47" s="160"/>
      <c r="R47" s="161"/>
      <c r="S47" s="161"/>
      <c r="T47" s="161"/>
      <c r="U47" s="161"/>
      <c r="V47" s="161"/>
      <c r="W47" s="161"/>
      <c r="X47" s="161"/>
      <c r="Y47" s="161"/>
      <c r="Z47" s="151"/>
      <c r="AA47" s="151"/>
      <c r="AB47" s="151"/>
      <c r="AC47" s="151"/>
      <c r="AD47" s="151"/>
      <c r="AE47" s="151"/>
      <c r="AF47" s="151"/>
      <c r="AG47" s="151" t="s">
        <v>242</v>
      </c>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row>
    <row r="48" spans="1:60" outlineLevel="2" x14ac:dyDescent="0.25">
      <c r="A48" s="158"/>
      <c r="B48" s="159"/>
      <c r="C48" s="192" t="s">
        <v>1327</v>
      </c>
      <c r="D48" s="162"/>
      <c r="E48" s="163">
        <v>1</v>
      </c>
      <c r="F48" s="161"/>
      <c r="G48" s="161"/>
      <c r="H48" s="161"/>
      <c r="I48" s="161"/>
      <c r="J48" s="161"/>
      <c r="K48" s="161"/>
      <c r="L48" s="161"/>
      <c r="M48" s="161"/>
      <c r="N48" s="160"/>
      <c r="O48" s="160"/>
      <c r="P48" s="160"/>
      <c r="Q48" s="160"/>
      <c r="R48" s="161"/>
      <c r="S48" s="161"/>
      <c r="T48" s="161"/>
      <c r="U48" s="161"/>
      <c r="V48" s="161"/>
      <c r="W48" s="161"/>
      <c r="X48" s="161"/>
      <c r="Y48" s="161"/>
      <c r="Z48" s="151"/>
      <c r="AA48" s="151"/>
      <c r="AB48" s="151"/>
      <c r="AC48" s="151"/>
      <c r="AD48" s="151"/>
      <c r="AE48" s="151"/>
      <c r="AF48" s="151"/>
      <c r="AG48" s="151" t="s">
        <v>244</v>
      </c>
      <c r="AH48" s="151">
        <v>0</v>
      </c>
      <c r="AI48" s="151"/>
      <c r="AJ48" s="151"/>
      <c r="AK48" s="151"/>
      <c r="AL48" s="151"/>
      <c r="AM48" s="151"/>
      <c r="AN48" s="151"/>
      <c r="AO48" s="151"/>
      <c r="AP48" s="151"/>
      <c r="AQ48" s="151"/>
      <c r="AR48" s="151"/>
      <c r="AS48" s="151"/>
      <c r="AT48" s="151"/>
      <c r="AU48" s="151"/>
      <c r="AV48" s="151"/>
      <c r="AW48" s="151"/>
      <c r="AX48" s="151"/>
      <c r="AY48" s="151"/>
      <c r="AZ48" s="151"/>
      <c r="BA48" s="151"/>
      <c r="BB48" s="151"/>
      <c r="BC48" s="151"/>
      <c r="BD48" s="151"/>
      <c r="BE48" s="151"/>
      <c r="BF48" s="151"/>
      <c r="BG48" s="151"/>
      <c r="BH48" s="151"/>
    </row>
    <row r="49" spans="1:60" outlineLevel="3" x14ac:dyDescent="0.25">
      <c r="A49" s="158"/>
      <c r="B49" s="159"/>
      <c r="C49" s="192" t="s">
        <v>1328</v>
      </c>
      <c r="D49" s="162"/>
      <c r="E49" s="163">
        <v>1</v>
      </c>
      <c r="F49" s="161"/>
      <c r="G49" s="161"/>
      <c r="H49" s="161"/>
      <c r="I49" s="161"/>
      <c r="J49" s="161"/>
      <c r="K49" s="161"/>
      <c r="L49" s="161"/>
      <c r="M49" s="161"/>
      <c r="N49" s="160"/>
      <c r="O49" s="160"/>
      <c r="P49" s="160"/>
      <c r="Q49" s="160"/>
      <c r="R49" s="161"/>
      <c r="S49" s="161"/>
      <c r="T49" s="161"/>
      <c r="U49" s="161"/>
      <c r="V49" s="161"/>
      <c r="W49" s="161"/>
      <c r="X49" s="161"/>
      <c r="Y49" s="161"/>
      <c r="Z49" s="151"/>
      <c r="AA49" s="151"/>
      <c r="AB49" s="151"/>
      <c r="AC49" s="151"/>
      <c r="AD49" s="151"/>
      <c r="AE49" s="151"/>
      <c r="AF49" s="151"/>
      <c r="AG49" s="151" t="s">
        <v>244</v>
      </c>
      <c r="AH49" s="151">
        <v>0</v>
      </c>
      <c r="AI49" s="151"/>
      <c r="AJ49" s="151"/>
      <c r="AK49" s="151"/>
      <c r="AL49" s="151"/>
      <c r="AM49" s="151"/>
      <c r="AN49" s="151"/>
      <c r="AO49" s="151"/>
      <c r="AP49" s="151"/>
      <c r="AQ49" s="151"/>
      <c r="AR49" s="151"/>
      <c r="AS49" s="151"/>
      <c r="AT49" s="151"/>
      <c r="AU49" s="151"/>
      <c r="AV49" s="151"/>
      <c r="AW49" s="151"/>
      <c r="AX49" s="151"/>
      <c r="AY49" s="151"/>
      <c r="AZ49" s="151"/>
      <c r="BA49" s="151"/>
      <c r="BB49" s="151"/>
      <c r="BC49" s="151"/>
      <c r="BD49" s="151"/>
      <c r="BE49" s="151"/>
      <c r="BF49" s="151"/>
      <c r="BG49" s="151"/>
      <c r="BH49" s="151"/>
    </row>
    <row r="50" spans="1:60" outlineLevel="3" x14ac:dyDescent="0.25">
      <c r="A50" s="158"/>
      <c r="B50" s="159"/>
      <c r="C50" s="192" t="s">
        <v>1329</v>
      </c>
      <c r="D50" s="162"/>
      <c r="E50" s="163">
        <v>1</v>
      </c>
      <c r="F50" s="161"/>
      <c r="G50" s="161"/>
      <c r="H50" s="161"/>
      <c r="I50" s="161"/>
      <c r="J50" s="161"/>
      <c r="K50" s="161"/>
      <c r="L50" s="161"/>
      <c r="M50" s="161"/>
      <c r="N50" s="160"/>
      <c r="O50" s="160"/>
      <c r="P50" s="160"/>
      <c r="Q50" s="160"/>
      <c r="R50" s="161"/>
      <c r="S50" s="161"/>
      <c r="T50" s="161"/>
      <c r="U50" s="161"/>
      <c r="V50" s="161"/>
      <c r="W50" s="161"/>
      <c r="X50" s="161"/>
      <c r="Y50" s="161"/>
      <c r="Z50" s="151"/>
      <c r="AA50" s="151"/>
      <c r="AB50" s="151"/>
      <c r="AC50" s="151"/>
      <c r="AD50" s="151"/>
      <c r="AE50" s="151"/>
      <c r="AF50" s="151"/>
      <c r="AG50" s="151" t="s">
        <v>244</v>
      </c>
      <c r="AH50" s="151">
        <v>0</v>
      </c>
      <c r="AI50" s="151"/>
      <c r="AJ50" s="151"/>
      <c r="AK50" s="151"/>
      <c r="AL50" s="151"/>
      <c r="AM50" s="151"/>
      <c r="AN50" s="151"/>
      <c r="AO50" s="151"/>
      <c r="AP50" s="151"/>
      <c r="AQ50" s="151"/>
      <c r="AR50" s="151"/>
      <c r="AS50" s="151"/>
      <c r="AT50" s="151"/>
      <c r="AU50" s="151"/>
      <c r="AV50" s="151"/>
      <c r="AW50" s="151"/>
      <c r="AX50" s="151"/>
      <c r="AY50" s="151"/>
      <c r="AZ50" s="151"/>
      <c r="BA50" s="151"/>
      <c r="BB50" s="151"/>
      <c r="BC50" s="151"/>
      <c r="BD50" s="151"/>
      <c r="BE50" s="151"/>
      <c r="BF50" s="151"/>
      <c r="BG50" s="151"/>
      <c r="BH50" s="151"/>
    </row>
    <row r="51" spans="1:60" outlineLevel="3" x14ac:dyDescent="0.25">
      <c r="A51" s="158"/>
      <c r="B51" s="159"/>
      <c r="C51" s="192" t="s">
        <v>1330</v>
      </c>
      <c r="D51" s="162"/>
      <c r="E51" s="163">
        <v>1</v>
      </c>
      <c r="F51" s="161"/>
      <c r="G51" s="161"/>
      <c r="H51" s="161"/>
      <c r="I51" s="161"/>
      <c r="J51" s="161"/>
      <c r="K51" s="161"/>
      <c r="L51" s="161"/>
      <c r="M51" s="161"/>
      <c r="N51" s="160"/>
      <c r="O51" s="160"/>
      <c r="P51" s="160"/>
      <c r="Q51" s="160"/>
      <c r="R51" s="161"/>
      <c r="S51" s="161"/>
      <c r="T51" s="161"/>
      <c r="U51" s="161"/>
      <c r="V51" s="161"/>
      <c r="W51" s="161"/>
      <c r="X51" s="161"/>
      <c r="Y51" s="161"/>
      <c r="Z51" s="151"/>
      <c r="AA51" s="151"/>
      <c r="AB51" s="151"/>
      <c r="AC51" s="151"/>
      <c r="AD51" s="151"/>
      <c r="AE51" s="151"/>
      <c r="AF51" s="151"/>
      <c r="AG51" s="151" t="s">
        <v>244</v>
      </c>
      <c r="AH51" s="151">
        <v>0</v>
      </c>
      <c r="AI51" s="151"/>
      <c r="AJ51" s="151"/>
      <c r="AK51" s="151"/>
      <c r="AL51" s="151"/>
      <c r="AM51" s="151"/>
      <c r="AN51" s="151"/>
      <c r="AO51" s="151"/>
      <c r="AP51" s="151"/>
      <c r="AQ51" s="151"/>
      <c r="AR51" s="151"/>
      <c r="AS51" s="151"/>
      <c r="AT51" s="151"/>
      <c r="AU51" s="151"/>
      <c r="AV51" s="151"/>
      <c r="AW51" s="151"/>
      <c r="AX51" s="151"/>
      <c r="AY51" s="151"/>
      <c r="AZ51" s="151"/>
      <c r="BA51" s="151"/>
      <c r="BB51" s="151"/>
      <c r="BC51" s="151"/>
      <c r="BD51" s="151"/>
      <c r="BE51" s="151"/>
      <c r="BF51" s="151"/>
      <c r="BG51" s="151"/>
      <c r="BH51" s="151"/>
    </row>
    <row r="52" spans="1:60" outlineLevel="1" x14ac:dyDescent="0.25">
      <c r="A52" s="175">
        <v>13</v>
      </c>
      <c r="B52" s="176" t="s">
        <v>1331</v>
      </c>
      <c r="C52" s="191" t="s">
        <v>1332</v>
      </c>
      <c r="D52" s="177" t="s">
        <v>330</v>
      </c>
      <c r="E52" s="178">
        <v>55</v>
      </c>
      <c r="F52" s="179"/>
      <c r="G52" s="180">
        <f>ROUND(E52*F52,2)</f>
        <v>0</v>
      </c>
      <c r="H52" s="179"/>
      <c r="I52" s="180">
        <f>ROUND(E52*H52,2)</f>
        <v>0</v>
      </c>
      <c r="J52" s="179"/>
      <c r="K52" s="180">
        <f>ROUND(E52*J52,2)</f>
        <v>0</v>
      </c>
      <c r="L52" s="180">
        <v>21</v>
      </c>
      <c r="M52" s="180">
        <f>G52*(1+L52/100)</f>
        <v>0</v>
      </c>
      <c r="N52" s="178">
        <v>0</v>
      </c>
      <c r="O52" s="178">
        <f>ROUND(E52*N52,2)</f>
        <v>0</v>
      </c>
      <c r="P52" s="178">
        <v>0</v>
      </c>
      <c r="Q52" s="178">
        <f>ROUND(E52*P52,2)</f>
        <v>0</v>
      </c>
      <c r="R52" s="180" t="s">
        <v>349</v>
      </c>
      <c r="S52" s="180" t="s">
        <v>237</v>
      </c>
      <c r="T52" s="181" t="s">
        <v>237</v>
      </c>
      <c r="U52" s="161">
        <v>0.05</v>
      </c>
      <c r="V52" s="161">
        <f>ROUND(E52*U52,2)</f>
        <v>2.75</v>
      </c>
      <c r="W52" s="161"/>
      <c r="X52" s="161" t="s">
        <v>238</v>
      </c>
      <c r="Y52" s="161" t="s">
        <v>239</v>
      </c>
      <c r="Z52" s="151"/>
      <c r="AA52" s="151"/>
      <c r="AB52" s="151"/>
      <c r="AC52" s="151"/>
      <c r="AD52" s="151"/>
      <c r="AE52" s="151"/>
      <c r="AF52" s="151"/>
      <c r="AG52" s="151" t="s">
        <v>240</v>
      </c>
      <c r="AH52" s="151"/>
      <c r="AI52" s="151"/>
      <c r="AJ52" s="151"/>
      <c r="AK52" s="151"/>
      <c r="AL52" s="151"/>
      <c r="AM52" s="151"/>
      <c r="AN52" s="151"/>
      <c r="AO52" s="151"/>
      <c r="AP52" s="151"/>
      <c r="AQ52" s="151"/>
      <c r="AR52" s="151"/>
      <c r="AS52" s="151"/>
      <c r="AT52" s="151"/>
      <c r="AU52" s="151"/>
      <c r="AV52" s="151"/>
      <c r="AW52" s="151"/>
      <c r="AX52" s="151"/>
      <c r="AY52" s="151"/>
      <c r="AZ52" s="151"/>
      <c r="BA52" s="151"/>
      <c r="BB52" s="151"/>
      <c r="BC52" s="151"/>
      <c r="BD52" s="151"/>
      <c r="BE52" s="151"/>
      <c r="BF52" s="151"/>
      <c r="BG52" s="151"/>
      <c r="BH52" s="151"/>
    </row>
    <row r="53" spans="1:60" outlineLevel="2" x14ac:dyDescent="0.25">
      <c r="A53" s="158"/>
      <c r="B53" s="159"/>
      <c r="C53" s="255" t="s">
        <v>1326</v>
      </c>
      <c r="D53" s="256"/>
      <c r="E53" s="256"/>
      <c r="F53" s="256"/>
      <c r="G53" s="256"/>
      <c r="H53" s="161"/>
      <c r="I53" s="161"/>
      <c r="J53" s="161"/>
      <c r="K53" s="161"/>
      <c r="L53" s="161"/>
      <c r="M53" s="161"/>
      <c r="N53" s="160"/>
      <c r="O53" s="160"/>
      <c r="P53" s="160"/>
      <c r="Q53" s="160"/>
      <c r="R53" s="161"/>
      <c r="S53" s="161"/>
      <c r="T53" s="161"/>
      <c r="U53" s="161"/>
      <c r="V53" s="161"/>
      <c r="W53" s="161"/>
      <c r="X53" s="161"/>
      <c r="Y53" s="161"/>
      <c r="Z53" s="151"/>
      <c r="AA53" s="151"/>
      <c r="AB53" s="151"/>
      <c r="AC53" s="151"/>
      <c r="AD53" s="151"/>
      <c r="AE53" s="151"/>
      <c r="AF53" s="151"/>
      <c r="AG53" s="151" t="s">
        <v>242</v>
      </c>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row>
    <row r="54" spans="1:60" outlineLevel="2" x14ac:dyDescent="0.25">
      <c r="A54" s="158"/>
      <c r="B54" s="159"/>
      <c r="C54" s="192" t="s">
        <v>1333</v>
      </c>
      <c r="D54" s="162"/>
      <c r="E54" s="163">
        <v>55</v>
      </c>
      <c r="F54" s="161"/>
      <c r="G54" s="161"/>
      <c r="H54" s="161"/>
      <c r="I54" s="161"/>
      <c r="J54" s="161"/>
      <c r="K54" s="161"/>
      <c r="L54" s="161"/>
      <c r="M54" s="161"/>
      <c r="N54" s="160"/>
      <c r="O54" s="160"/>
      <c r="P54" s="160"/>
      <c r="Q54" s="160"/>
      <c r="R54" s="161"/>
      <c r="S54" s="161"/>
      <c r="T54" s="161"/>
      <c r="U54" s="161"/>
      <c r="V54" s="161"/>
      <c r="W54" s="161"/>
      <c r="X54" s="161"/>
      <c r="Y54" s="161"/>
      <c r="Z54" s="151"/>
      <c r="AA54" s="151"/>
      <c r="AB54" s="151"/>
      <c r="AC54" s="151"/>
      <c r="AD54" s="151"/>
      <c r="AE54" s="151"/>
      <c r="AF54" s="151"/>
      <c r="AG54" s="151" t="s">
        <v>244</v>
      </c>
      <c r="AH54" s="151">
        <v>0</v>
      </c>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row>
    <row r="55" spans="1:60" outlineLevel="1" x14ac:dyDescent="0.25">
      <c r="A55" s="175">
        <v>14</v>
      </c>
      <c r="B55" s="176" t="s">
        <v>1334</v>
      </c>
      <c r="C55" s="191" t="s">
        <v>1335</v>
      </c>
      <c r="D55" s="177" t="s">
        <v>330</v>
      </c>
      <c r="E55" s="178">
        <v>13</v>
      </c>
      <c r="F55" s="179"/>
      <c r="G55" s="180">
        <f>ROUND(E55*F55,2)</f>
        <v>0</v>
      </c>
      <c r="H55" s="179"/>
      <c r="I55" s="180">
        <f>ROUND(E55*H55,2)</f>
        <v>0</v>
      </c>
      <c r="J55" s="179"/>
      <c r="K55" s="180">
        <f>ROUND(E55*J55,2)</f>
        <v>0</v>
      </c>
      <c r="L55" s="180">
        <v>21</v>
      </c>
      <c r="M55" s="180">
        <f>G55*(1+L55/100)</f>
        <v>0</v>
      </c>
      <c r="N55" s="178">
        <v>0</v>
      </c>
      <c r="O55" s="178">
        <f>ROUND(E55*N55,2)</f>
        <v>0</v>
      </c>
      <c r="P55" s="178">
        <v>0</v>
      </c>
      <c r="Q55" s="178">
        <f>ROUND(E55*P55,2)</f>
        <v>0</v>
      </c>
      <c r="R55" s="180" t="s">
        <v>349</v>
      </c>
      <c r="S55" s="180" t="s">
        <v>237</v>
      </c>
      <c r="T55" s="181" t="s">
        <v>237</v>
      </c>
      <c r="U55" s="161">
        <v>0.09</v>
      </c>
      <c r="V55" s="161">
        <f>ROUND(E55*U55,2)</f>
        <v>1.17</v>
      </c>
      <c r="W55" s="161"/>
      <c r="X55" s="161" t="s">
        <v>238</v>
      </c>
      <c r="Y55" s="161" t="s">
        <v>239</v>
      </c>
      <c r="Z55" s="151"/>
      <c r="AA55" s="151"/>
      <c r="AB55" s="151"/>
      <c r="AC55" s="151"/>
      <c r="AD55" s="151"/>
      <c r="AE55" s="151"/>
      <c r="AF55" s="151"/>
      <c r="AG55" s="151" t="s">
        <v>240</v>
      </c>
      <c r="AH55" s="151"/>
      <c r="AI55" s="151"/>
      <c r="AJ55" s="151"/>
      <c r="AK55" s="151"/>
      <c r="AL55" s="151"/>
      <c r="AM55" s="151"/>
      <c r="AN55" s="151"/>
      <c r="AO55" s="151"/>
      <c r="AP55" s="151"/>
      <c r="AQ55" s="151"/>
      <c r="AR55" s="151"/>
      <c r="AS55" s="151"/>
      <c r="AT55" s="151"/>
      <c r="AU55" s="151"/>
      <c r="AV55" s="151"/>
      <c r="AW55" s="151"/>
      <c r="AX55" s="151"/>
      <c r="AY55" s="151"/>
      <c r="AZ55" s="151"/>
      <c r="BA55" s="151"/>
      <c r="BB55" s="151"/>
      <c r="BC55" s="151"/>
      <c r="BD55" s="151"/>
      <c r="BE55" s="151"/>
      <c r="BF55" s="151"/>
      <c r="BG55" s="151"/>
      <c r="BH55" s="151"/>
    </row>
    <row r="56" spans="1:60" outlineLevel="2" x14ac:dyDescent="0.25">
      <c r="A56" s="158"/>
      <c r="B56" s="159"/>
      <c r="C56" s="255" t="s">
        <v>1326</v>
      </c>
      <c r="D56" s="256"/>
      <c r="E56" s="256"/>
      <c r="F56" s="256"/>
      <c r="G56" s="256"/>
      <c r="H56" s="161"/>
      <c r="I56" s="161"/>
      <c r="J56" s="161"/>
      <c r="K56" s="161"/>
      <c r="L56" s="161"/>
      <c r="M56" s="161"/>
      <c r="N56" s="160"/>
      <c r="O56" s="160"/>
      <c r="P56" s="160"/>
      <c r="Q56" s="160"/>
      <c r="R56" s="161"/>
      <c r="S56" s="161"/>
      <c r="T56" s="161"/>
      <c r="U56" s="161"/>
      <c r="V56" s="161"/>
      <c r="W56" s="161"/>
      <c r="X56" s="161"/>
      <c r="Y56" s="161"/>
      <c r="Z56" s="151"/>
      <c r="AA56" s="151"/>
      <c r="AB56" s="151"/>
      <c r="AC56" s="151"/>
      <c r="AD56" s="151"/>
      <c r="AE56" s="151"/>
      <c r="AF56" s="151"/>
      <c r="AG56" s="151" t="s">
        <v>242</v>
      </c>
      <c r="AH56" s="151"/>
      <c r="AI56" s="151"/>
      <c r="AJ56" s="151"/>
      <c r="AK56" s="151"/>
      <c r="AL56" s="151"/>
      <c r="AM56" s="151"/>
      <c r="AN56" s="151"/>
      <c r="AO56" s="151"/>
      <c r="AP56" s="151"/>
      <c r="AQ56" s="151"/>
      <c r="AR56" s="151"/>
      <c r="AS56" s="151"/>
      <c r="AT56" s="151"/>
      <c r="AU56" s="151"/>
      <c r="AV56" s="151"/>
      <c r="AW56" s="151"/>
      <c r="AX56" s="151"/>
      <c r="AY56" s="151"/>
      <c r="AZ56" s="151"/>
      <c r="BA56" s="151"/>
      <c r="BB56" s="151"/>
      <c r="BC56" s="151"/>
      <c r="BD56" s="151"/>
      <c r="BE56" s="151"/>
      <c r="BF56" s="151"/>
      <c r="BG56" s="151"/>
      <c r="BH56" s="151"/>
    </row>
    <row r="57" spans="1:60" outlineLevel="2" x14ac:dyDescent="0.25">
      <c r="A57" s="158"/>
      <c r="B57" s="159"/>
      <c r="C57" s="192" t="s">
        <v>1336</v>
      </c>
      <c r="D57" s="162"/>
      <c r="E57" s="163">
        <v>13</v>
      </c>
      <c r="F57" s="161"/>
      <c r="G57" s="161"/>
      <c r="H57" s="161"/>
      <c r="I57" s="161"/>
      <c r="J57" s="161"/>
      <c r="K57" s="161"/>
      <c r="L57" s="161"/>
      <c r="M57" s="161"/>
      <c r="N57" s="160"/>
      <c r="O57" s="160"/>
      <c r="P57" s="160"/>
      <c r="Q57" s="160"/>
      <c r="R57" s="161"/>
      <c r="S57" s="161"/>
      <c r="T57" s="161"/>
      <c r="U57" s="161"/>
      <c r="V57" s="161"/>
      <c r="W57" s="161"/>
      <c r="X57" s="161"/>
      <c r="Y57" s="161"/>
      <c r="Z57" s="151"/>
      <c r="AA57" s="151"/>
      <c r="AB57" s="151"/>
      <c r="AC57" s="151"/>
      <c r="AD57" s="151"/>
      <c r="AE57" s="151"/>
      <c r="AF57" s="151"/>
      <c r="AG57" s="151" t="s">
        <v>244</v>
      </c>
      <c r="AH57" s="151">
        <v>0</v>
      </c>
      <c r="AI57" s="151"/>
      <c r="AJ57" s="151"/>
      <c r="AK57" s="151"/>
      <c r="AL57" s="151"/>
      <c r="AM57" s="151"/>
      <c r="AN57" s="151"/>
      <c r="AO57" s="151"/>
      <c r="AP57" s="151"/>
      <c r="AQ57" s="151"/>
      <c r="AR57" s="151"/>
      <c r="AS57" s="151"/>
      <c r="AT57" s="151"/>
      <c r="AU57" s="151"/>
      <c r="AV57" s="151"/>
      <c r="AW57" s="151"/>
      <c r="AX57" s="151"/>
      <c r="AY57" s="151"/>
      <c r="AZ57" s="151"/>
      <c r="BA57" s="151"/>
      <c r="BB57" s="151"/>
      <c r="BC57" s="151"/>
      <c r="BD57" s="151"/>
      <c r="BE57" s="151"/>
      <c r="BF57" s="151"/>
      <c r="BG57" s="151"/>
      <c r="BH57" s="151"/>
    </row>
    <row r="58" spans="1:60" outlineLevel="1" x14ac:dyDescent="0.25">
      <c r="A58" s="175">
        <v>15</v>
      </c>
      <c r="B58" s="176" t="s">
        <v>1337</v>
      </c>
      <c r="C58" s="191" t="s">
        <v>1338</v>
      </c>
      <c r="D58" s="177" t="s">
        <v>247</v>
      </c>
      <c r="E58" s="178">
        <v>4.24</v>
      </c>
      <c r="F58" s="179"/>
      <c r="G58" s="180">
        <f>ROUND(E58*F58,2)</f>
        <v>0</v>
      </c>
      <c r="H58" s="179"/>
      <c r="I58" s="180">
        <f>ROUND(E58*H58,2)</f>
        <v>0</v>
      </c>
      <c r="J58" s="179"/>
      <c r="K58" s="180">
        <f>ROUND(E58*J58,2)</f>
        <v>0</v>
      </c>
      <c r="L58" s="180">
        <v>21</v>
      </c>
      <c r="M58" s="180">
        <f>G58*(1+L58/100)</f>
        <v>0</v>
      </c>
      <c r="N58" s="178">
        <v>1E-3</v>
      </c>
      <c r="O58" s="178">
        <f>ROUND(E58*N58,2)</f>
        <v>0</v>
      </c>
      <c r="P58" s="178">
        <v>3.1E-2</v>
      </c>
      <c r="Q58" s="178">
        <f>ROUND(E58*P58,2)</f>
        <v>0.13</v>
      </c>
      <c r="R58" s="180" t="s">
        <v>349</v>
      </c>
      <c r="S58" s="180" t="s">
        <v>237</v>
      </c>
      <c r="T58" s="181" t="s">
        <v>237</v>
      </c>
      <c r="U58" s="161">
        <v>0.33100000000000002</v>
      </c>
      <c r="V58" s="161">
        <f>ROUND(E58*U58,2)</f>
        <v>1.4</v>
      </c>
      <c r="W58" s="161"/>
      <c r="X58" s="161" t="s">
        <v>238</v>
      </c>
      <c r="Y58" s="161" t="s">
        <v>239</v>
      </c>
      <c r="Z58" s="151"/>
      <c r="AA58" s="151"/>
      <c r="AB58" s="151"/>
      <c r="AC58" s="151"/>
      <c r="AD58" s="151"/>
      <c r="AE58" s="151"/>
      <c r="AF58" s="151"/>
      <c r="AG58" s="151" t="s">
        <v>240</v>
      </c>
      <c r="AH58" s="151"/>
      <c r="AI58" s="151"/>
      <c r="AJ58" s="151"/>
      <c r="AK58" s="151"/>
      <c r="AL58" s="151"/>
      <c r="AM58" s="151"/>
      <c r="AN58" s="151"/>
      <c r="AO58" s="151"/>
      <c r="AP58" s="151"/>
      <c r="AQ58" s="151"/>
      <c r="AR58" s="151"/>
      <c r="AS58" s="151"/>
      <c r="AT58" s="151"/>
      <c r="AU58" s="151"/>
      <c r="AV58" s="151"/>
      <c r="AW58" s="151"/>
      <c r="AX58" s="151"/>
      <c r="AY58" s="151"/>
      <c r="AZ58" s="151"/>
      <c r="BA58" s="151"/>
      <c r="BB58" s="151"/>
      <c r="BC58" s="151"/>
      <c r="BD58" s="151"/>
      <c r="BE58" s="151"/>
      <c r="BF58" s="151"/>
      <c r="BG58" s="151"/>
      <c r="BH58" s="151"/>
    </row>
    <row r="59" spans="1:60" outlineLevel="2" x14ac:dyDescent="0.25">
      <c r="A59" s="158"/>
      <c r="B59" s="159"/>
      <c r="C59" s="255" t="s">
        <v>1339</v>
      </c>
      <c r="D59" s="256"/>
      <c r="E59" s="256"/>
      <c r="F59" s="256"/>
      <c r="G59" s="256"/>
      <c r="H59" s="161"/>
      <c r="I59" s="161"/>
      <c r="J59" s="161"/>
      <c r="K59" s="161"/>
      <c r="L59" s="161"/>
      <c r="M59" s="161"/>
      <c r="N59" s="160"/>
      <c r="O59" s="160"/>
      <c r="P59" s="160"/>
      <c r="Q59" s="160"/>
      <c r="R59" s="161"/>
      <c r="S59" s="161"/>
      <c r="T59" s="161"/>
      <c r="U59" s="161"/>
      <c r="V59" s="161"/>
      <c r="W59" s="161"/>
      <c r="X59" s="161"/>
      <c r="Y59" s="161"/>
      <c r="Z59" s="151"/>
      <c r="AA59" s="151"/>
      <c r="AB59" s="151"/>
      <c r="AC59" s="151"/>
      <c r="AD59" s="151"/>
      <c r="AE59" s="151"/>
      <c r="AF59" s="151"/>
      <c r="AG59" s="151" t="s">
        <v>242</v>
      </c>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51"/>
      <c r="BD59" s="151"/>
      <c r="BE59" s="151"/>
      <c r="BF59" s="151"/>
      <c r="BG59" s="151"/>
      <c r="BH59" s="151"/>
    </row>
    <row r="60" spans="1:60" outlineLevel="2" x14ac:dyDescent="0.25">
      <c r="A60" s="158"/>
      <c r="B60" s="159"/>
      <c r="C60" s="192" t="s">
        <v>1340</v>
      </c>
      <c r="D60" s="162"/>
      <c r="E60" s="163">
        <v>0.96</v>
      </c>
      <c r="F60" s="161"/>
      <c r="G60" s="161"/>
      <c r="H60" s="161"/>
      <c r="I60" s="161"/>
      <c r="J60" s="161"/>
      <c r="K60" s="161"/>
      <c r="L60" s="161"/>
      <c r="M60" s="161"/>
      <c r="N60" s="160"/>
      <c r="O60" s="160"/>
      <c r="P60" s="160"/>
      <c r="Q60" s="160"/>
      <c r="R60" s="161"/>
      <c r="S60" s="161"/>
      <c r="T60" s="161"/>
      <c r="U60" s="161"/>
      <c r="V60" s="161"/>
      <c r="W60" s="161"/>
      <c r="X60" s="161"/>
      <c r="Y60" s="161"/>
      <c r="Z60" s="151"/>
      <c r="AA60" s="151"/>
      <c r="AB60" s="151"/>
      <c r="AC60" s="151"/>
      <c r="AD60" s="151"/>
      <c r="AE60" s="151"/>
      <c r="AF60" s="151"/>
      <c r="AG60" s="151" t="s">
        <v>244</v>
      </c>
      <c r="AH60" s="151">
        <v>0</v>
      </c>
      <c r="AI60" s="151"/>
      <c r="AJ60" s="151"/>
      <c r="AK60" s="151"/>
      <c r="AL60" s="151"/>
      <c r="AM60" s="151"/>
      <c r="AN60" s="151"/>
      <c r="AO60" s="151"/>
      <c r="AP60" s="151"/>
      <c r="AQ60" s="151"/>
      <c r="AR60" s="151"/>
      <c r="AS60" s="151"/>
      <c r="AT60" s="151"/>
      <c r="AU60" s="151"/>
      <c r="AV60" s="151"/>
      <c r="AW60" s="151"/>
      <c r="AX60" s="151"/>
      <c r="AY60" s="151"/>
      <c r="AZ60" s="151"/>
      <c r="BA60" s="151"/>
      <c r="BB60" s="151"/>
      <c r="BC60" s="151"/>
      <c r="BD60" s="151"/>
      <c r="BE60" s="151"/>
      <c r="BF60" s="151"/>
      <c r="BG60" s="151"/>
      <c r="BH60" s="151"/>
    </row>
    <row r="61" spans="1:60" outlineLevel="3" x14ac:dyDescent="0.25">
      <c r="A61" s="158"/>
      <c r="B61" s="159"/>
      <c r="C61" s="192" t="s">
        <v>1341</v>
      </c>
      <c r="D61" s="162"/>
      <c r="E61" s="163">
        <v>1.2</v>
      </c>
      <c r="F61" s="161"/>
      <c r="G61" s="161"/>
      <c r="H61" s="161"/>
      <c r="I61" s="161"/>
      <c r="J61" s="161"/>
      <c r="K61" s="161"/>
      <c r="L61" s="161"/>
      <c r="M61" s="161"/>
      <c r="N61" s="160"/>
      <c r="O61" s="160"/>
      <c r="P61" s="160"/>
      <c r="Q61" s="160"/>
      <c r="R61" s="161"/>
      <c r="S61" s="161"/>
      <c r="T61" s="161"/>
      <c r="U61" s="161"/>
      <c r="V61" s="161"/>
      <c r="W61" s="161"/>
      <c r="X61" s="161"/>
      <c r="Y61" s="161"/>
      <c r="Z61" s="151"/>
      <c r="AA61" s="151"/>
      <c r="AB61" s="151"/>
      <c r="AC61" s="151"/>
      <c r="AD61" s="151"/>
      <c r="AE61" s="151"/>
      <c r="AF61" s="151"/>
      <c r="AG61" s="151" t="s">
        <v>244</v>
      </c>
      <c r="AH61" s="151">
        <v>0</v>
      </c>
      <c r="AI61" s="151"/>
      <c r="AJ61" s="151"/>
      <c r="AK61" s="151"/>
      <c r="AL61" s="151"/>
      <c r="AM61" s="151"/>
      <c r="AN61" s="151"/>
      <c r="AO61" s="151"/>
      <c r="AP61" s="151"/>
      <c r="AQ61" s="151"/>
      <c r="AR61" s="151"/>
      <c r="AS61" s="151"/>
      <c r="AT61" s="151"/>
      <c r="AU61" s="151"/>
      <c r="AV61" s="151"/>
      <c r="AW61" s="151"/>
      <c r="AX61" s="151"/>
      <c r="AY61" s="151"/>
      <c r="AZ61" s="151"/>
      <c r="BA61" s="151"/>
      <c r="BB61" s="151"/>
      <c r="BC61" s="151"/>
      <c r="BD61" s="151"/>
      <c r="BE61" s="151"/>
      <c r="BF61" s="151"/>
      <c r="BG61" s="151"/>
      <c r="BH61" s="151"/>
    </row>
    <row r="62" spans="1:60" outlineLevel="3" x14ac:dyDescent="0.25">
      <c r="A62" s="158"/>
      <c r="B62" s="159"/>
      <c r="C62" s="192" t="s">
        <v>1342</v>
      </c>
      <c r="D62" s="162"/>
      <c r="E62" s="163">
        <v>1.02</v>
      </c>
      <c r="F62" s="161"/>
      <c r="G62" s="161"/>
      <c r="H62" s="161"/>
      <c r="I62" s="161"/>
      <c r="J62" s="161"/>
      <c r="K62" s="161"/>
      <c r="L62" s="161"/>
      <c r="M62" s="161"/>
      <c r="N62" s="160"/>
      <c r="O62" s="160"/>
      <c r="P62" s="160"/>
      <c r="Q62" s="160"/>
      <c r="R62" s="161"/>
      <c r="S62" s="161"/>
      <c r="T62" s="161"/>
      <c r="U62" s="161"/>
      <c r="V62" s="161"/>
      <c r="W62" s="161"/>
      <c r="X62" s="161"/>
      <c r="Y62" s="161"/>
      <c r="Z62" s="151"/>
      <c r="AA62" s="151"/>
      <c r="AB62" s="151"/>
      <c r="AC62" s="151"/>
      <c r="AD62" s="151"/>
      <c r="AE62" s="151"/>
      <c r="AF62" s="151"/>
      <c r="AG62" s="151" t="s">
        <v>244</v>
      </c>
      <c r="AH62" s="151">
        <v>0</v>
      </c>
      <c r="AI62" s="151"/>
      <c r="AJ62" s="151"/>
      <c r="AK62" s="151"/>
      <c r="AL62" s="151"/>
      <c r="AM62" s="151"/>
      <c r="AN62" s="151"/>
      <c r="AO62" s="151"/>
      <c r="AP62" s="151"/>
      <c r="AQ62" s="151"/>
      <c r="AR62" s="151"/>
      <c r="AS62" s="151"/>
      <c r="AT62" s="151"/>
      <c r="AU62" s="151"/>
      <c r="AV62" s="151"/>
      <c r="AW62" s="151"/>
      <c r="AX62" s="151"/>
      <c r="AY62" s="151"/>
      <c r="AZ62" s="151"/>
      <c r="BA62" s="151"/>
      <c r="BB62" s="151"/>
      <c r="BC62" s="151"/>
      <c r="BD62" s="151"/>
      <c r="BE62" s="151"/>
      <c r="BF62" s="151"/>
      <c r="BG62" s="151"/>
      <c r="BH62" s="151"/>
    </row>
    <row r="63" spans="1:60" outlineLevel="3" x14ac:dyDescent="0.25">
      <c r="A63" s="158"/>
      <c r="B63" s="159"/>
      <c r="C63" s="192" t="s">
        <v>1343</v>
      </c>
      <c r="D63" s="162"/>
      <c r="E63" s="163">
        <v>1.06</v>
      </c>
      <c r="F63" s="161"/>
      <c r="G63" s="161"/>
      <c r="H63" s="161"/>
      <c r="I63" s="161"/>
      <c r="J63" s="161"/>
      <c r="K63" s="161"/>
      <c r="L63" s="161"/>
      <c r="M63" s="161"/>
      <c r="N63" s="160"/>
      <c r="O63" s="160"/>
      <c r="P63" s="160"/>
      <c r="Q63" s="160"/>
      <c r="R63" s="161"/>
      <c r="S63" s="161"/>
      <c r="T63" s="161"/>
      <c r="U63" s="161"/>
      <c r="V63" s="161"/>
      <c r="W63" s="161"/>
      <c r="X63" s="161"/>
      <c r="Y63" s="161"/>
      <c r="Z63" s="151"/>
      <c r="AA63" s="151"/>
      <c r="AB63" s="151"/>
      <c r="AC63" s="151"/>
      <c r="AD63" s="151"/>
      <c r="AE63" s="151"/>
      <c r="AF63" s="151"/>
      <c r="AG63" s="151" t="s">
        <v>244</v>
      </c>
      <c r="AH63" s="151">
        <v>0</v>
      </c>
      <c r="AI63" s="151"/>
      <c r="AJ63" s="151"/>
      <c r="AK63" s="151"/>
      <c r="AL63" s="151"/>
      <c r="AM63" s="151"/>
      <c r="AN63" s="151"/>
      <c r="AO63" s="151"/>
      <c r="AP63" s="151"/>
      <c r="AQ63" s="151"/>
      <c r="AR63" s="151"/>
      <c r="AS63" s="151"/>
      <c r="AT63" s="151"/>
      <c r="AU63" s="151"/>
      <c r="AV63" s="151"/>
      <c r="AW63" s="151"/>
      <c r="AX63" s="151"/>
      <c r="AY63" s="151"/>
      <c r="AZ63" s="151"/>
      <c r="BA63" s="151"/>
      <c r="BB63" s="151"/>
      <c r="BC63" s="151"/>
      <c r="BD63" s="151"/>
      <c r="BE63" s="151"/>
      <c r="BF63" s="151"/>
      <c r="BG63" s="151"/>
      <c r="BH63" s="151"/>
    </row>
    <row r="64" spans="1:60" outlineLevel="1" x14ac:dyDescent="0.25">
      <c r="A64" s="175">
        <v>16</v>
      </c>
      <c r="B64" s="176" t="s">
        <v>1344</v>
      </c>
      <c r="C64" s="191" t="s">
        <v>1345</v>
      </c>
      <c r="D64" s="177" t="s">
        <v>330</v>
      </c>
      <c r="E64" s="178">
        <v>7</v>
      </c>
      <c r="F64" s="179"/>
      <c r="G64" s="180">
        <f>ROUND(E64*F64,2)</f>
        <v>0</v>
      </c>
      <c r="H64" s="179"/>
      <c r="I64" s="180">
        <f>ROUND(E64*H64,2)</f>
        <v>0</v>
      </c>
      <c r="J64" s="179"/>
      <c r="K64" s="180">
        <f>ROUND(E64*J64,2)</f>
        <v>0</v>
      </c>
      <c r="L64" s="180">
        <v>21</v>
      </c>
      <c r="M64" s="180">
        <f>G64*(1+L64/100)</f>
        <v>0</v>
      </c>
      <c r="N64" s="178">
        <v>0</v>
      </c>
      <c r="O64" s="178">
        <f>ROUND(E64*N64,2)</f>
        <v>0</v>
      </c>
      <c r="P64" s="178">
        <v>0</v>
      </c>
      <c r="Q64" s="178">
        <f>ROUND(E64*P64,2)</f>
        <v>0</v>
      </c>
      <c r="R64" s="180" t="s">
        <v>349</v>
      </c>
      <c r="S64" s="180" t="s">
        <v>237</v>
      </c>
      <c r="T64" s="181" t="s">
        <v>237</v>
      </c>
      <c r="U64" s="161">
        <v>0.08</v>
      </c>
      <c r="V64" s="161">
        <f>ROUND(E64*U64,2)</f>
        <v>0.56000000000000005</v>
      </c>
      <c r="W64" s="161"/>
      <c r="X64" s="161" t="s">
        <v>238</v>
      </c>
      <c r="Y64" s="161" t="s">
        <v>239</v>
      </c>
      <c r="Z64" s="151"/>
      <c r="AA64" s="151"/>
      <c r="AB64" s="151"/>
      <c r="AC64" s="151"/>
      <c r="AD64" s="151"/>
      <c r="AE64" s="151"/>
      <c r="AF64" s="151"/>
      <c r="AG64" s="151" t="s">
        <v>240</v>
      </c>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row>
    <row r="65" spans="1:60" outlineLevel="2" x14ac:dyDescent="0.25">
      <c r="A65" s="158"/>
      <c r="B65" s="159"/>
      <c r="C65" s="255" t="s">
        <v>1346</v>
      </c>
      <c r="D65" s="256"/>
      <c r="E65" s="256"/>
      <c r="F65" s="256"/>
      <c r="G65" s="256"/>
      <c r="H65" s="161"/>
      <c r="I65" s="161"/>
      <c r="J65" s="161"/>
      <c r="K65" s="161"/>
      <c r="L65" s="161"/>
      <c r="M65" s="161"/>
      <c r="N65" s="160"/>
      <c r="O65" s="160"/>
      <c r="P65" s="160"/>
      <c r="Q65" s="160"/>
      <c r="R65" s="161"/>
      <c r="S65" s="161"/>
      <c r="T65" s="161"/>
      <c r="U65" s="161"/>
      <c r="V65" s="161"/>
      <c r="W65" s="161"/>
      <c r="X65" s="161"/>
      <c r="Y65" s="161"/>
      <c r="Z65" s="151"/>
      <c r="AA65" s="151"/>
      <c r="AB65" s="151"/>
      <c r="AC65" s="151"/>
      <c r="AD65" s="151"/>
      <c r="AE65" s="151"/>
      <c r="AF65" s="151"/>
      <c r="AG65" s="151" t="s">
        <v>242</v>
      </c>
      <c r="AH65" s="151"/>
      <c r="AI65" s="151"/>
      <c r="AJ65" s="151"/>
      <c r="AK65" s="151"/>
      <c r="AL65" s="151"/>
      <c r="AM65" s="151"/>
      <c r="AN65" s="151"/>
      <c r="AO65" s="151"/>
      <c r="AP65" s="151"/>
      <c r="AQ65" s="151"/>
      <c r="AR65" s="151"/>
      <c r="AS65" s="151"/>
      <c r="AT65" s="151"/>
      <c r="AU65" s="151"/>
      <c r="AV65" s="151"/>
      <c r="AW65" s="151"/>
      <c r="AX65" s="151"/>
      <c r="AY65" s="151"/>
      <c r="AZ65" s="151"/>
      <c r="BA65" s="151"/>
      <c r="BB65" s="151"/>
      <c r="BC65" s="151"/>
      <c r="BD65" s="151"/>
      <c r="BE65" s="151"/>
      <c r="BF65" s="151"/>
      <c r="BG65" s="151"/>
      <c r="BH65" s="151"/>
    </row>
    <row r="66" spans="1:60" outlineLevel="2" x14ac:dyDescent="0.25">
      <c r="A66" s="158"/>
      <c r="B66" s="159"/>
      <c r="C66" s="192" t="s">
        <v>1347</v>
      </c>
      <c r="D66" s="162"/>
      <c r="E66" s="163">
        <v>7</v>
      </c>
      <c r="F66" s="161"/>
      <c r="G66" s="161"/>
      <c r="H66" s="161"/>
      <c r="I66" s="161"/>
      <c r="J66" s="161"/>
      <c r="K66" s="161"/>
      <c r="L66" s="161"/>
      <c r="M66" s="161"/>
      <c r="N66" s="160"/>
      <c r="O66" s="160"/>
      <c r="P66" s="160"/>
      <c r="Q66" s="160"/>
      <c r="R66" s="161"/>
      <c r="S66" s="161"/>
      <c r="T66" s="161"/>
      <c r="U66" s="161"/>
      <c r="V66" s="161"/>
      <c r="W66" s="161"/>
      <c r="X66" s="161"/>
      <c r="Y66" s="161"/>
      <c r="Z66" s="151"/>
      <c r="AA66" s="151"/>
      <c r="AB66" s="151"/>
      <c r="AC66" s="151"/>
      <c r="AD66" s="151"/>
      <c r="AE66" s="151"/>
      <c r="AF66" s="151"/>
      <c r="AG66" s="151" t="s">
        <v>244</v>
      </c>
      <c r="AH66" s="151">
        <v>0</v>
      </c>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row>
    <row r="67" spans="1:60" outlineLevel="1" x14ac:dyDescent="0.25">
      <c r="A67" s="175">
        <v>17</v>
      </c>
      <c r="B67" s="176" t="s">
        <v>1348</v>
      </c>
      <c r="C67" s="191" t="s">
        <v>1349</v>
      </c>
      <c r="D67" s="177" t="s">
        <v>330</v>
      </c>
      <c r="E67" s="178">
        <v>8</v>
      </c>
      <c r="F67" s="179"/>
      <c r="G67" s="180">
        <f>ROUND(E67*F67,2)</f>
        <v>0</v>
      </c>
      <c r="H67" s="179"/>
      <c r="I67" s="180">
        <f>ROUND(E67*H67,2)</f>
        <v>0</v>
      </c>
      <c r="J67" s="179"/>
      <c r="K67" s="180">
        <f>ROUND(E67*J67,2)</f>
        <v>0</v>
      </c>
      <c r="L67" s="180">
        <v>21</v>
      </c>
      <c r="M67" s="180">
        <f>G67*(1+L67/100)</f>
        <v>0</v>
      </c>
      <c r="N67" s="178">
        <v>0</v>
      </c>
      <c r="O67" s="178">
        <f>ROUND(E67*N67,2)</f>
        <v>0</v>
      </c>
      <c r="P67" s="178">
        <v>0</v>
      </c>
      <c r="Q67" s="178">
        <f>ROUND(E67*P67,2)</f>
        <v>0</v>
      </c>
      <c r="R67" s="180" t="s">
        <v>349</v>
      </c>
      <c r="S67" s="180" t="s">
        <v>237</v>
      </c>
      <c r="T67" s="181" t="s">
        <v>237</v>
      </c>
      <c r="U67" s="161">
        <v>0.14000000000000001</v>
      </c>
      <c r="V67" s="161">
        <f>ROUND(E67*U67,2)</f>
        <v>1.1200000000000001</v>
      </c>
      <c r="W67" s="161"/>
      <c r="X67" s="161" t="s">
        <v>238</v>
      </c>
      <c r="Y67" s="161" t="s">
        <v>239</v>
      </c>
      <c r="Z67" s="151"/>
      <c r="AA67" s="151"/>
      <c r="AB67" s="151"/>
      <c r="AC67" s="151"/>
      <c r="AD67" s="151"/>
      <c r="AE67" s="151"/>
      <c r="AF67" s="151"/>
      <c r="AG67" s="151" t="s">
        <v>240</v>
      </c>
      <c r="AH67" s="151"/>
      <c r="AI67" s="151"/>
      <c r="AJ67" s="151"/>
      <c r="AK67" s="151"/>
      <c r="AL67" s="151"/>
      <c r="AM67" s="151"/>
      <c r="AN67" s="151"/>
      <c r="AO67" s="151"/>
      <c r="AP67" s="151"/>
      <c r="AQ67" s="151"/>
      <c r="AR67" s="151"/>
      <c r="AS67" s="151"/>
      <c r="AT67" s="151"/>
      <c r="AU67" s="151"/>
      <c r="AV67" s="151"/>
      <c r="AW67" s="151"/>
      <c r="AX67" s="151"/>
      <c r="AY67" s="151"/>
      <c r="AZ67" s="151"/>
      <c r="BA67" s="151"/>
      <c r="BB67" s="151"/>
      <c r="BC67" s="151"/>
      <c r="BD67" s="151"/>
      <c r="BE67" s="151"/>
      <c r="BF67" s="151"/>
      <c r="BG67" s="151"/>
      <c r="BH67" s="151"/>
    </row>
    <row r="68" spans="1:60" outlineLevel="2" x14ac:dyDescent="0.25">
      <c r="A68" s="158"/>
      <c r="B68" s="159"/>
      <c r="C68" s="255" t="s">
        <v>1346</v>
      </c>
      <c r="D68" s="256"/>
      <c r="E68" s="256"/>
      <c r="F68" s="256"/>
      <c r="G68" s="256"/>
      <c r="H68" s="161"/>
      <c r="I68" s="161"/>
      <c r="J68" s="161"/>
      <c r="K68" s="161"/>
      <c r="L68" s="161"/>
      <c r="M68" s="161"/>
      <c r="N68" s="160"/>
      <c r="O68" s="160"/>
      <c r="P68" s="160"/>
      <c r="Q68" s="160"/>
      <c r="R68" s="161"/>
      <c r="S68" s="161"/>
      <c r="T68" s="161"/>
      <c r="U68" s="161"/>
      <c r="V68" s="161"/>
      <c r="W68" s="161"/>
      <c r="X68" s="161"/>
      <c r="Y68" s="161"/>
      <c r="Z68" s="151"/>
      <c r="AA68" s="151"/>
      <c r="AB68" s="151"/>
      <c r="AC68" s="151"/>
      <c r="AD68" s="151"/>
      <c r="AE68" s="151"/>
      <c r="AF68" s="151"/>
      <c r="AG68" s="151" t="s">
        <v>242</v>
      </c>
      <c r="AH68" s="151"/>
      <c r="AI68" s="151"/>
      <c r="AJ68" s="151"/>
      <c r="AK68" s="151"/>
      <c r="AL68" s="151"/>
      <c r="AM68" s="151"/>
      <c r="AN68" s="151"/>
      <c r="AO68" s="151"/>
      <c r="AP68" s="151"/>
      <c r="AQ68" s="151"/>
      <c r="AR68" s="151"/>
      <c r="AS68" s="151"/>
      <c r="AT68" s="151"/>
      <c r="AU68" s="151"/>
      <c r="AV68" s="151"/>
      <c r="AW68" s="151"/>
      <c r="AX68" s="151"/>
      <c r="AY68" s="151"/>
      <c r="AZ68" s="151"/>
      <c r="BA68" s="151"/>
      <c r="BB68" s="151"/>
      <c r="BC68" s="151"/>
      <c r="BD68" s="151"/>
      <c r="BE68" s="151"/>
      <c r="BF68" s="151"/>
      <c r="BG68" s="151"/>
      <c r="BH68" s="151"/>
    </row>
    <row r="69" spans="1:60" outlineLevel="2" x14ac:dyDescent="0.25">
      <c r="A69" s="158"/>
      <c r="B69" s="159"/>
      <c r="C69" s="192" t="s">
        <v>1350</v>
      </c>
      <c r="D69" s="162"/>
      <c r="E69" s="163">
        <v>4</v>
      </c>
      <c r="F69" s="161"/>
      <c r="G69" s="161"/>
      <c r="H69" s="161"/>
      <c r="I69" s="161"/>
      <c r="J69" s="161"/>
      <c r="K69" s="161"/>
      <c r="L69" s="161"/>
      <c r="M69" s="161"/>
      <c r="N69" s="160"/>
      <c r="O69" s="160"/>
      <c r="P69" s="160"/>
      <c r="Q69" s="160"/>
      <c r="R69" s="161"/>
      <c r="S69" s="161"/>
      <c r="T69" s="161"/>
      <c r="U69" s="161"/>
      <c r="V69" s="161"/>
      <c r="W69" s="161"/>
      <c r="X69" s="161"/>
      <c r="Y69" s="161"/>
      <c r="Z69" s="151"/>
      <c r="AA69" s="151"/>
      <c r="AB69" s="151"/>
      <c r="AC69" s="151"/>
      <c r="AD69" s="151"/>
      <c r="AE69" s="151"/>
      <c r="AF69" s="151"/>
      <c r="AG69" s="151" t="s">
        <v>244</v>
      </c>
      <c r="AH69" s="151">
        <v>0</v>
      </c>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row>
    <row r="70" spans="1:60" outlineLevel="3" x14ac:dyDescent="0.25">
      <c r="A70" s="158"/>
      <c r="B70" s="159"/>
      <c r="C70" s="192" t="s">
        <v>1350</v>
      </c>
      <c r="D70" s="162"/>
      <c r="E70" s="163">
        <v>4</v>
      </c>
      <c r="F70" s="161"/>
      <c r="G70" s="161"/>
      <c r="H70" s="161"/>
      <c r="I70" s="161"/>
      <c r="J70" s="161"/>
      <c r="K70" s="161"/>
      <c r="L70" s="161"/>
      <c r="M70" s="161"/>
      <c r="N70" s="160"/>
      <c r="O70" s="160"/>
      <c r="P70" s="160"/>
      <c r="Q70" s="160"/>
      <c r="R70" s="161"/>
      <c r="S70" s="161"/>
      <c r="T70" s="161"/>
      <c r="U70" s="161"/>
      <c r="V70" s="161"/>
      <c r="W70" s="161"/>
      <c r="X70" s="161"/>
      <c r="Y70" s="161"/>
      <c r="Z70" s="151"/>
      <c r="AA70" s="151"/>
      <c r="AB70" s="151"/>
      <c r="AC70" s="151"/>
      <c r="AD70" s="151"/>
      <c r="AE70" s="151"/>
      <c r="AF70" s="151"/>
      <c r="AG70" s="151" t="s">
        <v>244</v>
      </c>
      <c r="AH70" s="151">
        <v>0</v>
      </c>
      <c r="AI70" s="151"/>
      <c r="AJ70" s="151"/>
      <c r="AK70" s="151"/>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row>
    <row r="71" spans="1:60" ht="20.399999999999999" outlineLevel="1" x14ac:dyDescent="0.25">
      <c r="A71" s="175">
        <v>18</v>
      </c>
      <c r="B71" s="176" t="s">
        <v>1351</v>
      </c>
      <c r="C71" s="191" t="s">
        <v>1352</v>
      </c>
      <c r="D71" s="177" t="s">
        <v>247</v>
      </c>
      <c r="E71" s="178">
        <v>105.848</v>
      </c>
      <c r="F71" s="179"/>
      <c r="G71" s="180">
        <f>ROUND(E71*F71,2)</f>
        <v>0</v>
      </c>
      <c r="H71" s="179"/>
      <c r="I71" s="180">
        <f>ROUND(E71*H71,2)</f>
        <v>0</v>
      </c>
      <c r="J71" s="179"/>
      <c r="K71" s="180">
        <f>ROUND(E71*J71,2)</f>
        <v>0</v>
      </c>
      <c r="L71" s="180">
        <v>21</v>
      </c>
      <c r="M71" s="180">
        <f>G71*(1+L71/100)</f>
        <v>0</v>
      </c>
      <c r="N71" s="178">
        <v>1.17E-3</v>
      </c>
      <c r="O71" s="178">
        <f>ROUND(E71*N71,2)</f>
        <v>0.12</v>
      </c>
      <c r="P71" s="178">
        <v>7.5999999999999998E-2</v>
      </c>
      <c r="Q71" s="178">
        <f>ROUND(E71*P71,2)</f>
        <v>8.0399999999999991</v>
      </c>
      <c r="R71" s="180" t="s">
        <v>349</v>
      </c>
      <c r="S71" s="180" t="s">
        <v>237</v>
      </c>
      <c r="T71" s="181" t="s">
        <v>237</v>
      </c>
      <c r="U71" s="161">
        <v>0.94</v>
      </c>
      <c r="V71" s="161">
        <f>ROUND(E71*U71,2)</f>
        <v>99.5</v>
      </c>
      <c r="W71" s="161"/>
      <c r="X71" s="161" t="s">
        <v>238</v>
      </c>
      <c r="Y71" s="161" t="s">
        <v>239</v>
      </c>
      <c r="Z71" s="151"/>
      <c r="AA71" s="151"/>
      <c r="AB71" s="151"/>
      <c r="AC71" s="151"/>
      <c r="AD71" s="151"/>
      <c r="AE71" s="151"/>
      <c r="AF71" s="151"/>
      <c r="AG71" s="151" t="s">
        <v>240</v>
      </c>
      <c r="AH71" s="151"/>
      <c r="AI71" s="151"/>
      <c r="AJ71" s="151"/>
      <c r="AK71" s="151"/>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row>
    <row r="72" spans="1:60" outlineLevel="2" x14ac:dyDescent="0.25">
      <c r="A72" s="158"/>
      <c r="B72" s="159"/>
      <c r="C72" s="192" t="s">
        <v>1353</v>
      </c>
      <c r="D72" s="162"/>
      <c r="E72" s="163">
        <v>81.81</v>
      </c>
      <c r="F72" s="161"/>
      <c r="G72" s="161"/>
      <c r="H72" s="161"/>
      <c r="I72" s="161"/>
      <c r="J72" s="161"/>
      <c r="K72" s="161"/>
      <c r="L72" s="161"/>
      <c r="M72" s="161"/>
      <c r="N72" s="160"/>
      <c r="O72" s="160"/>
      <c r="P72" s="160"/>
      <c r="Q72" s="160"/>
      <c r="R72" s="161"/>
      <c r="S72" s="161"/>
      <c r="T72" s="161"/>
      <c r="U72" s="161"/>
      <c r="V72" s="161"/>
      <c r="W72" s="161"/>
      <c r="X72" s="161"/>
      <c r="Y72" s="161"/>
      <c r="Z72" s="151"/>
      <c r="AA72" s="151"/>
      <c r="AB72" s="151"/>
      <c r="AC72" s="151"/>
      <c r="AD72" s="151"/>
      <c r="AE72" s="151"/>
      <c r="AF72" s="151"/>
      <c r="AG72" s="151" t="s">
        <v>244</v>
      </c>
      <c r="AH72" s="151">
        <v>0</v>
      </c>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row>
    <row r="73" spans="1:60" outlineLevel="3" x14ac:dyDescent="0.25">
      <c r="A73" s="158"/>
      <c r="B73" s="159"/>
      <c r="C73" s="192" t="s">
        <v>1354</v>
      </c>
      <c r="D73" s="162"/>
      <c r="E73" s="163">
        <v>24.038</v>
      </c>
      <c r="F73" s="161"/>
      <c r="G73" s="161"/>
      <c r="H73" s="161"/>
      <c r="I73" s="161"/>
      <c r="J73" s="161"/>
      <c r="K73" s="161"/>
      <c r="L73" s="161"/>
      <c r="M73" s="161"/>
      <c r="N73" s="160"/>
      <c r="O73" s="160"/>
      <c r="P73" s="160"/>
      <c r="Q73" s="160"/>
      <c r="R73" s="161"/>
      <c r="S73" s="161"/>
      <c r="T73" s="161"/>
      <c r="U73" s="161"/>
      <c r="V73" s="161"/>
      <c r="W73" s="161"/>
      <c r="X73" s="161"/>
      <c r="Y73" s="161"/>
      <c r="Z73" s="151"/>
      <c r="AA73" s="151"/>
      <c r="AB73" s="151"/>
      <c r="AC73" s="151"/>
      <c r="AD73" s="151"/>
      <c r="AE73" s="151"/>
      <c r="AF73" s="151"/>
      <c r="AG73" s="151" t="s">
        <v>244</v>
      </c>
      <c r="AH73" s="151">
        <v>0</v>
      </c>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row>
    <row r="74" spans="1:60" ht="20.399999999999999" outlineLevel="1" x14ac:dyDescent="0.25">
      <c r="A74" s="175">
        <v>19</v>
      </c>
      <c r="B74" s="176" t="s">
        <v>1355</v>
      </c>
      <c r="C74" s="191" t="s">
        <v>1356</v>
      </c>
      <c r="D74" s="177" t="s">
        <v>247</v>
      </c>
      <c r="E74" s="178">
        <v>57.165999999999997</v>
      </c>
      <c r="F74" s="179"/>
      <c r="G74" s="180">
        <f>ROUND(E74*F74,2)</f>
        <v>0</v>
      </c>
      <c r="H74" s="179"/>
      <c r="I74" s="180">
        <f>ROUND(E74*H74,2)</f>
        <v>0</v>
      </c>
      <c r="J74" s="179"/>
      <c r="K74" s="180">
        <f>ROUND(E74*J74,2)</f>
        <v>0</v>
      </c>
      <c r="L74" s="180">
        <v>21</v>
      </c>
      <c r="M74" s="180">
        <f>G74*(1+L74/100)</f>
        <v>0</v>
      </c>
      <c r="N74" s="178">
        <v>1E-3</v>
      </c>
      <c r="O74" s="178">
        <f>ROUND(E74*N74,2)</f>
        <v>0.06</v>
      </c>
      <c r="P74" s="178">
        <v>6.3E-2</v>
      </c>
      <c r="Q74" s="178">
        <f>ROUND(E74*P74,2)</f>
        <v>3.6</v>
      </c>
      <c r="R74" s="180" t="s">
        <v>349</v>
      </c>
      <c r="S74" s="180" t="s">
        <v>237</v>
      </c>
      <c r="T74" s="181" t="s">
        <v>237</v>
      </c>
      <c r="U74" s="161">
        <v>0.72</v>
      </c>
      <c r="V74" s="161">
        <f>ROUND(E74*U74,2)</f>
        <v>41.16</v>
      </c>
      <c r="W74" s="161"/>
      <c r="X74" s="161" t="s">
        <v>238</v>
      </c>
      <c r="Y74" s="161" t="s">
        <v>239</v>
      </c>
      <c r="Z74" s="151"/>
      <c r="AA74" s="151"/>
      <c r="AB74" s="151"/>
      <c r="AC74" s="151"/>
      <c r="AD74" s="151"/>
      <c r="AE74" s="151"/>
      <c r="AF74" s="151"/>
      <c r="AG74" s="151" t="s">
        <v>240</v>
      </c>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row>
    <row r="75" spans="1:60" outlineLevel="2" x14ac:dyDescent="0.25">
      <c r="A75" s="158"/>
      <c r="B75" s="159"/>
      <c r="C75" s="192" t="s">
        <v>1357</v>
      </c>
      <c r="D75" s="162"/>
      <c r="E75" s="163">
        <v>14.14</v>
      </c>
      <c r="F75" s="161"/>
      <c r="G75" s="161"/>
      <c r="H75" s="161"/>
      <c r="I75" s="161"/>
      <c r="J75" s="161"/>
      <c r="K75" s="161"/>
      <c r="L75" s="161"/>
      <c r="M75" s="161"/>
      <c r="N75" s="160"/>
      <c r="O75" s="160"/>
      <c r="P75" s="160"/>
      <c r="Q75" s="160"/>
      <c r="R75" s="161"/>
      <c r="S75" s="161"/>
      <c r="T75" s="161"/>
      <c r="U75" s="161"/>
      <c r="V75" s="161"/>
      <c r="W75" s="161"/>
      <c r="X75" s="161"/>
      <c r="Y75" s="161"/>
      <c r="Z75" s="151"/>
      <c r="AA75" s="151"/>
      <c r="AB75" s="151"/>
      <c r="AC75" s="151"/>
      <c r="AD75" s="151"/>
      <c r="AE75" s="151"/>
      <c r="AF75" s="151"/>
      <c r="AG75" s="151" t="s">
        <v>244</v>
      </c>
      <c r="AH75" s="151">
        <v>0</v>
      </c>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row>
    <row r="76" spans="1:60" outlineLevel="3" x14ac:dyDescent="0.25">
      <c r="A76" s="158"/>
      <c r="B76" s="159"/>
      <c r="C76" s="192" t="s">
        <v>1358</v>
      </c>
      <c r="D76" s="162"/>
      <c r="E76" s="163">
        <v>16.968</v>
      </c>
      <c r="F76" s="161"/>
      <c r="G76" s="161"/>
      <c r="H76" s="161"/>
      <c r="I76" s="161"/>
      <c r="J76" s="161"/>
      <c r="K76" s="161"/>
      <c r="L76" s="161"/>
      <c r="M76" s="161"/>
      <c r="N76" s="160"/>
      <c r="O76" s="160"/>
      <c r="P76" s="160"/>
      <c r="Q76" s="160"/>
      <c r="R76" s="161"/>
      <c r="S76" s="161"/>
      <c r="T76" s="161"/>
      <c r="U76" s="161"/>
      <c r="V76" s="161"/>
      <c r="W76" s="161"/>
      <c r="X76" s="161"/>
      <c r="Y76" s="161"/>
      <c r="Z76" s="151"/>
      <c r="AA76" s="151"/>
      <c r="AB76" s="151"/>
      <c r="AC76" s="151"/>
      <c r="AD76" s="151"/>
      <c r="AE76" s="151"/>
      <c r="AF76" s="151"/>
      <c r="AG76" s="151" t="s">
        <v>244</v>
      </c>
      <c r="AH76" s="151">
        <v>0</v>
      </c>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row>
    <row r="77" spans="1:60" outlineLevel="3" x14ac:dyDescent="0.25">
      <c r="A77" s="158"/>
      <c r="B77" s="159"/>
      <c r="C77" s="192" t="s">
        <v>1359</v>
      </c>
      <c r="D77" s="162"/>
      <c r="E77" s="163">
        <v>6.2619999999999996</v>
      </c>
      <c r="F77" s="161"/>
      <c r="G77" s="161"/>
      <c r="H77" s="161"/>
      <c r="I77" s="161"/>
      <c r="J77" s="161"/>
      <c r="K77" s="161"/>
      <c r="L77" s="161"/>
      <c r="M77" s="161"/>
      <c r="N77" s="160"/>
      <c r="O77" s="160"/>
      <c r="P77" s="160"/>
      <c r="Q77" s="160"/>
      <c r="R77" s="161"/>
      <c r="S77" s="161"/>
      <c r="T77" s="161"/>
      <c r="U77" s="161"/>
      <c r="V77" s="161"/>
      <c r="W77" s="161"/>
      <c r="X77" s="161"/>
      <c r="Y77" s="161"/>
      <c r="Z77" s="151"/>
      <c r="AA77" s="151"/>
      <c r="AB77" s="151"/>
      <c r="AC77" s="151"/>
      <c r="AD77" s="151"/>
      <c r="AE77" s="151"/>
      <c r="AF77" s="151"/>
      <c r="AG77" s="151" t="s">
        <v>244</v>
      </c>
      <c r="AH77" s="151">
        <v>0</v>
      </c>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row>
    <row r="78" spans="1:60" outlineLevel="3" x14ac:dyDescent="0.25">
      <c r="A78" s="158"/>
      <c r="B78" s="159"/>
      <c r="C78" s="192" t="s">
        <v>1360</v>
      </c>
      <c r="D78" s="162"/>
      <c r="E78" s="163">
        <v>6.4640000000000004</v>
      </c>
      <c r="F78" s="161"/>
      <c r="G78" s="161"/>
      <c r="H78" s="161"/>
      <c r="I78" s="161"/>
      <c r="J78" s="161"/>
      <c r="K78" s="161"/>
      <c r="L78" s="161"/>
      <c r="M78" s="161"/>
      <c r="N78" s="160"/>
      <c r="O78" s="160"/>
      <c r="P78" s="160"/>
      <c r="Q78" s="160"/>
      <c r="R78" s="161"/>
      <c r="S78" s="161"/>
      <c r="T78" s="161"/>
      <c r="U78" s="161"/>
      <c r="V78" s="161"/>
      <c r="W78" s="161"/>
      <c r="X78" s="161"/>
      <c r="Y78" s="161"/>
      <c r="Z78" s="151"/>
      <c r="AA78" s="151"/>
      <c r="AB78" s="151"/>
      <c r="AC78" s="151"/>
      <c r="AD78" s="151"/>
      <c r="AE78" s="151"/>
      <c r="AF78" s="151"/>
      <c r="AG78" s="151" t="s">
        <v>244</v>
      </c>
      <c r="AH78" s="151">
        <v>0</v>
      </c>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row>
    <row r="79" spans="1:60" outlineLevel="3" x14ac:dyDescent="0.25">
      <c r="A79" s="158"/>
      <c r="B79" s="159"/>
      <c r="C79" s="192" t="s">
        <v>1361</v>
      </c>
      <c r="D79" s="162"/>
      <c r="E79" s="163">
        <v>2.5249999999999999</v>
      </c>
      <c r="F79" s="161"/>
      <c r="G79" s="161"/>
      <c r="H79" s="161"/>
      <c r="I79" s="161"/>
      <c r="J79" s="161"/>
      <c r="K79" s="161"/>
      <c r="L79" s="161"/>
      <c r="M79" s="161"/>
      <c r="N79" s="160"/>
      <c r="O79" s="160"/>
      <c r="P79" s="160"/>
      <c r="Q79" s="160"/>
      <c r="R79" s="161"/>
      <c r="S79" s="161"/>
      <c r="T79" s="161"/>
      <c r="U79" s="161"/>
      <c r="V79" s="161"/>
      <c r="W79" s="161"/>
      <c r="X79" s="161"/>
      <c r="Y79" s="161"/>
      <c r="Z79" s="151"/>
      <c r="AA79" s="151"/>
      <c r="AB79" s="151"/>
      <c r="AC79" s="151"/>
      <c r="AD79" s="151"/>
      <c r="AE79" s="151"/>
      <c r="AF79" s="151"/>
      <c r="AG79" s="151" t="s">
        <v>244</v>
      </c>
      <c r="AH79" s="151">
        <v>0</v>
      </c>
      <c r="AI79" s="151"/>
      <c r="AJ79" s="151"/>
      <c r="AK79" s="151"/>
      <c r="AL79" s="151"/>
      <c r="AM79" s="151"/>
      <c r="AN79" s="151"/>
      <c r="AO79" s="151"/>
      <c r="AP79" s="151"/>
      <c r="AQ79" s="151"/>
      <c r="AR79" s="151"/>
      <c r="AS79" s="151"/>
      <c r="AT79" s="151"/>
      <c r="AU79" s="151"/>
      <c r="AV79" s="151"/>
      <c r="AW79" s="151"/>
      <c r="AX79" s="151"/>
      <c r="AY79" s="151"/>
      <c r="AZ79" s="151"/>
      <c r="BA79" s="151"/>
      <c r="BB79" s="151"/>
      <c r="BC79" s="151"/>
      <c r="BD79" s="151"/>
      <c r="BE79" s="151"/>
      <c r="BF79" s="151"/>
      <c r="BG79" s="151"/>
      <c r="BH79" s="151"/>
    </row>
    <row r="80" spans="1:60" outlineLevel="3" x14ac:dyDescent="0.25">
      <c r="A80" s="158"/>
      <c r="B80" s="159"/>
      <c r="C80" s="192" t="s">
        <v>1362</v>
      </c>
      <c r="D80" s="162"/>
      <c r="E80" s="163">
        <v>7.6760000000000002</v>
      </c>
      <c r="F80" s="161"/>
      <c r="G80" s="161"/>
      <c r="H80" s="161"/>
      <c r="I80" s="161"/>
      <c r="J80" s="161"/>
      <c r="K80" s="161"/>
      <c r="L80" s="161"/>
      <c r="M80" s="161"/>
      <c r="N80" s="160"/>
      <c r="O80" s="160"/>
      <c r="P80" s="160"/>
      <c r="Q80" s="160"/>
      <c r="R80" s="161"/>
      <c r="S80" s="161"/>
      <c r="T80" s="161"/>
      <c r="U80" s="161"/>
      <c r="V80" s="161"/>
      <c r="W80" s="161"/>
      <c r="X80" s="161"/>
      <c r="Y80" s="161"/>
      <c r="Z80" s="151"/>
      <c r="AA80" s="151"/>
      <c r="AB80" s="151"/>
      <c r="AC80" s="151"/>
      <c r="AD80" s="151"/>
      <c r="AE80" s="151"/>
      <c r="AF80" s="151"/>
      <c r="AG80" s="151" t="s">
        <v>244</v>
      </c>
      <c r="AH80" s="151">
        <v>0</v>
      </c>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row>
    <row r="81" spans="1:60" outlineLevel="3" x14ac:dyDescent="0.25">
      <c r="A81" s="158"/>
      <c r="B81" s="159"/>
      <c r="C81" s="192" t="s">
        <v>1363</v>
      </c>
      <c r="D81" s="162"/>
      <c r="E81" s="163">
        <v>3.1309999999999998</v>
      </c>
      <c r="F81" s="161"/>
      <c r="G81" s="161"/>
      <c r="H81" s="161"/>
      <c r="I81" s="161"/>
      <c r="J81" s="161"/>
      <c r="K81" s="161"/>
      <c r="L81" s="161"/>
      <c r="M81" s="161"/>
      <c r="N81" s="160"/>
      <c r="O81" s="160"/>
      <c r="P81" s="160"/>
      <c r="Q81" s="160"/>
      <c r="R81" s="161"/>
      <c r="S81" s="161"/>
      <c r="T81" s="161"/>
      <c r="U81" s="161"/>
      <c r="V81" s="161"/>
      <c r="W81" s="161"/>
      <c r="X81" s="161"/>
      <c r="Y81" s="161"/>
      <c r="Z81" s="151"/>
      <c r="AA81" s="151"/>
      <c r="AB81" s="151"/>
      <c r="AC81" s="151"/>
      <c r="AD81" s="151"/>
      <c r="AE81" s="151"/>
      <c r="AF81" s="151"/>
      <c r="AG81" s="151" t="s">
        <v>244</v>
      </c>
      <c r="AH81" s="151">
        <v>0</v>
      </c>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row>
    <row r="82" spans="1:60" outlineLevel="1" x14ac:dyDescent="0.25">
      <c r="A82" s="175">
        <v>20</v>
      </c>
      <c r="B82" s="176" t="s">
        <v>1364</v>
      </c>
      <c r="C82" s="191" t="s">
        <v>1365</v>
      </c>
      <c r="D82" s="177" t="s">
        <v>683</v>
      </c>
      <c r="E82" s="178">
        <v>38.9</v>
      </c>
      <c r="F82" s="179"/>
      <c r="G82" s="180">
        <f>ROUND(E82*F82,2)</f>
        <v>0</v>
      </c>
      <c r="H82" s="179"/>
      <c r="I82" s="180">
        <f>ROUND(E82*H82,2)</f>
        <v>0</v>
      </c>
      <c r="J82" s="179"/>
      <c r="K82" s="180">
        <f>ROUND(E82*J82,2)</f>
        <v>0</v>
      </c>
      <c r="L82" s="180">
        <v>21</v>
      </c>
      <c r="M82" s="180">
        <f>G82*(1+L82/100)</f>
        <v>0</v>
      </c>
      <c r="N82" s="178">
        <v>0</v>
      </c>
      <c r="O82" s="178">
        <f>ROUND(E82*N82,2)</f>
        <v>0</v>
      </c>
      <c r="P82" s="178">
        <v>1.507E-2</v>
      </c>
      <c r="Q82" s="178">
        <f>ROUND(E82*P82,2)</f>
        <v>0.59</v>
      </c>
      <c r="R82" s="180" t="s">
        <v>349</v>
      </c>
      <c r="S82" s="180" t="s">
        <v>237</v>
      </c>
      <c r="T82" s="181" t="s">
        <v>237</v>
      </c>
      <c r="U82" s="161">
        <v>0.11</v>
      </c>
      <c r="V82" s="161">
        <f>ROUND(E82*U82,2)</f>
        <v>4.28</v>
      </c>
      <c r="W82" s="161"/>
      <c r="X82" s="161" t="s">
        <v>238</v>
      </c>
      <c r="Y82" s="161" t="s">
        <v>239</v>
      </c>
      <c r="Z82" s="151"/>
      <c r="AA82" s="151"/>
      <c r="AB82" s="151"/>
      <c r="AC82" s="151"/>
      <c r="AD82" s="151"/>
      <c r="AE82" s="151"/>
      <c r="AF82" s="151"/>
      <c r="AG82" s="151" t="s">
        <v>240</v>
      </c>
      <c r="AH82" s="151"/>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row>
    <row r="83" spans="1:60" outlineLevel="2" x14ac:dyDescent="0.25">
      <c r="A83" s="158"/>
      <c r="B83" s="159"/>
      <c r="C83" s="192" t="s">
        <v>1366</v>
      </c>
      <c r="D83" s="162"/>
      <c r="E83" s="163">
        <v>38.9</v>
      </c>
      <c r="F83" s="161"/>
      <c r="G83" s="161"/>
      <c r="H83" s="161"/>
      <c r="I83" s="161"/>
      <c r="J83" s="161"/>
      <c r="K83" s="161"/>
      <c r="L83" s="161"/>
      <c r="M83" s="161"/>
      <c r="N83" s="160"/>
      <c r="O83" s="160"/>
      <c r="P83" s="160"/>
      <c r="Q83" s="160"/>
      <c r="R83" s="161"/>
      <c r="S83" s="161"/>
      <c r="T83" s="161"/>
      <c r="U83" s="161"/>
      <c r="V83" s="161"/>
      <c r="W83" s="161"/>
      <c r="X83" s="161"/>
      <c r="Y83" s="161"/>
      <c r="Z83" s="151"/>
      <c r="AA83" s="151"/>
      <c r="AB83" s="151"/>
      <c r="AC83" s="151"/>
      <c r="AD83" s="151"/>
      <c r="AE83" s="151"/>
      <c r="AF83" s="151"/>
      <c r="AG83" s="151" t="s">
        <v>244</v>
      </c>
      <c r="AH83" s="151">
        <v>0</v>
      </c>
      <c r="AI83" s="151"/>
      <c r="AJ83" s="151"/>
      <c r="AK83" s="151"/>
      <c r="AL83" s="151"/>
      <c r="AM83" s="151"/>
      <c r="AN83" s="151"/>
      <c r="AO83" s="151"/>
      <c r="AP83" s="151"/>
      <c r="AQ83" s="151"/>
      <c r="AR83" s="151"/>
      <c r="AS83" s="151"/>
      <c r="AT83" s="151"/>
      <c r="AU83" s="151"/>
      <c r="AV83" s="151"/>
      <c r="AW83" s="151"/>
      <c r="AX83" s="151"/>
      <c r="AY83" s="151"/>
      <c r="AZ83" s="151"/>
      <c r="BA83" s="151"/>
      <c r="BB83" s="151"/>
      <c r="BC83" s="151"/>
      <c r="BD83" s="151"/>
      <c r="BE83" s="151"/>
      <c r="BF83" s="151"/>
      <c r="BG83" s="151"/>
      <c r="BH83" s="151"/>
    </row>
    <row r="84" spans="1:60" ht="20.399999999999999" outlineLevel="1" x14ac:dyDescent="0.25">
      <c r="A84" s="175">
        <v>21</v>
      </c>
      <c r="B84" s="176" t="s">
        <v>1367</v>
      </c>
      <c r="C84" s="191" t="s">
        <v>1368</v>
      </c>
      <c r="D84" s="177" t="s">
        <v>247</v>
      </c>
      <c r="E84" s="178">
        <v>328.91</v>
      </c>
      <c r="F84" s="179"/>
      <c r="G84" s="180">
        <f>ROUND(E84*F84,2)</f>
        <v>0</v>
      </c>
      <c r="H84" s="179"/>
      <c r="I84" s="180">
        <f>ROUND(E84*H84,2)</f>
        <v>0</v>
      </c>
      <c r="J84" s="179"/>
      <c r="K84" s="180">
        <f>ROUND(E84*J84,2)</f>
        <v>0</v>
      </c>
      <c r="L84" s="180">
        <v>21</v>
      </c>
      <c r="M84" s="180">
        <f>G84*(1+L84/100)</f>
        <v>0</v>
      </c>
      <c r="N84" s="178">
        <v>0</v>
      </c>
      <c r="O84" s="178">
        <f>ROUND(E84*N84,2)</f>
        <v>0</v>
      </c>
      <c r="P84" s="178">
        <v>6.8000000000000005E-2</v>
      </c>
      <c r="Q84" s="178">
        <f>ROUND(E84*P84,2)</f>
        <v>22.37</v>
      </c>
      <c r="R84" s="180" t="s">
        <v>349</v>
      </c>
      <c r="S84" s="180" t="s">
        <v>237</v>
      </c>
      <c r="T84" s="181" t="s">
        <v>237</v>
      </c>
      <c r="U84" s="161">
        <v>0.48</v>
      </c>
      <c r="V84" s="161">
        <f>ROUND(E84*U84,2)</f>
        <v>157.88</v>
      </c>
      <c r="W84" s="161"/>
      <c r="X84" s="161" t="s">
        <v>238</v>
      </c>
      <c r="Y84" s="161" t="s">
        <v>239</v>
      </c>
      <c r="Z84" s="151"/>
      <c r="AA84" s="151"/>
      <c r="AB84" s="151"/>
      <c r="AC84" s="151"/>
      <c r="AD84" s="151"/>
      <c r="AE84" s="151"/>
      <c r="AF84" s="151"/>
      <c r="AG84" s="151" t="s">
        <v>240</v>
      </c>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row>
    <row r="85" spans="1:60" outlineLevel="2" x14ac:dyDescent="0.25">
      <c r="A85" s="158"/>
      <c r="B85" s="159"/>
      <c r="C85" s="255" t="s">
        <v>1369</v>
      </c>
      <c r="D85" s="256"/>
      <c r="E85" s="256"/>
      <c r="F85" s="256"/>
      <c r="G85" s="256"/>
      <c r="H85" s="161"/>
      <c r="I85" s="161"/>
      <c r="J85" s="161"/>
      <c r="K85" s="161"/>
      <c r="L85" s="161"/>
      <c r="M85" s="161"/>
      <c r="N85" s="160"/>
      <c r="O85" s="160"/>
      <c r="P85" s="160"/>
      <c r="Q85" s="160"/>
      <c r="R85" s="161"/>
      <c r="S85" s="161"/>
      <c r="T85" s="161"/>
      <c r="U85" s="161"/>
      <c r="V85" s="161"/>
      <c r="W85" s="161"/>
      <c r="X85" s="161"/>
      <c r="Y85" s="161"/>
      <c r="Z85" s="151"/>
      <c r="AA85" s="151"/>
      <c r="AB85" s="151"/>
      <c r="AC85" s="151"/>
      <c r="AD85" s="151"/>
      <c r="AE85" s="151"/>
      <c r="AF85" s="151"/>
      <c r="AG85" s="151" t="s">
        <v>242</v>
      </c>
      <c r="AH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row>
    <row r="86" spans="1:60" outlineLevel="2" x14ac:dyDescent="0.25">
      <c r="A86" s="158"/>
      <c r="B86" s="159"/>
      <c r="C86" s="192" t="s">
        <v>1370</v>
      </c>
      <c r="D86" s="162"/>
      <c r="E86" s="163">
        <v>328.91</v>
      </c>
      <c r="F86" s="161"/>
      <c r="G86" s="161"/>
      <c r="H86" s="161"/>
      <c r="I86" s="161"/>
      <c r="J86" s="161"/>
      <c r="K86" s="161"/>
      <c r="L86" s="161"/>
      <c r="M86" s="161"/>
      <c r="N86" s="160"/>
      <c r="O86" s="160"/>
      <c r="P86" s="160"/>
      <c r="Q86" s="160"/>
      <c r="R86" s="161"/>
      <c r="S86" s="161"/>
      <c r="T86" s="161"/>
      <c r="U86" s="161"/>
      <c r="V86" s="161"/>
      <c r="W86" s="161"/>
      <c r="X86" s="161"/>
      <c r="Y86" s="161"/>
      <c r="Z86" s="151"/>
      <c r="AA86" s="151"/>
      <c r="AB86" s="151"/>
      <c r="AC86" s="151"/>
      <c r="AD86" s="151"/>
      <c r="AE86" s="151"/>
      <c r="AF86" s="151"/>
      <c r="AG86" s="151" t="s">
        <v>244</v>
      </c>
      <c r="AH86" s="151">
        <v>0</v>
      </c>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row>
    <row r="87" spans="1:60" x14ac:dyDescent="0.25">
      <c r="A87" s="168" t="s">
        <v>231</v>
      </c>
      <c r="B87" s="169" t="s">
        <v>182</v>
      </c>
      <c r="C87" s="190" t="s">
        <v>183</v>
      </c>
      <c r="D87" s="170"/>
      <c r="E87" s="171"/>
      <c r="F87" s="172"/>
      <c r="G87" s="172">
        <f>SUMIF(AG88:AG89,"&lt;&gt;NOR",G88:G89)</f>
        <v>0</v>
      </c>
      <c r="H87" s="172"/>
      <c r="I87" s="172">
        <f>SUM(I88:I89)</f>
        <v>0</v>
      </c>
      <c r="J87" s="172"/>
      <c r="K87" s="172">
        <f>SUM(K88:K89)</f>
        <v>0</v>
      </c>
      <c r="L87" s="172"/>
      <c r="M87" s="172">
        <f>SUM(M88:M89)</f>
        <v>0</v>
      </c>
      <c r="N87" s="171"/>
      <c r="O87" s="171">
        <f>SUM(O88:O89)</f>
        <v>0</v>
      </c>
      <c r="P87" s="171"/>
      <c r="Q87" s="171">
        <f>SUM(Q88:Q89)</f>
        <v>1.21</v>
      </c>
      <c r="R87" s="172"/>
      <c r="S87" s="172"/>
      <c r="T87" s="173"/>
      <c r="U87" s="167"/>
      <c r="V87" s="167">
        <f>SUM(V88:V89)</f>
        <v>3.11</v>
      </c>
      <c r="W87" s="167"/>
      <c r="X87" s="167"/>
      <c r="Y87" s="167"/>
      <c r="AG87" t="s">
        <v>232</v>
      </c>
    </row>
    <row r="88" spans="1:60" ht="20.399999999999999" outlineLevel="1" x14ac:dyDescent="0.25">
      <c r="A88" s="175">
        <v>22</v>
      </c>
      <c r="B88" s="176" t="s">
        <v>1371</v>
      </c>
      <c r="C88" s="191" t="s">
        <v>1372</v>
      </c>
      <c r="D88" s="177" t="s">
        <v>247</v>
      </c>
      <c r="E88" s="178">
        <v>34.6</v>
      </c>
      <c r="F88" s="179"/>
      <c r="G88" s="180">
        <f>ROUND(E88*F88,2)</f>
        <v>0</v>
      </c>
      <c r="H88" s="179"/>
      <c r="I88" s="180">
        <f>ROUND(E88*H88,2)</f>
        <v>0</v>
      </c>
      <c r="J88" s="179"/>
      <c r="K88" s="180">
        <f>ROUND(E88*J88,2)</f>
        <v>0</v>
      </c>
      <c r="L88" s="180">
        <v>21</v>
      </c>
      <c r="M88" s="180">
        <f>G88*(1+L88/100)</f>
        <v>0</v>
      </c>
      <c r="N88" s="178">
        <v>0</v>
      </c>
      <c r="O88" s="178">
        <f>ROUND(E88*N88,2)</f>
        <v>0</v>
      </c>
      <c r="P88" s="178">
        <v>3.5000000000000003E-2</v>
      </c>
      <c r="Q88" s="178">
        <f>ROUND(E88*P88,2)</f>
        <v>1.21</v>
      </c>
      <c r="R88" s="180" t="s">
        <v>1373</v>
      </c>
      <c r="S88" s="180" t="s">
        <v>237</v>
      </c>
      <c r="T88" s="181" t="s">
        <v>237</v>
      </c>
      <c r="U88" s="161">
        <v>0.09</v>
      </c>
      <c r="V88" s="161">
        <f>ROUND(E88*U88,2)</f>
        <v>3.11</v>
      </c>
      <c r="W88" s="161"/>
      <c r="X88" s="161" t="s">
        <v>238</v>
      </c>
      <c r="Y88" s="161" t="s">
        <v>239</v>
      </c>
      <c r="Z88" s="151"/>
      <c r="AA88" s="151"/>
      <c r="AB88" s="151"/>
      <c r="AC88" s="151"/>
      <c r="AD88" s="151"/>
      <c r="AE88" s="151"/>
      <c r="AF88" s="151"/>
      <c r="AG88" s="151" t="s">
        <v>240</v>
      </c>
      <c r="AH88" s="151"/>
      <c r="AI88" s="151"/>
      <c r="AJ88" s="151"/>
      <c r="AK88" s="151"/>
      <c r="AL88" s="151"/>
      <c r="AM88" s="151"/>
      <c r="AN88" s="151"/>
      <c r="AO88" s="151"/>
      <c r="AP88" s="151"/>
      <c r="AQ88" s="151"/>
      <c r="AR88" s="151"/>
      <c r="AS88" s="151"/>
      <c r="AT88" s="151"/>
      <c r="AU88" s="151"/>
      <c r="AV88" s="151"/>
      <c r="AW88" s="151"/>
      <c r="AX88" s="151"/>
      <c r="AY88" s="151"/>
      <c r="AZ88" s="151"/>
      <c r="BA88" s="151"/>
      <c r="BB88" s="151"/>
      <c r="BC88" s="151"/>
      <c r="BD88" s="151"/>
      <c r="BE88" s="151"/>
      <c r="BF88" s="151"/>
      <c r="BG88" s="151"/>
      <c r="BH88" s="151"/>
    </row>
    <row r="89" spans="1:60" outlineLevel="2" x14ac:dyDescent="0.25">
      <c r="A89" s="158"/>
      <c r="B89" s="159"/>
      <c r="C89" s="192" t="s">
        <v>1374</v>
      </c>
      <c r="D89" s="162"/>
      <c r="E89" s="163">
        <v>34.6</v>
      </c>
      <c r="F89" s="161"/>
      <c r="G89" s="161"/>
      <c r="H89" s="161"/>
      <c r="I89" s="161"/>
      <c r="J89" s="161"/>
      <c r="K89" s="161"/>
      <c r="L89" s="161"/>
      <c r="M89" s="161"/>
      <c r="N89" s="160"/>
      <c r="O89" s="160"/>
      <c r="P89" s="160"/>
      <c r="Q89" s="160"/>
      <c r="R89" s="161"/>
      <c r="S89" s="161"/>
      <c r="T89" s="161"/>
      <c r="U89" s="161"/>
      <c r="V89" s="161"/>
      <c r="W89" s="161"/>
      <c r="X89" s="161"/>
      <c r="Y89" s="161"/>
      <c r="Z89" s="151"/>
      <c r="AA89" s="151"/>
      <c r="AB89" s="151"/>
      <c r="AC89" s="151"/>
      <c r="AD89" s="151"/>
      <c r="AE89" s="151"/>
      <c r="AF89" s="151"/>
      <c r="AG89" s="151" t="s">
        <v>244</v>
      </c>
      <c r="AH89" s="151">
        <v>0</v>
      </c>
      <c r="AI89" s="151"/>
      <c r="AJ89" s="151"/>
      <c r="AK89" s="151"/>
      <c r="AL89" s="151"/>
      <c r="AM89" s="151"/>
      <c r="AN89" s="151"/>
      <c r="AO89" s="151"/>
      <c r="AP89" s="151"/>
      <c r="AQ89" s="151"/>
      <c r="AR89" s="151"/>
      <c r="AS89" s="151"/>
      <c r="AT89" s="151"/>
      <c r="AU89" s="151"/>
      <c r="AV89" s="151"/>
      <c r="AW89" s="151"/>
      <c r="AX89" s="151"/>
      <c r="AY89" s="151"/>
      <c r="AZ89" s="151"/>
      <c r="BA89" s="151"/>
      <c r="BB89" s="151"/>
      <c r="BC89" s="151"/>
      <c r="BD89" s="151"/>
      <c r="BE89" s="151"/>
      <c r="BF89" s="151"/>
      <c r="BG89" s="151"/>
      <c r="BH89" s="151"/>
    </row>
    <row r="90" spans="1:60" x14ac:dyDescent="0.25">
      <c r="A90" s="168" t="s">
        <v>231</v>
      </c>
      <c r="B90" s="169" t="s">
        <v>184</v>
      </c>
      <c r="C90" s="190" t="s">
        <v>185</v>
      </c>
      <c r="D90" s="170"/>
      <c r="E90" s="171"/>
      <c r="F90" s="172"/>
      <c r="G90" s="172">
        <f>SUMIF(AG91:AG95,"&lt;&gt;NOR",G91:G95)</f>
        <v>0</v>
      </c>
      <c r="H90" s="172"/>
      <c r="I90" s="172">
        <f>SUM(I91:I95)</f>
        <v>0</v>
      </c>
      <c r="J90" s="172"/>
      <c r="K90" s="172">
        <f>SUM(K91:K95)</f>
        <v>0</v>
      </c>
      <c r="L90" s="172"/>
      <c r="M90" s="172">
        <f>SUM(M91:M95)</f>
        <v>0</v>
      </c>
      <c r="N90" s="171"/>
      <c r="O90" s="171">
        <f>SUM(O91:O95)</f>
        <v>0.45</v>
      </c>
      <c r="P90" s="171"/>
      <c r="Q90" s="171">
        <f>SUM(Q91:Q95)</f>
        <v>0</v>
      </c>
      <c r="R90" s="172"/>
      <c r="S90" s="172"/>
      <c r="T90" s="173"/>
      <c r="U90" s="167"/>
      <c r="V90" s="167">
        <f>SUM(V91:V95)</f>
        <v>7.27</v>
      </c>
      <c r="W90" s="167"/>
      <c r="X90" s="167"/>
      <c r="Y90" s="167"/>
      <c r="AG90" t="s">
        <v>232</v>
      </c>
    </row>
    <row r="91" spans="1:60" outlineLevel="1" x14ac:dyDescent="0.25">
      <c r="A91" s="175">
        <v>23</v>
      </c>
      <c r="B91" s="176" t="s">
        <v>1375</v>
      </c>
      <c r="C91" s="191" t="s">
        <v>1376</v>
      </c>
      <c r="D91" s="177" t="s">
        <v>247</v>
      </c>
      <c r="E91" s="178">
        <v>34.6</v>
      </c>
      <c r="F91" s="179"/>
      <c r="G91" s="180">
        <f>ROUND(E91*F91,2)</f>
        <v>0</v>
      </c>
      <c r="H91" s="179"/>
      <c r="I91" s="180">
        <f>ROUND(E91*H91,2)</f>
        <v>0</v>
      </c>
      <c r="J91" s="179"/>
      <c r="K91" s="180">
        <f>ROUND(E91*J91,2)</f>
        <v>0</v>
      </c>
      <c r="L91" s="180">
        <v>21</v>
      </c>
      <c r="M91" s="180">
        <f>G91*(1+L91/100)</f>
        <v>0</v>
      </c>
      <c r="N91" s="178">
        <v>1.289E-2</v>
      </c>
      <c r="O91" s="178">
        <f>ROUND(E91*N91,2)</f>
        <v>0.45</v>
      </c>
      <c r="P91" s="178">
        <v>0</v>
      </c>
      <c r="Q91" s="178">
        <f>ROUND(E91*P91,2)</f>
        <v>0</v>
      </c>
      <c r="R91" s="180" t="s">
        <v>1377</v>
      </c>
      <c r="S91" s="180" t="s">
        <v>237</v>
      </c>
      <c r="T91" s="181" t="s">
        <v>237</v>
      </c>
      <c r="U91" s="161">
        <v>0.19500000000000001</v>
      </c>
      <c r="V91" s="161">
        <f>ROUND(E91*U91,2)</f>
        <v>6.75</v>
      </c>
      <c r="W91" s="161"/>
      <c r="X91" s="161" t="s">
        <v>238</v>
      </c>
      <c r="Y91" s="161" t="s">
        <v>239</v>
      </c>
      <c r="Z91" s="151"/>
      <c r="AA91" s="151"/>
      <c r="AB91" s="151"/>
      <c r="AC91" s="151"/>
      <c r="AD91" s="151"/>
      <c r="AE91" s="151"/>
      <c r="AF91" s="151"/>
      <c r="AG91" s="151" t="s">
        <v>240</v>
      </c>
      <c r="AH91" s="151"/>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row>
    <row r="92" spans="1:60" outlineLevel="2" x14ac:dyDescent="0.25">
      <c r="A92" s="158"/>
      <c r="B92" s="159"/>
      <c r="C92" s="255" t="s">
        <v>1378</v>
      </c>
      <c r="D92" s="256"/>
      <c r="E92" s="256"/>
      <c r="F92" s="256"/>
      <c r="G92" s="256"/>
      <c r="H92" s="161"/>
      <c r="I92" s="161"/>
      <c r="J92" s="161"/>
      <c r="K92" s="161"/>
      <c r="L92" s="161"/>
      <c r="M92" s="161"/>
      <c r="N92" s="160"/>
      <c r="O92" s="160"/>
      <c r="P92" s="160"/>
      <c r="Q92" s="160"/>
      <c r="R92" s="161"/>
      <c r="S92" s="161"/>
      <c r="T92" s="161"/>
      <c r="U92" s="161"/>
      <c r="V92" s="161"/>
      <c r="W92" s="161"/>
      <c r="X92" s="161"/>
      <c r="Y92" s="161"/>
      <c r="Z92" s="151"/>
      <c r="AA92" s="151"/>
      <c r="AB92" s="151"/>
      <c r="AC92" s="151"/>
      <c r="AD92" s="151"/>
      <c r="AE92" s="151"/>
      <c r="AF92" s="151"/>
      <c r="AG92" s="151" t="s">
        <v>242</v>
      </c>
      <c r="AH92" s="151"/>
      <c r="AI92" s="151"/>
      <c r="AJ92" s="151"/>
      <c r="AK92" s="151"/>
      <c r="AL92" s="151"/>
      <c r="AM92" s="151"/>
      <c r="AN92" s="151"/>
      <c r="AO92" s="151"/>
      <c r="AP92" s="151"/>
      <c r="AQ92" s="151"/>
      <c r="AR92" s="151"/>
      <c r="AS92" s="151"/>
      <c r="AT92" s="151"/>
      <c r="AU92" s="151"/>
      <c r="AV92" s="151"/>
      <c r="AW92" s="151"/>
      <c r="AX92" s="151"/>
      <c r="AY92" s="151"/>
      <c r="AZ92" s="151"/>
      <c r="BA92" s="151"/>
      <c r="BB92" s="151"/>
      <c r="BC92" s="151"/>
      <c r="BD92" s="151"/>
      <c r="BE92" s="151"/>
      <c r="BF92" s="151"/>
      <c r="BG92" s="151"/>
      <c r="BH92" s="151"/>
    </row>
    <row r="93" spans="1:60" outlineLevel="2" x14ac:dyDescent="0.25">
      <c r="A93" s="158"/>
      <c r="B93" s="159"/>
      <c r="C93" s="192" t="s">
        <v>1374</v>
      </c>
      <c r="D93" s="162"/>
      <c r="E93" s="163">
        <v>34.6</v>
      </c>
      <c r="F93" s="161"/>
      <c r="G93" s="161"/>
      <c r="H93" s="161"/>
      <c r="I93" s="161"/>
      <c r="J93" s="161"/>
      <c r="K93" s="161"/>
      <c r="L93" s="161"/>
      <c r="M93" s="161"/>
      <c r="N93" s="160"/>
      <c r="O93" s="160"/>
      <c r="P93" s="160"/>
      <c r="Q93" s="160"/>
      <c r="R93" s="161"/>
      <c r="S93" s="161"/>
      <c r="T93" s="161"/>
      <c r="U93" s="161"/>
      <c r="V93" s="161"/>
      <c r="W93" s="161"/>
      <c r="X93" s="161"/>
      <c r="Y93" s="161"/>
      <c r="Z93" s="151"/>
      <c r="AA93" s="151"/>
      <c r="AB93" s="151"/>
      <c r="AC93" s="151"/>
      <c r="AD93" s="151"/>
      <c r="AE93" s="151"/>
      <c r="AF93" s="151"/>
      <c r="AG93" s="151" t="s">
        <v>244</v>
      </c>
      <c r="AH93" s="151">
        <v>0</v>
      </c>
      <c r="AI93" s="151"/>
      <c r="AJ93" s="151"/>
      <c r="AK93" s="151"/>
      <c r="AL93" s="151"/>
      <c r="AM93" s="151"/>
      <c r="AN93" s="151"/>
      <c r="AO93" s="151"/>
      <c r="AP93" s="151"/>
      <c r="AQ93" s="151"/>
      <c r="AR93" s="151"/>
      <c r="AS93" s="151"/>
      <c r="AT93" s="151"/>
      <c r="AU93" s="151"/>
      <c r="AV93" s="151"/>
      <c r="AW93" s="151"/>
      <c r="AX93" s="151"/>
      <c r="AY93" s="151"/>
      <c r="AZ93" s="151"/>
      <c r="BA93" s="151"/>
      <c r="BB93" s="151"/>
      <c r="BC93" s="151"/>
      <c r="BD93" s="151"/>
      <c r="BE93" s="151"/>
      <c r="BF93" s="151"/>
      <c r="BG93" s="151"/>
      <c r="BH93" s="151"/>
    </row>
    <row r="94" spans="1:60" outlineLevel="1" x14ac:dyDescent="0.25">
      <c r="A94" s="175">
        <v>24</v>
      </c>
      <c r="B94" s="176" t="s">
        <v>1379</v>
      </c>
      <c r="C94" s="191" t="s">
        <v>1380</v>
      </c>
      <c r="D94" s="177" t="s">
        <v>256</v>
      </c>
      <c r="E94" s="178">
        <v>0.44599</v>
      </c>
      <c r="F94" s="179"/>
      <c r="G94" s="180">
        <f>ROUND(E94*F94,2)</f>
        <v>0</v>
      </c>
      <c r="H94" s="179"/>
      <c r="I94" s="180">
        <f>ROUND(E94*H94,2)</f>
        <v>0</v>
      </c>
      <c r="J94" s="179"/>
      <c r="K94" s="180">
        <f>ROUND(E94*J94,2)</f>
        <v>0</v>
      </c>
      <c r="L94" s="180">
        <v>21</v>
      </c>
      <c r="M94" s="180">
        <f>G94*(1+L94/100)</f>
        <v>0</v>
      </c>
      <c r="N94" s="178">
        <v>0</v>
      </c>
      <c r="O94" s="178">
        <f>ROUND(E94*N94,2)</f>
        <v>0</v>
      </c>
      <c r="P94" s="178">
        <v>0</v>
      </c>
      <c r="Q94" s="178">
        <f>ROUND(E94*P94,2)</f>
        <v>0</v>
      </c>
      <c r="R94" s="180" t="s">
        <v>1377</v>
      </c>
      <c r="S94" s="180" t="s">
        <v>237</v>
      </c>
      <c r="T94" s="181" t="s">
        <v>237</v>
      </c>
      <c r="U94" s="161">
        <v>1.1559999999999999</v>
      </c>
      <c r="V94" s="161">
        <f>ROUND(E94*U94,2)</f>
        <v>0.52</v>
      </c>
      <c r="W94" s="161"/>
      <c r="X94" s="161" t="s">
        <v>353</v>
      </c>
      <c r="Y94" s="161" t="s">
        <v>239</v>
      </c>
      <c r="Z94" s="151"/>
      <c r="AA94" s="151"/>
      <c r="AB94" s="151"/>
      <c r="AC94" s="151"/>
      <c r="AD94" s="151"/>
      <c r="AE94" s="151"/>
      <c r="AF94" s="151"/>
      <c r="AG94" s="151" t="s">
        <v>354</v>
      </c>
      <c r="AH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row>
    <row r="95" spans="1:60" outlineLevel="2" x14ac:dyDescent="0.25">
      <c r="A95" s="158"/>
      <c r="B95" s="159"/>
      <c r="C95" s="255" t="s">
        <v>369</v>
      </c>
      <c r="D95" s="256"/>
      <c r="E95" s="256"/>
      <c r="F95" s="256"/>
      <c r="G95" s="256"/>
      <c r="H95" s="161"/>
      <c r="I95" s="161"/>
      <c r="J95" s="161"/>
      <c r="K95" s="161"/>
      <c r="L95" s="161"/>
      <c r="M95" s="161"/>
      <c r="N95" s="160"/>
      <c r="O95" s="160"/>
      <c r="P95" s="160"/>
      <c r="Q95" s="160"/>
      <c r="R95" s="161"/>
      <c r="S95" s="161"/>
      <c r="T95" s="161"/>
      <c r="U95" s="161"/>
      <c r="V95" s="161"/>
      <c r="W95" s="161"/>
      <c r="X95" s="161"/>
      <c r="Y95" s="161"/>
      <c r="Z95" s="151"/>
      <c r="AA95" s="151"/>
      <c r="AB95" s="151"/>
      <c r="AC95" s="151"/>
      <c r="AD95" s="151"/>
      <c r="AE95" s="151"/>
      <c r="AF95" s="151"/>
      <c r="AG95" s="151" t="s">
        <v>242</v>
      </c>
      <c r="AH95" s="151"/>
      <c r="AI95" s="151"/>
      <c r="AJ95" s="151"/>
      <c r="AK95" s="151"/>
      <c r="AL95" s="151"/>
      <c r="AM95" s="151"/>
      <c r="AN95" s="151"/>
      <c r="AO95" s="151"/>
      <c r="AP95" s="151"/>
      <c r="AQ95" s="151"/>
      <c r="AR95" s="151"/>
      <c r="AS95" s="151"/>
      <c r="AT95" s="151"/>
      <c r="AU95" s="151"/>
      <c r="AV95" s="151"/>
      <c r="AW95" s="151"/>
      <c r="AX95" s="151"/>
      <c r="AY95" s="151"/>
      <c r="AZ95" s="151"/>
      <c r="BA95" s="151"/>
      <c r="BB95" s="151"/>
      <c r="BC95" s="151"/>
      <c r="BD95" s="151"/>
      <c r="BE95" s="151"/>
      <c r="BF95" s="151"/>
      <c r="BG95" s="151"/>
      <c r="BH95" s="151"/>
    </row>
    <row r="96" spans="1:60" x14ac:dyDescent="0.25">
      <c r="A96" s="168" t="s">
        <v>231</v>
      </c>
      <c r="B96" s="169" t="s">
        <v>186</v>
      </c>
      <c r="C96" s="190" t="s">
        <v>187</v>
      </c>
      <c r="D96" s="170"/>
      <c r="E96" s="171"/>
      <c r="F96" s="172"/>
      <c r="G96" s="172">
        <f>SUMIF(AG97:AG100,"&lt;&gt;NOR",G97:G100)</f>
        <v>0</v>
      </c>
      <c r="H96" s="172"/>
      <c r="I96" s="172">
        <f>SUM(I97:I100)</f>
        <v>0</v>
      </c>
      <c r="J96" s="172"/>
      <c r="K96" s="172">
        <f>SUM(K97:K100)</f>
        <v>0</v>
      </c>
      <c r="L96" s="172"/>
      <c r="M96" s="172">
        <f>SUM(M97:M100)</f>
        <v>0</v>
      </c>
      <c r="N96" s="171"/>
      <c r="O96" s="171">
        <f>SUM(O97:O100)</f>
        <v>0</v>
      </c>
      <c r="P96" s="171"/>
      <c r="Q96" s="171">
        <f>SUM(Q97:Q100)</f>
        <v>3.25</v>
      </c>
      <c r="R96" s="172"/>
      <c r="S96" s="172"/>
      <c r="T96" s="173"/>
      <c r="U96" s="167"/>
      <c r="V96" s="167">
        <f>SUM(V97:V100)</f>
        <v>113.14</v>
      </c>
      <c r="W96" s="167"/>
      <c r="X96" s="167"/>
      <c r="Y96" s="167"/>
      <c r="AG96" t="s">
        <v>232</v>
      </c>
    </row>
    <row r="97" spans="1:60" outlineLevel="1" x14ac:dyDescent="0.25">
      <c r="A97" s="175">
        <v>25</v>
      </c>
      <c r="B97" s="176" t="s">
        <v>1381</v>
      </c>
      <c r="C97" s="191" t="s">
        <v>1382</v>
      </c>
      <c r="D97" s="177" t="s">
        <v>247</v>
      </c>
      <c r="E97" s="178">
        <v>108.27</v>
      </c>
      <c r="F97" s="179"/>
      <c r="G97" s="180">
        <f>ROUND(E97*F97,2)</f>
        <v>0</v>
      </c>
      <c r="H97" s="179"/>
      <c r="I97" s="180">
        <f>ROUND(E97*H97,2)</f>
        <v>0</v>
      </c>
      <c r="J97" s="179"/>
      <c r="K97" s="180">
        <f>ROUND(E97*J97,2)</f>
        <v>0</v>
      </c>
      <c r="L97" s="180">
        <v>21</v>
      </c>
      <c r="M97" s="180">
        <f>G97*(1+L97/100)</f>
        <v>0</v>
      </c>
      <c r="N97" s="178">
        <v>0</v>
      </c>
      <c r="O97" s="178">
        <f>ROUND(E97*N97,2)</f>
        <v>0</v>
      </c>
      <c r="P97" s="178">
        <v>0.02</v>
      </c>
      <c r="Q97" s="178">
        <f>ROUND(E97*P97,2)</f>
        <v>2.17</v>
      </c>
      <c r="R97" s="180" t="s">
        <v>372</v>
      </c>
      <c r="S97" s="180" t="s">
        <v>237</v>
      </c>
      <c r="T97" s="181" t="s">
        <v>237</v>
      </c>
      <c r="U97" s="161">
        <v>0.92500000000000004</v>
      </c>
      <c r="V97" s="161">
        <f>ROUND(E97*U97,2)</f>
        <v>100.15</v>
      </c>
      <c r="W97" s="161"/>
      <c r="X97" s="161" t="s">
        <v>238</v>
      </c>
      <c r="Y97" s="161" t="s">
        <v>239</v>
      </c>
      <c r="Z97" s="151"/>
      <c r="AA97" s="151"/>
      <c r="AB97" s="151"/>
      <c r="AC97" s="151"/>
      <c r="AD97" s="151"/>
      <c r="AE97" s="151"/>
      <c r="AF97" s="151"/>
      <c r="AG97" s="151" t="s">
        <v>240</v>
      </c>
      <c r="AH97" s="151"/>
      <c r="AI97" s="151"/>
      <c r="AJ97" s="151"/>
      <c r="AK97" s="151"/>
      <c r="AL97" s="151"/>
      <c r="AM97" s="151"/>
      <c r="AN97" s="151"/>
      <c r="AO97" s="151"/>
      <c r="AP97" s="151"/>
      <c r="AQ97" s="151"/>
      <c r="AR97" s="151"/>
      <c r="AS97" s="151"/>
      <c r="AT97" s="151"/>
      <c r="AU97" s="151"/>
      <c r="AV97" s="151"/>
      <c r="AW97" s="151"/>
      <c r="AX97" s="151"/>
      <c r="AY97" s="151"/>
      <c r="AZ97" s="151"/>
      <c r="BA97" s="151"/>
      <c r="BB97" s="151"/>
      <c r="BC97" s="151"/>
      <c r="BD97" s="151"/>
      <c r="BE97" s="151"/>
      <c r="BF97" s="151"/>
      <c r="BG97" s="151"/>
      <c r="BH97" s="151"/>
    </row>
    <row r="98" spans="1:60" outlineLevel="2" x14ac:dyDescent="0.25">
      <c r="A98" s="158"/>
      <c r="B98" s="159"/>
      <c r="C98" s="192" t="s">
        <v>1383</v>
      </c>
      <c r="D98" s="162"/>
      <c r="E98" s="163">
        <v>108.27</v>
      </c>
      <c r="F98" s="161"/>
      <c r="G98" s="161"/>
      <c r="H98" s="161"/>
      <c r="I98" s="161"/>
      <c r="J98" s="161"/>
      <c r="K98" s="161"/>
      <c r="L98" s="161"/>
      <c r="M98" s="161"/>
      <c r="N98" s="160"/>
      <c r="O98" s="160"/>
      <c r="P98" s="160"/>
      <c r="Q98" s="160"/>
      <c r="R98" s="161"/>
      <c r="S98" s="161"/>
      <c r="T98" s="161"/>
      <c r="U98" s="161"/>
      <c r="V98" s="161"/>
      <c r="W98" s="161"/>
      <c r="X98" s="161"/>
      <c r="Y98" s="161"/>
      <c r="Z98" s="151"/>
      <c r="AA98" s="151"/>
      <c r="AB98" s="151"/>
      <c r="AC98" s="151"/>
      <c r="AD98" s="151"/>
      <c r="AE98" s="151"/>
      <c r="AF98" s="151"/>
      <c r="AG98" s="151" t="s">
        <v>244</v>
      </c>
      <c r="AH98" s="151">
        <v>0</v>
      </c>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row>
    <row r="99" spans="1:60" outlineLevel="1" x14ac:dyDescent="0.25">
      <c r="A99" s="175">
        <v>26</v>
      </c>
      <c r="B99" s="176" t="s">
        <v>1384</v>
      </c>
      <c r="C99" s="191" t="s">
        <v>1385</v>
      </c>
      <c r="D99" s="177" t="s">
        <v>247</v>
      </c>
      <c r="E99" s="178">
        <v>108.27</v>
      </c>
      <c r="F99" s="179"/>
      <c r="G99" s="180">
        <f>ROUND(E99*F99,2)</f>
        <v>0</v>
      </c>
      <c r="H99" s="179"/>
      <c r="I99" s="180">
        <f>ROUND(E99*H99,2)</f>
        <v>0</v>
      </c>
      <c r="J99" s="179"/>
      <c r="K99" s="180">
        <f>ROUND(E99*J99,2)</f>
        <v>0</v>
      </c>
      <c r="L99" s="180">
        <v>21</v>
      </c>
      <c r="M99" s="180">
        <f>G99*(1+L99/100)</f>
        <v>0</v>
      </c>
      <c r="N99" s="178">
        <v>0</v>
      </c>
      <c r="O99" s="178">
        <f>ROUND(E99*N99,2)</f>
        <v>0</v>
      </c>
      <c r="P99" s="178">
        <v>0.01</v>
      </c>
      <c r="Q99" s="178">
        <f>ROUND(E99*P99,2)</f>
        <v>1.08</v>
      </c>
      <c r="R99" s="180" t="s">
        <v>372</v>
      </c>
      <c r="S99" s="180" t="s">
        <v>237</v>
      </c>
      <c r="T99" s="181" t="s">
        <v>237</v>
      </c>
      <c r="U99" s="161">
        <v>0.12</v>
      </c>
      <c r="V99" s="161">
        <f>ROUND(E99*U99,2)</f>
        <v>12.99</v>
      </c>
      <c r="W99" s="161"/>
      <c r="X99" s="161" t="s">
        <v>238</v>
      </c>
      <c r="Y99" s="161" t="s">
        <v>239</v>
      </c>
      <c r="Z99" s="151"/>
      <c r="AA99" s="151"/>
      <c r="AB99" s="151"/>
      <c r="AC99" s="151"/>
      <c r="AD99" s="151"/>
      <c r="AE99" s="151"/>
      <c r="AF99" s="151"/>
      <c r="AG99" s="151" t="s">
        <v>240</v>
      </c>
      <c r="AH99" s="151"/>
      <c r="AI99" s="151"/>
      <c r="AJ99" s="151"/>
      <c r="AK99" s="151"/>
      <c r="AL99" s="151"/>
      <c r="AM99" s="151"/>
      <c r="AN99" s="151"/>
      <c r="AO99" s="151"/>
      <c r="AP99" s="151"/>
      <c r="AQ99" s="151"/>
      <c r="AR99" s="151"/>
      <c r="AS99" s="151"/>
      <c r="AT99" s="151"/>
      <c r="AU99" s="151"/>
      <c r="AV99" s="151"/>
      <c r="AW99" s="151"/>
      <c r="AX99" s="151"/>
      <c r="AY99" s="151"/>
      <c r="AZ99" s="151"/>
      <c r="BA99" s="151"/>
      <c r="BB99" s="151"/>
      <c r="BC99" s="151"/>
      <c r="BD99" s="151"/>
      <c r="BE99" s="151"/>
      <c r="BF99" s="151"/>
      <c r="BG99" s="151"/>
      <c r="BH99" s="151"/>
    </row>
    <row r="100" spans="1:60" outlineLevel="2" x14ac:dyDescent="0.25">
      <c r="A100" s="158"/>
      <c r="B100" s="159"/>
      <c r="C100" s="192" t="s">
        <v>1383</v>
      </c>
      <c r="D100" s="162"/>
      <c r="E100" s="163">
        <v>108.27</v>
      </c>
      <c r="F100" s="161"/>
      <c r="G100" s="161"/>
      <c r="H100" s="161"/>
      <c r="I100" s="161"/>
      <c r="J100" s="161"/>
      <c r="K100" s="161"/>
      <c r="L100" s="161"/>
      <c r="M100" s="161"/>
      <c r="N100" s="160"/>
      <c r="O100" s="160"/>
      <c r="P100" s="160"/>
      <c r="Q100" s="160"/>
      <c r="R100" s="161"/>
      <c r="S100" s="161"/>
      <c r="T100" s="161"/>
      <c r="U100" s="161"/>
      <c r="V100" s="161"/>
      <c r="W100" s="161"/>
      <c r="X100" s="161"/>
      <c r="Y100" s="161"/>
      <c r="Z100" s="151"/>
      <c r="AA100" s="151"/>
      <c r="AB100" s="151"/>
      <c r="AC100" s="151"/>
      <c r="AD100" s="151"/>
      <c r="AE100" s="151"/>
      <c r="AF100" s="151"/>
      <c r="AG100" s="151" t="s">
        <v>244</v>
      </c>
      <c r="AH100" s="151">
        <v>0</v>
      </c>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row>
    <row r="101" spans="1:60" x14ac:dyDescent="0.25">
      <c r="A101" s="168" t="s">
        <v>231</v>
      </c>
      <c r="B101" s="169" t="s">
        <v>188</v>
      </c>
      <c r="C101" s="190" t="s">
        <v>189</v>
      </c>
      <c r="D101" s="170"/>
      <c r="E101" s="171"/>
      <c r="F101" s="172"/>
      <c r="G101" s="172">
        <f>SUMIF(AG102:AG103,"&lt;&gt;NOR",G102:G103)</f>
        <v>0</v>
      </c>
      <c r="H101" s="172"/>
      <c r="I101" s="172">
        <f>SUM(I102:I103)</f>
        <v>0</v>
      </c>
      <c r="J101" s="172"/>
      <c r="K101" s="172">
        <f>SUM(K102:K103)</f>
        <v>0</v>
      </c>
      <c r="L101" s="172"/>
      <c r="M101" s="172">
        <f>SUM(M102:M103)</f>
        <v>0</v>
      </c>
      <c r="N101" s="171"/>
      <c r="O101" s="171">
        <f>SUM(O102:O103)</f>
        <v>0</v>
      </c>
      <c r="P101" s="171"/>
      <c r="Q101" s="171">
        <f>SUM(Q102:Q103)</f>
        <v>0</v>
      </c>
      <c r="R101" s="172"/>
      <c r="S101" s="172"/>
      <c r="T101" s="173"/>
      <c r="U101" s="167"/>
      <c r="V101" s="167">
        <f>SUM(V102:V103)</f>
        <v>2.04</v>
      </c>
      <c r="W101" s="167"/>
      <c r="X101" s="167"/>
      <c r="Y101" s="167"/>
      <c r="AG101" t="s">
        <v>232</v>
      </c>
    </row>
    <row r="102" spans="1:60" outlineLevel="1" x14ac:dyDescent="0.25">
      <c r="A102" s="175">
        <v>27</v>
      </c>
      <c r="B102" s="176" t="s">
        <v>1386</v>
      </c>
      <c r="C102" s="191" t="s">
        <v>1387</v>
      </c>
      <c r="D102" s="177" t="s">
        <v>683</v>
      </c>
      <c r="E102" s="178">
        <v>4.03</v>
      </c>
      <c r="F102" s="179"/>
      <c r="G102" s="180">
        <f>ROUND(E102*F102,2)</f>
        <v>0</v>
      </c>
      <c r="H102" s="179"/>
      <c r="I102" s="180">
        <f>ROUND(E102*H102,2)</f>
        <v>0</v>
      </c>
      <c r="J102" s="179"/>
      <c r="K102" s="180">
        <f>ROUND(E102*J102,2)</f>
        <v>0</v>
      </c>
      <c r="L102" s="180">
        <v>21</v>
      </c>
      <c r="M102" s="180">
        <f>G102*(1+L102/100)</f>
        <v>0</v>
      </c>
      <c r="N102" s="178">
        <v>0</v>
      </c>
      <c r="O102" s="178">
        <f>ROUND(E102*N102,2)</f>
        <v>0</v>
      </c>
      <c r="P102" s="178">
        <v>0</v>
      </c>
      <c r="Q102" s="178">
        <f>ROUND(E102*P102,2)</f>
        <v>0</v>
      </c>
      <c r="R102" s="180" t="s">
        <v>382</v>
      </c>
      <c r="S102" s="180" t="s">
        <v>237</v>
      </c>
      <c r="T102" s="181" t="s">
        <v>237</v>
      </c>
      <c r="U102" s="161">
        <v>0.50700000000000001</v>
      </c>
      <c r="V102" s="161">
        <f>ROUND(E102*U102,2)</f>
        <v>2.04</v>
      </c>
      <c r="W102" s="161"/>
      <c r="X102" s="161" t="s">
        <v>238</v>
      </c>
      <c r="Y102" s="161" t="s">
        <v>239</v>
      </c>
      <c r="Z102" s="151"/>
      <c r="AA102" s="151"/>
      <c r="AB102" s="151"/>
      <c r="AC102" s="151"/>
      <c r="AD102" s="151"/>
      <c r="AE102" s="151"/>
      <c r="AF102" s="151"/>
      <c r="AG102" s="151" t="s">
        <v>240</v>
      </c>
      <c r="AH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row>
    <row r="103" spans="1:60" outlineLevel="2" x14ac:dyDescent="0.25">
      <c r="A103" s="158"/>
      <c r="B103" s="159"/>
      <c r="C103" s="192" t="s">
        <v>1388</v>
      </c>
      <c r="D103" s="162"/>
      <c r="E103" s="163">
        <v>4.03</v>
      </c>
      <c r="F103" s="161"/>
      <c r="G103" s="161"/>
      <c r="H103" s="161"/>
      <c r="I103" s="161"/>
      <c r="J103" s="161"/>
      <c r="K103" s="161"/>
      <c r="L103" s="161"/>
      <c r="M103" s="161"/>
      <c r="N103" s="160"/>
      <c r="O103" s="160"/>
      <c r="P103" s="160"/>
      <c r="Q103" s="160"/>
      <c r="R103" s="161"/>
      <c r="S103" s="161"/>
      <c r="T103" s="161"/>
      <c r="U103" s="161"/>
      <c r="V103" s="161"/>
      <c r="W103" s="161"/>
      <c r="X103" s="161"/>
      <c r="Y103" s="161"/>
      <c r="Z103" s="151"/>
      <c r="AA103" s="151"/>
      <c r="AB103" s="151"/>
      <c r="AC103" s="151"/>
      <c r="AD103" s="151"/>
      <c r="AE103" s="151"/>
      <c r="AF103" s="151"/>
      <c r="AG103" s="151" t="s">
        <v>244</v>
      </c>
      <c r="AH103" s="151">
        <v>0</v>
      </c>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row>
    <row r="104" spans="1:60" x14ac:dyDescent="0.25">
      <c r="A104" s="168" t="s">
        <v>231</v>
      </c>
      <c r="B104" s="169" t="s">
        <v>190</v>
      </c>
      <c r="C104" s="190" t="s">
        <v>191</v>
      </c>
      <c r="D104" s="170"/>
      <c r="E104" s="171"/>
      <c r="F104" s="172"/>
      <c r="G104" s="172">
        <f>SUMIF(AG105:AG108,"&lt;&gt;NOR",G105:G108)</f>
        <v>0</v>
      </c>
      <c r="H104" s="172"/>
      <c r="I104" s="172">
        <f>SUM(I105:I108)</f>
        <v>0</v>
      </c>
      <c r="J104" s="172"/>
      <c r="K104" s="172">
        <f>SUM(K105:K108)</f>
        <v>0</v>
      </c>
      <c r="L104" s="172"/>
      <c r="M104" s="172">
        <f>SUM(M105:M108)</f>
        <v>0</v>
      </c>
      <c r="N104" s="171"/>
      <c r="O104" s="171">
        <f>SUM(O105:O108)</f>
        <v>0</v>
      </c>
      <c r="P104" s="171"/>
      <c r="Q104" s="171">
        <f>SUM(Q105:Q108)</f>
        <v>0.32</v>
      </c>
      <c r="R104" s="172"/>
      <c r="S104" s="172"/>
      <c r="T104" s="173"/>
      <c r="U104" s="167"/>
      <c r="V104" s="167">
        <f>SUM(V105:V108)</f>
        <v>35.36</v>
      </c>
      <c r="W104" s="167"/>
      <c r="X104" s="167"/>
      <c r="Y104" s="167"/>
      <c r="AG104" t="s">
        <v>232</v>
      </c>
    </row>
    <row r="105" spans="1:60" outlineLevel="1" x14ac:dyDescent="0.25">
      <c r="A105" s="175">
        <v>28</v>
      </c>
      <c r="B105" s="176" t="s">
        <v>1389</v>
      </c>
      <c r="C105" s="191" t="s">
        <v>1390</v>
      </c>
      <c r="D105" s="177" t="s">
        <v>247</v>
      </c>
      <c r="E105" s="178">
        <v>321.48</v>
      </c>
      <c r="F105" s="179"/>
      <c r="G105" s="180">
        <f>ROUND(E105*F105,2)</f>
        <v>0</v>
      </c>
      <c r="H105" s="179"/>
      <c r="I105" s="180">
        <f>ROUND(E105*H105,2)</f>
        <v>0</v>
      </c>
      <c r="J105" s="179"/>
      <c r="K105" s="180">
        <f>ROUND(E105*J105,2)</f>
        <v>0</v>
      </c>
      <c r="L105" s="180">
        <v>21</v>
      </c>
      <c r="M105" s="180">
        <f>G105*(1+L105/100)</f>
        <v>0</v>
      </c>
      <c r="N105" s="178">
        <v>0</v>
      </c>
      <c r="O105" s="178">
        <f>ROUND(E105*N105,2)</f>
        <v>0</v>
      </c>
      <c r="P105" s="178">
        <v>1E-3</v>
      </c>
      <c r="Q105" s="178">
        <f>ROUND(E105*P105,2)</f>
        <v>0.32</v>
      </c>
      <c r="R105" s="180" t="s">
        <v>393</v>
      </c>
      <c r="S105" s="180" t="s">
        <v>237</v>
      </c>
      <c r="T105" s="181" t="s">
        <v>237</v>
      </c>
      <c r="U105" s="161">
        <v>0.11</v>
      </c>
      <c r="V105" s="161">
        <f>ROUND(E105*U105,2)</f>
        <v>35.36</v>
      </c>
      <c r="W105" s="161"/>
      <c r="X105" s="161" t="s">
        <v>238</v>
      </c>
      <c r="Y105" s="161" t="s">
        <v>239</v>
      </c>
      <c r="Z105" s="151"/>
      <c r="AA105" s="151"/>
      <c r="AB105" s="151"/>
      <c r="AC105" s="151"/>
      <c r="AD105" s="151"/>
      <c r="AE105" s="151"/>
      <c r="AF105" s="151"/>
      <c r="AG105" s="151" t="s">
        <v>240</v>
      </c>
      <c r="AH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row>
    <row r="106" spans="1:60" outlineLevel="2" x14ac:dyDescent="0.25">
      <c r="A106" s="158"/>
      <c r="B106" s="159"/>
      <c r="C106" s="192" t="s">
        <v>1391</v>
      </c>
      <c r="D106" s="162"/>
      <c r="E106" s="163">
        <v>177.59</v>
      </c>
      <c r="F106" s="161"/>
      <c r="G106" s="161"/>
      <c r="H106" s="161"/>
      <c r="I106" s="161"/>
      <c r="J106" s="161"/>
      <c r="K106" s="161"/>
      <c r="L106" s="161"/>
      <c r="M106" s="161"/>
      <c r="N106" s="160"/>
      <c r="O106" s="160"/>
      <c r="P106" s="160"/>
      <c r="Q106" s="160"/>
      <c r="R106" s="161"/>
      <c r="S106" s="161"/>
      <c r="T106" s="161"/>
      <c r="U106" s="161"/>
      <c r="V106" s="161"/>
      <c r="W106" s="161"/>
      <c r="X106" s="161"/>
      <c r="Y106" s="161"/>
      <c r="Z106" s="151"/>
      <c r="AA106" s="151"/>
      <c r="AB106" s="151"/>
      <c r="AC106" s="151"/>
      <c r="AD106" s="151"/>
      <c r="AE106" s="151"/>
      <c r="AF106" s="151"/>
      <c r="AG106" s="151" t="s">
        <v>244</v>
      </c>
      <c r="AH106" s="151">
        <v>0</v>
      </c>
      <c r="AI106" s="151"/>
      <c r="AJ106" s="151"/>
      <c r="AK106" s="151"/>
      <c r="AL106" s="151"/>
      <c r="AM106" s="151"/>
      <c r="AN106" s="151"/>
      <c r="AO106" s="151"/>
      <c r="AP106" s="151"/>
      <c r="AQ106" s="151"/>
      <c r="AR106" s="151"/>
      <c r="AS106" s="151"/>
      <c r="AT106" s="151"/>
      <c r="AU106" s="151"/>
      <c r="AV106" s="151"/>
      <c r="AW106" s="151"/>
      <c r="AX106" s="151"/>
      <c r="AY106" s="151"/>
      <c r="AZ106" s="151"/>
      <c r="BA106" s="151"/>
      <c r="BB106" s="151"/>
      <c r="BC106" s="151"/>
      <c r="BD106" s="151"/>
      <c r="BE106" s="151"/>
      <c r="BF106" s="151"/>
      <c r="BG106" s="151"/>
      <c r="BH106" s="151"/>
    </row>
    <row r="107" spans="1:60" outlineLevel="3" x14ac:dyDescent="0.25">
      <c r="A107" s="158"/>
      <c r="B107" s="159"/>
      <c r="C107" s="192" t="s">
        <v>1392</v>
      </c>
      <c r="D107" s="162"/>
      <c r="E107" s="163">
        <v>95.03</v>
      </c>
      <c r="F107" s="161"/>
      <c r="G107" s="161"/>
      <c r="H107" s="161"/>
      <c r="I107" s="161"/>
      <c r="J107" s="161"/>
      <c r="K107" s="161"/>
      <c r="L107" s="161"/>
      <c r="M107" s="161"/>
      <c r="N107" s="160"/>
      <c r="O107" s="160"/>
      <c r="P107" s="160"/>
      <c r="Q107" s="160"/>
      <c r="R107" s="161"/>
      <c r="S107" s="161"/>
      <c r="T107" s="161"/>
      <c r="U107" s="161"/>
      <c r="V107" s="161"/>
      <c r="W107" s="161"/>
      <c r="X107" s="161"/>
      <c r="Y107" s="161"/>
      <c r="Z107" s="151"/>
      <c r="AA107" s="151"/>
      <c r="AB107" s="151"/>
      <c r="AC107" s="151"/>
      <c r="AD107" s="151"/>
      <c r="AE107" s="151"/>
      <c r="AF107" s="151"/>
      <c r="AG107" s="151" t="s">
        <v>244</v>
      </c>
      <c r="AH107" s="151">
        <v>0</v>
      </c>
      <c r="AI107" s="151"/>
      <c r="AJ107" s="151"/>
      <c r="AK107" s="151"/>
      <c r="AL107" s="151"/>
      <c r="AM107" s="151"/>
      <c r="AN107" s="151"/>
      <c r="AO107" s="151"/>
      <c r="AP107" s="151"/>
      <c r="AQ107" s="151"/>
      <c r="AR107" s="151"/>
      <c r="AS107" s="151"/>
      <c r="AT107" s="151"/>
      <c r="AU107" s="151"/>
      <c r="AV107" s="151"/>
      <c r="AW107" s="151"/>
      <c r="AX107" s="151"/>
      <c r="AY107" s="151"/>
      <c r="AZ107" s="151"/>
      <c r="BA107" s="151"/>
      <c r="BB107" s="151"/>
      <c r="BC107" s="151"/>
      <c r="BD107" s="151"/>
      <c r="BE107" s="151"/>
      <c r="BF107" s="151"/>
      <c r="BG107" s="151"/>
      <c r="BH107" s="151"/>
    </row>
    <row r="108" spans="1:60" outlineLevel="3" x14ac:dyDescent="0.25">
      <c r="A108" s="158"/>
      <c r="B108" s="159"/>
      <c r="C108" s="192" t="s">
        <v>1393</v>
      </c>
      <c r="D108" s="162"/>
      <c r="E108" s="163">
        <v>48.86</v>
      </c>
      <c r="F108" s="161"/>
      <c r="G108" s="161"/>
      <c r="H108" s="161"/>
      <c r="I108" s="161"/>
      <c r="J108" s="161"/>
      <c r="K108" s="161"/>
      <c r="L108" s="161"/>
      <c r="M108" s="161"/>
      <c r="N108" s="160"/>
      <c r="O108" s="160"/>
      <c r="P108" s="160"/>
      <c r="Q108" s="160"/>
      <c r="R108" s="161"/>
      <c r="S108" s="161"/>
      <c r="T108" s="161"/>
      <c r="U108" s="161"/>
      <c r="V108" s="161"/>
      <c r="W108" s="161"/>
      <c r="X108" s="161"/>
      <c r="Y108" s="161"/>
      <c r="Z108" s="151"/>
      <c r="AA108" s="151"/>
      <c r="AB108" s="151"/>
      <c r="AC108" s="151"/>
      <c r="AD108" s="151"/>
      <c r="AE108" s="151"/>
      <c r="AF108" s="151"/>
      <c r="AG108" s="151" t="s">
        <v>244</v>
      </c>
      <c r="AH108" s="151">
        <v>0</v>
      </c>
      <c r="AI108" s="151"/>
      <c r="AJ108" s="151"/>
      <c r="AK108" s="151"/>
      <c r="AL108" s="151"/>
      <c r="AM108" s="151"/>
      <c r="AN108" s="151"/>
      <c r="AO108" s="151"/>
      <c r="AP108" s="151"/>
      <c r="AQ108" s="151"/>
      <c r="AR108" s="151"/>
      <c r="AS108" s="151"/>
      <c r="AT108" s="151"/>
      <c r="AU108" s="151"/>
      <c r="AV108" s="151"/>
      <c r="AW108" s="151"/>
      <c r="AX108" s="151"/>
      <c r="AY108" s="151"/>
      <c r="AZ108" s="151"/>
      <c r="BA108" s="151"/>
      <c r="BB108" s="151"/>
      <c r="BC108" s="151"/>
      <c r="BD108" s="151"/>
      <c r="BE108" s="151"/>
      <c r="BF108" s="151"/>
      <c r="BG108" s="151"/>
      <c r="BH108" s="151"/>
    </row>
    <row r="109" spans="1:60" x14ac:dyDescent="0.25">
      <c r="A109" s="168" t="s">
        <v>231</v>
      </c>
      <c r="B109" s="169" t="s">
        <v>196</v>
      </c>
      <c r="C109" s="190" t="s">
        <v>197</v>
      </c>
      <c r="D109" s="170"/>
      <c r="E109" s="171"/>
      <c r="F109" s="172"/>
      <c r="G109" s="172">
        <f>SUMIF(AG110:AG143,"&lt;&gt;NOR",G110:G143)</f>
        <v>0</v>
      </c>
      <c r="H109" s="172"/>
      <c r="I109" s="172">
        <f>SUM(I110:I143)</f>
        <v>0</v>
      </c>
      <c r="J109" s="172"/>
      <c r="K109" s="172">
        <f>SUM(K110:K143)</f>
        <v>0</v>
      </c>
      <c r="L109" s="172"/>
      <c r="M109" s="172">
        <f>SUM(M110:M143)</f>
        <v>0</v>
      </c>
      <c r="N109" s="171"/>
      <c r="O109" s="171">
        <f>SUM(O110:O143)</f>
        <v>0</v>
      </c>
      <c r="P109" s="171"/>
      <c r="Q109" s="171">
        <f>SUM(Q110:Q143)</f>
        <v>0</v>
      </c>
      <c r="R109" s="172"/>
      <c r="S109" s="172"/>
      <c r="T109" s="173"/>
      <c r="U109" s="167"/>
      <c r="V109" s="167">
        <f>SUM(V110:V143)</f>
        <v>709.92</v>
      </c>
      <c r="W109" s="167"/>
      <c r="X109" s="167"/>
      <c r="Y109" s="167"/>
      <c r="AG109" t="s">
        <v>232</v>
      </c>
    </row>
    <row r="110" spans="1:60" ht="20.399999999999999" outlineLevel="1" x14ac:dyDescent="0.25">
      <c r="A110" s="175">
        <v>29</v>
      </c>
      <c r="B110" s="176" t="s">
        <v>1394</v>
      </c>
      <c r="C110" s="191" t="s">
        <v>1395</v>
      </c>
      <c r="D110" s="177" t="s">
        <v>256</v>
      </c>
      <c r="E110" s="178">
        <v>3409.8</v>
      </c>
      <c r="F110" s="179"/>
      <c r="G110" s="180">
        <f>ROUND(E110*F110,2)</f>
        <v>0</v>
      </c>
      <c r="H110" s="179"/>
      <c r="I110" s="180">
        <f>ROUND(E110*H110,2)</f>
        <v>0</v>
      </c>
      <c r="J110" s="179"/>
      <c r="K110" s="180">
        <f>ROUND(E110*J110,2)</f>
        <v>0</v>
      </c>
      <c r="L110" s="180">
        <v>21</v>
      </c>
      <c r="M110" s="180">
        <f>G110*(1+L110/100)</f>
        <v>0</v>
      </c>
      <c r="N110" s="178">
        <v>0</v>
      </c>
      <c r="O110" s="178">
        <f>ROUND(E110*N110,2)</f>
        <v>0</v>
      </c>
      <c r="P110" s="178">
        <v>0</v>
      </c>
      <c r="Q110" s="178">
        <f>ROUND(E110*P110,2)</f>
        <v>0</v>
      </c>
      <c r="R110" s="180" t="s">
        <v>349</v>
      </c>
      <c r="S110" s="180" t="s">
        <v>237</v>
      </c>
      <c r="T110" s="181" t="s">
        <v>237</v>
      </c>
      <c r="U110" s="161">
        <v>0.11</v>
      </c>
      <c r="V110" s="161">
        <f>ROUND(E110*U110,2)</f>
        <v>375.08</v>
      </c>
      <c r="W110" s="161"/>
      <c r="X110" s="161" t="s">
        <v>238</v>
      </c>
      <c r="Y110" s="161" t="s">
        <v>239</v>
      </c>
      <c r="Z110" s="151"/>
      <c r="AA110" s="151"/>
      <c r="AB110" s="151"/>
      <c r="AC110" s="151"/>
      <c r="AD110" s="151"/>
      <c r="AE110" s="151"/>
      <c r="AF110" s="151"/>
      <c r="AG110" s="151" t="s">
        <v>240</v>
      </c>
      <c r="AH110" s="151"/>
      <c r="AI110" s="151"/>
      <c r="AJ110" s="151"/>
      <c r="AK110" s="151"/>
      <c r="AL110" s="151"/>
      <c r="AM110" s="151"/>
      <c r="AN110" s="151"/>
      <c r="AO110" s="151"/>
      <c r="AP110" s="151"/>
      <c r="AQ110" s="151"/>
      <c r="AR110" s="151"/>
      <c r="AS110" s="151"/>
      <c r="AT110" s="151"/>
      <c r="AU110" s="151"/>
      <c r="AV110" s="151"/>
      <c r="AW110" s="151"/>
      <c r="AX110" s="151"/>
      <c r="AY110" s="151"/>
      <c r="AZ110" s="151"/>
      <c r="BA110" s="151"/>
      <c r="BB110" s="151"/>
      <c r="BC110" s="151"/>
      <c r="BD110" s="151"/>
      <c r="BE110" s="151"/>
      <c r="BF110" s="151"/>
      <c r="BG110" s="151"/>
      <c r="BH110" s="151"/>
    </row>
    <row r="111" spans="1:60" outlineLevel="2" x14ac:dyDescent="0.25">
      <c r="A111" s="158"/>
      <c r="B111" s="159"/>
      <c r="C111" s="192" t="s">
        <v>1396</v>
      </c>
      <c r="D111" s="162"/>
      <c r="E111" s="163">
        <v>3409.8</v>
      </c>
      <c r="F111" s="161"/>
      <c r="G111" s="161"/>
      <c r="H111" s="161"/>
      <c r="I111" s="161"/>
      <c r="J111" s="161"/>
      <c r="K111" s="161"/>
      <c r="L111" s="161"/>
      <c r="M111" s="161"/>
      <c r="N111" s="160"/>
      <c r="O111" s="160"/>
      <c r="P111" s="160"/>
      <c r="Q111" s="160"/>
      <c r="R111" s="161"/>
      <c r="S111" s="161"/>
      <c r="T111" s="161"/>
      <c r="U111" s="161"/>
      <c r="V111" s="161"/>
      <c r="W111" s="161"/>
      <c r="X111" s="161"/>
      <c r="Y111" s="161"/>
      <c r="Z111" s="151"/>
      <c r="AA111" s="151"/>
      <c r="AB111" s="151"/>
      <c r="AC111" s="151"/>
      <c r="AD111" s="151"/>
      <c r="AE111" s="151"/>
      <c r="AF111" s="151"/>
      <c r="AG111" s="151" t="s">
        <v>244</v>
      </c>
      <c r="AH111" s="151">
        <v>0</v>
      </c>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151"/>
    </row>
    <row r="112" spans="1:60" outlineLevel="1" x14ac:dyDescent="0.25">
      <c r="A112" s="175">
        <v>30</v>
      </c>
      <c r="B112" s="176" t="s">
        <v>1397</v>
      </c>
      <c r="C112" s="191" t="s">
        <v>1398</v>
      </c>
      <c r="D112" s="177" t="s">
        <v>256</v>
      </c>
      <c r="E112" s="178">
        <v>1022.94</v>
      </c>
      <c r="F112" s="179"/>
      <c r="G112" s="180">
        <f>ROUND(E112*F112,2)</f>
        <v>0</v>
      </c>
      <c r="H112" s="179"/>
      <c r="I112" s="180">
        <f>ROUND(E112*H112,2)</f>
        <v>0</v>
      </c>
      <c r="J112" s="179"/>
      <c r="K112" s="180">
        <f>ROUND(E112*J112,2)</f>
        <v>0</v>
      </c>
      <c r="L112" s="180">
        <v>21</v>
      </c>
      <c r="M112" s="180">
        <f>G112*(1+L112/100)</f>
        <v>0</v>
      </c>
      <c r="N112" s="178">
        <v>0</v>
      </c>
      <c r="O112" s="178">
        <f>ROUND(E112*N112,2)</f>
        <v>0</v>
      </c>
      <c r="P112" s="178">
        <v>0</v>
      </c>
      <c r="Q112" s="178">
        <f>ROUND(E112*P112,2)</f>
        <v>0</v>
      </c>
      <c r="R112" s="180" t="s">
        <v>1399</v>
      </c>
      <c r="S112" s="180" t="s">
        <v>237</v>
      </c>
      <c r="T112" s="181" t="s">
        <v>237</v>
      </c>
      <c r="U112" s="161">
        <v>0</v>
      </c>
      <c r="V112" s="161">
        <f>ROUND(E112*U112,2)</f>
        <v>0</v>
      </c>
      <c r="W112" s="161"/>
      <c r="X112" s="161" t="s">
        <v>238</v>
      </c>
      <c r="Y112" s="161" t="s">
        <v>239</v>
      </c>
      <c r="Z112" s="151"/>
      <c r="AA112" s="151"/>
      <c r="AB112" s="151"/>
      <c r="AC112" s="151"/>
      <c r="AD112" s="151"/>
      <c r="AE112" s="151"/>
      <c r="AF112" s="151"/>
      <c r="AG112" s="151" t="s">
        <v>240</v>
      </c>
      <c r="AH112" s="151"/>
      <c r="AI112" s="151"/>
      <c r="AJ112" s="151"/>
      <c r="AK112" s="151"/>
      <c r="AL112" s="151"/>
      <c r="AM112" s="151"/>
      <c r="AN112" s="151"/>
      <c r="AO112" s="151"/>
      <c r="AP112" s="151"/>
      <c r="AQ112" s="151"/>
      <c r="AR112" s="151"/>
      <c r="AS112" s="151"/>
      <c r="AT112" s="151"/>
      <c r="AU112" s="151"/>
      <c r="AV112" s="151"/>
      <c r="AW112" s="151"/>
      <c r="AX112" s="151"/>
      <c r="AY112" s="151"/>
      <c r="AZ112" s="151"/>
      <c r="BA112" s="151"/>
      <c r="BB112" s="151"/>
      <c r="BC112" s="151"/>
      <c r="BD112" s="151"/>
      <c r="BE112" s="151"/>
      <c r="BF112" s="151"/>
      <c r="BG112" s="151"/>
      <c r="BH112" s="151"/>
    </row>
    <row r="113" spans="1:60" outlineLevel="2" x14ac:dyDescent="0.25">
      <c r="A113" s="158"/>
      <c r="B113" s="159"/>
      <c r="C113" s="255" t="s">
        <v>1400</v>
      </c>
      <c r="D113" s="256"/>
      <c r="E113" s="256"/>
      <c r="F113" s="256"/>
      <c r="G113" s="256"/>
      <c r="H113" s="161"/>
      <c r="I113" s="161"/>
      <c r="J113" s="161"/>
      <c r="K113" s="161"/>
      <c r="L113" s="161"/>
      <c r="M113" s="161"/>
      <c r="N113" s="160"/>
      <c r="O113" s="160"/>
      <c r="P113" s="160"/>
      <c r="Q113" s="160"/>
      <c r="R113" s="161"/>
      <c r="S113" s="161"/>
      <c r="T113" s="161"/>
      <c r="U113" s="161"/>
      <c r="V113" s="161"/>
      <c r="W113" s="161"/>
      <c r="X113" s="161"/>
      <c r="Y113" s="161"/>
      <c r="Z113" s="151"/>
      <c r="AA113" s="151"/>
      <c r="AB113" s="151"/>
      <c r="AC113" s="151"/>
      <c r="AD113" s="151"/>
      <c r="AE113" s="151"/>
      <c r="AF113" s="151"/>
      <c r="AG113" s="151" t="s">
        <v>242</v>
      </c>
      <c r="AH113" s="151"/>
      <c r="AI113" s="151"/>
      <c r="AJ113" s="151"/>
      <c r="AK113" s="151"/>
      <c r="AL113" s="151"/>
      <c r="AM113" s="151"/>
      <c r="AN113" s="151"/>
      <c r="AO113" s="151"/>
      <c r="AP113" s="151"/>
      <c r="AQ113" s="151"/>
      <c r="AR113" s="151"/>
      <c r="AS113" s="151"/>
      <c r="AT113" s="151"/>
      <c r="AU113" s="151"/>
      <c r="AV113" s="151"/>
      <c r="AW113" s="151"/>
      <c r="AX113" s="151"/>
      <c r="AY113" s="151"/>
      <c r="AZ113" s="151"/>
      <c r="BA113" s="151"/>
      <c r="BB113" s="151"/>
      <c r="BC113" s="151"/>
      <c r="BD113" s="151"/>
      <c r="BE113" s="151"/>
      <c r="BF113" s="151"/>
      <c r="BG113" s="151"/>
      <c r="BH113" s="151"/>
    </row>
    <row r="114" spans="1:60" outlineLevel="2" x14ac:dyDescent="0.25">
      <c r="A114" s="158"/>
      <c r="B114" s="159"/>
      <c r="C114" s="192" t="s">
        <v>1401</v>
      </c>
      <c r="D114" s="162"/>
      <c r="E114" s="163">
        <v>1022.94</v>
      </c>
      <c r="F114" s="161"/>
      <c r="G114" s="161"/>
      <c r="H114" s="161"/>
      <c r="I114" s="161"/>
      <c r="J114" s="161"/>
      <c r="K114" s="161"/>
      <c r="L114" s="161"/>
      <c r="M114" s="161"/>
      <c r="N114" s="160"/>
      <c r="O114" s="160"/>
      <c r="P114" s="160"/>
      <c r="Q114" s="160"/>
      <c r="R114" s="161"/>
      <c r="S114" s="161"/>
      <c r="T114" s="161"/>
      <c r="U114" s="161"/>
      <c r="V114" s="161"/>
      <c r="W114" s="161"/>
      <c r="X114" s="161"/>
      <c r="Y114" s="161"/>
      <c r="Z114" s="151"/>
      <c r="AA114" s="151"/>
      <c r="AB114" s="151"/>
      <c r="AC114" s="151"/>
      <c r="AD114" s="151"/>
      <c r="AE114" s="151"/>
      <c r="AF114" s="151"/>
      <c r="AG114" s="151" t="s">
        <v>244</v>
      </c>
      <c r="AH114" s="151">
        <v>0</v>
      </c>
      <c r="AI114" s="151"/>
      <c r="AJ114" s="151"/>
      <c r="AK114" s="151"/>
      <c r="AL114" s="151"/>
      <c r="AM114" s="151"/>
      <c r="AN114" s="151"/>
      <c r="AO114" s="151"/>
      <c r="AP114" s="151"/>
      <c r="AQ114" s="151"/>
      <c r="AR114" s="151"/>
      <c r="AS114" s="151"/>
      <c r="AT114" s="151"/>
      <c r="AU114" s="151"/>
      <c r="AV114" s="151"/>
      <c r="AW114" s="151"/>
      <c r="AX114" s="151"/>
      <c r="AY114" s="151"/>
      <c r="AZ114" s="151"/>
      <c r="BA114" s="151"/>
      <c r="BB114" s="151"/>
      <c r="BC114" s="151"/>
      <c r="BD114" s="151"/>
      <c r="BE114" s="151"/>
      <c r="BF114" s="151"/>
      <c r="BG114" s="151"/>
      <c r="BH114" s="151"/>
    </row>
    <row r="115" spans="1:60" ht="20.399999999999999" outlineLevel="1" x14ac:dyDescent="0.25">
      <c r="A115" s="175">
        <v>31</v>
      </c>
      <c r="B115" s="176" t="s">
        <v>1402</v>
      </c>
      <c r="C115" s="191" t="s">
        <v>1403</v>
      </c>
      <c r="D115" s="177" t="s">
        <v>256</v>
      </c>
      <c r="E115" s="178">
        <v>327.56</v>
      </c>
      <c r="F115" s="179"/>
      <c r="G115" s="180">
        <f>ROUND(E115*F115,2)</f>
        <v>0</v>
      </c>
      <c r="H115" s="179"/>
      <c r="I115" s="180">
        <f>ROUND(E115*H115,2)</f>
        <v>0</v>
      </c>
      <c r="J115" s="179"/>
      <c r="K115" s="180">
        <f>ROUND(E115*J115,2)</f>
        <v>0</v>
      </c>
      <c r="L115" s="180">
        <v>21</v>
      </c>
      <c r="M115" s="180">
        <f>G115*(1+L115/100)</f>
        <v>0</v>
      </c>
      <c r="N115" s="178">
        <v>0</v>
      </c>
      <c r="O115" s="178">
        <f>ROUND(E115*N115,2)</f>
        <v>0</v>
      </c>
      <c r="P115" s="178">
        <v>0</v>
      </c>
      <c r="Q115" s="178">
        <f>ROUND(E115*P115,2)</f>
        <v>0</v>
      </c>
      <c r="R115" s="180" t="s">
        <v>349</v>
      </c>
      <c r="S115" s="180" t="s">
        <v>237</v>
      </c>
      <c r="T115" s="181" t="s">
        <v>237</v>
      </c>
      <c r="U115" s="161">
        <v>0</v>
      </c>
      <c r="V115" s="161">
        <f>ROUND(E115*U115,2)</f>
        <v>0</v>
      </c>
      <c r="W115" s="161"/>
      <c r="X115" s="161" t="s">
        <v>238</v>
      </c>
      <c r="Y115" s="161" t="s">
        <v>239</v>
      </c>
      <c r="Z115" s="151"/>
      <c r="AA115" s="151"/>
      <c r="AB115" s="151"/>
      <c r="AC115" s="151"/>
      <c r="AD115" s="151"/>
      <c r="AE115" s="151"/>
      <c r="AF115" s="151"/>
      <c r="AG115" s="151" t="s">
        <v>609</v>
      </c>
      <c r="AH115" s="151"/>
      <c r="AI115" s="151"/>
      <c r="AJ115" s="151"/>
      <c r="AK115" s="151"/>
      <c r="AL115" s="151"/>
      <c r="AM115" s="151"/>
      <c r="AN115" s="151"/>
      <c r="AO115" s="151"/>
      <c r="AP115" s="151"/>
      <c r="AQ115" s="151"/>
      <c r="AR115" s="151"/>
      <c r="AS115" s="151"/>
      <c r="AT115" s="151"/>
      <c r="AU115" s="151"/>
      <c r="AV115" s="151"/>
      <c r="AW115" s="151"/>
      <c r="AX115" s="151"/>
      <c r="AY115" s="151"/>
      <c r="AZ115" s="151"/>
      <c r="BA115" s="151"/>
      <c r="BB115" s="151"/>
      <c r="BC115" s="151"/>
      <c r="BD115" s="151"/>
      <c r="BE115" s="151"/>
      <c r="BF115" s="151"/>
      <c r="BG115" s="151"/>
      <c r="BH115" s="151"/>
    </row>
    <row r="116" spans="1:60" outlineLevel="2" x14ac:dyDescent="0.25">
      <c r="A116" s="158"/>
      <c r="B116" s="159"/>
      <c r="C116" s="253" t="s">
        <v>1404</v>
      </c>
      <c r="D116" s="254"/>
      <c r="E116" s="254"/>
      <c r="F116" s="254"/>
      <c r="G116" s="254"/>
      <c r="H116" s="161"/>
      <c r="I116" s="161"/>
      <c r="J116" s="161"/>
      <c r="K116" s="161"/>
      <c r="L116" s="161"/>
      <c r="M116" s="161"/>
      <c r="N116" s="160"/>
      <c r="O116" s="160"/>
      <c r="P116" s="160"/>
      <c r="Q116" s="160"/>
      <c r="R116" s="161"/>
      <c r="S116" s="161"/>
      <c r="T116" s="161"/>
      <c r="U116" s="161"/>
      <c r="V116" s="161"/>
      <c r="W116" s="161"/>
      <c r="X116" s="161"/>
      <c r="Y116" s="161"/>
      <c r="Z116" s="151"/>
      <c r="AA116" s="151"/>
      <c r="AB116" s="151"/>
      <c r="AC116" s="151"/>
      <c r="AD116" s="151"/>
      <c r="AE116" s="151"/>
      <c r="AF116" s="151"/>
      <c r="AG116" s="151" t="s">
        <v>253</v>
      </c>
      <c r="AH116" s="151"/>
      <c r="AI116" s="151"/>
      <c r="AJ116" s="151"/>
      <c r="AK116" s="151"/>
      <c r="AL116" s="151"/>
      <c r="AM116" s="151"/>
      <c r="AN116" s="151"/>
      <c r="AO116" s="151"/>
      <c r="AP116" s="151"/>
      <c r="AQ116" s="151"/>
      <c r="AR116" s="151"/>
      <c r="AS116" s="151"/>
      <c r="AT116" s="151"/>
      <c r="AU116" s="151"/>
      <c r="AV116" s="151"/>
      <c r="AW116" s="151"/>
      <c r="AX116" s="151"/>
      <c r="AY116" s="151"/>
      <c r="AZ116" s="151"/>
      <c r="BA116" s="151"/>
      <c r="BB116" s="151"/>
      <c r="BC116" s="151"/>
      <c r="BD116" s="151"/>
      <c r="BE116" s="151"/>
      <c r="BF116" s="151"/>
      <c r="BG116" s="151"/>
      <c r="BH116" s="151"/>
    </row>
    <row r="117" spans="1:60" outlineLevel="2" x14ac:dyDescent="0.25">
      <c r="A117" s="158"/>
      <c r="B117" s="159"/>
      <c r="C117" s="192" t="s">
        <v>1405</v>
      </c>
      <c r="D117" s="162"/>
      <c r="E117" s="163">
        <v>338.09</v>
      </c>
      <c r="F117" s="161"/>
      <c r="G117" s="161"/>
      <c r="H117" s="161"/>
      <c r="I117" s="161"/>
      <c r="J117" s="161"/>
      <c r="K117" s="161"/>
      <c r="L117" s="161"/>
      <c r="M117" s="161"/>
      <c r="N117" s="160"/>
      <c r="O117" s="160"/>
      <c r="P117" s="160"/>
      <c r="Q117" s="160"/>
      <c r="R117" s="161"/>
      <c r="S117" s="161"/>
      <c r="T117" s="161"/>
      <c r="U117" s="161"/>
      <c r="V117" s="161"/>
      <c r="W117" s="161"/>
      <c r="X117" s="161"/>
      <c r="Y117" s="161"/>
      <c r="Z117" s="151"/>
      <c r="AA117" s="151"/>
      <c r="AB117" s="151"/>
      <c r="AC117" s="151"/>
      <c r="AD117" s="151"/>
      <c r="AE117" s="151"/>
      <c r="AF117" s="151"/>
      <c r="AG117" s="151" t="s">
        <v>244</v>
      </c>
      <c r="AH117" s="151">
        <v>0</v>
      </c>
      <c r="AI117" s="151"/>
      <c r="AJ117" s="151"/>
      <c r="AK117" s="151"/>
      <c r="AL117" s="151"/>
      <c r="AM117" s="151"/>
      <c r="AN117" s="151"/>
      <c r="AO117" s="151"/>
      <c r="AP117" s="151"/>
      <c r="AQ117" s="151"/>
      <c r="AR117" s="151"/>
      <c r="AS117" s="151"/>
      <c r="AT117" s="151"/>
      <c r="AU117" s="151"/>
      <c r="AV117" s="151"/>
      <c r="AW117" s="151"/>
      <c r="AX117" s="151"/>
      <c r="AY117" s="151"/>
      <c r="AZ117" s="151"/>
      <c r="BA117" s="151"/>
      <c r="BB117" s="151"/>
      <c r="BC117" s="151"/>
      <c r="BD117" s="151"/>
      <c r="BE117" s="151"/>
      <c r="BF117" s="151"/>
      <c r="BG117" s="151"/>
      <c r="BH117" s="151"/>
    </row>
    <row r="118" spans="1:60" outlineLevel="3" x14ac:dyDescent="0.25">
      <c r="A118" s="158"/>
      <c r="B118" s="159"/>
      <c r="C118" s="192" t="s">
        <v>1406</v>
      </c>
      <c r="D118" s="162"/>
      <c r="E118" s="163">
        <v>-10.039999999999999</v>
      </c>
      <c r="F118" s="161"/>
      <c r="G118" s="161"/>
      <c r="H118" s="161"/>
      <c r="I118" s="161"/>
      <c r="J118" s="161"/>
      <c r="K118" s="161"/>
      <c r="L118" s="161"/>
      <c r="M118" s="161"/>
      <c r="N118" s="160"/>
      <c r="O118" s="160"/>
      <c r="P118" s="160"/>
      <c r="Q118" s="160"/>
      <c r="R118" s="161"/>
      <c r="S118" s="161"/>
      <c r="T118" s="161"/>
      <c r="U118" s="161"/>
      <c r="V118" s="161"/>
      <c r="W118" s="161"/>
      <c r="X118" s="161"/>
      <c r="Y118" s="161"/>
      <c r="Z118" s="151"/>
      <c r="AA118" s="151"/>
      <c r="AB118" s="151"/>
      <c r="AC118" s="151"/>
      <c r="AD118" s="151"/>
      <c r="AE118" s="151"/>
      <c r="AF118" s="151"/>
      <c r="AG118" s="151" t="s">
        <v>244</v>
      </c>
      <c r="AH118" s="151">
        <v>0</v>
      </c>
      <c r="AI118" s="151"/>
      <c r="AJ118" s="151"/>
      <c r="AK118" s="151"/>
      <c r="AL118" s="151"/>
      <c r="AM118" s="151"/>
      <c r="AN118" s="151"/>
      <c r="AO118" s="151"/>
      <c r="AP118" s="151"/>
      <c r="AQ118" s="151"/>
      <c r="AR118" s="151"/>
      <c r="AS118" s="151"/>
      <c r="AT118" s="151"/>
      <c r="AU118" s="151"/>
      <c r="AV118" s="151"/>
      <c r="AW118" s="151"/>
      <c r="AX118" s="151"/>
      <c r="AY118" s="151"/>
      <c r="AZ118" s="151"/>
      <c r="BA118" s="151"/>
      <c r="BB118" s="151"/>
      <c r="BC118" s="151"/>
      <c r="BD118" s="151"/>
      <c r="BE118" s="151"/>
      <c r="BF118" s="151"/>
      <c r="BG118" s="151"/>
      <c r="BH118" s="151"/>
    </row>
    <row r="119" spans="1:60" outlineLevel="3" x14ac:dyDescent="0.25">
      <c r="A119" s="158"/>
      <c r="B119" s="159"/>
      <c r="C119" s="192" t="s">
        <v>1407</v>
      </c>
      <c r="D119" s="162"/>
      <c r="E119" s="163">
        <v>-0.09</v>
      </c>
      <c r="F119" s="161"/>
      <c r="G119" s="161"/>
      <c r="H119" s="161"/>
      <c r="I119" s="161"/>
      <c r="J119" s="161"/>
      <c r="K119" s="161"/>
      <c r="L119" s="161"/>
      <c r="M119" s="161"/>
      <c r="N119" s="160"/>
      <c r="O119" s="160"/>
      <c r="P119" s="160"/>
      <c r="Q119" s="160"/>
      <c r="R119" s="161"/>
      <c r="S119" s="161"/>
      <c r="T119" s="161"/>
      <c r="U119" s="161"/>
      <c r="V119" s="161"/>
      <c r="W119" s="161"/>
      <c r="X119" s="161"/>
      <c r="Y119" s="161"/>
      <c r="Z119" s="151"/>
      <c r="AA119" s="151"/>
      <c r="AB119" s="151"/>
      <c r="AC119" s="151"/>
      <c r="AD119" s="151"/>
      <c r="AE119" s="151"/>
      <c r="AF119" s="151"/>
      <c r="AG119" s="151" t="s">
        <v>244</v>
      </c>
      <c r="AH119" s="151">
        <v>0</v>
      </c>
      <c r="AI119" s="151"/>
      <c r="AJ119" s="151"/>
      <c r="AK119" s="151"/>
      <c r="AL119" s="151"/>
      <c r="AM119" s="151"/>
      <c r="AN119" s="151"/>
      <c r="AO119" s="151"/>
      <c r="AP119" s="151"/>
      <c r="AQ119" s="151"/>
      <c r="AR119" s="151"/>
      <c r="AS119" s="151"/>
      <c r="AT119" s="151"/>
      <c r="AU119" s="151"/>
      <c r="AV119" s="151"/>
      <c r="AW119" s="151"/>
      <c r="AX119" s="151"/>
      <c r="AY119" s="151"/>
      <c r="AZ119" s="151"/>
      <c r="BA119" s="151"/>
      <c r="BB119" s="151"/>
      <c r="BC119" s="151"/>
      <c r="BD119" s="151"/>
      <c r="BE119" s="151"/>
      <c r="BF119" s="151"/>
      <c r="BG119" s="151"/>
      <c r="BH119" s="151"/>
    </row>
    <row r="120" spans="1:60" outlineLevel="3" x14ac:dyDescent="0.25">
      <c r="A120" s="158"/>
      <c r="B120" s="159"/>
      <c r="C120" s="192" t="s">
        <v>1408</v>
      </c>
      <c r="D120" s="162"/>
      <c r="E120" s="163">
        <v>-0.08</v>
      </c>
      <c r="F120" s="161"/>
      <c r="G120" s="161"/>
      <c r="H120" s="161"/>
      <c r="I120" s="161"/>
      <c r="J120" s="161"/>
      <c r="K120" s="161"/>
      <c r="L120" s="161"/>
      <c r="M120" s="161"/>
      <c r="N120" s="160"/>
      <c r="O120" s="160"/>
      <c r="P120" s="160"/>
      <c r="Q120" s="160"/>
      <c r="R120" s="161"/>
      <c r="S120" s="161"/>
      <c r="T120" s="161"/>
      <c r="U120" s="161"/>
      <c r="V120" s="161"/>
      <c r="W120" s="161"/>
      <c r="X120" s="161"/>
      <c r="Y120" s="161"/>
      <c r="Z120" s="151"/>
      <c r="AA120" s="151"/>
      <c r="AB120" s="151"/>
      <c r="AC120" s="151"/>
      <c r="AD120" s="151"/>
      <c r="AE120" s="151"/>
      <c r="AF120" s="151"/>
      <c r="AG120" s="151" t="s">
        <v>244</v>
      </c>
      <c r="AH120" s="151">
        <v>0</v>
      </c>
      <c r="AI120" s="151"/>
      <c r="AJ120" s="151"/>
      <c r="AK120" s="151"/>
      <c r="AL120" s="151"/>
      <c r="AM120" s="151"/>
      <c r="AN120" s="151"/>
      <c r="AO120" s="151"/>
      <c r="AP120" s="151"/>
      <c r="AQ120" s="151"/>
      <c r="AR120" s="151"/>
      <c r="AS120" s="151"/>
      <c r="AT120" s="151"/>
      <c r="AU120" s="151"/>
      <c r="AV120" s="151"/>
      <c r="AW120" s="151"/>
      <c r="AX120" s="151"/>
      <c r="AY120" s="151"/>
      <c r="AZ120" s="151"/>
      <c r="BA120" s="151"/>
      <c r="BB120" s="151"/>
      <c r="BC120" s="151"/>
      <c r="BD120" s="151"/>
      <c r="BE120" s="151"/>
      <c r="BF120" s="151"/>
      <c r="BG120" s="151"/>
      <c r="BH120" s="151"/>
    </row>
    <row r="121" spans="1:60" outlineLevel="3" x14ac:dyDescent="0.25">
      <c r="A121" s="158"/>
      <c r="B121" s="159"/>
      <c r="C121" s="192" t="s">
        <v>1409</v>
      </c>
      <c r="D121" s="162"/>
      <c r="E121" s="163">
        <v>-0.27</v>
      </c>
      <c r="F121" s="161"/>
      <c r="G121" s="161"/>
      <c r="H121" s="161"/>
      <c r="I121" s="161"/>
      <c r="J121" s="161"/>
      <c r="K121" s="161"/>
      <c r="L121" s="161"/>
      <c r="M121" s="161"/>
      <c r="N121" s="160"/>
      <c r="O121" s="160"/>
      <c r="P121" s="160"/>
      <c r="Q121" s="160"/>
      <c r="R121" s="161"/>
      <c r="S121" s="161"/>
      <c r="T121" s="161"/>
      <c r="U121" s="161"/>
      <c r="V121" s="161"/>
      <c r="W121" s="161"/>
      <c r="X121" s="161"/>
      <c r="Y121" s="161"/>
      <c r="Z121" s="151"/>
      <c r="AA121" s="151"/>
      <c r="AB121" s="151"/>
      <c r="AC121" s="151"/>
      <c r="AD121" s="151"/>
      <c r="AE121" s="151"/>
      <c r="AF121" s="151"/>
      <c r="AG121" s="151" t="s">
        <v>244</v>
      </c>
      <c r="AH121" s="151">
        <v>0</v>
      </c>
      <c r="AI121" s="151"/>
      <c r="AJ121" s="151"/>
      <c r="AK121" s="151"/>
      <c r="AL121" s="151"/>
      <c r="AM121" s="151"/>
      <c r="AN121" s="151"/>
      <c r="AO121" s="151"/>
      <c r="AP121" s="151"/>
      <c r="AQ121" s="151"/>
      <c r="AR121" s="151"/>
      <c r="AS121" s="151"/>
      <c r="AT121" s="151"/>
      <c r="AU121" s="151"/>
      <c r="AV121" s="151"/>
      <c r="AW121" s="151"/>
      <c r="AX121" s="151"/>
      <c r="AY121" s="151"/>
      <c r="AZ121" s="151"/>
      <c r="BA121" s="151"/>
      <c r="BB121" s="151"/>
      <c r="BC121" s="151"/>
      <c r="BD121" s="151"/>
      <c r="BE121" s="151"/>
      <c r="BF121" s="151"/>
      <c r="BG121" s="151"/>
      <c r="BH121" s="151"/>
    </row>
    <row r="122" spans="1:60" outlineLevel="3" x14ac:dyDescent="0.25">
      <c r="A122" s="158"/>
      <c r="B122" s="159"/>
      <c r="C122" s="192" t="s">
        <v>1410</v>
      </c>
      <c r="D122" s="162"/>
      <c r="E122" s="163">
        <v>-0.05</v>
      </c>
      <c r="F122" s="161"/>
      <c r="G122" s="161"/>
      <c r="H122" s="161"/>
      <c r="I122" s="161"/>
      <c r="J122" s="161"/>
      <c r="K122" s="161"/>
      <c r="L122" s="161"/>
      <c r="M122" s="161"/>
      <c r="N122" s="160"/>
      <c r="O122" s="160"/>
      <c r="P122" s="160"/>
      <c r="Q122" s="160"/>
      <c r="R122" s="161"/>
      <c r="S122" s="161"/>
      <c r="T122" s="161"/>
      <c r="U122" s="161"/>
      <c r="V122" s="161"/>
      <c r="W122" s="161"/>
      <c r="X122" s="161"/>
      <c r="Y122" s="161"/>
      <c r="Z122" s="151"/>
      <c r="AA122" s="151"/>
      <c r="AB122" s="151"/>
      <c r="AC122" s="151"/>
      <c r="AD122" s="151"/>
      <c r="AE122" s="151"/>
      <c r="AF122" s="151"/>
      <c r="AG122" s="151" t="s">
        <v>244</v>
      </c>
      <c r="AH122" s="151">
        <v>0</v>
      </c>
      <c r="AI122" s="151"/>
      <c r="AJ122" s="151"/>
      <c r="AK122" s="151"/>
      <c r="AL122" s="151"/>
      <c r="AM122" s="151"/>
      <c r="AN122" s="151"/>
      <c r="AO122" s="151"/>
      <c r="AP122" s="151"/>
      <c r="AQ122" s="151"/>
      <c r="AR122" s="151"/>
      <c r="AS122" s="151"/>
      <c r="AT122" s="151"/>
      <c r="AU122" s="151"/>
      <c r="AV122" s="151"/>
      <c r="AW122" s="151"/>
      <c r="AX122" s="151"/>
      <c r="AY122" s="151"/>
      <c r="AZ122" s="151"/>
      <c r="BA122" s="151"/>
      <c r="BB122" s="151"/>
      <c r="BC122" s="151"/>
      <c r="BD122" s="151"/>
      <c r="BE122" s="151"/>
      <c r="BF122" s="151"/>
      <c r="BG122" s="151"/>
      <c r="BH122" s="151"/>
    </row>
    <row r="123" spans="1:60" outlineLevel="1" x14ac:dyDescent="0.25">
      <c r="A123" s="175">
        <v>32</v>
      </c>
      <c r="B123" s="176" t="s">
        <v>1411</v>
      </c>
      <c r="C123" s="191" t="s">
        <v>1412</v>
      </c>
      <c r="D123" s="177" t="s">
        <v>256</v>
      </c>
      <c r="E123" s="178">
        <v>10.04311</v>
      </c>
      <c r="F123" s="179"/>
      <c r="G123" s="180">
        <f>ROUND(E123*F123,2)</f>
        <v>0</v>
      </c>
      <c r="H123" s="179"/>
      <c r="I123" s="180">
        <f>ROUND(E123*H123,2)</f>
        <v>0</v>
      </c>
      <c r="J123" s="179"/>
      <c r="K123" s="180">
        <f>ROUND(E123*J123,2)</f>
        <v>0</v>
      </c>
      <c r="L123" s="180">
        <v>21</v>
      </c>
      <c r="M123" s="180">
        <f>G123*(1+L123/100)</f>
        <v>0</v>
      </c>
      <c r="N123" s="178">
        <v>0</v>
      </c>
      <c r="O123" s="178">
        <f>ROUND(E123*N123,2)</f>
        <v>0</v>
      </c>
      <c r="P123" s="178">
        <v>0</v>
      </c>
      <c r="Q123" s="178">
        <f>ROUND(E123*P123,2)</f>
        <v>0</v>
      </c>
      <c r="R123" s="180" t="s">
        <v>349</v>
      </c>
      <c r="S123" s="180" t="s">
        <v>237</v>
      </c>
      <c r="T123" s="181" t="s">
        <v>237</v>
      </c>
      <c r="U123" s="161">
        <v>0</v>
      </c>
      <c r="V123" s="161">
        <f>ROUND(E123*U123,2)</f>
        <v>0</v>
      </c>
      <c r="W123" s="161"/>
      <c r="X123" s="161" t="s">
        <v>238</v>
      </c>
      <c r="Y123" s="161" t="s">
        <v>239</v>
      </c>
      <c r="Z123" s="151"/>
      <c r="AA123" s="151"/>
      <c r="AB123" s="151"/>
      <c r="AC123" s="151"/>
      <c r="AD123" s="151"/>
      <c r="AE123" s="151"/>
      <c r="AF123" s="151"/>
      <c r="AG123" s="151" t="s">
        <v>240</v>
      </c>
      <c r="AH123" s="151"/>
      <c r="AI123" s="151"/>
      <c r="AJ123" s="151"/>
      <c r="AK123" s="151"/>
      <c r="AL123" s="151"/>
      <c r="AM123" s="151"/>
      <c r="AN123" s="151"/>
      <c r="AO123" s="151"/>
      <c r="AP123" s="151"/>
      <c r="AQ123" s="151"/>
      <c r="AR123" s="151"/>
      <c r="AS123" s="151"/>
      <c r="AT123" s="151"/>
      <c r="AU123" s="151"/>
      <c r="AV123" s="151"/>
      <c r="AW123" s="151"/>
      <c r="AX123" s="151"/>
      <c r="AY123" s="151"/>
      <c r="AZ123" s="151"/>
      <c r="BA123" s="151"/>
      <c r="BB123" s="151"/>
      <c r="BC123" s="151"/>
      <c r="BD123" s="151"/>
      <c r="BE123" s="151"/>
      <c r="BF123" s="151"/>
      <c r="BG123" s="151"/>
      <c r="BH123" s="151"/>
    </row>
    <row r="124" spans="1:60" outlineLevel="2" x14ac:dyDescent="0.25">
      <c r="A124" s="158"/>
      <c r="B124" s="159"/>
      <c r="C124" s="253" t="s">
        <v>1413</v>
      </c>
      <c r="D124" s="254"/>
      <c r="E124" s="254"/>
      <c r="F124" s="254"/>
      <c r="G124" s="254"/>
      <c r="H124" s="161"/>
      <c r="I124" s="161"/>
      <c r="J124" s="161"/>
      <c r="K124" s="161"/>
      <c r="L124" s="161"/>
      <c r="M124" s="161"/>
      <c r="N124" s="160"/>
      <c r="O124" s="160"/>
      <c r="P124" s="160"/>
      <c r="Q124" s="160"/>
      <c r="R124" s="161"/>
      <c r="S124" s="161"/>
      <c r="T124" s="161"/>
      <c r="U124" s="161"/>
      <c r="V124" s="161"/>
      <c r="W124" s="161"/>
      <c r="X124" s="161"/>
      <c r="Y124" s="161"/>
      <c r="Z124" s="151"/>
      <c r="AA124" s="151"/>
      <c r="AB124" s="151"/>
      <c r="AC124" s="151"/>
      <c r="AD124" s="151"/>
      <c r="AE124" s="151"/>
      <c r="AF124" s="151"/>
      <c r="AG124" s="151" t="s">
        <v>253</v>
      </c>
      <c r="AH124" s="151"/>
      <c r="AI124" s="151"/>
      <c r="AJ124" s="151"/>
      <c r="AK124" s="151"/>
      <c r="AL124" s="151"/>
      <c r="AM124" s="151"/>
      <c r="AN124" s="151"/>
      <c r="AO124" s="151"/>
      <c r="AP124" s="151"/>
      <c r="AQ124" s="151"/>
      <c r="AR124" s="151"/>
      <c r="AS124" s="151"/>
      <c r="AT124" s="151"/>
      <c r="AU124" s="151"/>
      <c r="AV124" s="151"/>
      <c r="AW124" s="151"/>
      <c r="AX124" s="151"/>
      <c r="AY124" s="151"/>
      <c r="AZ124" s="151"/>
      <c r="BA124" s="151"/>
      <c r="BB124" s="151"/>
      <c r="BC124" s="151"/>
      <c r="BD124" s="151"/>
      <c r="BE124" s="151"/>
      <c r="BF124" s="151"/>
      <c r="BG124" s="151"/>
      <c r="BH124" s="151"/>
    </row>
    <row r="125" spans="1:60" outlineLevel="2" x14ac:dyDescent="0.25">
      <c r="A125" s="158"/>
      <c r="B125" s="159"/>
      <c r="C125" s="192" t="s">
        <v>1414</v>
      </c>
      <c r="D125" s="162"/>
      <c r="E125" s="163">
        <v>1.03132</v>
      </c>
      <c r="F125" s="161"/>
      <c r="G125" s="161"/>
      <c r="H125" s="161"/>
      <c r="I125" s="161"/>
      <c r="J125" s="161"/>
      <c r="K125" s="161"/>
      <c r="L125" s="161"/>
      <c r="M125" s="161"/>
      <c r="N125" s="160"/>
      <c r="O125" s="160"/>
      <c r="P125" s="160"/>
      <c r="Q125" s="160"/>
      <c r="R125" s="161"/>
      <c r="S125" s="161"/>
      <c r="T125" s="161"/>
      <c r="U125" s="161"/>
      <c r="V125" s="161"/>
      <c r="W125" s="161"/>
      <c r="X125" s="161"/>
      <c r="Y125" s="161"/>
      <c r="Z125" s="151"/>
      <c r="AA125" s="151"/>
      <c r="AB125" s="151"/>
      <c r="AC125" s="151"/>
      <c r="AD125" s="151"/>
      <c r="AE125" s="151"/>
      <c r="AF125" s="151"/>
      <c r="AG125" s="151" t="s">
        <v>244</v>
      </c>
      <c r="AH125" s="151">
        <v>0</v>
      </c>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row>
    <row r="126" spans="1:60" outlineLevel="3" x14ac:dyDescent="0.25">
      <c r="A126" s="158"/>
      <c r="B126" s="159"/>
      <c r="C126" s="192" t="s">
        <v>1415</v>
      </c>
      <c r="D126" s="162"/>
      <c r="E126" s="163">
        <v>9.0117899999999995</v>
      </c>
      <c r="F126" s="161"/>
      <c r="G126" s="161"/>
      <c r="H126" s="161"/>
      <c r="I126" s="161"/>
      <c r="J126" s="161"/>
      <c r="K126" s="161"/>
      <c r="L126" s="161"/>
      <c r="M126" s="161"/>
      <c r="N126" s="160"/>
      <c r="O126" s="160"/>
      <c r="P126" s="160"/>
      <c r="Q126" s="160"/>
      <c r="R126" s="161"/>
      <c r="S126" s="161"/>
      <c r="T126" s="161"/>
      <c r="U126" s="161"/>
      <c r="V126" s="161"/>
      <c r="W126" s="161"/>
      <c r="X126" s="161"/>
      <c r="Y126" s="161"/>
      <c r="Z126" s="151"/>
      <c r="AA126" s="151"/>
      <c r="AB126" s="151"/>
      <c r="AC126" s="151"/>
      <c r="AD126" s="151"/>
      <c r="AE126" s="151"/>
      <c r="AF126" s="151"/>
      <c r="AG126" s="151" t="s">
        <v>244</v>
      </c>
      <c r="AH126" s="151">
        <v>0</v>
      </c>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row>
    <row r="127" spans="1:60" outlineLevel="1" x14ac:dyDescent="0.25">
      <c r="A127" s="175">
        <v>33</v>
      </c>
      <c r="B127" s="176" t="s">
        <v>1416</v>
      </c>
      <c r="C127" s="191" t="s">
        <v>1417</v>
      </c>
      <c r="D127" s="177" t="s">
        <v>256</v>
      </c>
      <c r="E127" s="178">
        <v>8.9630000000000001E-2</v>
      </c>
      <c r="F127" s="179"/>
      <c r="G127" s="180">
        <f>ROUND(E127*F127,2)</f>
        <v>0</v>
      </c>
      <c r="H127" s="179"/>
      <c r="I127" s="180">
        <f>ROUND(E127*H127,2)</f>
        <v>0</v>
      </c>
      <c r="J127" s="179"/>
      <c r="K127" s="180">
        <f>ROUND(E127*J127,2)</f>
        <v>0</v>
      </c>
      <c r="L127" s="180">
        <v>21</v>
      </c>
      <c r="M127" s="180">
        <f>G127*(1+L127/100)</f>
        <v>0</v>
      </c>
      <c r="N127" s="178">
        <v>0</v>
      </c>
      <c r="O127" s="178">
        <f>ROUND(E127*N127,2)</f>
        <v>0</v>
      </c>
      <c r="P127" s="178">
        <v>0</v>
      </c>
      <c r="Q127" s="178">
        <f>ROUND(E127*P127,2)</f>
        <v>0</v>
      </c>
      <c r="R127" s="180" t="s">
        <v>349</v>
      </c>
      <c r="S127" s="180" t="s">
        <v>237</v>
      </c>
      <c r="T127" s="181" t="s">
        <v>237</v>
      </c>
      <c r="U127" s="161">
        <v>0</v>
      </c>
      <c r="V127" s="161">
        <f>ROUND(E127*U127,2)</f>
        <v>0</v>
      </c>
      <c r="W127" s="161"/>
      <c r="X127" s="161" t="s">
        <v>238</v>
      </c>
      <c r="Y127" s="161" t="s">
        <v>239</v>
      </c>
      <c r="Z127" s="151"/>
      <c r="AA127" s="151"/>
      <c r="AB127" s="151"/>
      <c r="AC127" s="151"/>
      <c r="AD127" s="151"/>
      <c r="AE127" s="151"/>
      <c r="AF127" s="151"/>
      <c r="AG127" s="151" t="s">
        <v>240</v>
      </c>
      <c r="AH127" s="151"/>
      <c r="AI127" s="151"/>
      <c r="AJ127" s="151"/>
      <c r="AK127" s="151"/>
      <c r="AL127" s="151"/>
      <c r="AM127" s="151"/>
      <c r="AN127" s="151"/>
      <c r="AO127" s="151"/>
      <c r="AP127" s="151"/>
      <c r="AQ127" s="151"/>
      <c r="AR127" s="151"/>
      <c r="AS127" s="151"/>
      <c r="AT127" s="151"/>
      <c r="AU127" s="151"/>
      <c r="AV127" s="151"/>
      <c r="AW127" s="151"/>
      <c r="AX127" s="151"/>
      <c r="AY127" s="151"/>
      <c r="AZ127" s="151"/>
      <c r="BA127" s="151"/>
      <c r="BB127" s="151"/>
      <c r="BC127" s="151"/>
      <c r="BD127" s="151"/>
      <c r="BE127" s="151"/>
      <c r="BF127" s="151"/>
      <c r="BG127" s="151"/>
      <c r="BH127" s="151"/>
    </row>
    <row r="128" spans="1:60" outlineLevel="2" x14ac:dyDescent="0.25">
      <c r="A128" s="158"/>
      <c r="B128" s="159"/>
      <c r="C128" s="253" t="s">
        <v>1418</v>
      </c>
      <c r="D128" s="254"/>
      <c r="E128" s="254"/>
      <c r="F128" s="254"/>
      <c r="G128" s="254"/>
      <c r="H128" s="161"/>
      <c r="I128" s="161"/>
      <c r="J128" s="161"/>
      <c r="K128" s="161"/>
      <c r="L128" s="161"/>
      <c r="M128" s="161"/>
      <c r="N128" s="160"/>
      <c r="O128" s="160"/>
      <c r="P128" s="160"/>
      <c r="Q128" s="160"/>
      <c r="R128" s="161"/>
      <c r="S128" s="161"/>
      <c r="T128" s="161"/>
      <c r="U128" s="161"/>
      <c r="V128" s="161"/>
      <c r="W128" s="161"/>
      <c r="X128" s="161"/>
      <c r="Y128" s="161"/>
      <c r="Z128" s="151"/>
      <c r="AA128" s="151"/>
      <c r="AB128" s="151"/>
      <c r="AC128" s="151"/>
      <c r="AD128" s="151"/>
      <c r="AE128" s="151"/>
      <c r="AF128" s="151"/>
      <c r="AG128" s="151" t="s">
        <v>253</v>
      </c>
      <c r="AH128" s="151"/>
      <c r="AI128" s="151"/>
      <c r="AJ128" s="151"/>
      <c r="AK128" s="151"/>
      <c r="AL128" s="151"/>
      <c r="AM128" s="151"/>
      <c r="AN128" s="151"/>
      <c r="AO128" s="151"/>
      <c r="AP128" s="151"/>
      <c r="AQ128" s="151"/>
      <c r="AR128" s="151"/>
      <c r="AS128" s="151"/>
      <c r="AT128" s="151"/>
      <c r="AU128" s="151"/>
      <c r="AV128" s="151"/>
      <c r="AW128" s="151"/>
      <c r="AX128" s="151"/>
      <c r="AY128" s="151"/>
      <c r="AZ128" s="151"/>
      <c r="BA128" s="151"/>
      <c r="BB128" s="151"/>
      <c r="BC128" s="151"/>
      <c r="BD128" s="151"/>
      <c r="BE128" s="151"/>
      <c r="BF128" s="151"/>
      <c r="BG128" s="151"/>
      <c r="BH128" s="151"/>
    </row>
    <row r="129" spans="1:60" outlineLevel="2" x14ac:dyDescent="0.25">
      <c r="A129" s="158"/>
      <c r="B129" s="159"/>
      <c r="C129" s="192" t="s">
        <v>1419</v>
      </c>
      <c r="D129" s="162"/>
      <c r="E129" s="163">
        <v>8.9630000000000001E-2</v>
      </c>
      <c r="F129" s="161"/>
      <c r="G129" s="161"/>
      <c r="H129" s="161"/>
      <c r="I129" s="161"/>
      <c r="J129" s="161"/>
      <c r="K129" s="161"/>
      <c r="L129" s="161"/>
      <c r="M129" s="161"/>
      <c r="N129" s="160"/>
      <c r="O129" s="160"/>
      <c r="P129" s="160"/>
      <c r="Q129" s="160"/>
      <c r="R129" s="161"/>
      <c r="S129" s="161"/>
      <c r="T129" s="161"/>
      <c r="U129" s="161"/>
      <c r="V129" s="161"/>
      <c r="W129" s="161"/>
      <c r="X129" s="161"/>
      <c r="Y129" s="161"/>
      <c r="Z129" s="151"/>
      <c r="AA129" s="151"/>
      <c r="AB129" s="151"/>
      <c r="AC129" s="151"/>
      <c r="AD129" s="151"/>
      <c r="AE129" s="151"/>
      <c r="AF129" s="151"/>
      <c r="AG129" s="151" t="s">
        <v>244</v>
      </c>
      <c r="AH129" s="151">
        <v>0</v>
      </c>
      <c r="AI129" s="151"/>
      <c r="AJ129" s="151"/>
      <c r="AK129" s="151"/>
      <c r="AL129" s="151"/>
      <c r="AM129" s="151"/>
      <c r="AN129" s="151"/>
      <c r="AO129" s="151"/>
      <c r="AP129" s="151"/>
      <c r="AQ129" s="151"/>
      <c r="AR129" s="151"/>
      <c r="AS129" s="151"/>
      <c r="AT129" s="151"/>
      <c r="AU129" s="151"/>
      <c r="AV129" s="151"/>
      <c r="AW129" s="151"/>
      <c r="AX129" s="151"/>
      <c r="AY129" s="151"/>
      <c r="AZ129" s="151"/>
      <c r="BA129" s="151"/>
      <c r="BB129" s="151"/>
      <c r="BC129" s="151"/>
      <c r="BD129" s="151"/>
      <c r="BE129" s="151"/>
      <c r="BF129" s="151"/>
      <c r="BG129" s="151"/>
      <c r="BH129" s="151"/>
    </row>
    <row r="130" spans="1:60" outlineLevel="1" x14ac:dyDescent="0.25">
      <c r="A130" s="175">
        <v>34</v>
      </c>
      <c r="B130" s="176" t="s">
        <v>1420</v>
      </c>
      <c r="C130" s="191" t="s">
        <v>1421</v>
      </c>
      <c r="D130" s="177" t="s">
        <v>256</v>
      </c>
      <c r="E130" s="178">
        <v>8.3510000000000001E-2</v>
      </c>
      <c r="F130" s="179"/>
      <c r="G130" s="180">
        <f>ROUND(E130*F130,2)</f>
        <v>0</v>
      </c>
      <c r="H130" s="179"/>
      <c r="I130" s="180">
        <f>ROUND(E130*H130,2)</f>
        <v>0</v>
      </c>
      <c r="J130" s="179"/>
      <c r="K130" s="180">
        <f>ROUND(E130*J130,2)</f>
        <v>0</v>
      </c>
      <c r="L130" s="180">
        <v>21</v>
      </c>
      <c r="M130" s="180">
        <f>G130*(1+L130/100)</f>
        <v>0</v>
      </c>
      <c r="N130" s="178">
        <v>0</v>
      </c>
      <c r="O130" s="178">
        <f>ROUND(E130*N130,2)</f>
        <v>0</v>
      </c>
      <c r="P130" s="178">
        <v>0</v>
      </c>
      <c r="Q130" s="178">
        <f>ROUND(E130*P130,2)</f>
        <v>0</v>
      </c>
      <c r="R130" s="180" t="s">
        <v>349</v>
      </c>
      <c r="S130" s="180" t="s">
        <v>237</v>
      </c>
      <c r="T130" s="181" t="s">
        <v>237</v>
      </c>
      <c r="U130" s="161">
        <v>0</v>
      </c>
      <c r="V130" s="161">
        <f>ROUND(E130*U130,2)</f>
        <v>0</v>
      </c>
      <c r="W130" s="161"/>
      <c r="X130" s="161" t="s">
        <v>238</v>
      </c>
      <c r="Y130" s="161" t="s">
        <v>239</v>
      </c>
      <c r="Z130" s="151"/>
      <c r="AA130" s="151"/>
      <c r="AB130" s="151"/>
      <c r="AC130" s="151"/>
      <c r="AD130" s="151"/>
      <c r="AE130" s="151"/>
      <c r="AF130" s="151"/>
      <c r="AG130" s="151" t="s">
        <v>240</v>
      </c>
      <c r="AH130" s="151"/>
      <c r="AI130" s="151"/>
      <c r="AJ130" s="151"/>
      <c r="AK130" s="151"/>
      <c r="AL130" s="151"/>
      <c r="AM130" s="151"/>
      <c r="AN130" s="151"/>
      <c r="AO130" s="151"/>
      <c r="AP130" s="151"/>
      <c r="AQ130" s="151"/>
      <c r="AR130" s="151"/>
      <c r="AS130" s="151"/>
      <c r="AT130" s="151"/>
      <c r="AU130" s="151"/>
      <c r="AV130" s="151"/>
      <c r="AW130" s="151"/>
      <c r="AX130" s="151"/>
      <c r="AY130" s="151"/>
      <c r="AZ130" s="151"/>
      <c r="BA130" s="151"/>
      <c r="BB130" s="151"/>
      <c r="BC130" s="151"/>
      <c r="BD130" s="151"/>
      <c r="BE130" s="151"/>
      <c r="BF130" s="151"/>
      <c r="BG130" s="151"/>
      <c r="BH130" s="151"/>
    </row>
    <row r="131" spans="1:60" outlineLevel="2" x14ac:dyDescent="0.25">
      <c r="A131" s="158"/>
      <c r="B131" s="159"/>
      <c r="C131" s="253" t="s">
        <v>1422</v>
      </c>
      <c r="D131" s="254"/>
      <c r="E131" s="254"/>
      <c r="F131" s="254"/>
      <c r="G131" s="254"/>
      <c r="H131" s="161"/>
      <c r="I131" s="161"/>
      <c r="J131" s="161"/>
      <c r="K131" s="161"/>
      <c r="L131" s="161"/>
      <c r="M131" s="161"/>
      <c r="N131" s="160"/>
      <c r="O131" s="160"/>
      <c r="P131" s="160"/>
      <c r="Q131" s="160"/>
      <c r="R131" s="161"/>
      <c r="S131" s="161"/>
      <c r="T131" s="161"/>
      <c r="U131" s="161"/>
      <c r="V131" s="161"/>
      <c r="W131" s="161"/>
      <c r="X131" s="161"/>
      <c r="Y131" s="161"/>
      <c r="Z131" s="151"/>
      <c r="AA131" s="151"/>
      <c r="AB131" s="151"/>
      <c r="AC131" s="151"/>
      <c r="AD131" s="151"/>
      <c r="AE131" s="151"/>
      <c r="AF131" s="151"/>
      <c r="AG131" s="151" t="s">
        <v>253</v>
      </c>
      <c r="AH131" s="151"/>
      <c r="AI131" s="151"/>
      <c r="AJ131" s="151"/>
      <c r="AK131" s="151"/>
      <c r="AL131" s="151"/>
      <c r="AM131" s="151"/>
      <c r="AN131" s="151"/>
      <c r="AO131" s="151"/>
      <c r="AP131" s="151"/>
      <c r="AQ131" s="151"/>
      <c r="AR131" s="151"/>
      <c r="AS131" s="151"/>
      <c r="AT131" s="151"/>
      <c r="AU131" s="151"/>
      <c r="AV131" s="151"/>
      <c r="AW131" s="151"/>
      <c r="AX131" s="151"/>
      <c r="AY131" s="151"/>
      <c r="AZ131" s="151"/>
      <c r="BA131" s="151"/>
      <c r="BB131" s="151"/>
      <c r="BC131" s="151"/>
      <c r="BD131" s="151"/>
      <c r="BE131" s="151"/>
      <c r="BF131" s="151"/>
      <c r="BG131" s="151"/>
      <c r="BH131" s="151"/>
    </row>
    <row r="132" spans="1:60" outlineLevel="2" x14ac:dyDescent="0.25">
      <c r="A132" s="158"/>
      <c r="B132" s="159"/>
      <c r="C132" s="192" t="s">
        <v>1423</v>
      </c>
      <c r="D132" s="162"/>
      <c r="E132" s="163">
        <v>3.1879999999999999E-2</v>
      </c>
      <c r="F132" s="161"/>
      <c r="G132" s="161"/>
      <c r="H132" s="161"/>
      <c r="I132" s="161"/>
      <c r="J132" s="161"/>
      <c r="K132" s="161"/>
      <c r="L132" s="161"/>
      <c r="M132" s="161"/>
      <c r="N132" s="160"/>
      <c r="O132" s="160"/>
      <c r="P132" s="160"/>
      <c r="Q132" s="160"/>
      <c r="R132" s="161"/>
      <c r="S132" s="161"/>
      <c r="T132" s="161"/>
      <c r="U132" s="161"/>
      <c r="V132" s="161"/>
      <c r="W132" s="161"/>
      <c r="X132" s="161"/>
      <c r="Y132" s="161"/>
      <c r="Z132" s="151"/>
      <c r="AA132" s="151"/>
      <c r="AB132" s="151"/>
      <c r="AC132" s="151"/>
      <c r="AD132" s="151"/>
      <c r="AE132" s="151"/>
      <c r="AF132" s="151"/>
      <c r="AG132" s="151" t="s">
        <v>244</v>
      </c>
      <c r="AH132" s="151">
        <v>0</v>
      </c>
      <c r="AI132" s="151"/>
      <c r="AJ132" s="151"/>
      <c r="AK132" s="151"/>
      <c r="AL132" s="151"/>
      <c r="AM132" s="151"/>
      <c r="AN132" s="151"/>
      <c r="AO132" s="151"/>
      <c r="AP132" s="151"/>
      <c r="AQ132" s="151"/>
      <c r="AR132" s="151"/>
      <c r="AS132" s="151"/>
      <c r="AT132" s="151"/>
      <c r="AU132" s="151"/>
      <c r="AV132" s="151"/>
      <c r="AW132" s="151"/>
      <c r="AX132" s="151"/>
      <c r="AY132" s="151"/>
      <c r="AZ132" s="151"/>
      <c r="BA132" s="151"/>
      <c r="BB132" s="151"/>
      <c r="BC132" s="151"/>
      <c r="BD132" s="151"/>
      <c r="BE132" s="151"/>
      <c r="BF132" s="151"/>
      <c r="BG132" s="151"/>
      <c r="BH132" s="151"/>
    </row>
    <row r="133" spans="1:60" outlineLevel="3" x14ac:dyDescent="0.25">
      <c r="A133" s="158"/>
      <c r="B133" s="159"/>
      <c r="C133" s="192" t="s">
        <v>1424</v>
      </c>
      <c r="D133" s="162"/>
      <c r="E133" s="163">
        <v>5.1639999999999998E-2</v>
      </c>
      <c r="F133" s="161"/>
      <c r="G133" s="161"/>
      <c r="H133" s="161"/>
      <c r="I133" s="161"/>
      <c r="J133" s="161"/>
      <c r="K133" s="161"/>
      <c r="L133" s="161"/>
      <c r="M133" s="161"/>
      <c r="N133" s="160"/>
      <c r="O133" s="160"/>
      <c r="P133" s="160"/>
      <c r="Q133" s="160"/>
      <c r="R133" s="161"/>
      <c r="S133" s="161"/>
      <c r="T133" s="161"/>
      <c r="U133" s="161"/>
      <c r="V133" s="161"/>
      <c r="W133" s="161"/>
      <c r="X133" s="161"/>
      <c r="Y133" s="161"/>
      <c r="Z133" s="151"/>
      <c r="AA133" s="151"/>
      <c r="AB133" s="151"/>
      <c r="AC133" s="151"/>
      <c r="AD133" s="151"/>
      <c r="AE133" s="151"/>
      <c r="AF133" s="151"/>
      <c r="AG133" s="151" t="s">
        <v>244</v>
      </c>
      <c r="AH133" s="151">
        <v>0</v>
      </c>
      <c r="AI133" s="151"/>
      <c r="AJ133" s="151"/>
      <c r="AK133" s="151"/>
      <c r="AL133" s="151"/>
      <c r="AM133" s="151"/>
      <c r="AN133" s="151"/>
      <c r="AO133" s="151"/>
      <c r="AP133" s="151"/>
      <c r="AQ133" s="151"/>
      <c r="AR133" s="151"/>
      <c r="AS133" s="151"/>
      <c r="AT133" s="151"/>
      <c r="AU133" s="151"/>
      <c r="AV133" s="151"/>
      <c r="AW133" s="151"/>
      <c r="AX133" s="151"/>
      <c r="AY133" s="151"/>
      <c r="AZ133" s="151"/>
      <c r="BA133" s="151"/>
      <c r="BB133" s="151"/>
      <c r="BC133" s="151"/>
      <c r="BD133" s="151"/>
      <c r="BE133" s="151"/>
      <c r="BF133" s="151"/>
      <c r="BG133" s="151"/>
      <c r="BH133" s="151"/>
    </row>
    <row r="134" spans="1:60" outlineLevel="1" x14ac:dyDescent="0.25">
      <c r="A134" s="175">
        <v>35</v>
      </c>
      <c r="B134" s="176" t="s">
        <v>1425</v>
      </c>
      <c r="C134" s="191" t="s">
        <v>1426</v>
      </c>
      <c r="D134" s="177" t="s">
        <v>256</v>
      </c>
      <c r="E134" s="178">
        <v>0.27261999999999997</v>
      </c>
      <c r="F134" s="179"/>
      <c r="G134" s="180">
        <f>ROUND(E134*F134,2)</f>
        <v>0</v>
      </c>
      <c r="H134" s="179"/>
      <c r="I134" s="180">
        <f>ROUND(E134*H134,2)</f>
        <v>0</v>
      </c>
      <c r="J134" s="179"/>
      <c r="K134" s="180">
        <f>ROUND(E134*J134,2)</f>
        <v>0</v>
      </c>
      <c r="L134" s="180">
        <v>21</v>
      </c>
      <c r="M134" s="180">
        <f>G134*(1+L134/100)</f>
        <v>0</v>
      </c>
      <c r="N134" s="178">
        <v>0</v>
      </c>
      <c r="O134" s="178">
        <f>ROUND(E134*N134,2)</f>
        <v>0</v>
      </c>
      <c r="P134" s="178">
        <v>0</v>
      </c>
      <c r="Q134" s="178">
        <f>ROUND(E134*P134,2)</f>
        <v>0</v>
      </c>
      <c r="R134" s="180" t="s">
        <v>349</v>
      </c>
      <c r="S134" s="180" t="s">
        <v>237</v>
      </c>
      <c r="T134" s="181" t="s">
        <v>237</v>
      </c>
      <c r="U134" s="161">
        <v>0</v>
      </c>
      <c r="V134" s="161">
        <f>ROUND(E134*U134,2)</f>
        <v>0</v>
      </c>
      <c r="W134" s="161"/>
      <c r="X134" s="161" t="s">
        <v>238</v>
      </c>
      <c r="Y134" s="161" t="s">
        <v>239</v>
      </c>
      <c r="Z134" s="151"/>
      <c r="AA134" s="151"/>
      <c r="AB134" s="151"/>
      <c r="AC134" s="151"/>
      <c r="AD134" s="151"/>
      <c r="AE134" s="151"/>
      <c r="AF134" s="151"/>
      <c r="AG134" s="151" t="s">
        <v>240</v>
      </c>
      <c r="AH134" s="151"/>
      <c r="AI134" s="151"/>
      <c r="AJ134" s="151"/>
      <c r="AK134" s="151"/>
      <c r="AL134" s="151"/>
      <c r="AM134" s="151"/>
      <c r="AN134" s="151"/>
      <c r="AO134" s="151"/>
      <c r="AP134" s="151"/>
      <c r="AQ134" s="151"/>
      <c r="AR134" s="151"/>
      <c r="AS134" s="151"/>
      <c r="AT134" s="151"/>
      <c r="AU134" s="151"/>
      <c r="AV134" s="151"/>
      <c r="AW134" s="151"/>
      <c r="AX134" s="151"/>
      <c r="AY134" s="151"/>
      <c r="AZ134" s="151"/>
      <c r="BA134" s="151"/>
      <c r="BB134" s="151"/>
      <c r="BC134" s="151"/>
      <c r="BD134" s="151"/>
      <c r="BE134" s="151"/>
      <c r="BF134" s="151"/>
      <c r="BG134" s="151"/>
      <c r="BH134" s="151"/>
    </row>
    <row r="135" spans="1:60" outlineLevel="2" x14ac:dyDescent="0.25">
      <c r="A135" s="158"/>
      <c r="B135" s="159"/>
      <c r="C135" s="253" t="s">
        <v>1427</v>
      </c>
      <c r="D135" s="254"/>
      <c r="E135" s="254"/>
      <c r="F135" s="254"/>
      <c r="G135" s="254"/>
      <c r="H135" s="161"/>
      <c r="I135" s="161"/>
      <c r="J135" s="161"/>
      <c r="K135" s="161"/>
      <c r="L135" s="161"/>
      <c r="M135" s="161"/>
      <c r="N135" s="160"/>
      <c r="O135" s="160"/>
      <c r="P135" s="160"/>
      <c r="Q135" s="160"/>
      <c r="R135" s="161"/>
      <c r="S135" s="161"/>
      <c r="T135" s="161"/>
      <c r="U135" s="161"/>
      <c r="V135" s="161"/>
      <c r="W135" s="161"/>
      <c r="X135" s="161"/>
      <c r="Y135" s="161"/>
      <c r="Z135" s="151"/>
      <c r="AA135" s="151"/>
      <c r="AB135" s="151"/>
      <c r="AC135" s="151"/>
      <c r="AD135" s="151"/>
      <c r="AE135" s="151"/>
      <c r="AF135" s="151"/>
      <c r="AG135" s="151" t="s">
        <v>253</v>
      </c>
      <c r="AH135" s="151"/>
      <c r="AI135" s="151"/>
      <c r="AJ135" s="151"/>
      <c r="AK135" s="151"/>
      <c r="AL135" s="151"/>
      <c r="AM135" s="151"/>
      <c r="AN135" s="151"/>
      <c r="AO135" s="151"/>
      <c r="AP135" s="151"/>
      <c r="AQ135" s="151"/>
      <c r="AR135" s="151"/>
      <c r="AS135" s="151"/>
      <c r="AT135" s="151"/>
      <c r="AU135" s="151"/>
      <c r="AV135" s="151"/>
      <c r="AW135" s="151"/>
      <c r="AX135" s="151"/>
      <c r="AY135" s="151"/>
      <c r="AZ135" s="151"/>
      <c r="BA135" s="151"/>
      <c r="BB135" s="151"/>
      <c r="BC135" s="151"/>
      <c r="BD135" s="151"/>
      <c r="BE135" s="151"/>
      <c r="BF135" s="151"/>
      <c r="BG135" s="151"/>
      <c r="BH135" s="151"/>
    </row>
    <row r="136" spans="1:60" outlineLevel="2" x14ac:dyDescent="0.25">
      <c r="A136" s="158"/>
      <c r="B136" s="159"/>
      <c r="C136" s="192" t="s">
        <v>1428</v>
      </c>
      <c r="D136" s="162"/>
      <c r="E136" s="163">
        <v>0.17759</v>
      </c>
      <c r="F136" s="161"/>
      <c r="G136" s="161"/>
      <c r="H136" s="161"/>
      <c r="I136" s="161"/>
      <c r="J136" s="161"/>
      <c r="K136" s="161"/>
      <c r="L136" s="161"/>
      <c r="M136" s="161"/>
      <c r="N136" s="160"/>
      <c r="O136" s="160"/>
      <c r="P136" s="160"/>
      <c r="Q136" s="160"/>
      <c r="R136" s="161"/>
      <c r="S136" s="161"/>
      <c r="T136" s="161"/>
      <c r="U136" s="161"/>
      <c r="V136" s="161"/>
      <c r="W136" s="161"/>
      <c r="X136" s="161"/>
      <c r="Y136" s="161"/>
      <c r="Z136" s="151"/>
      <c r="AA136" s="151"/>
      <c r="AB136" s="151"/>
      <c r="AC136" s="151"/>
      <c r="AD136" s="151"/>
      <c r="AE136" s="151"/>
      <c r="AF136" s="151"/>
      <c r="AG136" s="151" t="s">
        <v>244</v>
      </c>
      <c r="AH136" s="151">
        <v>0</v>
      </c>
      <c r="AI136" s="151"/>
      <c r="AJ136" s="151"/>
      <c r="AK136" s="151"/>
      <c r="AL136" s="151"/>
      <c r="AM136" s="151"/>
      <c r="AN136" s="151"/>
      <c r="AO136" s="151"/>
      <c r="AP136" s="151"/>
      <c r="AQ136" s="151"/>
      <c r="AR136" s="151"/>
      <c r="AS136" s="151"/>
      <c r="AT136" s="151"/>
      <c r="AU136" s="151"/>
      <c r="AV136" s="151"/>
      <c r="AW136" s="151"/>
      <c r="AX136" s="151"/>
      <c r="AY136" s="151"/>
      <c r="AZ136" s="151"/>
      <c r="BA136" s="151"/>
      <c r="BB136" s="151"/>
      <c r="BC136" s="151"/>
      <c r="BD136" s="151"/>
      <c r="BE136" s="151"/>
      <c r="BF136" s="151"/>
      <c r="BG136" s="151"/>
      <c r="BH136" s="151"/>
    </row>
    <row r="137" spans="1:60" outlineLevel="3" x14ac:dyDescent="0.25">
      <c r="A137" s="158"/>
      <c r="B137" s="159"/>
      <c r="C137" s="192" t="s">
        <v>1429</v>
      </c>
      <c r="D137" s="162"/>
      <c r="E137" s="163">
        <v>9.5030000000000003E-2</v>
      </c>
      <c r="F137" s="161"/>
      <c r="G137" s="161"/>
      <c r="H137" s="161"/>
      <c r="I137" s="161"/>
      <c r="J137" s="161"/>
      <c r="K137" s="161"/>
      <c r="L137" s="161"/>
      <c r="M137" s="161"/>
      <c r="N137" s="160"/>
      <c r="O137" s="160"/>
      <c r="P137" s="160"/>
      <c r="Q137" s="160"/>
      <c r="R137" s="161"/>
      <c r="S137" s="161"/>
      <c r="T137" s="161"/>
      <c r="U137" s="161"/>
      <c r="V137" s="161"/>
      <c r="W137" s="161"/>
      <c r="X137" s="161"/>
      <c r="Y137" s="161"/>
      <c r="Z137" s="151"/>
      <c r="AA137" s="151"/>
      <c r="AB137" s="151"/>
      <c r="AC137" s="151"/>
      <c r="AD137" s="151"/>
      <c r="AE137" s="151"/>
      <c r="AF137" s="151"/>
      <c r="AG137" s="151" t="s">
        <v>244</v>
      </c>
      <c r="AH137" s="151">
        <v>0</v>
      </c>
      <c r="AI137" s="151"/>
      <c r="AJ137" s="151"/>
      <c r="AK137" s="151"/>
      <c r="AL137" s="151"/>
      <c r="AM137" s="151"/>
      <c r="AN137" s="151"/>
      <c r="AO137" s="151"/>
      <c r="AP137" s="151"/>
      <c r="AQ137" s="151"/>
      <c r="AR137" s="151"/>
      <c r="AS137" s="151"/>
      <c r="AT137" s="151"/>
      <c r="AU137" s="151"/>
      <c r="AV137" s="151"/>
      <c r="AW137" s="151"/>
      <c r="AX137" s="151"/>
      <c r="AY137" s="151"/>
      <c r="AZ137" s="151"/>
      <c r="BA137" s="151"/>
      <c r="BB137" s="151"/>
      <c r="BC137" s="151"/>
      <c r="BD137" s="151"/>
      <c r="BE137" s="151"/>
      <c r="BF137" s="151"/>
      <c r="BG137" s="151"/>
      <c r="BH137" s="151"/>
    </row>
    <row r="138" spans="1:60" outlineLevel="1" x14ac:dyDescent="0.25">
      <c r="A138" s="175">
        <v>36</v>
      </c>
      <c r="B138" s="176" t="s">
        <v>1430</v>
      </c>
      <c r="C138" s="191" t="s">
        <v>1431</v>
      </c>
      <c r="D138" s="177" t="s">
        <v>256</v>
      </c>
      <c r="E138" s="178">
        <v>4.8860000000000001E-2</v>
      </c>
      <c r="F138" s="179"/>
      <c r="G138" s="180">
        <f>ROUND(E138*F138,2)</f>
        <v>0</v>
      </c>
      <c r="H138" s="179"/>
      <c r="I138" s="180">
        <f>ROUND(E138*H138,2)</f>
        <v>0</v>
      </c>
      <c r="J138" s="179"/>
      <c r="K138" s="180">
        <f>ROUND(E138*J138,2)</f>
        <v>0</v>
      </c>
      <c r="L138" s="180">
        <v>21</v>
      </c>
      <c r="M138" s="180">
        <f>G138*(1+L138/100)</f>
        <v>0</v>
      </c>
      <c r="N138" s="178">
        <v>0</v>
      </c>
      <c r="O138" s="178">
        <f>ROUND(E138*N138,2)</f>
        <v>0</v>
      </c>
      <c r="P138" s="178">
        <v>0</v>
      </c>
      <c r="Q138" s="178">
        <f>ROUND(E138*P138,2)</f>
        <v>0</v>
      </c>
      <c r="R138" s="180" t="s">
        <v>349</v>
      </c>
      <c r="S138" s="180" t="s">
        <v>237</v>
      </c>
      <c r="T138" s="181" t="s">
        <v>237</v>
      </c>
      <c r="U138" s="161">
        <v>0</v>
      </c>
      <c r="V138" s="161">
        <f>ROUND(E138*U138,2)</f>
        <v>0</v>
      </c>
      <c r="W138" s="161"/>
      <c r="X138" s="161" t="s">
        <v>238</v>
      </c>
      <c r="Y138" s="161" t="s">
        <v>239</v>
      </c>
      <c r="Z138" s="151"/>
      <c r="AA138" s="151"/>
      <c r="AB138" s="151"/>
      <c r="AC138" s="151"/>
      <c r="AD138" s="151"/>
      <c r="AE138" s="151"/>
      <c r="AF138" s="151"/>
      <c r="AG138" s="151" t="s">
        <v>240</v>
      </c>
      <c r="AH138" s="151"/>
      <c r="AI138" s="151"/>
      <c r="AJ138" s="151"/>
      <c r="AK138" s="151"/>
      <c r="AL138" s="151"/>
      <c r="AM138" s="151"/>
      <c r="AN138" s="151"/>
      <c r="AO138" s="151"/>
      <c r="AP138" s="151"/>
      <c r="AQ138" s="151"/>
      <c r="AR138" s="151"/>
      <c r="AS138" s="151"/>
      <c r="AT138" s="151"/>
      <c r="AU138" s="151"/>
      <c r="AV138" s="151"/>
      <c r="AW138" s="151"/>
      <c r="AX138" s="151"/>
      <c r="AY138" s="151"/>
      <c r="AZ138" s="151"/>
      <c r="BA138" s="151"/>
      <c r="BB138" s="151"/>
      <c r="BC138" s="151"/>
      <c r="BD138" s="151"/>
      <c r="BE138" s="151"/>
      <c r="BF138" s="151"/>
      <c r="BG138" s="151"/>
      <c r="BH138" s="151"/>
    </row>
    <row r="139" spans="1:60" outlineLevel="2" x14ac:dyDescent="0.25">
      <c r="A139" s="158"/>
      <c r="B139" s="159"/>
      <c r="C139" s="253" t="s">
        <v>1427</v>
      </c>
      <c r="D139" s="254"/>
      <c r="E139" s="254"/>
      <c r="F139" s="254"/>
      <c r="G139" s="254"/>
      <c r="H139" s="161"/>
      <c r="I139" s="161"/>
      <c r="J139" s="161"/>
      <c r="K139" s="161"/>
      <c r="L139" s="161"/>
      <c r="M139" s="161"/>
      <c r="N139" s="160"/>
      <c r="O139" s="160"/>
      <c r="P139" s="160"/>
      <c r="Q139" s="160"/>
      <c r="R139" s="161"/>
      <c r="S139" s="161"/>
      <c r="T139" s="161"/>
      <c r="U139" s="161"/>
      <c r="V139" s="161"/>
      <c r="W139" s="161"/>
      <c r="X139" s="161"/>
      <c r="Y139" s="161"/>
      <c r="Z139" s="151"/>
      <c r="AA139" s="151"/>
      <c r="AB139" s="151"/>
      <c r="AC139" s="151"/>
      <c r="AD139" s="151"/>
      <c r="AE139" s="151"/>
      <c r="AF139" s="151"/>
      <c r="AG139" s="151" t="s">
        <v>253</v>
      </c>
      <c r="AH139" s="151"/>
      <c r="AI139" s="151"/>
      <c r="AJ139" s="151"/>
      <c r="AK139" s="151"/>
      <c r="AL139" s="151"/>
      <c r="AM139" s="151"/>
      <c r="AN139" s="151"/>
      <c r="AO139" s="151"/>
      <c r="AP139" s="151"/>
      <c r="AQ139" s="151"/>
      <c r="AR139" s="151"/>
      <c r="AS139" s="151"/>
      <c r="AT139" s="151"/>
      <c r="AU139" s="151"/>
      <c r="AV139" s="151"/>
      <c r="AW139" s="151"/>
      <c r="AX139" s="151"/>
      <c r="AY139" s="151"/>
      <c r="AZ139" s="151"/>
      <c r="BA139" s="151"/>
      <c r="BB139" s="151"/>
      <c r="BC139" s="151"/>
      <c r="BD139" s="151"/>
      <c r="BE139" s="151"/>
      <c r="BF139" s="151"/>
      <c r="BG139" s="151"/>
      <c r="BH139" s="151"/>
    </row>
    <row r="140" spans="1:60" outlineLevel="2" x14ac:dyDescent="0.25">
      <c r="A140" s="158"/>
      <c r="B140" s="159"/>
      <c r="C140" s="192" t="s">
        <v>1432</v>
      </c>
      <c r="D140" s="162"/>
      <c r="E140" s="163">
        <v>4.8860000000000001E-2</v>
      </c>
      <c r="F140" s="161"/>
      <c r="G140" s="161"/>
      <c r="H140" s="161"/>
      <c r="I140" s="161"/>
      <c r="J140" s="161"/>
      <c r="K140" s="161"/>
      <c r="L140" s="161"/>
      <c r="M140" s="161"/>
      <c r="N140" s="160"/>
      <c r="O140" s="160"/>
      <c r="P140" s="160"/>
      <c r="Q140" s="160"/>
      <c r="R140" s="161"/>
      <c r="S140" s="161"/>
      <c r="T140" s="161"/>
      <c r="U140" s="161"/>
      <c r="V140" s="161"/>
      <c r="W140" s="161"/>
      <c r="X140" s="161"/>
      <c r="Y140" s="161"/>
      <c r="Z140" s="151"/>
      <c r="AA140" s="151"/>
      <c r="AB140" s="151"/>
      <c r="AC140" s="151"/>
      <c r="AD140" s="151"/>
      <c r="AE140" s="151"/>
      <c r="AF140" s="151"/>
      <c r="AG140" s="151" t="s">
        <v>244</v>
      </c>
      <c r="AH140" s="151">
        <v>0</v>
      </c>
      <c r="AI140" s="151"/>
      <c r="AJ140" s="151"/>
      <c r="AK140" s="151"/>
      <c r="AL140" s="151"/>
      <c r="AM140" s="151"/>
      <c r="AN140" s="151"/>
      <c r="AO140" s="151"/>
      <c r="AP140" s="151"/>
      <c r="AQ140" s="151"/>
      <c r="AR140" s="151"/>
      <c r="AS140" s="151"/>
      <c r="AT140" s="151"/>
      <c r="AU140" s="151"/>
      <c r="AV140" s="151"/>
      <c r="AW140" s="151"/>
      <c r="AX140" s="151"/>
      <c r="AY140" s="151"/>
      <c r="AZ140" s="151"/>
      <c r="BA140" s="151"/>
      <c r="BB140" s="151"/>
      <c r="BC140" s="151"/>
      <c r="BD140" s="151"/>
      <c r="BE140" s="151"/>
      <c r="BF140" s="151"/>
      <c r="BG140" s="151"/>
      <c r="BH140" s="151"/>
    </row>
    <row r="141" spans="1:60" outlineLevel="1" x14ac:dyDescent="0.25">
      <c r="A141" s="183">
        <v>37</v>
      </c>
      <c r="B141" s="184" t="s">
        <v>1433</v>
      </c>
      <c r="C141" s="193" t="s">
        <v>1434</v>
      </c>
      <c r="D141" s="185" t="s">
        <v>256</v>
      </c>
      <c r="E141" s="186">
        <v>340.98097999999999</v>
      </c>
      <c r="F141" s="187"/>
      <c r="G141" s="188">
        <f>ROUND(E141*F141,2)</f>
        <v>0</v>
      </c>
      <c r="H141" s="187"/>
      <c r="I141" s="188">
        <f>ROUND(E141*H141,2)</f>
        <v>0</v>
      </c>
      <c r="J141" s="187"/>
      <c r="K141" s="188">
        <f>ROUND(E141*J141,2)</f>
        <v>0</v>
      </c>
      <c r="L141" s="188">
        <v>21</v>
      </c>
      <c r="M141" s="188">
        <f>G141*(1+L141/100)</f>
        <v>0</v>
      </c>
      <c r="N141" s="186">
        <v>0</v>
      </c>
      <c r="O141" s="186">
        <f>ROUND(E141*N141,2)</f>
        <v>0</v>
      </c>
      <c r="P141" s="186">
        <v>0</v>
      </c>
      <c r="Q141" s="186">
        <f>ROUND(E141*P141,2)</f>
        <v>0</v>
      </c>
      <c r="R141" s="188" t="s">
        <v>349</v>
      </c>
      <c r="S141" s="188" t="s">
        <v>237</v>
      </c>
      <c r="T141" s="189" t="s">
        <v>237</v>
      </c>
      <c r="U141" s="161">
        <v>0.94</v>
      </c>
      <c r="V141" s="161">
        <f>ROUND(E141*U141,2)</f>
        <v>320.52</v>
      </c>
      <c r="W141" s="161"/>
      <c r="X141" s="161" t="s">
        <v>1435</v>
      </c>
      <c r="Y141" s="161" t="s">
        <v>239</v>
      </c>
      <c r="Z141" s="151"/>
      <c r="AA141" s="151"/>
      <c r="AB141" s="151"/>
      <c r="AC141" s="151"/>
      <c r="AD141" s="151"/>
      <c r="AE141" s="151"/>
      <c r="AF141" s="151"/>
      <c r="AG141" s="151" t="s">
        <v>1436</v>
      </c>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row>
    <row r="142" spans="1:60" outlineLevel="1" x14ac:dyDescent="0.25">
      <c r="A142" s="175">
        <v>38</v>
      </c>
      <c r="B142" s="176" t="s">
        <v>1437</v>
      </c>
      <c r="C142" s="191" t="s">
        <v>1438</v>
      </c>
      <c r="D142" s="177" t="s">
        <v>256</v>
      </c>
      <c r="E142" s="178">
        <v>340.98097999999999</v>
      </c>
      <c r="F142" s="179"/>
      <c r="G142" s="180">
        <f>ROUND(E142*F142,2)</f>
        <v>0</v>
      </c>
      <c r="H142" s="179"/>
      <c r="I142" s="180">
        <f>ROUND(E142*H142,2)</f>
        <v>0</v>
      </c>
      <c r="J142" s="179"/>
      <c r="K142" s="180">
        <f>ROUND(E142*J142,2)</f>
        <v>0</v>
      </c>
      <c r="L142" s="180">
        <v>21</v>
      </c>
      <c r="M142" s="180">
        <f>G142*(1+L142/100)</f>
        <v>0</v>
      </c>
      <c r="N142" s="178">
        <v>0</v>
      </c>
      <c r="O142" s="178">
        <f>ROUND(E142*N142,2)</f>
        <v>0</v>
      </c>
      <c r="P142" s="178">
        <v>0</v>
      </c>
      <c r="Q142" s="178">
        <f>ROUND(E142*P142,2)</f>
        <v>0</v>
      </c>
      <c r="R142" s="180" t="s">
        <v>1399</v>
      </c>
      <c r="S142" s="180" t="s">
        <v>237</v>
      </c>
      <c r="T142" s="181" t="s">
        <v>237</v>
      </c>
      <c r="U142" s="161">
        <v>4.2000000000000003E-2</v>
      </c>
      <c r="V142" s="161">
        <f>ROUND(E142*U142,2)</f>
        <v>14.32</v>
      </c>
      <c r="W142" s="161"/>
      <c r="X142" s="161" t="s">
        <v>1435</v>
      </c>
      <c r="Y142" s="161" t="s">
        <v>239</v>
      </c>
      <c r="Z142" s="151"/>
      <c r="AA142" s="151"/>
      <c r="AB142" s="151"/>
      <c r="AC142" s="151"/>
      <c r="AD142" s="151"/>
      <c r="AE142" s="151"/>
      <c r="AF142" s="151"/>
      <c r="AG142" s="151" t="s">
        <v>1436</v>
      </c>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row>
    <row r="143" spans="1:60" outlineLevel="2" x14ac:dyDescent="0.25">
      <c r="A143" s="158"/>
      <c r="B143" s="159"/>
      <c r="C143" s="255" t="s">
        <v>1400</v>
      </c>
      <c r="D143" s="256"/>
      <c r="E143" s="256"/>
      <c r="F143" s="256"/>
      <c r="G143" s="256"/>
      <c r="H143" s="161"/>
      <c r="I143" s="161"/>
      <c r="J143" s="161"/>
      <c r="K143" s="161"/>
      <c r="L143" s="161"/>
      <c r="M143" s="161"/>
      <c r="N143" s="160"/>
      <c r="O143" s="160"/>
      <c r="P143" s="160"/>
      <c r="Q143" s="160"/>
      <c r="R143" s="161"/>
      <c r="S143" s="161"/>
      <c r="T143" s="161"/>
      <c r="U143" s="161"/>
      <c r="V143" s="161"/>
      <c r="W143" s="161"/>
      <c r="X143" s="161"/>
      <c r="Y143" s="161"/>
      <c r="Z143" s="151"/>
      <c r="AA143" s="151"/>
      <c r="AB143" s="151"/>
      <c r="AC143" s="151"/>
      <c r="AD143" s="151"/>
      <c r="AE143" s="151"/>
      <c r="AF143" s="151"/>
      <c r="AG143" s="151" t="s">
        <v>242</v>
      </c>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row>
    <row r="144" spans="1:60" x14ac:dyDescent="0.25">
      <c r="A144" s="168" t="s">
        <v>231</v>
      </c>
      <c r="B144" s="169" t="s">
        <v>200</v>
      </c>
      <c r="C144" s="190" t="s">
        <v>28</v>
      </c>
      <c r="D144" s="170"/>
      <c r="E144" s="171"/>
      <c r="F144" s="172"/>
      <c r="G144" s="172">
        <f>SUMIF(AG145:AG150,"&lt;&gt;NOR",G145:G150)</f>
        <v>0</v>
      </c>
      <c r="H144" s="172"/>
      <c r="I144" s="172">
        <f>SUM(I145:I150)</f>
        <v>0</v>
      </c>
      <c r="J144" s="172"/>
      <c r="K144" s="172">
        <f>SUM(K145:K150)</f>
        <v>0</v>
      </c>
      <c r="L144" s="172"/>
      <c r="M144" s="172">
        <f>SUM(M145:M150)</f>
        <v>0</v>
      </c>
      <c r="N144" s="171"/>
      <c r="O144" s="171">
        <f>SUM(O145:O150)</f>
        <v>0</v>
      </c>
      <c r="P144" s="171"/>
      <c r="Q144" s="171">
        <f>SUM(Q145:Q150)</f>
        <v>0</v>
      </c>
      <c r="R144" s="172"/>
      <c r="S144" s="172"/>
      <c r="T144" s="173"/>
      <c r="U144" s="167"/>
      <c r="V144" s="167">
        <f>SUM(V145:V150)</f>
        <v>0</v>
      </c>
      <c r="W144" s="167"/>
      <c r="X144" s="167"/>
      <c r="Y144" s="167"/>
      <c r="AG144" t="s">
        <v>232</v>
      </c>
    </row>
    <row r="145" spans="1:60" outlineLevel="1" x14ac:dyDescent="0.25">
      <c r="A145" s="175">
        <v>39</v>
      </c>
      <c r="B145" s="176" t="s">
        <v>1439</v>
      </c>
      <c r="C145" s="191" t="s">
        <v>1440</v>
      </c>
      <c r="D145" s="177" t="s">
        <v>297</v>
      </c>
      <c r="E145" s="178">
        <v>54.02</v>
      </c>
      <c r="F145" s="179"/>
      <c r="G145" s="180">
        <f>ROUND(E145*F145,2)</f>
        <v>0</v>
      </c>
      <c r="H145" s="179"/>
      <c r="I145" s="180">
        <f>ROUND(E145*H145,2)</f>
        <v>0</v>
      </c>
      <c r="J145" s="179"/>
      <c r="K145" s="180">
        <f>ROUND(E145*J145,2)</f>
        <v>0</v>
      </c>
      <c r="L145" s="180">
        <v>21</v>
      </c>
      <c r="M145" s="180">
        <f>G145*(1+L145/100)</f>
        <v>0</v>
      </c>
      <c r="N145" s="178">
        <v>0</v>
      </c>
      <c r="O145" s="178">
        <f>ROUND(E145*N145,2)</f>
        <v>0</v>
      </c>
      <c r="P145" s="178">
        <v>0</v>
      </c>
      <c r="Q145" s="178">
        <f>ROUND(E145*P145,2)</f>
        <v>0</v>
      </c>
      <c r="R145" s="180"/>
      <c r="S145" s="180" t="s">
        <v>298</v>
      </c>
      <c r="T145" s="181" t="s">
        <v>299</v>
      </c>
      <c r="U145" s="161">
        <v>0</v>
      </c>
      <c r="V145" s="161">
        <f>ROUND(E145*U145,2)</f>
        <v>0</v>
      </c>
      <c r="W145" s="161"/>
      <c r="X145" s="161" t="s">
        <v>421</v>
      </c>
      <c r="Y145" s="161" t="s">
        <v>239</v>
      </c>
      <c r="Z145" s="151"/>
      <c r="AA145" s="151"/>
      <c r="AB145" s="151"/>
      <c r="AC145" s="151"/>
      <c r="AD145" s="151"/>
      <c r="AE145" s="151"/>
      <c r="AF145" s="151"/>
      <c r="AG145" s="151" t="s">
        <v>422</v>
      </c>
      <c r="AH145" s="151"/>
      <c r="AI145" s="151"/>
      <c r="AJ145" s="151"/>
      <c r="AK145" s="151"/>
      <c r="AL145" s="151"/>
      <c r="AM145" s="151"/>
      <c r="AN145" s="151"/>
      <c r="AO145" s="151"/>
      <c r="AP145" s="151"/>
      <c r="AQ145" s="151"/>
      <c r="AR145" s="151"/>
      <c r="AS145" s="151"/>
      <c r="AT145" s="151"/>
      <c r="AU145" s="151"/>
      <c r="AV145" s="151"/>
      <c r="AW145" s="151"/>
      <c r="AX145" s="151"/>
      <c r="AY145" s="151"/>
      <c r="AZ145" s="151"/>
      <c r="BA145" s="151"/>
      <c r="BB145" s="151"/>
      <c r="BC145" s="151"/>
      <c r="BD145" s="151"/>
      <c r="BE145" s="151"/>
      <c r="BF145" s="151"/>
      <c r="BG145" s="151"/>
      <c r="BH145" s="151"/>
    </row>
    <row r="146" spans="1:60" ht="31.2" outlineLevel="2" x14ac:dyDescent="0.25">
      <c r="A146" s="158"/>
      <c r="B146" s="159"/>
      <c r="C146" s="253" t="s">
        <v>1443</v>
      </c>
      <c r="D146" s="254"/>
      <c r="E146" s="254"/>
      <c r="F146" s="254"/>
      <c r="G146" s="254"/>
      <c r="H146" s="161"/>
      <c r="I146" s="161"/>
      <c r="J146" s="161"/>
      <c r="K146" s="161"/>
      <c r="L146" s="161"/>
      <c r="M146" s="161"/>
      <c r="N146" s="160"/>
      <c r="O146" s="160"/>
      <c r="P146" s="160"/>
      <c r="Q146" s="160"/>
      <c r="R146" s="161"/>
      <c r="S146" s="161"/>
      <c r="T146" s="161"/>
      <c r="U146" s="161"/>
      <c r="V146" s="161"/>
      <c r="W146" s="161"/>
      <c r="X146" s="161"/>
      <c r="Y146" s="161"/>
      <c r="Z146" s="151"/>
      <c r="AA146" s="151"/>
      <c r="AB146" s="151"/>
      <c r="AC146" s="151"/>
      <c r="AD146" s="151"/>
      <c r="AE146" s="151"/>
      <c r="AF146" s="151"/>
      <c r="AG146" s="151" t="s">
        <v>253</v>
      </c>
      <c r="AH146" s="151"/>
      <c r="AI146" s="151"/>
      <c r="AJ146" s="151"/>
      <c r="AK146" s="151"/>
      <c r="AL146" s="151"/>
      <c r="AM146" s="151"/>
      <c r="AN146" s="151"/>
      <c r="AO146" s="151"/>
      <c r="AP146" s="151"/>
      <c r="AQ146" s="151"/>
      <c r="AR146" s="151"/>
      <c r="AS146" s="151"/>
      <c r="AT146" s="151"/>
      <c r="AU146" s="151"/>
      <c r="AV146" s="151"/>
      <c r="AW146" s="151"/>
      <c r="AX146" s="151"/>
      <c r="AY146" s="151"/>
      <c r="AZ146" s="151"/>
      <c r="BA146" s="182" t="str">
        <f>C146</f>
        <v>Protiprašné stěny - oddělení pracoviště od okolního provozu od podlahy až ke stropu. Maximámlní výška 4,150 m. Spodní část cca 2,5m bude opláštěna s OSB P+D tl.18mm deskami a zbývající část bude provedena z geotextilie min 500g /m v takovém provedení aby zabránila šíření prachu do okolního provozu.</v>
      </c>
      <c r="BB146" s="151"/>
      <c r="BC146" s="151"/>
      <c r="BD146" s="151"/>
      <c r="BE146" s="151"/>
      <c r="BF146" s="151"/>
      <c r="BG146" s="151"/>
      <c r="BH146" s="151"/>
    </row>
    <row r="147" spans="1:60" outlineLevel="3" x14ac:dyDescent="0.25">
      <c r="A147" s="158"/>
      <c r="B147" s="159"/>
      <c r="C147" s="194" t="s">
        <v>424</v>
      </c>
      <c r="D147" s="164"/>
      <c r="E147" s="165"/>
      <c r="F147" s="166"/>
      <c r="G147" s="166"/>
      <c r="H147" s="161"/>
      <c r="I147" s="161"/>
      <c r="J147" s="161"/>
      <c r="K147" s="161"/>
      <c r="L147" s="161"/>
      <c r="M147" s="161"/>
      <c r="N147" s="160"/>
      <c r="O147" s="160"/>
      <c r="P147" s="160"/>
      <c r="Q147" s="160"/>
      <c r="R147" s="161"/>
      <c r="S147" s="161"/>
      <c r="T147" s="161"/>
      <c r="U147" s="161"/>
      <c r="V147" s="161"/>
      <c r="W147" s="161"/>
      <c r="X147" s="161"/>
      <c r="Y147" s="161"/>
      <c r="Z147" s="151"/>
      <c r="AA147" s="151"/>
      <c r="AB147" s="151"/>
      <c r="AC147" s="151"/>
      <c r="AD147" s="151"/>
      <c r="AE147" s="151"/>
      <c r="AF147" s="151"/>
      <c r="AG147" s="151" t="s">
        <v>253</v>
      </c>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row>
    <row r="148" spans="1:60" ht="21" outlineLevel="3" x14ac:dyDescent="0.25">
      <c r="A148" s="158"/>
      <c r="B148" s="159"/>
      <c r="C148" s="257" t="s">
        <v>1441</v>
      </c>
      <c r="D148" s="258"/>
      <c r="E148" s="258"/>
      <c r="F148" s="258"/>
      <c r="G148" s="258"/>
      <c r="H148" s="161"/>
      <c r="I148" s="161"/>
      <c r="J148" s="161"/>
      <c r="K148" s="161"/>
      <c r="L148" s="161"/>
      <c r="M148" s="161"/>
      <c r="N148" s="160"/>
      <c r="O148" s="160"/>
      <c r="P148" s="160"/>
      <c r="Q148" s="160"/>
      <c r="R148" s="161"/>
      <c r="S148" s="161"/>
      <c r="T148" s="161"/>
      <c r="U148" s="161"/>
      <c r="V148" s="161"/>
      <c r="W148" s="161"/>
      <c r="X148" s="161"/>
      <c r="Y148" s="161"/>
      <c r="Z148" s="151"/>
      <c r="AA148" s="151"/>
      <c r="AB148" s="151"/>
      <c r="AC148" s="151"/>
      <c r="AD148" s="151"/>
      <c r="AE148" s="151"/>
      <c r="AF148" s="151"/>
      <c r="AG148" s="151" t="s">
        <v>253</v>
      </c>
      <c r="AH148" s="151"/>
      <c r="AI148" s="151"/>
      <c r="AJ148" s="151"/>
      <c r="AK148" s="151"/>
      <c r="AL148" s="151"/>
      <c r="AM148" s="151"/>
      <c r="AN148" s="151"/>
      <c r="AO148" s="151"/>
      <c r="AP148" s="151"/>
      <c r="AQ148" s="151"/>
      <c r="AR148" s="151"/>
      <c r="AS148" s="151"/>
      <c r="AT148" s="151"/>
      <c r="AU148" s="151"/>
      <c r="AV148" s="151"/>
      <c r="AW148" s="151"/>
      <c r="AX148" s="151"/>
      <c r="AY148" s="151"/>
      <c r="AZ148" s="151"/>
      <c r="BA148" s="182" t="str">
        <f>C148</f>
        <v>Nosná konstrukce jednotlivých protiprašných stěn je předpokládaná z ocel.profilů pro SDK konstrukce, které budou upenněny jednotlivé materiály (OSB a geotextilie). Nosná konstrukce bude vždy na straně prováděných prací, tak aby nezasahovala do ostatních provozů.</v>
      </c>
      <c r="BB148" s="151"/>
      <c r="BC148" s="151"/>
      <c r="BD148" s="151"/>
      <c r="BE148" s="151"/>
      <c r="BF148" s="151"/>
      <c r="BG148" s="151"/>
      <c r="BH148" s="151"/>
    </row>
    <row r="149" spans="1:60" outlineLevel="3" x14ac:dyDescent="0.25">
      <c r="A149" s="158"/>
      <c r="B149" s="159"/>
      <c r="C149" s="194" t="s">
        <v>424</v>
      </c>
      <c r="D149" s="164"/>
      <c r="E149" s="165"/>
      <c r="F149" s="166"/>
      <c r="G149" s="166"/>
      <c r="H149" s="161"/>
      <c r="I149" s="161"/>
      <c r="J149" s="161"/>
      <c r="K149" s="161"/>
      <c r="L149" s="161"/>
      <c r="M149" s="161"/>
      <c r="N149" s="160"/>
      <c r="O149" s="160"/>
      <c r="P149" s="160"/>
      <c r="Q149" s="160"/>
      <c r="R149" s="161"/>
      <c r="S149" s="161"/>
      <c r="T149" s="161"/>
      <c r="U149" s="161"/>
      <c r="V149" s="161"/>
      <c r="W149" s="161"/>
      <c r="X149" s="161"/>
      <c r="Y149" s="161"/>
      <c r="Z149" s="151"/>
      <c r="AA149" s="151"/>
      <c r="AB149" s="151"/>
      <c r="AC149" s="151"/>
      <c r="AD149" s="151"/>
      <c r="AE149" s="151"/>
      <c r="AF149" s="151"/>
      <c r="AG149" s="151" t="s">
        <v>253</v>
      </c>
      <c r="AH149" s="151"/>
      <c r="AI149" s="151"/>
      <c r="AJ149" s="151"/>
      <c r="AK149" s="151"/>
      <c r="AL149" s="151"/>
      <c r="AM149" s="151"/>
      <c r="AN149" s="151"/>
      <c r="AO149" s="151"/>
      <c r="AP149" s="151"/>
      <c r="AQ149" s="151"/>
      <c r="AR149" s="151"/>
      <c r="AS149" s="151"/>
      <c r="AT149" s="151"/>
      <c r="AU149" s="151"/>
      <c r="AV149" s="151"/>
      <c r="AW149" s="151"/>
      <c r="AX149" s="151"/>
      <c r="AY149" s="151"/>
      <c r="AZ149" s="151"/>
      <c r="BA149" s="151"/>
      <c r="BB149" s="151"/>
      <c r="BC149" s="151"/>
      <c r="BD149" s="151"/>
      <c r="BE149" s="151"/>
      <c r="BF149" s="151"/>
      <c r="BG149" s="151"/>
      <c r="BH149" s="151"/>
    </row>
    <row r="150" spans="1:60" outlineLevel="3" x14ac:dyDescent="0.25">
      <c r="A150" s="158"/>
      <c r="B150" s="159"/>
      <c r="C150" s="257" t="s">
        <v>1442</v>
      </c>
      <c r="D150" s="258"/>
      <c r="E150" s="258"/>
      <c r="F150" s="258"/>
      <c r="G150" s="258"/>
      <c r="H150" s="161"/>
      <c r="I150" s="161"/>
      <c r="J150" s="161"/>
      <c r="K150" s="161"/>
      <c r="L150" s="161"/>
      <c r="M150" s="161"/>
      <c r="N150" s="160"/>
      <c r="O150" s="160"/>
      <c r="P150" s="160"/>
      <c r="Q150" s="160"/>
      <c r="R150" s="161"/>
      <c r="S150" s="161"/>
      <c r="T150" s="161"/>
      <c r="U150" s="161"/>
      <c r="V150" s="161"/>
      <c r="W150" s="161"/>
      <c r="X150" s="161"/>
      <c r="Y150" s="161"/>
      <c r="Z150" s="151"/>
      <c r="AA150" s="151"/>
      <c r="AB150" s="151"/>
      <c r="AC150" s="151"/>
      <c r="AD150" s="151"/>
      <c r="AE150" s="151"/>
      <c r="AF150" s="151"/>
      <c r="AG150" s="151" t="s">
        <v>253</v>
      </c>
      <c r="AH150" s="151"/>
      <c r="AI150" s="151"/>
      <c r="AJ150" s="151"/>
      <c r="AK150" s="151"/>
      <c r="AL150" s="151"/>
      <c r="AM150" s="151"/>
      <c r="AN150" s="151"/>
      <c r="AO150" s="151"/>
      <c r="AP150" s="151"/>
      <c r="AQ150" s="151"/>
      <c r="AR150" s="151"/>
      <c r="AS150" s="151"/>
      <c r="AT150" s="151"/>
      <c r="AU150" s="151"/>
      <c r="AV150" s="151"/>
      <c r="AW150" s="151"/>
      <c r="AX150" s="151"/>
      <c r="AY150" s="151"/>
      <c r="AZ150" s="151"/>
      <c r="BA150" s="182" t="str">
        <f>C150</f>
        <v>Tato položka je uvažována jako kompletní - dodávka materiálu, montáž, demontáž a likvidace použitého materiálu vč. odvozu na skládku.</v>
      </c>
      <c r="BB150" s="151"/>
      <c r="BC150" s="151"/>
      <c r="BD150" s="151"/>
      <c r="BE150" s="151"/>
      <c r="BF150" s="151"/>
      <c r="BG150" s="151"/>
      <c r="BH150" s="151"/>
    </row>
    <row r="151" spans="1:60" x14ac:dyDescent="0.25">
      <c r="A151" s="3"/>
      <c r="B151" s="4"/>
      <c r="C151" s="195"/>
      <c r="D151" s="6"/>
      <c r="E151" s="3"/>
      <c r="F151" s="3"/>
      <c r="G151" s="3"/>
      <c r="H151" s="3"/>
      <c r="I151" s="3"/>
      <c r="J151" s="3"/>
      <c r="K151" s="3"/>
      <c r="L151" s="3"/>
      <c r="M151" s="3"/>
      <c r="N151" s="3"/>
      <c r="O151" s="3"/>
      <c r="P151" s="3"/>
      <c r="Q151" s="3"/>
      <c r="R151" s="3"/>
      <c r="S151" s="3"/>
      <c r="T151" s="3"/>
      <c r="U151" s="3"/>
      <c r="V151" s="3"/>
      <c r="W151" s="3"/>
      <c r="X151" s="3"/>
      <c r="Y151" s="3"/>
      <c r="AE151">
        <v>12</v>
      </c>
      <c r="AF151">
        <v>21</v>
      </c>
      <c r="AG151" t="s">
        <v>217</v>
      </c>
    </row>
    <row r="152" spans="1:60" x14ac:dyDescent="0.25">
      <c r="A152" s="154"/>
      <c r="B152" s="155" t="s">
        <v>29</v>
      </c>
      <c r="C152" s="196"/>
      <c r="D152" s="156"/>
      <c r="E152" s="157"/>
      <c r="F152" s="157"/>
      <c r="G152" s="174">
        <f>G8+G10+G87+G90+G96+G101+G104+G109+G144</f>
        <v>0</v>
      </c>
      <c r="H152" s="3"/>
      <c r="I152" s="3"/>
      <c r="J152" s="3"/>
      <c r="K152" s="3"/>
      <c r="L152" s="3"/>
      <c r="M152" s="3"/>
      <c r="N152" s="3"/>
      <c r="O152" s="3"/>
      <c r="P152" s="3"/>
      <c r="Q152" s="3"/>
      <c r="R152" s="3"/>
      <c r="S152" s="3"/>
      <c r="T152" s="3"/>
      <c r="U152" s="3"/>
      <c r="V152" s="3"/>
      <c r="W152" s="3"/>
      <c r="X152" s="3"/>
      <c r="Y152" s="3"/>
      <c r="AE152">
        <f>SUMIF(L7:L150,AE151,G7:G150)</f>
        <v>0</v>
      </c>
      <c r="AF152">
        <f>SUMIF(L7:L150,AF151,G7:G150)</f>
        <v>0</v>
      </c>
      <c r="AG152" t="s">
        <v>438</v>
      </c>
    </row>
    <row r="153" spans="1:60" x14ac:dyDescent="0.25">
      <c r="C153" s="197"/>
      <c r="D153" s="10"/>
      <c r="AG153" t="s">
        <v>441</v>
      </c>
    </row>
    <row r="154" spans="1:60" x14ac:dyDescent="0.25">
      <c r="D154" s="10"/>
    </row>
    <row r="155" spans="1:60" x14ac:dyDescent="0.25">
      <c r="D155" s="10"/>
    </row>
    <row r="156" spans="1:60" x14ac:dyDescent="0.25">
      <c r="D156" s="10"/>
    </row>
    <row r="157" spans="1:60" x14ac:dyDescent="0.25">
      <c r="D157" s="10"/>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formatRows="0"/>
  <mergeCells count="33">
    <mergeCell ref="C39:G39"/>
    <mergeCell ref="A1:G1"/>
    <mergeCell ref="C2:G2"/>
    <mergeCell ref="C3:G3"/>
    <mergeCell ref="C4:G4"/>
    <mergeCell ref="C12:G12"/>
    <mergeCell ref="C13:G13"/>
    <mergeCell ref="C19:G19"/>
    <mergeCell ref="C20:G20"/>
    <mergeCell ref="C29:G29"/>
    <mergeCell ref="C33:G33"/>
    <mergeCell ref="C36:G36"/>
    <mergeCell ref="C116:G116"/>
    <mergeCell ref="C44:G44"/>
    <mergeCell ref="C47:G47"/>
    <mergeCell ref="C53:G53"/>
    <mergeCell ref="C56:G56"/>
    <mergeCell ref="C59:G59"/>
    <mergeCell ref="C65:G65"/>
    <mergeCell ref="C68:G68"/>
    <mergeCell ref="C85:G85"/>
    <mergeCell ref="C92:G92"/>
    <mergeCell ref="C95:G95"/>
    <mergeCell ref="C113:G113"/>
    <mergeCell ref="C146:G146"/>
    <mergeCell ref="C148:G148"/>
    <mergeCell ref="C150:G150"/>
    <mergeCell ref="C124:G124"/>
    <mergeCell ref="C128:G128"/>
    <mergeCell ref="C131:G131"/>
    <mergeCell ref="C135:G135"/>
    <mergeCell ref="C139:G139"/>
    <mergeCell ref="C143:G14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34cf003-81c4-4134-878a-3653d626f4bb">
      <Terms xmlns="http://schemas.microsoft.com/office/infopath/2007/PartnerControls"/>
    </lcf76f155ced4ddcb4097134ff3c332f>
    <TaxCatchAll xmlns="f34e471d-f92d-430e-8303-6e8e56a5be5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2BFFF3FF479AA44BA60C7BC658D2C9B" ma:contentTypeVersion="13" ma:contentTypeDescription="Vytvoří nový dokument" ma:contentTypeScope="" ma:versionID="0bc227c411ab118179456bb43d752851">
  <xsd:schema xmlns:xsd="http://www.w3.org/2001/XMLSchema" xmlns:xs="http://www.w3.org/2001/XMLSchema" xmlns:p="http://schemas.microsoft.com/office/2006/metadata/properties" xmlns:ns2="134cf003-81c4-4134-878a-3653d626f4bb" xmlns:ns3="f34e471d-f92d-430e-8303-6e8e56a5be54" targetNamespace="http://schemas.microsoft.com/office/2006/metadata/properties" ma:root="true" ma:fieldsID="695f9b9ec1f4bf5e080aa80ee055f77d" ns2:_="" ns3:_="">
    <xsd:import namespace="134cf003-81c4-4134-878a-3653d626f4bb"/>
    <xsd:import namespace="f34e471d-f92d-430e-8303-6e8e56a5be5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4cf003-81c4-4134-878a-3653d626f4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a6da86b0-9f01-49a3-87bc-022d7bccd98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4e471d-f92d-430e-8303-6e8e56a5be54"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cd1657ca-9340-4d0f-b366-5ef859c4ae98}" ma:internalName="TaxCatchAll" ma:showField="CatchAllData" ma:web="f34e471d-f92d-430e-8303-6e8e56a5be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F45E81-3127-4377-B23B-65EE677125D0}">
  <ds:schemaRefs>
    <ds:schemaRef ds:uri="http://schemas.microsoft.com/office/2006/metadata/properties"/>
    <ds:schemaRef ds:uri="http://schemas.microsoft.com/office/infopath/2007/PartnerControls"/>
    <ds:schemaRef ds:uri="134cf003-81c4-4134-878a-3653d626f4bb"/>
    <ds:schemaRef ds:uri="f34e471d-f92d-430e-8303-6e8e56a5be54"/>
  </ds:schemaRefs>
</ds:datastoreItem>
</file>

<file path=customXml/itemProps2.xml><?xml version="1.0" encoding="utf-8"?>
<ds:datastoreItem xmlns:ds="http://schemas.openxmlformats.org/officeDocument/2006/customXml" ds:itemID="{816391FA-15CA-4E6F-8CBC-48C1A5D2F6EC}">
  <ds:schemaRefs>
    <ds:schemaRef ds:uri="http://schemas.microsoft.com/sharepoint/v3/contenttype/forms"/>
  </ds:schemaRefs>
</ds:datastoreItem>
</file>

<file path=customXml/itemProps3.xml><?xml version="1.0" encoding="utf-8"?>
<ds:datastoreItem xmlns:ds="http://schemas.openxmlformats.org/officeDocument/2006/customXml" ds:itemID="{D6614949-FE89-4EAC-8203-4836D7D275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4cf003-81c4-4134-878a-3653d626f4bb"/>
    <ds:schemaRef ds:uri="f34e471d-f92d-430e-8303-6e8e56a5be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62</vt:i4>
      </vt:variant>
    </vt:vector>
  </HeadingPairs>
  <TitlesOfParts>
    <vt:vector size="73" baseType="lpstr">
      <vt:lpstr>Pokyny pro vyplnění</vt:lpstr>
      <vt:lpstr>Stavba</vt:lpstr>
      <vt:lpstr>VzorPolozky</vt:lpstr>
      <vt:lpstr>SO 01 100 Pol</vt:lpstr>
      <vt:lpstr>SO 01 101 Pol</vt:lpstr>
      <vt:lpstr>SO 01 102 Pol</vt:lpstr>
      <vt:lpstr>SO 01 103 Pol</vt:lpstr>
      <vt:lpstr>SO 01 104 Pol</vt:lpstr>
      <vt:lpstr>SO 01 105 Pol</vt:lpstr>
      <vt:lpstr>SO 01 106 Pol</vt:lpstr>
      <vt:lpstr>SO 01 99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01 100 Pol'!Názvy_tisku</vt:lpstr>
      <vt:lpstr>'SO 01 101 Pol'!Názvy_tisku</vt:lpstr>
      <vt:lpstr>'SO 01 102 Pol'!Názvy_tisku</vt:lpstr>
      <vt:lpstr>'SO 01 103 Pol'!Názvy_tisku</vt:lpstr>
      <vt:lpstr>'SO 01 104 Pol'!Názvy_tisku</vt:lpstr>
      <vt:lpstr>'SO 01 105 Pol'!Názvy_tisku</vt:lpstr>
      <vt:lpstr>'SO 01 106 Pol'!Názvy_tisku</vt:lpstr>
      <vt:lpstr>'SO 01 99 Pol'!Názvy_tisku</vt:lpstr>
      <vt:lpstr>oadresa</vt:lpstr>
      <vt:lpstr>Stavba!Objednatel</vt:lpstr>
      <vt:lpstr>Stavba!Objekt</vt:lpstr>
      <vt:lpstr>'SO 01 100 Pol'!Oblast_tisku</vt:lpstr>
      <vt:lpstr>'SO 01 101 Pol'!Oblast_tisku</vt:lpstr>
      <vt:lpstr>'SO 01 102 Pol'!Oblast_tisku</vt:lpstr>
      <vt:lpstr>'SO 01 103 Pol'!Oblast_tisku</vt:lpstr>
      <vt:lpstr>'SO 01 104 Pol'!Oblast_tisku</vt:lpstr>
      <vt:lpstr>'SO 01 105 Pol'!Oblast_tisku</vt:lpstr>
      <vt:lpstr>'SO 01 106 Pol'!Oblast_tisku</vt:lpstr>
      <vt:lpstr>'SO 01 99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Stanislav Novacek</dc:creator>
  <cp:lastModifiedBy>Marek Sindelar</cp:lastModifiedBy>
  <cp:lastPrinted>2019-03-19T12:27:02Z</cp:lastPrinted>
  <dcterms:created xsi:type="dcterms:W3CDTF">2009-04-08T07:15:50Z</dcterms:created>
  <dcterms:modified xsi:type="dcterms:W3CDTF">2024-08-12T07:17:42Z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0x010100C2BFFF3FF479AA44BA60C7BC658D2C9B</vt:lpwstr>
  </property>
  <property fmtid="{D5CDD505-2E9C-101B-9397-08002B2CF9AE}" pid="3" name="MediaServiceImageTags">
    <vt:lpwstr/>
  </property>
</Properties>
</file>