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budar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102" sheetId="4" r:id="rId4"/>
  </sheets>
  <definedNames/>
  <calcPr/>
  <webPublishing/>
</workbook>
</file>

<file path=xl/sharedStrings.xml><?xml version="1.0" encoding="utf-8"?>
<sst xmlns="http://schemas.openxmlformats.org/spreadsheetml/2006/main" count="551" uniqueCount="157">
  <si>
    <t>Firma: Krajská správa a údržba silnic Vysočiny, příspěvková organizace</t>
  </si>
  <si>
    <t>Rekapitulace ceny</t>
  </si>
  <si>
    <t>Stavba: D1A 2025 - II/406 Telč, ul. Hradecká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</si>
  <si>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</si>
  <si>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</si>
  <si>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</si>
  <si>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</si>
  <si>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</si>
  <si>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</si>
  <si>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</si>
  <si>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</si>
  <si>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</si>
  <si>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</si>
  <si>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</si>
  <si>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</si>
  <si>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D1A 2025</t>
  </si>
  <si>
    <t>II/406 Telč, ul. Hradecká</t>
  </si>
  <si>
    <t>O</t>
  </si>
  <si>
    <t>Rozpočet:</t>
  </si>
  <si>
    <t>0,00</t>
  </si>
  <si>
    <t>15,00</t>
  </si>
  <si>
    <t>21,00</t>
  </si>
  <si>
    <t>3</t>
  </si>
  <si>
    <t>2</t>
  </si>
  <si>
    <t>SO 000</t>
  </si>
  <si>
    <t>VRN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</si>
  <si>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</si>
  <si>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</si>
  <si>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</si>
  <si>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</si>
  <si>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</si>
  <si>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</si>
  <si>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</si>
  <si>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</si>
  <si>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</si>
  <si>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</si>
  <si>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</si>
  <si>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</si>
  <si>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</si>
  <si>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</si>
  <si>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</si>
  <si>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</si>
  <si>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</si>
  <si>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</si>
  <si>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</si>
  <si>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</si>
  <si>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</si>
  <si>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</si>
  <si>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</si>
  <si>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</si>
  <si>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</si>
  <si>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VV</t>
  </si>
  <si>
    <t>1=1,000 [A] 
Zajištění a projednání DIO s příšlušnými orgány</t>
  </si>
  <si>
    <t>TS</t>
  </si>
  <si>
    <t>Položka zahrnuje:  
- veškeré náklady spojené se zřízením nebo zajištěním objížďky a přístupové cesty  
Položka nezahrnuje:  
- x</t>
  </si>
  <si>
    <t>02720</t>
  </si>
  <si>
    <t>POMOC PRÁCE ZŘÍZ NEBO ZAJIŠŤ REGULACI A OCHRANU DOPRAVY</t>
  </si>
  <si>
    <t>1=1,000 [A] 
Zřízení a údržba DIO po celou dobu stavby</t>
  </si>
  <si>
    <t>Položka zahrnuje:  
- veškeré náklady spojené s objednatelem požadovanými zařízeními  
Položka nezahrnuje:  
- x</t>
  </si>
  <si>
    <t>02911</t>
  </si>
  <si>
    <t>OSTATNÍ POŽADAVKY - GEODETICKÉ ZAMĚŘENÍ</t>
  </si>
  <si>
    <t>KLP</t>
  </si>
  <si>
    <t>1=1,000 [A] 
Kompletní Geodetická práce před započetím stavby, v průběhu stavby a na konci stavby vč. zpracování DTM. 
Zaměření ploch před záhájení prací v X, Y, Z v profilech po 20 m. V průběhu prací zaměření lokálních sanací v případě plošných pokládek vrstev zaměřní v profilech.  
Dle platných podmínek SoD a OP objednatele.</t>
  </si>
  <si>
    <t>Položka zahrnuje:  
- veškeré náklady spojené s objednatelem požadovanými pracemi  
Položka nezahrnuje:  
- x</t>
  </si>
  <si>
    <t>03730</t>
  </si>
  <si>
    <t>POMOC PRÁCE ZAJIŠŤ NEBO ZŘÍZ OCHRANU INŽENÝRSKÝCH SÍTÍ</t>
  </si>
  <si>
    <t>1=1,000 [A] 
Kompletní práce ochyny imž. sítí zajišťující jejich vytyčení a případnou další ochranu dle požadavků jednotlivých správců sítí.</t>
  </si>
  <si>
    <t>Položka zahrnuje:  
- objednatelem povolené náklady na požadovaná zařízení zhotovitele  
Položka nezahrnuje:  
- x</t>
  </si>
  <si>
    <t>SO 101</t>
  </si>
  <si>
    <t>úsek č. I křiž. I/23 - vjezd CS Orlen</t>
  </si>
  <si>
    <t>Zemní práce</t>
  </si>
  <si>
    <t>113724</t>
  </si>
  <si>
    <t>FRÉZOVÁNÍ ZPEVNĚNÝCH PLOCH ASFALTOVÝCH, ODVOZ DO 5KM</t>
  </si>
  <si>
    <t>M3</t>
  </si>
  <si>
    <t>skládka KSÚSV Telč - Žatec  
ACO 502*0,04=20,080 [A] 
ACL 7,5%: 502*0,05*0,075=1,883 [B] 
Celkem: A+B=21,963 [C]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</si>
  <si>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</si>
  <si>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</si>
  <si>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56962</t>
  </si>
  <si>
    <t>ZPEVNĚNÍ KRAJNIC Z RECYKLOVANÉHO MATERIÁLU TL DO 100MM</t>
  </si>
  <si>
    <t>M2</t>
  </si>
  <si>
    <t>2*75*0,2=30,000 [A] 
doplnění a oprava krajnic</t>
  </si>
  <si>
    <t>Položka zahrnuje:  
- dodání recyklátu předepsané kvality a zrnitosti  
- očištění podkladu  
- uložení recyklátu dle předepsaného technologického předpisu, zhutnění vrstvy v předepsané tloušťce  
- zřízení vrstvy bez rozlišení šířky, pokládání vrstvy po etapách,  
Položka nezahrnuje:  
- postřiky, nátěry</t>
  </si>
  <si>
    <t>11</t>
  </si>
  <si>
    <t>572213</t>
  </si>
  <si>
    <t>SPOJOVACÍ POSTŘIK Z EMULZE DO 0,5KG/M2</t>
  </si>
  <si>
    <t>ACL 7,5%: 502*0,075=37,650 [B]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</si>
  <si>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</si>
  <si>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572214</t>
  </si>
  <si>
    <t>SPOJOVACÍ POSTŘIK Z MODIFIK EMULZE DO 0,5KG/M2</t>
  </si>
  <si>
    <t>ACO: 502=502,000 [A]</t>
  </si>
  <si>
    <t>574B34</t>
  </si>
  <si>
    <t>ASFALTOVÝ BETON PRO OBRUSNÉ VRSTVY MODIFIK ACO 11+ TL. 40MM</t>
  </si>
  <si>
    <t>502=502,000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</si>
  <si>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</si>
  <si>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574C06</t>
  </si>
  <si>
    <t>ASFALTOVÝ BETON PRO LOŽNÍ VRSTVY ACL 16+, 16S</t>
  </si>
  <si>
    <t>sanace ACL 7,5% 502*0,05*0,075=1,883 [A]</t>
  </si>
  <si>
    <t>8</t>
  </si>
  <si>
    <t>577A2</t>
  </si>
  <si>
    <t>VÝSPRAVA TRHLIN ASFALTOVOU ZÁLIVKOU MODIFIK</t>
  </si>
  <si>
    <t>M</t>
  </si>
  <si>
    <t>ošetření trhlin pod ACO: 105=105,000 [A]</t>
  </si>
  <si>
    <t>Položka zahrnuje:  
- vyfrézování drážky šířky do 20mm hloubky do 40mm  
- vyčištění  
- nátěr  
- výplň předepsanou zálivkovou hmotou  
Položka nezahrnuje:  
- x</t>
  </si>
  <si>
    <t>58920</t>
  </si>
  <si>
    <t>VÝPLŇ SPAR MODIFIKOVANÝM ASFALTEM</t>
  </si>
  <si>
    <t>11+61=72,000 [A] 
napojení na stávající komunikace</t>
  </si>
  <si>
    <t>Položka zahrnuje:   
- dodávku předepsaného materiálu  
- vyčištění a výplň spar tímto materiálem  
Položka nezahrnuje:  
- x</t>
  </si>
  <si>
    <t>Potrubí</t>
  </si>
  <si>
    <t>89921</t>
  </si>
  <si>
    <t>VÝŠKOVÁ ÚPRAVA POKLOPŮ</t>
  </si>
  <si>
    <t>KUS</t>
  </si>
  <si>
    <t>1=1,000 [A] 
čerpáno dne skutečné nutnosti výškové úpravy na základě souhlasu TDI</t>
  </si>
  <si>
    <t>Položka zahrnuje:  
- všechny nutné práce a materiály pro zvýšení nebo snížení zařízení (včetně nutné úpravy stávajícího povrchu vozovky nebo chodníku)  
Položka nezahrnuje:  
- x</t>
  </si>
  <si>
    <t>91</t>
  </si>
  <si>
    <t>Doplňující konstrukce a práce</t>
  </si>
  <si>
    <t>915221</t>
  </si>
  <si>
    <t>VODOR DOPRAV ZNAČ PLASTEM STRUKTURÁLNÍ NEHLUČNÉ - DOD A POKLÁDKA</t>
  </si>
  <si>
    <t>VDZ vč. znaků a stínů: 4*75+2*70+3,5*0,5+6*1,2+15=463,950 [A] 
bude provedeno Goedetické zaměření VDZ</t>
  </si>
  <si>
    <t>Položka zahrnuje:  
- dodání a pokládku nátěrového materiálu  
- předznačení a reflexní úpravu  
Položka nezahrnuje:  
- x  
Způsob měření:  
- měří se pouze natíraná plocha</t>
  </si>
  <si>
    <t>7</t>
  </si>
  <si>
    <t>919121</t>
  </si>
  <si>
    <t>ŘEZÁNÍ BETON KRYTU VOZOVEK TL DO 50MM</t>
  </si>
  <si>
    <t>Položka zahrnuje:  
- řezání vozovkové vrstvy v předepsané tloušťce  
- spotřeba vody  
Položka nezahrnuje:  
- x</t>
  </si>
  <si>
    <t>SO 102</t>
  </si>
  <si>
    <t>úsek č. II vjezd CS Orlen - za křiž. MK ul. Komenského (č.p.280)</t>
  </si>
  <si>
    <t>13</t>
  </si>
  <si>
    <t>113344</t>
  </si>
  <si>
    <t>ODSTRAN PODKL ZPEVNĚNÝCH PLOCH S CEM POJIVEM, ODVOZ DO 5KM</t>
  </si>
  <si>
    <t>Odvoz na skládku KSÚSV Telč - Žatec 
odstranění RS CA v tl. 200mm (vč. ACP)  
předpoklad 10% mimo vyznačené sanace na inž.sítích: 1938*0,10*0,2=38,760 [A] 
propady na inž. sítích: (1,8*8,5+1,8*12,8+1,4*1,6+1,4*1,6+1,4*1,6+1,8*57,6+2,3*15,4)*0,2=36,832 [B] 
Celkem: A+B=75,592 [C]</t>
  </si>
  <si>
    <t>ACO: 1938*0,04=77,520 [A] 
ACL předpoklad 10% mimo vyznačené sanace na inž.sítích: (1938*0,10*0,05)*1,1=10,659 [B] 
ACL inž. sítě: ((1,8*8,5+1,8*12,8+1,4*1,6+1,4*1,6+1,4*1,6+1,8*57,6+2,3*15,4)*0,05)*1,1=10,129 [C] 
Celkem: A+B+C=98,308 [D]</t>
  </si>
  <si>
    <t>14</t>
  </si>
  <si>
    <t>18110</t>
  </si>
  <si>
    <t>ÚPRAVA PLÁNĚ SE ZHUTNĚNÍM V HORNINĚ TŘ. I</t>
  </si>
  <si>
    <t>předpoklad 10% mimo vyznačené sanace na inž.sítích: 1938*0,10=193,800 [A] 
inž. sítě: 1,8*8,5+1,8*12,8+1,4*1,6+1,4*1,6+1,4*1,6+1,8*57,6+2,3*15,4=184,160 [B] 
Celkem: A+B=377,960 [C]</t>
  </si>
  <si>
    <t>Položka zahrnuje:  
- úpravu pláně včetně vyrovnání výškových rozdílů. Míru zhutnění určuje projekt.  
Položka nezahrnuje:  
- x</t>
  </si>
  <si>
    <t>12</t>
  </si>
  <si>
    <t>56144G</t>
  </si>
  <si>
    <t>SMĚSI Z KAMENIVA STMELENÉ CEMENTEM  SC C 8/10 TL. DO 200MM</t>
  </si>
  <si>
    <t>předpoklad 10% mimo vyznačené sanace na inž.sítích: 1938*0,10=193,800 [A] 
inž. sítě: 1,8*8,5+1,8*12,8+1,4*1,6+1,4*1,6+1,4*1,6+1,8*57,6+2,3*15,4=184,160 [B] 
Celkem: A+B=377,960 [C] 
Před začátkem provádění nutno posoudit, kde všude je nutné tuto vrstvu provádět, zda nestačí jen sanace na úrovní ACL.  
čerpáno se souhlasem invetora a TDI.</t>
  </si>
  <si>
    <t>Položka zahrnuje:  
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Položka nezahrnuje:  
- postřiky, nátěry</t>
  </si>
  <si>
    <t>15</t>
  </si>
  <si>
    <t>572123</t>
  </si>
  <si>
    <t>INFILTRAČNÍ POSTŘIK Z EMULZE DO 1,0KG/M2</t>
  </si>
  <si>
    <t>ACL předpoklad 10% mimo vyznačené sanace na inž.sítích: 1938*0,10*1,1=213,180 [B] 
ACL inž. sítě: (1,8*8,5+1,8*12,8+1,4*1,6+1,4*1,6+1,4*1,6+1,8*57,6+2,3*15,4)*1,1=202,576 [C] 
Celkem: B+C=415,756 [D]</t>
  </si>
  <si>
    <t>ACO: 1938=1 938,000 [A]</t>
  </si>
  <si>
    <t>1938=1 938,000 [A]</t>
  </si>
  <si>
    <t>ACL předpoklad 10% mimo vyznačené sanace na inž.sítích: (1938*0,10*0,05)*1,1=10,659 [A] 
ACL inž. sítě: ((1,8*8,5+1,8*12,8+1,4*1,6+1,4*1,6+1,4*1,6+1,8*57,6+2,3*15,4)*0,05)*1,1=10,129 [B] 
Celkem: A+B=20,788 [C]</t>
  </si>
  <si>
    <t>269=269,000 [A]</t>
  </si>
  <si>
    <t>11+15+15+6,5=47,500 [A]</t>
  </si>
  <si>
    <t>11=11,000 [A] 
čerpáno dne skutečné nutnosti výškové úpravy na základě souhlasu TDI</t>
  </si>
  <si>
    <t>89922</t>
  </si>
  <si>
    <t>VÝŠKOVÁ ÚPRAVA MŘÍŽÍ</t>
  </si>
  <si>
    <t>6=6,000 [A] 
čerpáno dne skutečné nutnosti výškové úpravy na základě souhlasu TDI</t>
  </si>
  <si>
    <t>89923</t>
  </si>
  <si>
    <t>VÝŠKOVÁ ÚPRAVA KRYCÍCH HRNCŮ</t>
  </si>
  <si>
    <t>13=13,000 [A] 
čerpáno dne skutečné nutnosti výškové úpravy na základě souhlasu TDI</t>
  </si>
  <si>
    <t>středová čára 269*0,125=33,625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</si>
</sst>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68</v>
      </c>
      <c s="20" t="s">
        <v>69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123</v>
      </c>
      <c s="20" t="s">
        <v>124</v>
      </c>
      <c s="21">
        <f>'SO 102'!I3</f>
      </c>
      <c s="21">
        <f>'SO 102'!O2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</f>
      </c>
      <c>
        <f>0+O9+O13+O17+O21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25.5">
      <c r="A11" s="36" t="s">
        <v>51</v>
      </c>
      <c r="E11" s="37" t="s">
        <v>52</v>
      </c>
    </row>
    <row r="12" spans="1:5" ht="51">
      <c r="A12" t="s">
        <v>53</v>
      </c>
      <c r="E12" s="35" t="s">
        <v>54</v>
      </c>
    </row>
    <row r="13" spans="1:16" ht="12.75">
      <c r="A13" s="25" t="s">
        <v>45</v>
      </c>
      <c s="29" t="s">
        <v>22</v>
      </c>
      <c s="29" t="s">
        <v>55</v>
      </c>
      <c s="25" t="s">
        <v>47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25.5">
      <c r="A15" s="36" t="s">
        <v>51</v>
      </c>
      <c r="E15" s="37" t="s">
        <v>57</v>
      </c>
    </row>
    <row r="16" spans="1:5" ht="51">
      <c r="A16" t="s">
        <v>53</v>
      </c>
      <c r="E16" s="35" t="s">
        <v>58</v>
      </c>
    </row>
    <row r="17" spans="1:16" ht="12.75">
      <c r="A17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61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76.5">
      <c r="A19" s="36" t="s">
        <v>51</v>
      </c>
      <c r="E19" s="37" t="s">
        <v>62</v>
      </c>
    </row>
    <row r="20" spans="1:5" ht="51">
      <c r="A20" t="s">
        <v>53</v>
      </c>
      <c r="E20" s="35" t="s">
        <v>63</v>
      </c>
    </row>
    <row r="21" spans="1:16" ht="12.75">
      <c r="A21" s="25" t="s">
        <v>45</v>
      </c>
      <c s="29" t="s">
        <v>35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47</v>
      </c>
    </row>
    <row r="23" spans="1:5" ht="38.25">
      <c r="A23" s="36" t="s">
        <v>51</v>
      </c>
      <c r="E23" s="37" t="s">
        <v>66</v>
      </c>
    </row>
    <row r="24" spans="1:5" ht="51">
      <c r="A24" t="s">
        <v>53</v>
      </c>
      <c r="E24" s="35" t="s">
        <v>67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0+O8+O13+O42+O47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</v>
      </c>
      <c s="38">
        <f>0+I8+I13+I42+I47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68</v>
      </c>
      <c s="6"/>
      <c s="18" t="s">
        <v>69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70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29</v>
      </c>
      <c s="29" t="s">
        <v>71</v>
      </c>
      <c s="25" t="s">
        <v>47</v>
      </c>
      <c s="30" t="s">
        <v>72</v>
      </c>
      <c s="31" t="s">
        <v>73</v>
      </c>
      <c s="32">
        <v>21.963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51">
      <c r="A11" s="36" t="s">
        <v>51</v>
      </c>
      <c r="E11" s="37" t="s">
        <v>74</v>
      </c>
    </row>
    <row r="12" spans="1:5" ht="89.25">
      <c r="A12" t="s">
        <v>53</v>
      </c>
      <c r="E12" s="35" t="s">
        <v>75</v>
      </c>
    </row>
    <row r="13" spans="1:18" ht="12.75" customHeight="1">
      <c r="A13" s="6" t="s">
        <v>43</v>
      </c>
      <c s="6"/>
      <c s="40" t="s">
        <v>35</v>
      </c>
      <c s="6"/>
      <c s="27" t="s">
        <v>76</v>
      </c>
      <c s="6"/>
      <c s="6"/>
      <c s="6"/>
      <c s="41">
        <f>0+Q13</f>
      </c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45</v>
      </c>
      <c s="29" t="s">
        <v>23</v>
      </c>
      <c s="29" t="s">
        <v>77</v>
      </c>
      <c s="25" t="s">
        <v>47</v>
      </c>
      <c s="30" t="s">
        <v>78</v>
      </c>
      <c s="31" t="s">
        <v>79</v>
      </c>
      <c s="32">
        <v>30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12.75">
      <c r="A15" s="34" t="s">
        <v>50</v>
      </c>
      <c r="E15" s="35" t="s">
        <v>47</v>
      </c>
    </row>
    <row r="16" spans="1:5" ht="25.5">
      <c r="A16" s="36" t="s">
        <v>51</v>
      </c>
      <c r="E16" s="37" t="s">
        <v>80</v>
      </c>
    </row>
    <row r="17" spans="1:5" ht="102">
      <c r="A17" t="s">
        <v>53</v>
      </c>
      <c r="E17" s="35" t="s">
        <v>81</v>
      </c>
    </row>
    <row r="18" spans="1:16" ht="12.75">
      <c r="A18" s="25" t="s">
        <v>45</v>
      </c>
      <c s="29" t="s">
        <v>82</v>
      </c>
      <c s="29" t="s">
        <v>83</v>
      </c>
      <c s="25" t="s">
        <v>47</v>
      </c>
      <c s="30" t="s">
        <v>84</v>
      </c>
      <c s="31" t="s">
        <v>79</v>
      </c>
      <c s="32">
        <v>37.65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51</v>
      </c>
      <c r="E20" s="37" t="s">
        <v>85</v>
      </c>
    </row>
    <row r="21" spans="1:5" ht="89.25">
      <c r="A21" t="s">
        <v>53</v>
      </c>
      <c r="E21" s="35" t="s">
        <v>86</v>
      </c>
    </row>
    <row r="22" spans="1:16" ht="12.75">
      <c r="A22" s="25" t="s">
        <v>45</v>
      </c>
      <c s="29" t="s">
        <v>22</v>
      </c>
      <c s="29" t="s">
        <v>87</v>
      </c>
      <c s="25" t="s">
        <v>47</v>
      </c>
      <c s="30" t="s">
        <v>88</v>
      </c>
      <c s="31" t="s">
        <v>79</v>
      </c>
      <c s="32">
        <v>502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12.75">
      <c r="A24" s="36" t="s">
        <v>51</v>
      </c>
      <c r="E24" s="37" t="s">
        <v>89</v>
      </c>
    </row>
    <row r="25" spans="1:5" ht="89.25">
      <c r="A25" t="s">
        <v>53</v>
      </c>
      <c r="E25" s="35" t="s">
        <v>86</v>
      </c>
    </row>
    <row r="26" spans="1:16" ht="12.75">
      <c r="A26" s="25" t="s">
        <v>45</v>
      </c>
      <c s="29" t="s">
        <v>33</v>
      </c>
      <c s="29" t="s">
        <v>90</v>
      </c>
      <c s="25" t="s">
        <v>47</v>
      </c>
      <c s="30" t="s">
        <v>91</v>
      </c>
      <c s="31" t="s">
        <v>79</v>
      </c>
      <c s="32">
        <v>502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51</v>
      </c>
      <c r="E28" s="37" t="s">
        <v>92</v>
      </c>
    </row>
    <row r="29" spans="1:5" ht="165.75">
      <c r="A29" t="s">
        <v>53</v>
      </c>
      <c r="E29" s="35" t="s">
        <v>93</v>
      </c>
    </row>
    <row r="30" spans="1:16" ht="12.75">
      <c r="A30" s="25" t="s">
        <v>45</v>
      </c>
      <c s="29" t="s">
        <v>35</v>
      </c>
      <c s="29" t="s">
        <v>94</v>
      </c>
      <c s="25" t="s">
        <v>47</v>
      </c>
      <c s="30" t="s">
        <v>95</v>
      </c>
      <c s="31" t="s">
        <v>73</v>
      </c>
      <c s="32">
        <v>1.883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51</v>
      </c>
      <c r="E32" s="37" t="s">
        <v>96</v>
      </c>
    </row>
    <row r="33" spans="1:5" ht="165.75">
      <c r="A33" t="s">
        <v>53</v>
      </c>
      <c r="E33" s="35" t="s">
        <v>93</v>
      </c>
    </row>
    <row r="34" spans="1:16" ht="12.75">
      <c r="A34" s="25" t="s">
        <v>45</v>
      </c>
      <c s="29" t="s">
        <v>97</v>
      </c>
      <c s="29" t="s">
        <v>98</v>
      </c>
      <c s="25" t="s">
        <v>47</v>
      </c>
      <c s="30" t="s">
        <v>99</v>
      </c>
      <c s="31" t="s">
        <v>100</v>
      </c>
      <c s="32">
        <v>105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51</v>
      </c>
      <c r="E36" s="37" t="s">
        <v>101</v>
      </c>
    </row>
    <row r="37" spans="1:5" ht="89.25">
      <c r="A37" t="s">
        <v>53</v>
      </c>
      <c r="E37" s="35" t="s">
        <v>102</v>
      </c>
    </row>
    <row r="38" spans="1:16" ht="12.75">
      <c r="A38" s="25" t="s">
        <v>45</v>
      </c>
      <c s="29" t="s">
        <v>37</v>
      </c>
      <c s="29" t="s">
        <v>103</v>
      </c>
      <c s="25" t="s">
        <v>47</v>
      </c>
      <c s="30" t="s">
        <v>104</v>
      </c>
      <c s="31" t="s">
        <v>100</v>
      </c>
      <c s="32">
        <v>72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25.5">
      <c r="A40" s="36" t="s">
        <v>51</v>
      </c>
      <c r="E40" s="37" t="s">
        <v>105</v>
      </c>
    </row>
    <row r="41" spans="1:5" ht="63.75">
      <c r="A41" t="s">
        <v>53</v>
      </c>
      <c r="E41" s="35" t="s">
        <v>106</v>
      </c>
    </row>
    <row r="42" spans="1:18" ht="12.75" customHeight="1">
      <c r="A42" s="6" t="s">
        <v>43</v>
      </c>
      <c s="6"/>
      <c s="40" t="s">
        <v>97</v>
      </c>
      <c s="6"/>
      <c s="27" t="s">
        <v>107</v>
      </c>
      <c s="6"/>
      <c s="6"/>
      <c s="6"/>
      <c s="41">
        <f>0+Q42</f>
      </c>
      <c r="O42">
        <f>0+R42</f>
      </c>
      <c r="Q42">
        <f>0+I43</f>
      </c>
      <c>
        <f>0+O43</f>
      </c>
    </row>
    <row r="43" spans="1:16" ht="12.75">
      <c r="A43" s="25" t="s">
        <v>45</v>
      </c>
      <c s="29" t="s">
        <v>40</v>
      </c>
      <c s="29" t="s">
        <v>108</v>
      </c>
      <c s="25" t="s">
        <v>47</v>
      </c>
      <c s="30" t="s">
        <v>109</v>
      </c>
      <c s="31" t="s">
        <v>110</v>
      </c>
      <c s="32">
        <v>1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47</v>
      </c>
    </row>
    <row r="45" spans="1:5" ht="25.5">
      <c r="A45" s="36" t="s">
        <v>51</v>
      </c>
      <c r="E45" s="37" t="s">
        <v>111</v>
      </c>
    </row>
    <row r="46" spans="1:5" ht="63.75">
      <c r="A46" t="s">
        <v>53</v>
      </c>
      <c r="E46" s="35" t="s">
        <v>112</v>
      </c>
    </row>
    <row r="47" spans="1:18" ht="12.75" customHeight="1">
      <c r="A47" s="6" t="s">
        <v>43</v>
      </c>
      <c s="6"/>
      <c s="40" t="s">
        <v>113</v>
      </c>
      <c s="6"/>
      <c s="27" t="s">
        <v>114</v>
      </c>
      <c s="6"/>
      <c s="6"/>
      <c s="6"/>
      <c s="41">
        <f>0+Q47</f>
      </c>
      <c r="O47">
        <f>0+R47</f>
      </c>
      <c r="Q47">
        <f>0+I48+I52</f>
      </c>
      <c>
        <f>0+O48+O52</f>
      </c>
    </row>
    <row r="48" spans="1:16" ht="25.5">
      <c r="A48" s="25" t="s">
        <v>45</v>
      </c>
      <c s="29" t="s">
        <v>42</v>
      </c>
      <c s="29" t="s">
        <v>115</v>
      </c>
      <c s="25" t="s">
        <v>47</v>
      </c>
      <c s="30" t="s">
        <v>116</v>
      </c>
      <c s="31" t="s">
        <v>79</v>
      </c>
      <c s="32">
        <v>463.95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50</v>
      </c>
      <c r="E49" s="35" t="s">
        <v>47</v>
      </c>
    </row>
    <row r="50" spans="1:5" ht="25.5">
      <c r="A50" s="36" t="s">
        <v>51</v>
      </c>
      <c r="E50" s="37" t="s">
        <v>117</v>
      </c>
    </row>
    <row r="51" spans="1:5" ht="89.25">
      <c r="A51" t="s">
        <v>53</v>
      </c>
      <c r="E51" s="35" t="s">
        <v>118</v>
      </c>
    </row>
    <row r="52" spans="1:16" ht="12.75">
      <c r="A52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100</v>
      </c>
      <c s="32">
        <v>72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47</v>
      </c>
    </row>
    <row r="54" spans="1:5" ht="25.5">
      <c r="A54" s="36" t="s">
        <v>51</v>
      </c>
      <c r="E54" s="37" t="s">
        <v>105</v>
      </c>
    </row>
    <row r="55" spans="1:5" ht="63.75">
      <c r="A55" t="s">
        <v>53</v>
      </c>
      <c r="E55" s="35" t="s">
        <v>122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0+O8+O21+O50+O63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123</v>
      </c>
      <c s="38">
        <f>0+I8+I21+I50+I63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123</v>
      </c>
      <c s="6"/>
      <c s="18" t="s">
        <v>124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29</v>
      </c>
      <c s="19"/>
      <c s="27" t="s">
        <v>70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73</v>
      </c>
      <c s="32">
        <v>75.592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76.5">
      <c r="A11" s="36" t="s">
        <v>51</v>
      </c>
      <c r="E11" s="37" t="s">
        <v>128</v>
      </c>
    </row>
    <row r="12" spans="1:5" ht="89.25">
      <c r="A12" t="s">
        <v>53</v>
      </c>
      <c r="E12" s="35" t="s">
        <v>75</v>
      </c>
    </row>
    <row r="13" spans="1:16" ht="12.75">
      <c r="A13" s="25" t="s">
        <v>45</v>
      </c>
      <c s="29" t="s">
        <v>29</v>
      </c>
      <c s="29" t="s">
        <v>71</v>
      </c>
      <c s="25" t="s">
        <v>47</v>
      </c>
      <c s="30" t="s">
        <v>72</v>
      </c>
      <c s="31" t="s">
        <v>73</v>
      </c>
      <c s="32">
        <v>98.308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89.25">
      <c r="A15" s="36" t="s">
        <v>51</v>
      </c>
      <c r="E15" s="37" t="s">
        <v>129</v>
      </c>
    </row>
    <row r="16" spans="1:5" ht="89.25">
      <c r="A16" t="s">
        <v>53</v>
      </c>
      <c r="E16" s="35" t="s">
        <v>75</v>
      </c>
    </row>
    <row r="17" spans="1:16" ht="12.75">
      <c r="A17" s="25" t="s">
        <v>45</v>
      </c>
      <c s="29" t="s">
        <v>130</v>
      </c>
      <c s="29" t="s">
        <v>131</v>
      </c>
      <c s="25" t="s">
        <v>47</v>
      </c>
      <c s="30" t="s">
        <v>132</v>
      </c>
      <c s="31" t="s">
        <v>79</v>
      </c>
      <c s="32">
        <v>377.96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38.25">
      <c r="A19" s="36" t="s">
        <v>51</v>
      </c>
      <c r="E19" s="37" t="s">
        <v>133</v>
      </c>
    </row>
    <row r="20" spans="1:5" ht="51">
      <c r="A20" t="s">
        <v>53</v>
      </c>
      <c r="E20" s="35" t="s">
        <v>134</v>
      </c>
    </row>
    <row r="21" spans="1:18" ht="12.75" customHeight="1">
      <c r="A21" s="6" t="s">
        <v>43</v>
      </c>
      <c s="6"/>
      <c s="40" t="s">
        <v>35</v>
      </c>
      <c s="6"/>
      <c s="27" t="s">
        <v>76</v>
      </c>
      <c s="6"/>
      <c s="6"/>
      <c s="6"/>
      <c s="41">
        <f>0+Q21</f>
      </c>
      <c r="O21">
        <f>0+R21</f>
      </c>
      <c r="Q21">
        <f>0+I22+I26+I30+I34+I38+I42+I46</f>
      </c>
      <c>
        <f>0+O22+O26+O30+O34+O38+O42+O46</f>
      </c>
    </row>
    <row r="22" spans="1:16" ht="12.75">
      <c r="A22" s="25" t="s">
        <v>45</v>
      </c>
      <c s="29" t="s">
        <v>135</v>
      </c>
      <c s="29" t="s">
        <v>136</v>
      </c>
      <c s="25" t="s">
        <v>47</v>
      </c>
      <c s="30" t="s">
        <v>137</v>
      </c>
      <c s="31" t="s">
        <v>79</v>
      </c>
      <c s="32">
        <v>377.96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47</v>
      </c>
    </row>
    <row r="24" spans="1:5" ht="76.5">
      <c r="A24" s="36" t="s">
        <v>51</v>
      </c>
      <c r="E24" s="37" t="s">
        <v>138</v>
      </c>
    </row>
    <row r="25" spans="1:5" ht="140.25">
      <c r="A25" t="s">
        <v>53</v>
      </c>
      <c r="E25" s="35" t="s">
        <v>139</v>
      </c>
    </row>
    <row r="26" spans="1:16" ht="12.75">
      <c r="A26" s="25" t="s">
        <v>45</v>
      </c>
      <c s="29" t="s">
        <v>140</v>
      </c>
      <c s="29" t="s">
        <v>141</v>
      </c>
      <c s="25" t="s">
        <v>47</v>
      </c>
      <c s="30" t="s">
        <v>142</v>
      </c>
      <c s="31" t="s">
        <v>79</v>
      </c>
      <c s="32">
        <v>415.756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2.75">
      <c r="A27" s="34" t="s">
        <v>50</v>
      </c>
      <c r="E27" s="35" t="s">
        <v>47</v>
      </c>
    </row>
    <row r="28" spans="1:5" ht="63.75">
      <c r="A28" s="36" t="s">
        <v>51</v>
      </c>
      <c r="E28" s="37" t="s">
        <v>143</v>
      </c>
    </row>
    <row r="29" spans="1:5" ht="89.25">
      <c r="A29" t="s">
        <v>53</v>
      </c>
      <c r="E29" s="35" t="s">
        <v>86</v>
      </c>
    </row>
    <row r="30" spans="1:16" ht="12.75">
      <c r="A30" s="25" t="s">
        <v>45</v>
      </c>
      <c s="29" t="s">
        <v>35</v>
      </c>
      <c s="29" t="s">
        <v>87</v>
      </c>
      <c s="25" t="s">
        <v>47</v>
      </c>
      <c s="30" t="s">
        <v>88</v>
      </c>
      <c s="31" t="s">
        <v>79</v>
      </c>
      <c s="32">
        <v>1938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47</v>
      </c>
    </row>
    <row r="32" spans="1:5" ht="12.75">
      <c r="A32" s="36" t="s">
        <v>51</v>
      </c>
      <c r="E32" s="37" t="s">
        <v>144</v>
      </c>
    </row>
    <row r="33" spans="1:5" ht="89.25">
      <c r="A33" t="s">
        <v>53</v>
      </c>
      <c r="E33" s="35" t="s">
        <v>86</v>
      </c>
    </row>
    <row r="34" spans="1:16" ht="12.75">
      <c r="A34" s="25" t="s">
        <v>45</v>
      </c>
      <c s="29" t="s">
        <v>22</v>
      </c>
      <c s="29" t="s">
        <v>90</v>
      </c>
      <c s="25" t="s">
        <v>47</v>
      </c>
      <c s="30" t="s">
        <v>91</v>
      </c>
      <c s="31" t="s">
        <v>79</v>
      </c>
      <c s="32">
        <v>1938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47</v>
      </c>
    </row>
    <row r="36" spans="1:5" ht="12.75">
      <c r="A36" s="36" t="s">
        <v>51</v>
      </c>
      <c r="E36" s="37" t="s">
        <v>145</v>
      </c>
    </row>
    <row r="37" spans="1:5" ht="165.75">
      <c r="A37" t="s">
        <v>53</v>
      </c>
      <c r="E37" s="35" t="s">
        <v>93</v>
      </c>
    </row>
    <row r="38" spans="1:16" ht="12.75">
      <c r="A38" s="25" t="s">
        <v>45</v>
      </c>
      <c s="29" t="s">
        <v>33</v>
      </c>
      <c s="29" t="s">
        <v>94</v>
      </c>
      <c s="25" t="s">
        <v>47</v>
      </c>
      <c s="30" t="s">
        <v>95</v>
      </c>
      <c s="31" t="s">
        <v>73</v>
      </c>
      <c s="32">
        <v>20.788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76.5">
      <c r="A40" s="36" t="s">
        <v>51</v>
      </c>
      <c r="E40" s="37" t="s">
        <v>146</v>
      </c>
    </row>
    <row r="41" spans="1:5" ht="165.75">
      <c r="A41" t="s">
        <v>53</v>
      </c>
      <c r="E41" s="35" t="s">
        <v>93</v>
      </c>
    </row>
    <row r="42" spans="1:16" ht="12.75">
      <c r="A42" s="25" t="s">
        <v>45</v>
      </c>
      <c s="29" t="s">
        <v>23</v>
      </c>
      <c s="29" t="s">
        <v>98</v>
      </c>
      <c s="25" t="s">
        <v>47</v>
      </c>
      <c s="30" t="s">
        <v>99</v>
      </c>
      <c s="31" t="s">
        <v>100</v>
      </c>
      <c s="32">
        <v>269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2.75">
      <c r="A43" s="34" t="s">
        <v>50</v>
      </c>
      <c r="E43" s="35" t="s">
        <v>47</v>
      </c>
    </row>
    <row r="44" spans="1:5" ht="12.75">
      <c r="A44" s="36" t="s">
        <v>51</v>
      </c>
      <c r="E44" s="37" t="s">
        <v>147</v>
      </c>
    </row>
    <row r="45" spans="1:5" ht="89.25">
      <c r="A45" t="s">
        <v>53</v>
      </c>
      <c r="E45" s="35" t="s">
        <v>102</v>
      </c>
    </row>
    <row r="46" spans="1:16" ht="12.75">
      <c r="A46" s="25" t="s">
        <v>45</v>
      </c>
      <c s="29" t="s">
        <v>37</v>
      </c>
      <c s="29" t="s">
        <v>103</v>
      </c>
      <c s="25" t="s">
        <v>47</v>
      </c>
      <c s="30" t="s">
        <v>104</v>
      </c>
      <c s="31" t="s">
        <v>100</v>
      </c>
      <c s="32">
        <v>47.5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47</v>
      </c>
    </row>
    <row r="48" spans="1:5" ht="12.75">
      <c r="A48" s="36" t="s">
        <v>51</v>
      </c>
      <c r="E48" s="37" t="s">
        <v>148</v>
      </c>
    </row>
    <row r="49" spans="1:5" ht="63.75">
      <c r="A49" t="s">
        <v>53</v>
      </c>
      <c r="E49" s="35" t="s">
        <v>106</v>
      </c>
    </row>
    <row r="50" spans="1:18" ht="12.75" customHeight="1">
      <c r="A50" s="6" t="s">
        <v>43</v>
      </c>
      <c s="6"/>
      <c s="40" t="s">
        <v>97</v>
      </c>
      <c s="6"/>
      <c s="27" t="s">
        <v>107</v>
      </c>
      <c s="6"/>
      <c s="6"/>
      <c s="6"/>
      <c s="41">
        <f>0+Q50</f>
      </c>
      <c r="O50">
        <f>0+R50</f>
      </c>
      <c r="Q50">
        <f>0+I51+I55+I59</f>
      </c>
      <c>
        <f>0+O51+O55+O59</f>
      </c>
    </row>
    <row r="51" spans="1:16" ht="12.75">
      <c r="A51" s="25" t="s">
        <v>45</v>
      </c>
      <c s="29" t="s">
        <v>40</v>
      </c>
      <c s="29" t="s">
        <v>108</v>
      </c>
      <c s="25" t="s">
        <v>47</v>
      </c>
      <c s="30" t="s">
        <v>109</v>
      </c>
      <c s="31" t="s">
        <v>110</v>
      </c>
      <c s="32">
        <v>11</v>
      </c>
      <c s="33">
        <v>0</v>
      </c>
      <c s="33">
        <f>ROUND(ROUND(H51,2)*ROUND(G51,3),2)</f>
      </c>
      <c r="O51">
        <f>(I51*21)/100</f>
      </c>
      <c t="s">
        <v>23</v>
      </c>
    </row>
    <row r="52" spans="1:5" ht="12.75">
      <c r="A52" s="34" t="s">
        <v>50</v>
      </c>
      <c r="E52" s="35" t="s">
        <v>47</v>
      </c>
    </row>
    <row r="53" spans="1:5" ht="25.5">
      <c r="A53" s="36" t="s">
        <v>51</v>
      </c>
      <c r="E53" s="37" t="s">
        <v>149</v>
      </c>
    </row>
    <row r="54" spans="1:5" ht="63.75">
      <c r="A54" t="s">
        <v>53</v>
      </c>
      <c r="E54" s="35" t="s">
        <v>112</v>
      </c>
    </row>
    <row r="55" spans="1:16" ht="12.75">
      <c r="A55" s="25" t="s">
        <v>45</v>
      </c>
      <c s="29" t="s">
        <v>82</v>
      </c>
      <c s="29" t="s">
        <v>150</v>
      </c>
      <c s="25" t="s">
        <v>47</v>
      </c>
      <c s="30" t="s">
        <v>151</v>
      </c>
      <c s="31" t="s">
        <v>110</v>
      </c>
      <c s="32">
        <v>6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47</v>
      </c>
    </row>
    <row r="57" spans="1:5" ht="25.5">
      <c r="A57" s="36" t="s">
        <v>51</v>
      </c>
      <c r="E57" s="37" t="s">
        <v>152</v>
      </c>
    </row>
    <row r="58" spans="1:5" ht="63.75">
      <c r="A58" t="s">
        <v>53</v>
      </c>
      <c r="E58" s="35" t="s">
        <v>112</v>
      </c>
    </row>
    <row r="59" spans="1:16" ht="12.75">
      <c r="A59" s="25" t="s">
        <v>45</v>
      </c>
      <c s="29" t="s">
        <v>42</v>
      </c>
      <c s="29" t="s">
        <v>153</v>
      </c>
      <c s="25" t="s">
        <v>47</v>
      </c>
      <c s="30" t="s">
        <v>154</v>
      </c>
      <c s="31" t="s">
        <v>110</v>
      </c>
      <c s="32">
        <v>13</v>
      </c>
      <c s="33">
        <v>0</v>
      </c>
      <c s="33">
        <f>ROUND(ROUND(H59,2)*ROUND(G59,3),2)</f>
      </c>
      <c r="O59">
        <f>(I59*21)/100</f>
      </c>
      <c t="s">
        <v>23</v>
      </c>
    </row>
    <row r="60" spans="1:5" ht="12.75">
      <c r="A60" s="34" t="s">
        <v>50</v>
      </c>
      <c r="E60" s="35" t="s">
        <v>47</v>
      </c>
    </row>
    <row r="61" spans="1:5" ht="25.5">
      <c r="A61" s="36" t="s">
        <v>51</v>
      </c>
      <c r="E61" s="37" t="s">
        <v>155</v>
      </c>
    </row>
    <row r="62" spans="1:5" ht="63.75">
      <c r="A62" t="s">
        <v>53</v>
      </c>
      <c r="E62" s="35" t="s">
        <v>112</v>
      </c>
    </row>
    <row r="63" spans="1:18" ht="12.75" customHeight="1">
      <c r="A63" s="6" t="s">
        <v>43</v>
      </c>
      <c s="6"/>
      <c s="40" t="s">
        <v>113</v>
      </c>
      <c s="6"/>
      <c s="27" t="s">
        <v>114</v>
      </c>
      <c s="6"/>
      <c s="6"/>
      <c s="6"/>
      <c s="41">
        <f>0+Q63</f>
      </c>
      <c r="O63">
        <f>0+R63</f>
      </c>
      <c r="Q63">
        <f>0+I64+I68</f>
      </c>
      <c>
        <f>0+O64+O68</f>
      </c>
    </row>
    <row r="64" spans="1:16" ht="25.5">
      <c r="A64" s="25" t="s">
        <v>45</v>
      </c>
      <c s="29" t="s">
        <v>97</v>
      </c>
      <c s="29" t="s">
        <v>115</v>
      </c>
      <c s="25" t="s">
        <v>47</v>
      </c>
      <c s="30" t="s">
        <v>116</v>
      </c>
      <c s="31" t="s">
        <v>79</v>
      </c>
      <c s="32">
        <v>33.625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47</v>
      </c>
    </row>
    <row r="66" spans="1:5" ht="12.75">
      <c r="A66" s="36" t="s">
        <v>51</v>
      </c>
      <c r="E66" s="37" t="s">
        <v>156</v>
      </c>
    </row>
    <row r="67" spans="1:5" ht="89.25">
      <c r="A67" t="s">
        <v>53</v>
      </c>
      <c r="E67" s="35" t="s">
        <v>118</v>
      </c>
    </row>
    <row r="68" spans="1:16" ht="12.75">
      <c r="A68" s="25" t="s">
        <v>45</v>
      </c>
      <c s="29" t="s">
        <v>119</v>
      </c>
      <c s="29" t="s">
        <v>120</v>
      </c>
      <c s="25" t="s">
        <v>47</v>
      </c>
      <c s="30" t="s">
        <v>121</v>
      </c>
      <c s="31" t="s">
        <v>100</v>
      </c>
      <c s="32">
        <v>47.5</v>
      </c>
      <c s="33">
        <v>0</v>
      </c>
      <c s="33">
        <f>ROUND(ROUND(H68,2)*ROUND(G68,3),2)</f>
      </c>
      <c r="O68">
        <f>(I68*21)/100</f>
      </c>
      <c t="s">
        <v>23</v>
      </c>
    </row>
    <row r="69" spans="1:5" ht="12.75">
      <c r="A69" s="34" t="s">
        <v>50</v>
      </c>
      <c r="E69" s="35" t="s">
        <v>47</v>
      </c>
    </row>
    <row r="70" spans="1:5" ht="12.75">
      <c r="A70" s="36" t="s">
        <v>51</v>
      </c>
      <c r="E70" s="37" t="s">
        <v>148</v>
      </c>
    </row>
    <row r="71" spans="1:5" ht="63.75">
      <c r="A71" t="s">
        <v>53</v>
      </c>
      <c r="E71" s="35" t="s">
        <v>122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