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lustos\Documents\VZ\FVE\FVE budova D, Ždírec a VElké MEziříčí\"/>
    </mc:Choice>
  </mc:AlternateContent>
  <bookViews>
    <workbookView xWindow="0" yWindow="0" windowWidth="23040" windowHeight="8616" activeTab="3"/>
  </bookViews>
  <sheets>
    <sheet name="Pokyny pro vyplnění" sheetId="11" r:id="rId1"/>
    <sheet name="Stavba" sheetId="1" r:id="rId2"/>
    <sheet name="VzorPolozky" sheetId="10" state="hidden" r:id="rId3"/>
    <sheet name="01 1.01 Pol" sheetId="12" r:id="rId4"/>
    <sheet name="01 1.02 Pol" sheetId="13" r:id="rId5"/>
    <sheet name="01 1.03 Pol" sheetId="14" r:id="rId6"/>
    <sheet name="VON VON Naklady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1.01 Pol'!$1:$7</definedName>
    <definedName name="_xlnm.Print_Titles" localSheetId="4">'01 1.02 Pol'!$1:$7</definedName>
    <definedName name="_xlnm.Print_Titles" localSheetId="5">'01 1.03 Pol'!$1:$7</definedName>
    <definedName name="_xlnm.Print_Titles" localSheetId="6">'VON VON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1.01 Pol'!$A$1:$Y$100</definedName>
    <definedName name="_xlnm.Print_Area" localSheetId="4">'01 1.02 Pol'!$A$1:$Y$83</definedName>
    <definedName name="_xlnm.Print_Area" localSheetId="5">'01 1.03 Pol'!$A$1:$Y$34</definedName>
    <definedName name="_xlnm.Print_Area" localSheetId="1">Stavba!$A$1:$J$85</definedName>
    <definedName name="_xlnm.Print_Area" localSheetId="6">'VON VON Naklady'!$A$1:$Y$37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3" i="1" l="1"/>
  <c r="I81" i="1"/>
  <c r="I79" i="1"/>
  <c r="I78" i="1"/>
  <c r="I77" i="1"/>
  <c r="BA25" i="15"/>
  <c r="BA23" i="15"/>
  <c r="BA20" i="15"/>
  <c r="BA14" i="15"/>
  <c r="BA12" i="15"/>
  <c r="BA10" i="15"/>
  <c r="G8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1" i="15"/>
  <c r="I11" i="15"/>
  <c r="K11" i="15"/>
  <c r="M11" i="15"/>
  <c r="O11" i="15"/>
  <c r="Q11" i="15"/>
  <c r="V11" i="15"/>
  <c r="G13" i="15"/>
  <c r="I13" i="15"/>
  <c r="K13" i="15"/>
  <c r="M13" i="15"/>
  <c r="O13" i="15"/>
  <c r="Q13" i="15"/>
  <c r="V13" i="15"/>
  <c r="G15" i="15"/>
  <c r="M15" i="15" s="1"/>
  <c r="I15" i="15"/>
  <c r="K15" i="15"/>
  <c r="O15" i="15"/>
  <c r="O8" i="15" s="1"/>
  <c r="Q15" i="15"/>
  <c r="V15" i="15"/>
  <c r="G17" i="15"/>
  <c r="M17" i="15" s="1"/>
  <c r="I17" i="15"/>
  <c r="K17" i="15"/>
  <c r="O17" i="15"/>
  <c r="Q17" i="15"/>
  <c r="V17" i="15"/>
  <c r="V18" i="15"/>
  <c r="G19" i="15"/>
  <c r="I19" i="15"/>
  <c r="K19" i="15"/>
  <c r="M19" i="15"/>
  <c r="O19" i="15"/>
  <c r="O18" i="15" s="1"/>
  <c r="Q19" i="15"/>
  <c r="V19" i="15"/>
  <c r="G21" i="15"/>
  <c r="G18" i="15" s="1"/>
  <c r="I84" i="1" s="1"/>
  <c r="I20" i="1" s="1"/>
  <c r="I21" i="15"/>
  <c r="K21" i="15"/>
  <c r="O21" i="15"/>
  <c r="Q21" i="15"/>
  <c r="V21" i="15"/>
  <c r="G22" i="15"/>
  <c r="M22" i="15" s="1"/>
  <c r="I22" i="15"/>
  <c r="I18" i="15" s="1"/>
  <c r="K22" i="15"/>
  <c r="O22" i="15"/>
  <c r="Q22" i="15"/>
  <c r="Q18" i="15" s="1"/>
  <c r="V22" i="15"/>
  <c r="G24" i="15"/>
  <c r="M24" i="15" s="1"/>
  <c r="I24" i="15"/>
  <c r="K24" i="15"/>
  <c r="K18" i="15" s="1"/>
  <c r="O24" i="15"/>
  <c r="Q24" i="15"/>
  <c r="V24" i="15"/>
  <c r="AE27" i="15"/>
  <c r="F44" i="1" s="1"/>
  <c r="G9" i="14"/>
  <c r="G8" i="14" s="1"/>
  <c r="G24" i="14" s="1"/>
  <c r="I9" i="14"/>
  <c r="K9" i="14"/>
  <c r="O9" i="14"/>
  <c r="Q9" i="14"/>
  <c r="Q8" i="14" s="1"/>
  <c r="V9" i="14"/>
  <c r="V8" i="14" s="1"/>
  <c r="G10" i="14"/>
  <c r="M10" i="14" s="1"/>
  <c r="I10" i="14"/>
  <c r="K10" i="14"/>
  <c r="O10" i="14"/>
  <c r="Q10" i="14"/>
  <c r="V10" i="14"/>
  <c r="G11" i="14"/>
  <c r="M11" i="14" s="1"/>
  <c r="I11" i="14"/>
  <c r="I8" i="14" s="1"/>
  <c r="K11" i="14"/>
  <c r="O11" i="14"/>
  <c r="Q11" i="14"/>
  <c r="V11" i="14"/>
  <c r="G12" i="14"/>
  <c r="M12" i="14" s="1"/>
  <c r="I12" i="14"/>
  <c r="K12" i="14"/>
  <c r="K8" i="14" s="1"/>
  <c r="O12" i="14"/>
  <c r="Q12" i="14"/>
  <c r="V12" i="14"/>
  <c r="G13" i="14"/>
  <c r="I13" i="14"/>
  <c r="K13" i="14"/>
  <c r="M13" i="14"/>
  <c r="O13" i="14"/>
  <c r="Q13" i="14"/>
  <c r="V13" i="14"/>
  <c r="G14" i="14"/>
  <c r="I14" i="14"/>
  <c r="K14" i="14"/>
  <c r="M14" i="14"/>
  <c r="O14" i="14"/>
  <c r="O8" i="14" s="1"/>
  <c r="Q14" i="14"/>
  <c r="V14" i="14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AE24" i="14"/>
  <c r="F43" i="1" s="1"/>
  <c r="G9" i="13"/>
  <c r="M9" i="13" s="1"/>
  <c r="I9" i="13"/>
  <c r="I8" i="13" s="1"/>
  <c r="K9" i="13"/>
  <c r="K8" i="13" s="1"/>
  <c r="O9" i="13"/>
  <c r="Q9" i="13"/>
  <c r="V9" i="13"/>
  <c r="V8" i="13" s="1"/>
  <c r="G10" i="13"/>
  <c r="M10" i="13" s="1"/>
  <c r="I10" i="13"/>
  <c r="K10" i="13"/>
  <c r="O10" i="13"/>
  <c r="Q10" i="13"/>
  <c r="V10" i="13"/>
  <c r="G11" i="13"/>
  <c r="G8" i="13" s="1"/>
  <c r="I76" i="1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I13" i="13"/>
  <c r="K13" i="13"/>
  <c r="M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O23" i="13"/>
  <c r="G24" i="13"/>
  <c r="G23" i="13" s="1"/>
  <c r="I24" i="13"/>
  <c r="I23" i="13" s="1"/>
  <c r="K24" i="13"/>
  <c r="K23" i="13" s="1"/>
  <c r="O24" i="13"/>
  <c r="Q24" i="13"/>
  <c r="Q23" i="13" s="1"/>
  <c r="V24" i="13"/>
  <c r="V23" i="13" s="1"/>
  <c r="G25" i="13"/>
  <c r="M25" i="13" s="1"/>
  <c r="I25" i="13"/>
  <c r="K25" i="13"/>
  <c r="O25" i="13"/>
  <c r="Q25" i="13"/>
  <c r="V25" i="13"/>
  <c r="G27" i="13"/>
  <c r="M27" i="13" s="1"/>
  <c r="I27" i="13"/>
  <c r="I26" i="13" s="1"/>
  <c r="K27" i="13"/>
  <c r="O27" i="13"/>
  <c r="O26" i="13" s="1"/>
  <c r="Q27" i="13"/>
  <c r="Q26" i="13" s="1"/>
  <c r="V27" i="13"/>
  <c r="G28" i="13"/>
  <c r="M28" i="13" s="1"/>
  <c r="I28" i="13"/>
  <c r="K28" i="13"/>
  <c r="K26" i="13" s="1"/>
  <c r="O28" i="13"/>
  <c r="Q28" i="13"/>
  <c r="V28" i="13"/>
  <c r="G29" i="13"/>
  <c r="I29" i="13"/>
  <c r="K29" i="13"/>
  <c r="M29" i="13"/>
  <c r="O29" i="13"/>
  <c r="Q29" i="13"/>
  <c r="V29" i="13"/>
  <c r="G30" i="13"/>
  <c r="I30" i="13"/>
  <c r="K30" i="13"/>
  <c r="M30" i="13"/>
  <c r="O30" i="13"/>
  <c r="Q30" i="13"/>
  <c r="V30" i="13"/>
  <c r="G31" i="13"/>
  <c r="I31" i="13"/>
  <c r="K31" i="13"/>
  <c r="M31" i="13"/>
  <c r="O31" i="13"/>
  <c r="Q31" i="13"/>
  <c r="V31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V26" i="13" s="1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I37" i="13"/>
  <c r="K37" i="13"/>
  <c r="M37" i="13"/>
  <c r="O37" i="13"/>
  <c r="Q37" i="13"/>
  <c r="V37" i="13"/>
  <c r="G38" i="13"/>
  <c r="I38" i="13"/>
  <c r="K38" i="13"/>
  <c r="M38" i="13"/>
  <c r="O38" i="13"/>
  <c r="Q38" i="13"/>
  <c r="V38" i="13"/>
  <c r="O39" i="13"/>
  <c r="G40" i="13"/>
  <c r="G39" i="13" s="1"/>
  <c r="I40" i="13"/>
  <c r="I39" i="13" s="1"/>
  <c r="K40" i="13"/>
  <c r="K39" i="13" s="1"/>
  <c r="O40" i="13"/>
  <c r="Q40" i="13"/>
  <c r="Q39" i="13" s="1"/>
  <c r="V40" i="13"/>
  <c r="V39" i="13" s="1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5" i="13"/>
  <c r="I45" i="13"/>
  <c r="K45" i="13"/>
  <c r="K44" i="13" s="1"/>
  <c r="M45" i="13"/>
  <c r="O45" i="13"/>
  <c r="Q45" i="13"/>
  <c r="Q44" i="13" s="1"/>
  <c r="V45" i="13"/>
  <c r="V44" i="13" s="1"/>
  <c r="G46" i="13"/>
  <c r="I46" i="13"/>
  <c r="K46" i="13"/>
  <c r="M46" i="13"/>
  <c r="O46" i="13"/>
  <c r="O44" i="13" s="1"/>
  <c r="Q46" i="13"/>
  <c r="V46" i="13"/>
  <c r="G47" i="13"/>
  <c r="I47" i="13"/>
  <c r="K47" i="13"/>
  <c r="M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I44" i="13" s="1"/>
  <c r="K52" i="13"/>
  <c r="O52" i="13"/>
  <c r="Q52" i="13"/>
  <c r="V52" i="13"/>
  <c r="G53" i="13"/>
  <c r="I53" i="13"/>
  <c r="K53" i="13"/>
  <c r="M53" i="13"/>
  <c r="O53" i="13"/>
  <c r="Q53" i="13"/>
  <c r="V53" i="13"/>
  <c r="G54" i="13"/>
  <c r="I54" i="13"/>
  <c r="K54" i="13"/>
  <c r="M54" i="13"/>
  <c r="O54" i="13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9" i="13"/>
  <c r="M59" i="13" s="1"/>
  <c r="I59" i="13"/>
  <c r="I58" i="13" s="1"/>
  <c r="K59" i="13"/>
  <c r="O59" i="13"/>
  <c r="O58" i="13" s="1"/>
  <c r="Q59" i="13"/>
  <c r="Q58" i="13" s="1"/>
  <c r="V59" i="13"/>
  <c r="G60" i="13"/>
  <c r="M60" i="13" s="1"/>
  <c r="I60" i="13"/>
  <c r="K60" i="13"/>
  <c r="K58" i="13" s="1"/>
  <c r="O60" i="13"/>
  <c r="Q60" i="13"/>
  <c r="V60" i="13"/>
  <c r="G61" i="13"/>
  <c r="I61" i="13"/>
  <c r="K61" i="13"/>
  <c r="M61" i="13"/>
  <c r="O61" i="13"/>
  <c r="Q61" i="13"/>
  <c r="V61" i="13"/>
  <c r="G62" i="13"/>
  <c r="I62" i="13"/>
  <c r="K62" i="13"/>
  <c r="M62" i="13"/>
  <c r="O62" i="13"/>
  <c r="Q62" i="13"/>
  <c r="V62" i="13"/>
  <c r="G63" i="13"/>
  <c r="I63" i="13"/>
  <c r="K63" i="13"/>
  <c r="M63" i="13"/>
  <c r="O63" i="13"/>
  <c r="Q63" i="13"/>
  <c r="V63" i="13"/>
  <c r="G64" i="13"/>
  <c r="M64" i="13" s="1"/>
  <c r="I64" i="13"/>
  <c r="K64" i="13"/>
  <c r="O64" i="13"/>
  <c r="Q64" i="13"/>
  <c r="V64" i="13"/>
  <c r="V58" i="13" s="1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8" i="13"/>
  <c r="M68" i="13" s="1"/>
  <c r="I68" i="13"/>
  <c r="K68" i="13"/>
  <c r="O68" i="13"/>
  <c r="Q68" i="13"/>
  <c r="V68" i="13"/>
  <c r="G69" i="13"/>
  <c r="I69" i="13"/>
  <c r="K69" i="13"/>
  <c r="M69" i="13"/>
  <c r="O69" i="13"/>
  <c r="Q69" i="13"/>
  <c r="V69" i="13"/>
  <c r="G70" i="13"/>
  <c r="I70" i="13"/>
  <c r="K70" i="13"/>
  <c r="M70" i="13"/>
  <c r="O70" i="13"/>
  <c r="Q70" i="13"/>
  <c r="V70" i="13"/>
  <c r="G71" i="13"/>
  <c r="I71" i="13"/>
  <c r="K71" i="13"/>
  <c r="M71" i="13"/>
  <c r="O71" i="13"/>
  <c r="Q71" i="13"/>
  <c r="V71" i="13"/>
  <c r="AE73" i="13"/>
  <c r="F42" i="1" s="1"/>
  <c r="BA83" i="12"/>
  <c r="BA75" i="12"/>
  <c r="BA67" i="12"/>
  <c r="BA61" i="12"/>
  <c r="BA56" i="12"/>
  <c r="BA51" i="12"/>
  <c r="BA46" i="12"/>
  <c r="BA41" i="12"/>
  <c r="BA34" i="12"/>
  <c r="BA20" i="12"/>
  <c r="BA10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5" i="12"/>
  <c r="M15" i="12" s="1"/>
  <c r="I15" i="12"/>
  <c r="I14" i="12" s="1"/>
  <c r="K15" i="12"/>
  <c r="O15" i="12"/>
  <c r="Q15" i="12"/>
  <c r="Q14" i="12" s="1"/>
  <c r="V15" i="12"/>
  <c r="G18" i="12"/>
  <c r="I71" i="1" s="1"/>
  <c r="I18" i="12"/>
  <c r="G19" i="12"/>
  <c r="M19" i="12" s="1"/>
  <c r="M18" i="12" s="1"/>
  <c r="I19" i="12"/>
  <c r="K19" i="12"/>
  <c r="K18" i="12" s="1"/>
  <c r="O19" i="12"/>
  <c r="O18" i="12" s="1"/>
  <c r="Q19" i="12"/>
  <c r="Q18" i="12" s="1"/>
  <c r="V19" i="12"/>
  <c r="V18" i="12" s="1"/>
  <c r="K30" i="12"/>
  <c r="G31" i="12"/>
  <c r="G30" i="12" s="1"/>
  <c r="I72" i="1" s="1"/>
  <c r="I31" i="12"/>
  <c r="I30" i="12" s="1"/>
  <c r="K31" i="12"/>
  <c r="O31" i="12"/>
  <c r="O30" i="12" s="1"/>
  <c r="Q31" i="12"/>
  <c r="Q30" i="12" s="1"/>
  <c r="V31" i="12"/>
  <c r="V30" i="12" s="1"/>
  <c r="G33" i="12"/>
  <c r="I33" i="12"/>
  <c r="K33" i="12"/>
  <c r="O33" i="12"/>
  <c r="Q33" i="12"/>
  <c r="V33" i="12"/>
  <c r="G40" i="12"/>
  <c r="M40" i="12" s="1"/>
  <c r="I40" i="12"/>
  <c r="I32" i="12" s="1"/>
  <c r="K40" i="12"/>
  <c r="O40" i="12"/>
  <c r="Q40" i="12"/>
  <c r="V40" i="12"/>
  <c r="G45" i="12"/>
  <c r="M45" i="12" s="1"/>
  <c r="I45" i="12"/>
  <c r="K45" i="12"/>
  <c r="O45" i="12"/>
  <c r="Q45" i="12"/>
  <c r="V45" i="12"/>
  <c r="G50" i="12"/>
  <c r="M50" i="12" s="1"/>
  <c r="I50" i="12"/>
  <c r="K50" i="12"/>
  <c r="O50" i="12"/>
  <c r="Q50" i="12"/>
  <c r="Q32" i="12" s="1"/>
  <c r="V50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O59" i="12"/>
  <c r="G60" i="12"/>
  <c r="M60" i="12" s="1"/>
  <c r="I60" i="12"/>
  <c r="K60" i="12"/>
  <c r="O60" i="12"/>
  <c r="Q60" i="12"/>
  <c r="Q59" i="12" s="1"/>
  <c r="V60" i="12"/>
  <c r="G66" i="12"/>
  <c r="M66" i="12" s="1"/>
  <c r="I66" i="12"/>
  <c r="K66" i="12"/>
  <c r="O66" i="12"/>
  <c r="Q66" i="12"/>
  <c r="V66" i="12"/>
  <c r="G74" i="12"/>
  <c r="G59" i="12" s="1"/>
  <c r="I75" i="1" s="1"/>
  <c r="I74" i="12"/>
  <c r="K74" i="12"/>
  <c r="M74" i="12"/>
  <c r="O74" i="12"/>
  <c r="Q74" i="12"/>
  <c r="V74" i="12"/>
  <c r="G80" i="12"/>
  <c r="I80" i="12"/>
  <c r="K80" i="12"/>
  <c r="M80" i="12"/>
  <c r="O80" i="12"/>
  <c r="O79" i="12" s="1"/>
  <c r="Q80" i="12"/>
  <c r="V80" i="12"/>
  <c r="G81" i="12"/>
  <c r="M81" i="12" s="1"/>
  <c r="I81" i="12"/>
  <c r="K81" i="12"/>
  <c r="O81" i="12"/>
  <c r="Q81" i="12"/>
  <c r="V81" i="12"/>
  <c r="G82" i="12"/>
  <c r="I82" i="12"/>
  <c r="K82" i="12"/>
  <c r="M82" i="12"/>
  <c r="O82" i="12"/>
  <c r="Q82" i="12"/>
  <c r="V82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AE90" i="12"/>
  <c r="F41" i="1" s="1"/>
  <c r="I19" i="1"/>
  <c r="AZ57" i="1"/>
  <c r="AZ55" i="1"/>
  <c r="AZ53" i="1"/>
  <c r="AZ51" i="1"/>
  <c r="AZ49" i="1"/>
  <c r="J28" i="1"/>
  <c r="J26" i="1"/>
  <c r="G38" i="1"/>
  <c r="F38" i="1"/>
  <c r="J23" i="1"/>
  <c r="J24" i="1"/>
  <c r="J25" i="1"/>
  <c r="J27" i="1"/>
  <c r="E24" i="1"/>
  <c r="E26" i="1"/>
  <c r="M59" i="12" l="1"/>
  <c r="O32" i="12"/>
  <c r="G32" i="12"/>
  <c r="I74" i="1" s="1"/>
  <c r="I17" i="1" s="1"/>
  <c r="K79" i="12"/>
  <c r="I79" i="12"/>
  <c r="V32" i="12"/>
  <c r="V59" i="12"/>
  <c r="V79" i="12"/>
  <c r="K59" i="12"/>
  <c r="K32" i="12"/>
  <c r="Q79" i="12"/>
  <c r="I59" i="12"/>
  <c r="V14" i="12"/>
  <c r="O14" i="12"/>
  <c r="K14" i="12"/>
  <c r="Q8" i="13"/>
  <c r="O8" i="13"/>
  <c r="F45" i="1"/>
  <c r="G27" i="15"/>
  <c r="M9" i="14"/>
  <c r="M8" i="14" s="1"/>
  <c r="I73" i="1"/>
  <c r="G44" i="13"/>
  <c r="G73" i="13" s="1"/>
  <c r="G8" i="12"/>
  <c r="I69" i="1" s="1"/>
  <c r="F39" i="1"/>
  <c r="F40" i="1"/>
  <c r="M8" i="15"/>
  <c r="AF27" i="15"/>
  <c r="M21" i="15"/>
  <c r="M18" i="15" s="1"/>
  <c r="AF24" i="14"/>
  <c r="G43" i="1" s="1"/>
  <c r="H43" i="1" s="1"/>
  <c r="I43" i="1" s="1"/>
  <c r="M58" i="13"/>
  <c r="M44" i="13"/>
  <c r="M26" i="13"/>
  <c r="G58" i="13"/>
  <c r="G26" i="13"/>
  <c r="M40" i="13"/>
  <c r="M39" i="13" s="1"/>
  <c r="M24" i="13"/>
  <c r="M23" i="13" s="1"/>
  <c r="AF73" i="13"/>
  <c r="G42" i="1" s="1"/>
  <c r="H42" i="1" s="1"/>
  <c r="I42" i="1" s="1"/>
  <c r="M11" i="13"/>
  <c r="M8" i="13" s="1"/>
  <c r="M14" i="12"/>
  <c r="M79" i="12"/>
  <c r="M31" i="12"/>
  <c r="M30" i="12" s="1"/>
  <c r="M33" i="12"/>
  <c r="M32" i="12" s="1"/>
  <c r="AF90" i="12"/>
  <c r="G14" i="12"/>
  <c r="I70" i="1" s="1"/>
  <c r="G79" i="12"/>
  <c r="I82" i="1" s="1"/>
  <c r="J44" i="1"/>
  <c r="J41" i="1"/>
  <c r="J42" i="1"/>
  <c r="J40" i="1"/>
  <c r="J45" i="1"/>
  <c r="J39" i="1"/>
  <c r="J43" i="1"/>
  <c r="G45" i="1" l="1"/>
  <c r="H45" i="1" s="1"/>
  <c r="I45" i="1" s="1"/>
  <c r="G44" i="1"/>
  <c r="H44" i="1" s="1"/>
  <c r="I44" i="1" s="1"/>
  <c r="I80" i="1"/>
  <c r="I18" i="1" s="1"/>
  <c r="I16" i="1"/>
  <c r="G90" i="12"/>
  <c r="J46" i="1"/>
  <c r="G41" i="1"/>
  <c r="H41" i="1" s="1"/>
  <c r="I41" i="1" s="1"/>
  <c r="G39" i="1"/>
  <c r="G46" i="1" s="1"/>
  <c r="G25" i="1" s="1"/>
  <c r="A25" i="1" s="1"/>
  <c r="G40" i="1"/>
  <c r="H40" i="1"/>
  <c r="I40" i="1" s="1"/>
  <c r="F46" i="1"/>
  <c r="I21" i="1" l="1"/>
  <c r="H39" i="1"/>
  <c r="I39" i="1" s="1"/>
  <c r="I46" i="1" s="1"/>
  <c r="I85" i="1"/>
  <c r="G23" i="1"/>
  <c r="A23" i="1" s="1"/>
  <c r="A24" i="1" s="1"/>
  <c r="G28" i="1"/>
  <c r="A26" i="1"/>
  <c r="G26" i="1"/>
  <c r="H46" i="1" l="1"/>
  <c r="J84" i="1"/>
  <c r="J74" i="1"/>
  <c r="J71" i="1"/>
  <c r="J72" i="1"/>
  <c r="J70" i="1"/>
  <c r="J82" i="1"/>
  <c r="J83" i="1"/>
  <c r="J78" i="1"/>
  <c r="J80" i="1"/>
  <c r="J69" i="1"/>
  <c r="J75" i="1"/>
  <c r="J76" i="1"/>
  <c r="J79" i="1"/>
  <c r="J81" i="1"/>
  <c r="J73" i="1"/>
  <c r="J77" i="1"/>
  <c r="G24" i="1"/>
  <c r="A27" i="1" s="1"/>
  <c r="G29" i="1" s="1"/>
  <c r="G27" i="1" s="1"/>
  <c r="J85" i="1" l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Michal Mikulik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Michal Mikulik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Michal Mikulik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Michal Mikulik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<sst xmlns="http://schemas.openxmlformats.org/spreadsheetml/2006/main" count="1336" uniqueCount="420">
  <si>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</si>
  <si>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</si>
  <si>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</si>
  <si>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</si>
  <si>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</si>
  <si>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</si>
  <si>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</si>
  <si>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</si>
  <si>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</si>
  <si>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</si>
  <si>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</si>
  <si>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</si>
  <si>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</si>
  <si>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</si>
  <si>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</si>
  <si>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</si>
  <si>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</si>
  <si>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</si>
  <si>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</si>
  <si>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</si>
  <si>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</si>
  <si>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</si>
  <si>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</si>
  <si>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</si>
  <si>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</si>
  <si>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</si>
  <si>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</si>
  <si>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</si>
  <si>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</si>
  <si>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</si>
  <si>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</si>
  <si>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</si>
  <si>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</si>
  <si>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</si>
  <si>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</si>
  <si>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</si>
  <si>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</si>
  <si>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</si>
  <si>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</si>
  <si>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</si>
  <si>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</si>
  <si>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</si>
  <si>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</si>
  <si>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24-035</t>
  </si>
  <si>
    <t>TOL 136 FVE Domov pro seniory, Velké Meziříčí</t>
  </si>
  <si>
    <t>Kraj Vysočina</t>
  </si>
  <si>
    <t>Žižkova 1882/57</t>
  </si>
  <si>
    <t>Jihlava</t>
  </si>
  <si>
    <t>58601</t>
  </si>
  <si>
    <t>70890749</t>
  </si>
  <si>
    <t>CZ70890749</t>
  </si>
  <si>
    <t>TOLZA, spol. s r.o.</t>
  </si>
  <si>
    <t>Kaštanová 539/64</t>
  </si>
  <si>
    <t>Brno - Brněnské Ivanovice</t>
  </si>
  <si>
    <t>62000</t>
  </si>
  <si>
    <t>26970678</t>
  </si>
  <si>
    <t>CZ26970678</t>
  </si>
  <si>
    <t>Stavba</t>
  </si>
  <si>
    <t>01</t>
  </si>
  <si>
    <t>Stavební úpravy</t>
  </si>
  <si>
    <t>1.01</t>
  </si>
  <si>
    <t>1.02</t>
  </si>
  <si>
    <t>Elektroinstalace</t>
  </si>
  <si>
    <t>1.03</t>
  </si>
  <si>
    <t>FVE</t>
  </si>
  <si>
    <t>VON</t>
  </si>
  <si>
    <t>Ostatní a vedleší náklady</t>
  </si>
  <si>
    <t>Vedlejší a ostatní náklady</t>
  </si>
  <si>
    <t>Celkem za stavbu</t>
  </si>
  <si>
    <t>CZK</t>
  </si>
  <si>
    <t>#POPS</t>
  </si>
  <si>
    <t>Popis stavby: 24-035 - TOL 136 FVE Domov pro seniory, Velké Meziříčí</t>
  </si>
  <si>
    <t>Podkladem pro soupis prací dodávek a služeb PD je dokumentace nižšího stupně než dokumentace pro provedení stavby v rozsahu dle vyhlášky č.499/2006 Sb. Z toho důvodu je soupis prací, dodávek a služeb orientační a slouží pouze pro výběr zhotovitele (neslouží pro účely čerpání dle zjišťovacích protokolů).</t>
  </si>
  <si>
    <t>Účelem tohoto soupisu je zabezpečit obsahovou shodu všech nabídkových cen a usnadnit následné posouzení předložených cenových nabídek. 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</si>
  <si>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Veškeré konstrukce se dodávají jako plně funkční celek. Jakýkoliv rozpor mezi PD a soupisem prací, dodávek a služeb je nutné na základě důsledné kontroly zhotovitelem neprodleně oznámit.</t>
  </si>
  <si>
    <t>Položky označené D+M (dodávka + montáž) se oceňují včetně přesunu hmot. Ostatní vlastní položky jsou založeny na cenové soustavě RTS. Veškeré prvky a konstrukce (D+M)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</si>
  <si>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</si>
  <si>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#POPO</t>
  </si>
  <si>
    <t>Popis objektu: 01 - Stavební úpravy</t>
  </si>
  <si>
    <t>#POPR</t>
  </si>
  <si>
    <t>Popis rozpočtu: 1.01 - Stavební úpravy</t>
  </si>
  <si>
    <t>Popis rozpočtu: 1.02 - Elektroinstalace</t>
  </si>
  <si>
    <t>Popis rozpočtu: 1.03 - FVE</t>
  </si>
  <si>
    <t>Popis objektu: VON - Ostatní a vedleší náklady</t>
  </si>
  <si>
    <t>Popis rozpočtu: VON - Vedlejší a ostatní náklady</t>
  </si>
  <si>
    <t>Rekapitulace dílů</t>
  </si>
  <si>
    <t>Typ dílu</t>
  </si>
  <si>
    <t>900</t>
  </si>
  <si>
    <t>HZS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</si>
  <si>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</si>
  <si>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</si>
  <si>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</si>
  <si>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</si>
  <si>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</si>
  <si>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</si>
  <si>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FVE01</t>
  </si>
  <si>
    <t>799</t>
  </si>
  <si>
    <t>Ostatní</t>
  </si>
  <si>
    <t>M21</t>
  </si>
  <si>
    <t>Elektromontáže</t>
  </si>
  <si>
    <t>M21x01</t>
  </si>
  <si>
    <t>Zařízení DC</t>
  </si>
  <si>
    <t>M21x02</t>
  </si>
  <si>
    <t>ZAŘÍZENÍ AC/DC</t>
  </si>
  <si>
    <t>M21x03</t>
  </si>
  <si>
    <t>ZAŘÍZENÍ AC</t>
  </si>
  <si>
    <t>M21x04</t>
  </si>
  <si>
    <t>DOPLNĚNÍ RH</t>
  </si>
  <si>
    <t>M21x05</t>
  </si>
  <si>
    <t>KABELÁŽ AC</t>
  </si>
  <si>
    <t>M21x06</t>
  </si>
  <si>
    <t>KABELOVÝ ŽLAB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</si>
  <si>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</si>
  <si>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</si>
  <si>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</si>
  <si>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</si>
  <si>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</si>
  <si>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</si>
  <si>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</si>
  <si>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</si>
  <si>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</si>
  <si>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</si>
  <si>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</si>
  <si>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</si>
  <si>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</si>
  <si>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</si>
  <si>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</si>
  <si>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</si>
  <si>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</si>
  <si>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</si>
  <si>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</si>
  <si>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</si>
  <si>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</si>
  <si>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</si>
  <si>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</si>
  <si>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</si>
  <si>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</si>
  <si>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</si>
  <si>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</si>
  <si>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</si>
  <si>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</si>
  <si>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</si>
  <si>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</si>
  <si>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</si>
  <si>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</si>
  <si>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900      RT1</t>
  </si>
  <si>
    <t>Hodinová zůčtovací sazba Práce v tarifní třídě 4</t>
  </si>
  <si>
    <t>h</t>
  </si>
  <si>
    <t>RTS 24/ I</t>
  </si>
  <si>
    <t>Práce</t>
  </si>
  <si>
    <t>Běžná</t>
  </si>
  <si>
    <t>POL1_</t>
  </si>
  <si>
    <t>položka bude čerpána pouze se svolením zástupce investora, a její čerpání zapsáno do stavebního deníku s výčtem hodin</t>
  </si>
  <si>
    <t>POP</t>
  </si>
  <si>
    <t xml:space="preserve">Přípravné práce, vystěhování, vyklizení : </t>
  </si>
  <si>
    <t>VV</t>
  </si>
  <si>
    <t>24</t>
  </si>
  <si>
    <t>Mezisoučet</t>
  </si>
  <si>
    <t>m2</t>
  </si>
  <si>
    <t xml:space="preserve">Levá strana : </t>
  </si>
  <si>
    <t xml:space="preserve">pravá stana : </t>
  </si>
  <si>
    <t>949941101R00</t>
  </si>
  <si>
    <t>den</t>
  </si>
  <si>
    <t>Provoz mechanizmu včetně sestavení, rozebrání, přestavění i kotvení stožáru.</t>
  </si>
  <si>
    <t xml:space="preserve">Montážní nůžková plošina  - 600 nh + (2x doprava + naložení/složení) : </t>
  </si>
  <si>
    <t>952901111R00</t>
  </si>
  <si>
    <t>Vyčištění budov o výšce podlaží do 4 m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</si>
  <si>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</si>
  <si>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Úklid pláště : </t>
  </si>
  <si>
    <t>2004</t>
  </si>
  <si>
    <t xml:space="preserve">Úklid pod lešením a v dotčených místnostech : </t>
  </si>
  <si>
    <t>(43,45)*(1,20)</t>
  </si>
  <si>
    <t>999281151R00</t>
  </si>
  <si>
    <t>Přesun hmot pro opravy a údržbu do v. 25 m,nošením</t>
  </si>
  <si>
    <t>t</t>
  </si>
  <si>
    <t>Přesun hmot</t>
  </si>
  <si>
    <t>POL7_</t>
  </si>
  <si>
    <t>799000x01</t>
  </si>
  <si>
    <t>D+M: zřízení prostupů konstrukcí v 1.PP (dle PD)</t>
  </si>
  <si>
    <t>Soubor</t>
  </si>
  <si>
    <t>Vlastní</t>
  </si>
  <si>
    <t>Indiv</t>
  </si>
  <si>
    <t>včetně řezání, vysekání, zapracení, výmalby, dodávky pomocných materiálů, pomocných prací a zednických přípomocí</t>
  </si>
  <si>
    <t xml:space="preserve">100x100mm tl. 3 x 450mm : </t>
  </si>
  <si>
    <t>3</t>
  </si>
  <si>
    <t xml:space="preserve">2 x 150mm : </t>
  </si>
  <si>
    <t>2</t>
  </si>
  <si>
    <t>799000x02</t>
  </si>
  <si>
    <t>D+M: zřízení pořárních ucpávek v 1.PP (dle PD)</t>
  </si>
  <si>
    <t xml:space="preserve">Požární ucpávky v 1.PP = 5ks : </t>
  </si>
  <si>
    <t>5</t>
  </si>
  <si>
    <t>799000x03</t>
  </si>
  <si>
    <t>D+M: zřízení drážek pro kabeláž, včetně zapracevení a výmalby (dle PD)</t>
  </si>
  <si>
    <t>m</t>
  </si>
  <si>
    <t xml:space="preserve">- Zednické práce sekání s drážek pro kabely - dl. 30bm + zapravení + výmalba : </t>
  </si>
  <si>
    <t>30</t>
  </si>
  <si>
    <t>799000x04</t>
  </si>
  <si>
    <t>D+M: zednické zapravení prostupů + výmalba (dle PD)</t>
  </si>
  <si>
    <t>soubor</t>
  </si>
  <si>
    <t xml:space="preserve">Zednické zapravení prostupů + výmalba  : </t>
  </si>
  <si>
    <t>30 Nh : 1</t>
  </si>
  <si>
    <t>799000x05</t>
  </si>
  <si>
    <t>D+M: přenosný sněhový hasící přístroj (hasící schopnost) 113 B (dle PD)</t>
  </si>
  <si>
    <t>včetně kotvících, ukončovacích a spojovacích prvků, nosné podkonstrukce, příslušenství, značení, doplňků a povrchové úpravy</t>
  </si>
  <si>
    <t>799000x06</t>
  </si>
  <si>
    <t>D+M: soubor samolepek k elektro a FVE zařízení, dle HZS kr. Vysoč. a ČSN P 73 0847 (dle PD)</t>
  </si>
  <si>
    <t>ks</t>
  </si>
  <si>
    <t>včetně příslušenství, značení, doplňků a povrchové úpravy</t>
  </si>
  <si>
    <t>900x01</t>
  </si>
  <si>
    <t>Montážnické práce na lešení (dle PD)</t>
  </si>
  <si>
    <t>včetně kotvících, ukončovacích a spojovacích prvků, svařování, nosné podkonstrukce, příslušenství, značení, doplňků a povrchové úpravy</t>
  </si>
  <si>
    <t xml:space="preserve">Montážnické práce na mobilním lešení : </t>
  </si>
  <si>
    <t xml:space="preserve">instalace plechových uzavřených žlabů pro trasy kabeláže, prostupy střešní k-cí pro DC zevnitř dle Elektroprojektu : </t>
  </si>
  <si>
    <t>300 Nh : 1</t>
  </si>
  <si>
    <t>900x02</t>
  </si>
  <si>
    <t>Montážnické práce ve výškách - Lezci po střeše (dle PD)</t>
  </si>
  <si>
    <t xml:space="preserve">Montážnické práce ve výškách - Lezci po střeše : </t>
  </si>
  <si>
    <t xml:space="preserve">(instalace podkonstrukce - dvojitý rastr dle předpisu dodavatele  K2 systém (vč. SM dopravy) a FVE modulů, : </t>
  </si>
  <si>
    <t xml:space="preserve">doprava, spojkování kabeláže a optimizérů, chránička, instalační žlab, prostupy střešní k-cí pro DC : </t>
  </si>
  <si>
    <t xml:space="preserve">600 Nh : </t>
  </si>
  <si>
    <t>1</t>
  </si>
  <si>
    <t>900x03</t>
  </si>
  <si>
    <t>Montáž FVE technologie (měniče + rozváděče) vč. trasy kabeláže (dle PD)</t>
  </si>
  <si>
    <t xml:space="preserve">Montáž FVE technologie (měniče + rozváděče) vč. trasy kabeláže (vč. dopravy) zapojení a zprovoznění dle Elektroprojektu  : </t>
  </si>
  <si>
    <t>979011111R00</t>
  </si>
  <si>
    <t>Svislá doprava suti a vybour. hmot za 2.NP a 1.PP</t>
  </si>
  <si>
    <t>Přesun suti</t>
  </si>
  <si>
    <t>POL8_</t>
  </si>
  <si>
    <t>979011121R00</t>
  </si>
  <si>
    <t>Příplatek za každé další podlaží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</si>
  <si>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</si>
  <si>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</si>
  <si>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</si>
  <si>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</si>
  <si>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</si>
  <si>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</si>
  <si>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</si>
  <si>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</si>
  <si>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</si>
  <si>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</si>
  <si>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979999999R00</t>
  </si>
  <si>
    <t>Poplatek za ukládku suť do 10 % příměsí (skup.170107)</t>
  </si>
  <si>
    <t>SUM</t>
  </si>
  <si>
    <t>Poznámky uchazeče k zadání</t>
  </si>
  <si>
    <t>POPUZIV</t>
  </si>
  <si>
    <t>END</t>
  </si>
  <si>
    <t>M21x01001</t>
  </si>
  <si>
    <t>POL1_9</t>
  </si>
  <si>
    <t>M21x01002</t>
  </si>
  <si>
    <t>M21x01003</t>
  </si>
  <si>
    <t>M21x01004</t>
  </si>
  <si>
    <t>VYSÍLAČ RS - AKTIVÁTOR</t>
  </si>
  <si>
    <t>M21x01005</t>
  </si>
  <si>
    <t>POJISTKOVÝ ODPÍNAČ OPVF10-2</t>
  </si>
  <si>
    <t>M21x01006</t>
  </si>
  <si>
    <t>VÁLCOVÁ POJISTKA  PC10 16A Gpv</t>
  </si>
  <si>
    <t>M21x01007</t>
  </si>
  <si>
    <t>M21x01008</t>
  </si>
  <si>
    <t>ROZVADĚČ DC 1000V, 74MODULŮ, IP65</t>
  </si>
  <si>
    <t>M21x01009</t>
  </si>
  <si>
    <t>SOLAR KABEL 6 H1Z2Z2-K ČERNÝ</t>
  </si>
  <si>
    <t>M21x01010</t>
  </si>
  <si>
    <t>SOLAR KABEL 6 H1Z2Z2-K RUDÝ</t>
  </si>
  <si>
    <t>M21x01011</t>
  </si>
  <si>
    <t>M21x01012</t>
  </si>
  <si>
    <t>PROTEC DUTINKA PAEH 6,0/12mm LISOVACÍ ČERNÁ</t>
  </si>
  <si>
    <t>M21x01013</t>
  </si>
  <si>
    <t>PROTEC DUTINKA PAEH 6,0/12mm LISOVACÍ RUDÁ</t>
  </si>
  <si>
    <t>M21x01014</t>
  </si>
  <si>
    <t>KABEL H07V-K 1G6 (ZŽ)</t>
  </si>
  <si>
    <t>M21x02001</t>
  </si>
  <si>
    <t>M21x02002</t>
  </si>
  <si>
    <t>M21x03001</t>
  </si>
  <si>
    <t>ROZVADĚČ AC 400V, 62MODULŮ, IP65</t>
  </si>
  <si>
    <t>M21x03002</t>
  </si>
  <si>
    <t>M21x03003</t>
  </si>
  <si>
    <t>M21x03004</t>
  </si>
  <si>
    <t>M21x03005</t>
  </si>
  <si>
    <t>M21x03006</t>
  </si>
  <si>
    <t>M21x03007</t>
  </si>
  <si>
    <t>M21x03008</t>
  </si>
  <si>
    <t>M21x03009</t>
  </si>
  <si>
    <t>M21x03010</t>
  </si>
  <si>
    <t>M21x03011</t>
  </si>
  <si>
    <t>M21x03012</t>
  </si>
  <si>
    <t>M21x04001</t>
  </si>
  <si>
    <t>STYKAČ lTR28043  80A</t>
  </si>
  <si>
    <t>M21x04002</t>
  </si>
  <si>
    <t>JISTIČ LTN 32B/3, 230/400V, 10kA</t>
  </si>
  <si>
    <t>M21x04003</t>
  </si>
  <si>
    <t>JISTIČ LTN 16B/1, 230V, 10kA</t>
  </si>
  <si>
    <t>M21x04004</t>
  </si>
  <si>
    <t>VYPÍNAČ MSO 80/3</t>
  </si>
  <si>
    <t>M21x05001</t>
  </si>
  <si>
    <t>KABEL CYKY_J 5x16</t>
  </si>
  <si>
    <t>M21x05002</t>
  </si>
  <si>
    <t>KABEL CYKY_J 5x10</t>
  </si>
  <si>
    <t>M21x05003</t>
  </si>
  <si>
    <t>KABEL CYKY_J 4x35</t>
  </si>
  <si>
    <t>M21x05004</t>
  </si>
  <si>
    <t>KABEL JYTY_J 3x1</t>
  </si>
  <si>
    <t>M21x05005</t>
  </si>
  <si>
    <t>KABEL CYKY_J 3x2,5</t>
  </si>
  <si>
    <t>M21x05006</t>
  </si>
  <si>
    <t>KABEL CYKY_J 3x1,5</t>
  </si>
  <si>
    <t>M21x05007</t>
  </si>
  <si>
    <t>KABEL YSLY 3x0,5</t>
  </si>
  <si>
    <t>M21x05008</t>
  </si>
  <si>
    <t>M21x05009</t>
  </si>
  <si>
    <t>KABEL UTP CAT 5E</t>
  </si>
  <si>
    <t>M21x05010</t>
  </si>
  <si>
    <t>KONEKTOR RJ45, PIN 8</t>
  </si>
  <si>
    <t>M21x05011</t>
  </si>
  <si>
    <t>1x CXKH-V-O 3x1,5</t>
  </si>
  <si>
    <t>M21x05012</t>
  </si>
  <si>
    <t>M21x05013</t>
  </si>
  <si>
    <t>M21x06001</t>
  </si>
  <si>
    <t>M21x06002</t>
  </si>
  <si>
    <t>M21x06003</t>
  </si>
  <si>
    <t>M21x06004</t>
  </si>
  <si>
    <t>DESKA VÝZTUŽNÁ  DV 100</t>
  </si>
  <si>
    <t>M21x06005</t>
  </si>
  <si>
    <t>KONCOVKA KABELOVÉHO ŽLABU  K 60X100</t>
  </si>
  <si>
    <t>M21x06006</t>
  </si>
  <si>
    <t>M21x06007</t>
  </si>
  <si>
    <t>M21x06008</t>
  </si>
  <si>
    <t>M21x06009</t>
  </si>
  <si>
    <t>T-KUS  T 60X100</t>
  </si>
  <si>
    <t>M21x06010</t>
  </si>
  <si>
    <t>BETONOVÝ PODSTAVEC VČETNĚ PODLOŽKY 102075, 102060</t>
  </si>
  <si>
    <t>M21x06011</t>
  </si>
  <si>
    <t>HMOŽDINA M8x65  SADA 50KS</t>
  </si>
  <si>
    <t>M21x06012</t>
  </si>
  <si>
    <t>VRUT 6x50</t>
  </si>
  <si>
    <t>M21x06013</t>
  </si>
  <si>
    <t>PODLOŽKA M8 DIM9021/A2</t>
  </si>
  <si>
    <t>FVE01x01</t>
  </si>
  <si>
    <t>Specifikace</t>
  </si>
  <si>
    <t>POL3_0</t>
  </si>
  <si>
    <t>FVE01x02</t>
  </si>
  <si>
    <t>POL1_1</t>
  </si>
  <si>
    <t>FVE01x03</t>
  </si>
  <si>
    <t>FVE01x04</t>
  </si>
  <si>
    <t>FVE01x05</t>
  </si>
  <si>
    <t>FVE01x06</t>
  </si>
  <si>
    <t>FVE01x07</t>
  </si>
  <si>
    <t>FVE01x08</t>
  </si>
  <si>
    <t>FVE01x09</t>
  </si>
  <si>
    <t>FVE01x10</t>
  </si>
  <si>
    <t>FVE01x11</t>
  </si>
  <si>
    <t>FVE01x12</t>
  </si>
  <si>
    <t>FVE01x13</t>
  </si>
  <si>
    <t>FVE01x14</t>
  </si>
  <si>
    <t>NAK</t>
  </si>
  <si>
    <t>005121010R</t>
  </si>
  <si>
    <t>Vybudování zařízení staveniště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</si>
  <si>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</si>
  <si>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</si>
  <si>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</si>
  <si>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</si>
  <si>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a pronájem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</si>
  <si>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</si>
  <si>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</si>
  <si>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</si>
  <si>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</si>
  <si>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</si>
  <si>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 při výstavbě</t>
  </si>
  <si>
    <t>Koordinace stavebních a technologických dodávek stavby.</t>
  </si>
  <si>
    <t>005121x01</t>
  </si>
  <si>
    <t>Průběžný úklid staveniště včetně blízkého okolí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</si>
  <si>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</si>
  <si>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</si>
  <si>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</si>
  <si>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0052110x01</t>
  </si>
  <si>
    <t>Náklady na technika BOZP na stavbě</t>
  </si>
  <si>
    <t>004111020R</t>
  </si>
  <si>
    <t>Vypracování projektové dokumentace - výrobně montážní dokumentace</t>
  </si>
  <si>
    <t>Náklady spojené s vypracováním na jiné stupně projektové dokumentace, pokud jsou součástí požadavků objednatele.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</si>
  <si>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</si>
  <si>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</si>
  <si>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</si>
  <si>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PANEL -550 Wp</t>
  </si>
  <si>
    <t>OPTIMIZÉR RSS TRANSMITER</t>
  </si>
  <si>
    <t>SVODIČ PŘEPĚTÍ DC, T1+T2 1000V</t>
  </si>
  <si>
    <t>KONEKTOR MC4</t>
  </si>
  <si>
    <t>JISTIČ  80B/3, 230/400V, 10kA</t>
  </si>
  <si>
    <t>JISTIČ   50B/3, 230/400V, 10kA</t>
  </si>
  <si>
    <t>JISTIČ   25B/3, 230/400V, 10kA</t>
  </si>
  <si>
    <t>JISTIČ   10B/1, 230V, 10kA</t>
  </si>
  <si>
    <t>SVODIČ PŘEPĚTÍ 4 pól AC, T1+T2</t>
  </si>
  <si>
    <t>3F ELEKTROMĚR s komunikací ModBUs</t>
  </si>
  <si>
    <t>Řídící jednotka MaR</t>
  </si>
  <si>
    <t>ZDROJ  24VDC pro řízení</t>
  </si>
  <si>
    <t>ZDROJ 12VDC</t>
  </si>
  <si>
    <t>MOD BUS komunikátor</t>
  </si>
  <si>
    <t>Svorkovnice EPS 2 ekvipotencionální s krytem</t>
  </si>
  <si>
    <t>Tlačítko total STOP</t>
  </si>
  <si>
    <t>TEPLOTNÍ SENZOR</t>
  </si>
  <si>
    <t>ŽLAB KABELOVÝ uzavřený - NORMOVÁ TRASA  KZ 60X100X1.50</t>
  </si>
  <si>
    <t>SPOJKA  žlabu 100</t>
  </si>
  <si>
    <t xml:space="preserve">ŠROUB VRAT.+MATICE  </t>
  </si>
  <si>
    <t xml:space="preserve">OBLOUK KLESAJÍCÍ 90° </t>
  </si>
  <si>
    <t xml:space="preserve">OBLOUK 90° </t>
  </si>
  <si>
    <t xml:space="preserve">OBLOUK STOUPAJÍCÍ 90° </t>
  </si>
  <si>
    <t>STŘÍDAČ  25kW</t>
  </si>
  <si>
    <t>STŘÍDAČ X SOLAX 15 kW</t>
  </si>
  <si>
    <t>Stojina středová</t>
  </si>
  <si>
    <t>Spojka</t>
  </si>
  <si>
    <t>Vrut M8x20</t>
  </si>
  <si>
    <t>Stojna nízká</t>
  </si>
  <si>
    <t>Držák</t>
  </si>
  <si>
    <t>Spojovací profil 5,5m</t>
  </si>
  <si>
    <t>Držák kabelů</t>
  </si>
  <si>
    <t>Držák panelů středový</t>
  </si>
  <si>
    <t>Držák panelů koncový</t>
  </si>
  <si>
    <t>Profil pro umístění zátěže dlouhý</t>
  </si>
  <si>
    <t>Profil pro umístění zátěže</t>
  </si>
  <si>
    <t>Spojovací profil 5,95m</t>
  </si>
  <si>
    <t>OPTIMIZÉR s RSS TRANSMITEREM 1400W</t>
  </si>
  <si>
    <t>Zdvihací plošina pro přepravu osob a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</si>
</sst>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9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horizontal="center"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21" fillId="0" borderId="0" xfId="0" applyFont="1" applyAlignment="1">
      <alignment wrapText="1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18" xfId="0" applyFont="1" applyBorder="1" applyAlignment="1">
      <alignment vertical="top" wrapText="1"/>
    </xf>
    <xf numFmtId="49" fontId="0" fillId="5" borderId="21" xfId="0" applyNumberFormat="1" applyFill="1" applyBorder="1" applyProtection="1">
      <protection locked="0"/>
    </xf>
    <xf numFmtId="49" fontId="0" fillId="0" borderId="0" xfId="0" applyNumberFormat="1" applyAlignment="1" applyProtection="1">
      <alignment vertical="top"/>
      <protection locked="0"/>
    </xf>
    <xf numFmtId="49" fontId="5" fillId="3" borderId="18" xfId="0" applyNumberFormat="1" applyFont="1" applyFill="1" applyBorder="1" applyAlignment="1" applyProtection="1">
      <alignment horizontal="left" vertical="top" wrapText="1"/>
      <protection locked="0"/>
    </xf>
    <xf numFmtId="49" fontId="17" fillId="0" borderId="42" xfId="0" applyNumberFormat="1" applyFont="1" applyBorder="1" applyAlignment="1" applyProtection="1">
      <alignment horizontal="left" vertical="top" wrapText="1"/>
      <protection locked="0"/>
    </xf>
    <xf numFmtId="0" fontId="18" fillId="0" borderId="18" xfId="0" applyFont="1" applyBorder="1" applyAlignment="1" applyProtection="1">
      <alignment vertical="top" wrapText="1"/>
      <protection locked="0"/>
    </xf>
    <xf numFmtId="165" fontId="19" fillId="0" borderId="0" xfId="0" quotePrefix="1" applyNumberFormat="1" applyFont="1" applyAlignment="1" applyProtection="1">
      <alignment horizontal="left" vertical="top" wrapText="1"/>
      <protection locked="0"/>
    </xf>
    <xf numFmtId="165" fontId="20" fillId="0" borderId="0" xfId="0" quotePrefix="1" applyNumberFormat="1" applyFont="1" applyAlignment="1" applyProtection="1">
      <alignment horizontal="left" vertical="top" wrapText="1"/>
      <protection locked="0"/>
    </xf>
    <xf numFmtId="49" fontId="17" fillId="0" borderId="45" xfId="0" applyNumberFormat="1" applyFont="1" applyBorder="1" applyAlignment="1" applyProtection="1">
      <alignment horizontal="left" vertical="top" wrapText="1"/>
      <protection locked="0"/>
    </xf>
    <xf numFmtId="0" fontId="5" fillId="3" borderId="29" xfId="0" applyFont="1" applyFill="1" applyBorder="1" applyAlignment="1" applyProtection="1">
      <alignment vertical="top"/>
      <protection locked="0"/>
    </xf>
    <xf numFmtId="49" fontId="5" fillId="3" borderId="18" xfId="0" applyNumberFormat="1" applyFont="1" applyFill="1" applyBorder="1" applyAlignment="1" applyProtection="1">
      <alignment vertical="top"/>
      <protection locked="0"/>
    </xf>
    <xf numFmtId="0" fontId="17" fillId="0" borderId="41" xfId="0" applyFont="1" applyBorder="1" applyAlignment="1" applyProtection="1">
      <alignment vertical="top"/>
      <protection locked="0"/>
    </xf>
    <xf numFmtId="49" fontId="17" fillId="0" borderId="42" xfId="0" applyNumberFormat="1" applyFont="1" applyBorder="1" applyAlignment="1" applyProtection="1">
      <alignment vertical="top"/>
      <protection locked="0"/>
    </xf>
    <xf numFmtId="0" fontId="17" fillId="0" borderId="0" xfId="0" applyFont="1" applyAlignment="1" applyProtection="1">
      <alignment vertical="top"/>
      <protection locked="0"/>
    </xf>
    <xf numFmtId="49" fontId="17" fillId="0" borderId="0" xfId="0" applyNumberFormat="1" applyFont="1" applyAlignment="1" applyProtection="1">
      <alignment vertical="top"/>
      <protection locked="0"/>
    </xf>
    <xf numFmtId="0" fontId="17" fillId="0" borderId="44" xfId="0" applyFont="1" applyBorder="1" applyAlignment="1" applyProtection="1">
      <alignment vertical="top"/>
      <protection locked="0"/>
    </xf>
    <xf numFmtId="49" fontId="17" fillId="0" borderId="45" xfId="0" applyNumberFormat="1" applyFont="1" applyBorder="1" applyAlignment="1" applyProtection="1">
      <alignment vertical="top"/>
      <protection locked="0"/>
    </xf>
    <xf numFmtId="0" fontId="0" fillId="5" borderId="21" xfId="0" applyFill="1" applyBorder="1" applyProtection="1">
      <protection locked="0"/>
    </xf>
    <xf numFmtId="0" fontId="0" fillId="5" borderId="15" xfId="0" applyFill="1" applyBorder="1" applyProtection="1">
      <protection locked="0"/>
    </xf>
    <xf numFmtId="165" fontId="0" fillId="0" borderId="0" xfId="0" applyNumberFormat="1" applyAlignment="1" applyProtection="1">
      <alignment vertical="top"/>
      <protection locked="0"/>
    </xf>
    <xf numFmtId="4" fontId="0" fillId="0" borderId="0" xfId="0" applyNumberFormat="1" applyAlignment="1" applyProtection="1">
      <alignment vertical="top"/>
      <protection locked="0"/>
    </xf>
    <xf numFmtId="165" fontId="5" fillId="3" borderId="18" xfId="0" applyNumberFormat="1" applyFont="1" applyFill="1" applyBorder="1" applyAlignment="1" applyProtection="1">
      <alignment vertical="top" shrinkToFit="1"/>
      <protection locked="0"/>
    </xf>
    <xf numFmtId="4" fontId="5" fillId="3" borderId="18" xfId="0" applyNumberFormat="1" applyFont="1" applyFill="1" applyBorder="1" applyAlignment="1" applyProtection="1">
      <alignment vertical="top" shrinkToFit="1"/>
      <protection locked="0"/>
    </xf>
    <xf numFmtId="165" fontId="17" fillId="0" borderId="42" xfId="0" applyNumberFormat="1" applyFont="1" applyBorder="1" applyAlignment="1" applyProtection="1">
      <alignment vertical="top" shrinkToFit="1"/>
      <protection locked="0"/>
    </xf>
    <xf numFmtId="165" fontId="19" fillId="0" borderId="0" xfId="0" applyNumberFormat="1" applyFont="1" applyAlignment="1" applyProtection="1">
      <alignment vertical="top" wrapText="1" shrinkToFit="1"/>
      <protection locked="0"/>
    </xf>
    <xf numFmtId="4" fontId="17" fillId="0" borderId="0" xfId="0" applyNumberFormat="1" applyFont="1" applyAlignment="1" applyProtection="1">
      <alignment vertical="top" shrinkToFit="1"/>
      <protection locked="0"/>
    </xf>
    <xf numFmtId="165" fontId="20" fillId="0" borderId="0" xfId="0" applyNumberFormat="1" applyFont="1" applyAlignment="1" applyProtection="1">
      <alignment vertical="top" wrapText="1" shrinkToFit="1"/>
      <protection locked="0"/>
    </xf>
    <xf numFmtId="165" fontId="17" fillId="0" borderId="45" xfId="0" applyNumberFormat="1" applyFont="1" applyBorder="1" applyAlignment="1" applyProtection="1">
      <alignment vertical="top" shrinkToFit="1"/>
      <protection locked="0"/>
    </xf>
    <xf numFmtId="0" fontId="0" fillId="0" borderId="0" xfId="0" applyProtection="1">
      <protection locked="0"/>
    </xf>
    <xf numFmtId="0" fontId="0" fillId="5" borderId="21" xfId="0" applyFill="1" applyBorder="1" applyAlignment="1" applyProtection="1">
      <alignment wrapText="1"/>
      <protection locked="0"/>
    </xf>
    <xf numFmtId="4" fontId="5" fillId="3" borderId="40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 applyProtection="1">
      <alignment vertical="top" shrinkToFit="1"/>
      <protection locked="0"/>
    </xf>
    <xf numFmtId="0" fontId="0" fillId="0" borderId="0" xfId="0" applyAlignment="1" applyProtection="1">
      <alignment vertical="top"/>
      <protection locked="0"/>
    </xf>
    <xf numFmtId="49" fontId="17" fillId="0" borderId="45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0" xfId="0" applyAlignment="1">
      <alignment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214" t="s">
        <v>41</v>
      </c>
      <c r="B2" s="214"/>
      <c r="C2" s="214"/>
      <c r="D2" s="214"/>
      <c r="E2" s="214"/>
      <c r="F2" s="214"/>
      <c r="G2" s="21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88"/>
  <sheetViews>
    <sheetView showGridLines="0" topLeftCell="B76" zoomScaleNormal="100" zoomScaleSheetLayoutView="75" workbookViewId="0">
      <selection activeCell="F79" sqref="F7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  <col min="52" max="52" width="94.5546875" customWidth="1"/>
  </cols>
  <sheetData>
    <row r="1" spans="1:15" ht="33.75" customHeight="1" x14ac:dyDescent="0.25">
      <c r="A1" s="46" t="s">
        <v>38</v>
      </c>
      <c r="B1" s="215" t="s">
        <v>4</v>
      </c>
      <c r="C1" s="216"/>
      <c r="D1" s="216"/>
      <c r="E1" s="216"/>
      <c r="F1" s="216"/>
      <c r="G1" s="216"/>
      <c r="H1" s="216"/>
      <c r="I1" s="216"/>
      <c r="J1" s="217"/>
    </row>
    <row r="2" spans="1:15" ht="36" customHeight="1" x14ac:dyDescent="0.25">
      <c r="A2" s="2"/>
      <c r="B2" s="72" t="s">
        <v>24</v>
      </c>
      <c r="C2" s="73"/>
      <c r="D2" s="74" t="s">
        <v>43</v>
      </c>
      <c r="E2" s="224" t="s">
        <v>44</v>
      </c>
      <c r="F2" s="225"/>
      <c r="G2" s="225"/>
      <c r="H2" s="225"/>
      <c r="I2" s="225"/>
      <c r="J2" s="226"/>
      <c r="O2" s="1"/>
    </row>
    <row r="3" spans="1:15" ht="27" hidden="1" customHeight="1" x14ac:dyDescent="0.25">
      <c r="A3" s="2"/>
      <c r="B3" s="75"/>
      <c r="C3" s="73"/>
      <c r="D3" s="76"/>
      <c r="E3" s="227"/>
      <c r="F3" s="228"/>
      <c r="G3" s="228"/>
      <c r="H3" s="228"/>
      <c r="I3" s="228"/>
      <c r="J3" s="229"/>
    </row>
    <row r="4" spans="1:15" ht="23.25" customHeight="1" x14ac:dyDescent="0.25">
      <c r="A4" s="2"/>
      <c r="B4" s="77"/>
      <c r="C4" s="78"/>
      <c r="D4" s="79"/>
      <c r="E4" s="237"/>
      <c r="F4" s="237"/>
      <c r="G4" s="237"/>
      <c r="H4" s="237"/>
      <c r="I4" s="237"/>
      <c r="J4" s="238"/>
    </row>
    <row r="5" spans="1:15" ht="24" customHeight="1" x14ac:dyDescent="0.25">
      <c r="A5" s="2"/>
      <c r="B5" s="30" t="s">
        <v>23</v>
      </c>
      <c r="D5" s="241" t="s">
        <v>45</v>
      </c>
      <c r="E5" s="242"/>
      <c r="F5" s="242"/>
      <c r="G5" s="242"/>
      <c r="H5" s="18" t="s">
        <v>42</v>
      </c>
      <c r="I5" s="82" t="s">
        <v>49</v>
      </c>
      <c r="J5" s="8"/>
    </row>
    <row r="6" spans="1:15" ht="15.75" customHeight="1" x14ac:dyDescent="0.25">
      <c r="A6" s="2"/>
      <c r="B6" s="27"/>
      <c r="C6" s="52"/>
      <c r="D6" s="243" t="s">
        <v>46</v>
      </c>
      <c r="E6" s="244"/>
      <c r="F6" s="244"/>
      <c r="G6" s="244"/>
      <c r="H6" s="18" t="s">
        <v>36</v>
      </c>
      <c r="I6" s="82" t="s">
        <v>50</v>
      </c>
      <c r="J6" s="8"/>
    </row>
    <row r="7" spans="1:15" ht="15.75" customHeight="1" x14ac:dyDescent="0.25">
      <c r="A7" s="2"/>
      <c r="B7" s="28"/>
      <c r="C7" s="53"/>
      <c r="D7" s="81" t="s">
        <v>48</v>
      </c>
      <c r="E7" s="245" t="s">
        <v>47</v>
      </c>
      <c r="F7" s="246"/>
      <c r="G7" s="246"/>
      <c r="H7" s="23"/>
      <c r="I7" s="22"/>
      <c r="J7" s="33"/>
    </row>
    <row r="8" spans="1:15" ht="26.4" x14ac:dyDescent="0.25">
      <c r="A8" s="2"/>
      <c r="B8" s="30" t="s">
        <v>21</v>
      </c>
      <c r="D8" s="80" t="s">
        <v>51</v>
      </c>
      <c r="H8" s="18" t="s">
        <v>42</v>
      </c>
      <c r="I8" s="82" t="s">
        <v>55</v>
      </c>
      <c r="J8" s="8"/>
    </row>
    <row r="9" spans="1:15" ht="26.4" x14ac:dyDescent="0.25">
      <c r="A9" s="2"/>
      <c r="B9" s="2"/>
      <c r="D9" s="80" t="s">
        <v>52</v>
      </c>
      <c r="H9" s="18" t="s">
        <v>36</v>
      </c>
      <c r="I9" s="82" t="s">
        <v>56</v>
      </c>
      <c r="J9" s="8"/>
    </row>
    <row r="10" spans="1:15" ht="39.6" x14ac:dyDescent="0.25">
      <c r="A10" s="2"/>
      <c r="B10" s="34"/>
      <c r="C10" s="53"/>
      <c r="D10" s="81" t="s">
        <v>54</v>
      </c>
      <c r="E10" s="83" t="s">
        <v>53</v>
      </c>
      <c r="F10" s="23"/>
      <c r="G10" s="14"/>
      <c r="H10" s="14"/>
      <c r="I10" s="35"/>
      <c r="J10" s="33"/>
    </row>
    <row r="11" spans="1:15" x14ac:dyDescent="0.25">
      <c r="A11" s="2"/>
      <c r="B11" s="30" t="s">
        <v>20</v>
      </c>
      <c r="D11" s="231"/>
      <c r="E11" s="231"/>
      <c r="F11" s="231"/>
      <c r="G11" s="231"/>
      <c r="H11" s="18" t="s">
        <v>42</v>
      </c>
      <c r="I11" s="84"/>
      <c r="J11" s="8"/>
    </row>
    <row r="12" spans="1:15" ht="15.75" customHeight="1" x14ac:dyDescent="0.25">
      <c r="A12" s="2"/>
      <c r="B12" s="27"/>
      <c r="C12" s="52"/>
      <c r="D12" s="236"/>
      <c r="E12" s="236"/>
      <c r="F12" s="236"/>
      <c r="G12" s="236"/>
      <c r="H12" s="18" t="s">
        <v>36</v>
      </c>
      <c r="I12" s="84"/>
      <c r="J12" s="8"/>
    </row>
    <row r="13" spans="1:15" ht="15.75" customHeight="1" x14ac:dyDescent="0.25">
      <c r="A13" s="2"/>
      <c r="B13" s="28"/>
      <c r="C13" s="53"/>
      <c r="D13" s="85"/>
      <c r="E13" s="239"/>
      <c r="F13" s="240"/>
      <c r="G13" s="240"/>
      <c r="H13" s="19"/>
      <c r="I13" s="22"/>
      <c r="J13" s="33"/>
    </row>
    <row r="14" spans="1:15" ht="24" customHeight="1" x14ac:dyDescent="0.25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34</v>
      </c>
      <c r="C15" s="57"/>
      <c r="D15" s="51"/>
      <c r="E15" s="230"/>
      <c r="F15" s="230"/>
      <c r="G15" s="232"/>
      <c r="H15" s="232"/>
      <c r="I15" s="232" t="s">
        <v>31</v>
      </c>
      <c r="J15" s="233"/>
    </row>
    <row r="16" spans="1:15" ht="23.25" customHeight="1" x14ac:dyDescent="0.25">
      <c r="A16" s="139" t="s">
        <v>26</v>
      </c>
      <c r="B16" s="37" t="s">
        <v>26</v>
      </c>
      <c r="C16" s="58"/>
      <c r="D16" s="59"/>
      <c r="E16" s="221"/>
      <c r="F16" s="222"/>
      <c r="G16" s="221"/>
      <c r="H16" s="222"/>
      <c r="I16" s="221">
        <f>SUMIF(F69:F84,A16,I69:I84)+SUMIF(F69:F84,"PSU",I69:I84)</f>
        <v>0</v>
      </c>
      <c r="J16" s="223"/>
    </row>
    <row r="17" spans="1:10" ht="23.25" customHeight="1" x14ac:dyDescent="0.25">
      <c r="A17" s="139" t="s">
        <v>27</v>
      </c>
      <c r="B17" s="37" t="s">
        <v>27</v>
      </c>
      <c r="C17" s="58"/>
      <c r="D17" s="59"/>
      <c r="E17" s="221"/>
      <c r="F17" s="222"/>
      <c r="G17" s="221"/>
      <c r="H17" s="222"/>
      <c r="I17" s="221">
        <f>SUMIF(F69:F84,A17,I69:I84)</f>
        <v>0</v>
      </c>
      <c r="J17" s="223"/>
    </row>
    <row r="18" spans="1:10" ht="23.25" customHeight="1" x14ac:dyDescent="0.25">
      <c r="A18" s="139" t="s">
        <v>28</v>
      </c>
      <c r="B18" s="37" t="s">
        <v>28</v>
      </c>
      <c r="C18" s="58"/>
      <c r="D18" s="59"/>
      <c r="E18" s="221"/>
      <c r="F18" s="222"/>
      <c r="G18" s="221"/>
      <c r="H18" s="222"/>
      <c r="I18" s="221">
        <f>SUMIF(F69:F84,A18,I69:I84)</f>
        <v>0</v>
      </c>
      <c r="J18" s="223"/>
    </row>
    <row r="19" spans="1:10" ht="23.25" customHeight="1" x14ac:dyDescent="0.25">
      <c r="A19" s="139" t="s">
        <v>115</v>
      </c>
      <c r="B19" s="37" t="s">
        <v>29</v>
      </c>
      <c r="C19" s="58"/>
      <c r="D19" s="59"/>
      <c r="E19" s="221"/>
      <c r="F19" s="222"/>
      <c r="G19" s="221"/>
      <c r="H19" s="222"/>
      <c r="I19" s="221">
        <f>SUMIF(F69:F84,A19,I69:I84)</f>
        <v>0</v>
      </c>
      <c r="J19" s="223"/>
    </row>
    <row r="20" spans="1:10" ht="23.25" customHeight="1" x14ac:dyDescent="0.25">
      <c r="A20" s="139" t="s">
        <v>116</v>
      </c>
      <c r="B20" s="37" t="s">
        <v>30</v>
      </c>
      <c r="C20" s="58"/>
      <c r="D20" s="59"/>
      <c r="E20" s="221"/>
      <c r="F20" s="222"/>
      <c r="G20" s="221"/>
      <c r="H20" s="222"/>
      <c r="I20" s="221">
        <f>SUMIF(F69:F84,A20,I69:I84)</f>
        <v>0</v>
      </c>
      <c r="J20" s="223"/>
    </row>
    <row r="21" spans="1:10" ht="23.25" customHeight="1" x14ac:dyDescent="0.25">
      <c r="A21" s="2"/>
      <c r="B21" s="47" t="s">
        <v>31</v>
      </c>
      <c r="C21" s="60"/>
      <c r="D21" s="61"/>
      <c r="E21" s="234"/>
      <c r="F21" s="235"/>
      <c r="G21" s="234"/>
      <c r="H21" s="235"/>
      <c r="I21" s="234">
        <f>SUM(I16:J20)</f>
        <v>0</v>
      </c>
      <c r="J21" s="252"/>
    </row>
    <row r="22" spans="1:10" ht="33" customHeight="1" x14ac:dyDescent="0.25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>
        <f>ZakladDPHSni*SazbaDPH1/100</f>
        <v>0</v>
      </c>
      <c r="B23" s="37" t="s">
        <v>13</v>
      </c>
      <c r="C23" s="58"/>
      <c r="D23" s="59"/>
      <c r="E23" s="63">
        <v>12</v>
      </c>
      <c r="F23" s="38" t="s">
        <v>0</v>
      </c>
      <c r="G23" s="250">
        <f>ZakladDPHSniVypocet</f>
        <v>0</v>
      </c>
      <c r="H23" s="251"/>
      <c r="I23" s="251"/>
      <c r="J23" s="39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7" t="s">
        <v>14</v>
      </c>
      <c r="C24" s="58"/>
      <c r="D24" s="59"/>
      <c r="E24" s="63">
        <f>SazbaDPH1</f>
        <v>12</v>
      </c>
      <c r="F24" s="38" t="s">
        <v>0</v>
      </c>
      <c r="G24" s="248">
        <f>A23</f>
        <v>0</v>
      </c>
      <c r="H24" s="249"/>
      <c r="I24" s="249"/>
      <c r="J24" s="39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50">
        <f>ZakladDPHZaklVypocet</f>
        <v>0</v>
      </c>
      <c r="H25" s="251"/>
      <c r="I25" s="251"/>
      <c r="J25" s="39" t="str">
        <f t="shared" si="0"/>
        <v>CZK</v>
      </c>
    </row>
    <row r="26" spans="1:10" ht="23.25" customHeight="1" x14ac:dyDescent="0.25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18">
        <f>A25</f>
        <v>0</v>
      </c>
      <c r="H26" s="219"/>
      <c r="I26" s="219"/>
      <c r="J26" s="36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20">
        <f>CenaCelkem-(ZakladDPHSni+DPHSni+ZakladDPHZakl+DPHZakl)</f>
        <v>0</v>
      </c>
      <c r="H27" s="220"/>
      <c r="I27" s="220"/>
      <c r="J27" s="40" t="str">
        <f t="shared" si="0"/>
        <v>CZK</v>
      </c>
    </row>
    <row r="28" spans="1:10" ht="27.75" hidden="1" customHeight="1" thickBot="1" x14ac:dyDescent="0.3">
      <c r="A28" s="2"/>
      <c r="B28" s="111" t="s">
        <v>25</v>
      </c>
      <c r="C28" s="112"/>
      <c r="D28" s="112"/>
      <c r="E28" s="113"/>
      <c r="F28" s="114"/>
      <c r="G28" s="254">
        <f>ZakladDPHSniVypocet+ZakladDPHZaklVypocet</f>
        <v>0</v>
      </c>
      <c r="H28" s="254"/>
      <c r="I28" s="254"/>
      <c r="J28" s="115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1" t="s">
        <v>37</v>
      </c>
      <c r="C29" s="116"/>
      <c r="D29" s="116"/>
      <c r="E29" s="116"/>
      <c r="F29" s="117"/>
      <c r="G29" s="253">
        <f>A27</f>
        <v>0</v>
      </c>
      <c r="H29" s="253"/>
      <c r="I29" s="253"/>
      <c r="J29" s="118" t="s">
        <v>69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255"/>
      <c r="E34" s="256"/>
      <c r="G34" s="257"/>
      <c r="H34" s="258"/>
      <c r="I34" s="258"/>
      <c r="J34" s="24"/>
    </row>
    <row r="35" spans="1:10" ht="12.75" customHeight="1" x14ac:dyDescent="0.25">
      <c r="A35" s="2"/>
      <c r="B35" s="2"/>
      <c r="D35" s="247" t="s">
        <v>2</v>
      </c>
      <c r="E35" s="247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5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57</v>
      </c>
      <c r="C39" s="259"/>
      <c r="D39" s="259"/>
      <c r="E39" s="259"/>
      <c r="F39" s="98">
        <f>'01 1.01 Pol'!AE90+'01 1.02 Pol'!AE73+'01 1.03 Pol'!AE24+'VON VON Naklady'!AE27</f>
        <v>0</v>
      </c>
      <c r="G39" s="99">
        <f>'01 1.01 Pol'!AF90+'01 1.02 Pol'!AF73+'01 1.03 Pol'!AF24+'VON VON Naklady'!AF27</f>
        <v>0</v>
      </c>
      <c r="H39" s="100">
        <f t="shared" ref="H39:H45" si="1">(F39*SazbaDPH1/100)+(G39*SazbaDPH2/100)</f>
        <v>0</v>
      </c>
      <c r="I39" s="100">
        <f t="shared" ref="I39:I45" si="2">F39+G39+H39</f>
        <v>0</v>
      </c>
      <c r="J39" s="101" t="e">
        <f t="shared" ref="J39:J45" ca="1" si="3">IF(_xlfn.SINGLE(CenaCelkemVypocet)=0,"",I39/_xlfn.SINGLE(CenaCelkemVypocet)*100)</f>
        <v>#NAME?</v>
      </c>
    </row>
    <row r="40" spans="1:10" ht="25.5" customHeight="1" x14ac:dyDescent="0.25">
      <c r="A40" s="87">
        <v>2</v>
      </c>
      <c r="B40" s="102" t="s">
        <v>58</v>
      </c>
      <c r="C40" s="260" t="s">
        <v>59</v>
      </c>
      <c r="D40" s="260"/>
      <c r="E40" s="260"/>
      <c r="F40" s="103">
        <f>'01 1.01 Pol'!AE90+'01 1.02 Pol'!AE73+'01 1.03 Pol'!AE24</f>
        <v>0</v>
      </c>
      <c r="G40" s="104">
        <f>'01 1.01 Pol'!AF90+'01 1.02 Pol'!AF73+'01 1.03 Pol'!AF24</f>
        <v>0</v>
      </c>
      <c r="H40" s="104">
        <f t="shared" si="1"/>
        <v>0</v>
      </c>
      <c r="I40" s="104">
        <f t="shared" si="2"/>
        <v>0</v>
      </c>
      <c r="J40" s="105" t="e">
        <f t="shared" ca="1" si="3"/>
        <v>#NAME?</v>
      </c>
    </row>
    <row r="41" spans="1:10" ht="25.5" customHeight="1" x14ac:dyDescent="0.25">
      <c r="A41" s="87">
        <v>3</v>
      </c>
      <c r="B41" s="106" t="s">
        <v>60</v>
      </c>
      <c r="C41" s="259" t="s">
        <v>59</v>
      </c>
      <c r="D41" s="259"/>
      <c r="E41" s="259"/>
      <c r="F41" s="107">
        <f>'01 1.01 Pol'!AE90</f>
        <v>0</v>
      </c>
      <c r="G41" s="100">
        <f>'01 1.01 Pol'!AF90</f>
        <v>0</v>
      </c>
      <c r="H41" s="100">
        <f t="shared" si="1"/>
        <v>0</v>
      </c>
      <c r="I41" s="100">
        <f t="shared" si="2"/>
        <v>0</v>
      </c>
      <c r="J41" s="101" t="e">
        <f t="shared" ca="1" si="3"/>
        <v>#NAME?</v>
      </c>
    </row>
    <row r="42" spans="1:10" ht="25.5" customHeight="1" x14ac:dyDescent="0.25">
      <c r="A42" s="87">
        <v>3</v>
      </c>
      <c r="B42" s="106" t="s">
        <v>61</v>
      </c>
      <c r="C42" s="259" t="s">
        <v>62</v>
      </c>
      <c r="D42" s="259"/>
      <c r="E42" s="259"/>
      <c r="F42" s="107">
        <f>'01 1.02 Pol'!AE73</f>
        <v>0</v>
      </c>
      <c r="G42" s="100">
        <f>'01 1.02 Pol'!AF73</f>
        <v>0</v>
      </c>
      <c r="H42" s="100">
        <f t="shared" si="1"/>
        <v>0</v>
      </c>
      <c r="I42" s="100">
        <f t="shared" si="2"/>
        <v>0</v>
      </c>
      <c r="J42" s="101" t="e">
        <f t="shared" ca="1" si="3"/>
        <v>#NAME?</v>
      </c>
    </row>
    <row r="43" spans="1:10" ht="25.5" customHeight="1" x14ac:dyDescent="0.25">
      <c r="A43" s="87">
        <v>3</v>
      </c>
      <c r="B43" s="106" t="s">
        <v>63</v>
      </c>
      <c r="C43" s="259" t="s">
        <v>64</v>
      </c>
      <c r="D43" s="259"/>
      <c r="E43" s="259"/>
      <c r="F43" s="107">
        <f>'01 1.03 Pol'!AE24</f>
        <v>0</v>
      </c>
      <c r="G43" s="100">
        <f>'01 1.03 Pol'!AF24</f>
        <v>0</v>
      </c>
      <c r="H43" s="100">
        <f t="shared" si="1"/>
        <v>0</v>
      </c>
      <c r="I43" s="100">
        <f t="shared" si="2"/>
        <v>0</v>
      </c>
      <c r="J43" s="101" t="e">
        <f t="shared" ca="1" si="3"/>
        <v>#NAME?</v>
      </c>
    </row>
    <row r="44" spans="1:10" ht="25.5" customHeight="1" x14ac:dyDescent="0.25">
      <c r="A44" s="87">
        <v>2</v>
      </c>
      <c r="B44" s="102" t="s">
        <v>65</v>
      </c>
      <c r="C44" s="260" t="s">
        <v>66</v>
      </c>
      <c r="D44" s="260"/>
      <c r="E44" s="260"/>
      <c r="F44" s="103">
        <f>'VON VON Naklady'!AE27</f>
        <v>0</v>
      </c>
      <c r="G44" s="104">
        <f>'VON VON Naklady'!AF27</f>
        <v>0</v>
      </c>
      <c r="H44" s="104">
        <f t="shared" si="1"/>
        <v>0</v>
      </c>
      <c r="I44" s="104">
        <f t="shared" si="2"/>
        <v>0</v>
      </c>
      <c r="J44" s="105" t="e">
        <f t="shared" ca="1" si="3"/>
        <v>#NAME?</v>
      </c>
    </row>
    <row r="45" spans="1:10" ht="25.5" customHeight="1" x14ac:dyDescent="0.25">
      <c r="A45" s="87">
        <v>3</v>
      </c>
      <c r="B45" s="106" t="s">
        <v>65</v>
      </c>
      <c r="C45" s="259" t="s">
        <v>67</v>
      </c>
      <c r="D45" s="259"/>
      <c r="E45" s="259"/>
      <c r="F45" s="107">
        <f>'VON VON Naklady'!AE27</f>
        <v>0</v>
      </c>
      <c r="G45" s="100">
        <f>'VON VON Naklady'!AF27</f>
        <v>0</v>
      </c>
      <c r="H45" s="100">
        <f t="shared" si="1"/>
        <v>0</v>
      </c>
      <c r="I45" s="100">
        <f t="shared" si="2"/>
        <v>0</v>
      </c>
      <c r="J45" s="101" t="e">
        <f t="shared" ca="1" si="3"/>
        <v>#NAME?</v>
      </c>
    </row>
    <row r="46" spans="1:10" ht="25.5" customHeight="1" x14ac:dyDescent="0.25">
      <c r="A46" s="87"/>
      <c r="B46" s="261" t="s">
        <v>68</v>
      </c>
      <c r="C46" s="262"/>
      <c r="D46" s="262"/>
      <c r="E46" s="263"/>
      <c r="F46" s="108">
        <f>SUMIF(A39:A45,"=1",F39:F45)</f>
        <v>0</v>
      </c>
      <c r="G46" s="109">
        <f>SUMIF(A39:A45,"=1",G39:G45)</f>
        <v>0</v>
      </c>
      <c r="H46" s="109">
        <f>SUMIF(A39:A45,"=1",H39:H45)</f>
        <v>0</v>
      </c>
      <c r="I46" s="109">
        <f>SUMIF(A39:A45,"=1",I39:I45)</f>
        <v>0</v>
      </c>
      <c r="J46" s="110" t="e">
        <f ca="1">SUMIF(A39:A45,"=1",J39:J45)</f>
        <v>#NAME?</v>
      </c>
    </row>
    <row r="48" spans="1:10" x14ac:dyDescent="0.25">
      <c r="A48" t="s">
        <v>70</v>
      </c>
      <c r="B48" t="s">
        <v>71</v>
      </c>
    </row>
    <row r="49" spans="1:52" ht="39.6" x14ac:dyDescent="0.25">
      <c r="B49" s="264" t="s">
        <v>72</v>
      </c>
      <c r="C49" s="264"/>
      <c r="D49" s="264"/>
      <c r="E49" s="264"/>
      <c r="F49" s="264"/>
      <c r="G49" s="264"/>
      <c r="H49" s="264"/>
      <c r="I49" s="264"/>
      <c r="J49" s="264"/>
      <c r="AZ49" s="119" t="str">
        <f>B49</f>
        <v>Podkladem pro soupis prací dodávek a služeb PD je dokumentace nižšího stupně než dokumentace pro provedení stavby v rozsahu dle vyhlášky č.499/2006 Sb. Z toho důvodu je soupis prací, dodávek a služeb orientační a slouží pouze pro výběr zhotovitele (neslouží pro účely čerpání dle zjišťovacích protokolů).</v>
      </c>
    </row>
    <row r="51" spans="1:52" ht="52.8" x14ac:dyDescent="0.25">
      <c r="B51" s="264" t="s">
        <v>73</v>
      </c>
      <c r="C51" s="264"/>
      <c r="D51" s="264"/>
      <c r="E51" s="264"/>
      <c r="F51" s="264"/>
      <c r="G51" s="264"/>
      <c r="H51" s="264"/>
      <c r="I51" s="264"/>
      <c r="J51" s="264"/>
      <c r="AZ51" s="119" t="str">
        <f>B51</f>
        <v>Účelem tohoto soupisu je zabezpečit obsahovou shodu všech nabídkových cen a usnadnit následné posouzení předložených cenových nabídek. 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53" spans="1:52" ht="79.2" x14ac:dyDescent="0.25">
      <c r="B53" s="264" t="s">
        <v>74</v>
      </c>
      <c r="C53" s="264"/>
      <c r="D53" s="264"/>
      <c r="E53" s="264"/>
      <c r="F53" s="264"/>
      <c r="G53" s="264"/>
      <c r="H53" s="264"/>
      <c r="I53" s="264"/>
      <c r="J53" s="264"/>
      <c r="AZ53" s="119" t="str">
        <f>B53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Veškeré konstrukce se dodávají jako plně funkční celek. Jakýkoliv rozpor mezi PD a soupisem prací, dodávek a služeb je nutné na základě důsledné kontroly zhotovitelem neprodleně oznámit.</v>
      </c>
    </row>
    <row r="55" spans="1:52" ht="52.8" x14ac:dyDescent="0.25">
      <c r="B55" s="264" t="s">
        <v>75</v>
      </c>
      <c r="C55" s="264"/>
      <c r="D55" s="264"/>
      <c r="E55" s="264"/>
      <c r="F55" s="264"/>
      <c r="G55" s="264"/>
      <c r="H55" s="264"/>
      <c r="I55" s="264"/>
      <c r="J55" s="264"/>
      <c r="AZ55" s="119" t="str">
        <f>B55</f>
        <v>Položky označené D+M (dodávka + montáž) se oceňují včetně přesunu hmot. Ostatní vlastní položky jsou založeny na cenové soustavě RTS. Veškeré prvky a konstrukce (D+M) se oceňují jako kompletní, včetně detailů, pomocných prací (vysekání drážek, doklínkování, vysekání kapes, lože, obsyp, zásyp, výkop, seřízení, revize, doplňků, příslušenství, povrchové úpravy apod.).</v>
      </c>
    </row>
    <row r="57" spans="1:52" ht="26.4" x14ac:dyDescent="0.25">
      <c r="B57" s="264" t="s">
        <v>76</v>
      </c>
      <c r="C57" s="264"/>
      <c r="D57" s="264"/>
      <c r="E57" s="264"/>
      <c r="F57" s="264"/>
      <c r="G57" s="264"/>
      <c r="H57" s="264"/>
      <c r="I57" s="264"/>
      <c r="J57" s="264"/>
      <c r="AZ57" s="119" t="str">
        <f>B57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8" spans="1:52" x14ac:dyDescent="0.25">
      <c r="A58" t="s">
        <v>77</v>
      </c>
      <c r="B58" t="s">
        <v>78</v>
      </c>
    </row>
    <row r="59" spans="1:52" x14ac:dyDescent="0.25">
      <c r="A59" t="s">
        <v>79</v>
      </c>
      <c r="B59" t="s">
        <v>80</v>
      </c>
    </row>
    <row r="60" spans="1:52" x14ac:dyDescent="0.25">
      <c r="A60" t="s">
        <v>79</v>
      </c>
      <c r="B60" t="s">
        <v>81</v>
      </c>
    </row>
    <row r="61" spans="1:52" x14ac:dyDescent="0.25">
      <c r="A61" t="s">
        <v>79</v>
      </c>
      <c r="B61" t="s">
        <v>82</v>
      </c>
    </row>
    <row r="62" spans="1:52" x14ac:dyDescent="0.25">
      <c r="A62" t="s">
        <v>77</v>
      </c>
      <c r="B62" t="s">
        <v>83</v>
      </c>
    </row>
    <row r="63" spans="1:52" x14ac:dyDescent="0.25">
      <c r="A63" t="s">
        <v>79</v>
      </c>
      <c r="B63" t="s">
        <v>84</v>
      </c>
    </row>
    <row r="66" spans="1:10" ht="15.6" x14ac:dyDescent="0.3">
      <c r="B66" s="120" t="s">
        <v>85</v>
      </c>
    </row>
    <row r="68" spans="1:10" ht="25.5" customHeight="1" x14ac:dyDescent="0.25">
      <c r="A68" s="122"/>
      <c r="B68" s="125" t="s">
        <v>18</v>
      </c>
      <c r="C68" s="125" t="s">
        <v>6</v>
      </c>
      <c r="D68" s="126"/>
      <c r="E68" s="126"/>
      <c r="F68" s="127" t="s">
        <v>86</v>
      </c>
      <c r="G68" s="127"/>
      <c r="H68" s="127"/>
      <c r="I68" s="127" t="s">
        <v>31</v>
      </c>
      <c r="J68" s="127" t="s">
        <v>0</v>
      </c>
    </row>
    <row r="69" spans="1:10" ht="36.75" customHeight="1" x14ac:dyDescent="0.25">
      <c r="A69" s="123"/>
      <c r="B69" s="128" t="s">
        <v>87</v>
      </c>
      <c r="C69" s="265" t="s">
        <v>88</v>
      </c>
      <c r="D69" s="266"/>
      <c r="E69" s="266"/>
      <c r="F69" s="135" t="s">
        <v>26</v>
      </c>
      <c r="G69" s="136"/>
      <c r="H69" s="136"/>
      <c r="I69" s="136">
        <f>'01 1.01 Pol'!G8</f>
        <v>0</v>
      </c>
      <c r="J69" s="132" t="str">
        <f>IF(I85=0,"",I69/I85*100)</f>
        <v/>
      </c>
    </row>
    <row r="70" spans="1:10" ht="36.75" customHeight="1" x14ac:dyDescent="0.25">
      <c r="A70" s="123"/>
      <c r="B70" s="128" t="s">
        <v>89</v>
      </c>
      <c r="C70" s="265" t="s">
        <v>90</v>
      </c>
      <c r="D70" s="266"/>
      <c r="E70" s="266"/>
      <c r="F70" s="135" t="s">
        <v>26</v>
      </c>
      <c r="G70" s="136"/>
      <c r="H70" s="136"/>
      <c r="I70" s="136">
        <f>'01 1.01 Pol'!G14</f>
        <v>0</v>
      </c>
      <c r="J70" s="132" t="str">
        <f>IF(I85=0,"",I70/I85*100)</f>
        <v/>
      </c>
    </row>
    <row r="71" spans="1:10" ht="36.75" customHeight="1" x14ac:dyDescent="0.25">
      <c r="A71" s="123"/>
      <c r="B71" s="128" t="s">
        <v>91</v>
      </c>
      <c r="C71" s="265" t="s">
        <v>92</v>
      </c>
      <c r="D71" s="266"/>
      <c r="E71" s="266"/>
      <c r="F71" s="135" t="s">
        <v>26</v>
      </c>
      <c r="G71" s="136"/>
      <c r="H71" s="136"/>
      <c r="I71" s="136">
        <f>'01 1.01 Pol'!G18</f>
        <v>0</v>
      </c>
      <c r="J71" s="132" t="str">
        <f>IF(I85=0,"",I71/I85*100)</f>
        <v/>
      </c>
    </row>
    <row r="72" spans="1:10" ht="36.75" customHeight="1" x14ac:dyDescent="0.25">
      <c r="A72" s="123"/>
      <c r="B72" s="128" t="s">
        <v>93</v>
      </c>
      <c r="C72" s="265" t="s">
        <v>94</v>
      </c>
      <c r="D72" s="266"/>
      <c r="E72" s="266"/>
      <c r="F72" s="135" t="s">
        <v>26</v>
      </c>
      <c r="G72" s="136"/>
      <c r="H72" s="136"/>
      <c r="I72" s="136">
        <f>'01 1.01 Pol'!G30</f>
        <v>0</v>
      </c>
      <c r="J72" s="132" t="str">
        <f>IF(I85=0,"",I72/I85*100)</f>
        <v/>
      </c>
    </row>
    <row r="73" spans="1:10" ht="36.75" customHeight="1" x14ac:dyDescent="0.25">
      <c r="A73" s="123"/>
      <c r="B73" s="128" t="s">
        <v>95</v>
      </c>
      <c r="C73" s="265" t="s">
        <v>64</v>
      </c>
      <c r="D73" s="266"/>
      <c r="E73" s="266"/>
      <c r="F73" s="135" t="s">
        <v>26</v>
      </c>
      <c r="G73" s="136"/>
      <c r="H73" s="136"/>
      <c r="I73" s="136">
        <f>'01 1.03 Pol'!G8</f>
        <v>0</v>
      </c>
      <c r="J73" s="132" t="str">
        <f>IF(I85=0,"",I73/I85*100)</f>
        <v/>
      </c>
    </row>
    <row r="74" spans="1:10" ht="36.75" customHeight="1" x14ac:dyDescent="0.25">
      <c r="A74" s="123"/>
      <c r="B74" s="128" t="s">
        <v>96</v>
      </c>
      <c r="C74" s="265" t="s">
        <v>97</v>
      </c>
      <c r="D74" s="266"/>
      <c r="E74" s="266"/>
      <c r="F74" s="135" t="s">
        <v>27</v>
      </c>
      <c r="G74" s="136"/>
      <c r="H74" s="136"/>
      <c r="I74" s="136">
        <f>'01 1.01 Pol'!G32</f>
        <v>0</v>
      </c>
      <c r="J74" s="132" t="str">
        <f>IF(I85=0,"",I74/I85*100)</f>
        <v/>
      </c>
    </row>
    <row r="75" spans="1:10" ht="36.75" customHeight="1" x14ac:dyDescent="0.25">
      <c r="A75" s="123"/>
      <c r="B75" s="128" t="s">
        <v>98</v>
      </c>
      <c r="C75" s="265" t="s">
        <v>99</v>
      </c>
      <c r="D75" s="266"/>
      <c r="E75" s="266"/>
      <c r="F75" s="135" t="s">
        <v>28</v>
      </c>
      <c r="G75" s="136"/>
      <c r="H75" s="136"/>
      <c r="I75" s="136">
        <f>'01 1.01 Pol'!G59</f>
        <v>0</v>
      </c>
      <c r="J75" s="132" t="str">
        <f>IF(I85=0,"",I75/I85*100)</f>
        <v/>
      </c>
    </row>
    <row r="76" spans="1:10" ht="36.75" customHeight="1" x14ac:dyDescent="0.25">
      <c r="A76" s="123"/>
      <c r="B76" s="128" t="s">
        <v>100</v>
      </c>
      <c r="C76" s="265" t="s">
        <v>101</v>
      </c>
      <c r="D76" s="266"/>
      <c r="E76" s="266"/>
      <c r="F76" s="135" t="s">
        <v>28</v>
      </c>
      <c r="G76" s="136"/>
      <c r="H76" s="136"/>
      <c r="I76" s="136">
        <f>'01 1.02 Pol'!G8</f>
        <v>0</v>
      </c>
      <c r="J76" s="132" t="str">
        <f>IF(I85=0,"",I76/I85*100)</f>
        <v/>
      </c>
    </row>
    <row r="77" spans="1:10" ht="36.75" customHeight="1" x14ac:dyDescent="0.25">
      <c r="A77" s="123"/>
      <c r="B77" s="128" t="s">
        <v>102</v>
      </c>
      <c r="C77" s="265" t="s">
        <v>103</v>
      </c>
      <c r="D77" s="266"/>
      <c r="E77" s="266"/>
      <c r="F77" s="135" t="s">
        <v>28</v>
      </c>
      <c r="G77" s="136"/>
      <c r="H77" s="136"/>
      <c r="I77" s="136">
        <f>'01 1.02 Pol'!G23</f>
        <v>0</v>
      </c>
      <c r="J77" s="132" t="str">
        <f>IF(I85=0,"",I77/I85*100)</f>
        <v/>
      </c>
    </row>
    <row r="78" spans="1:10" ht="36.75" customHeight="1" x14ac:dyDescent="0.25">
      <c r="A78" s="123"/>
      <c r="B78" s="128" t="s">
        <v>104</v>
      </c>
      <c r="C78" s="265" t="s">
        <v>105</v>
      </c>
      <c r="D78" s="266"/>
      <c r="E78" s="266"/>
      <c r="F78" s="135" t="s">
        <v>28</v>
      </c>
      <c r="G78" s="136"/>
      <c r="H78" s="136"/>
      <c r="I78" s="136">
        <f>'01 1.02 Pol'!G26</f>
        <v>0</v>
      </c>
      <c r="J78" s="132" t="str">
        <f>IF(I85=0,"",I78/I85*100)</f>
        <v/>
      </c>
    </row>
    <row r="79" spans="1:10" ht="36.75" customHeight="1" x14ac:dyDescent="0.25">
      <c r="A79" s="123"/>
      <c r="B79" s="128" t="s">
        <v>106</v>
      </c>
      <c r="C79" s="265" t="s">
        <v>107</v>
      </c>
      <c r="D79" s="266"/>
      <c r="E79" s="266"/>
      <c r="F79" s="135" t="s">
        <v>28</v>
      </c>
      <c r="G79" s="136"/>
      <c r="H79" s="136"/>
      <c r="I79" s="136">
        <f>'01 1.02 Pol'!G39</f>
        <v>0</v>
      </c>
      <c r="J79" s="132" t="str">
        <f>IF(I85=0,"",I79/I85*100)</f>
        <v/>
      </c>
    </row>
    <row r="80" spans="1:10" ht="36.75" customHeight="1" x14ac:dyDescent="0.25">
      <c r="A80" s="123"/>
      <c r="B80" s="128" t="s">
        <v>108</v>
      </c>
      <c r="C80" s="265" t="s">
        <v>109</v>
      </c>
      <c r="D80" s="266"/>
      <c r="E80" s="266"/>
      <c r="F80" s="135" t="s">
        <v>28</v>
      </c>
      <c r="G80" s="136"/>
      <c r="H80" s="136"/>
      <c r="I80" s="136">
        <f>'01 1.02 Pol'!G44</f>
        <v>0</v>
      </c>
      <c r="J80" s="132" t="str">
        <f>IF(I85=0,"",I80/I85*100)</f>
        <v/>
      </c>
    </row>
    <row r="81" spans="1:10" ht="36.75" customHeight="1" x14ac:dyDescent="0.25">
      <c r="A81" s="123"/>
      <c r="B81" s="128" t="s">
        <v>110</v>
      </c>
      <c r="C81" s="265" t="s">
        <v>111</v>
      </c>
      <c r="D81" s="266"/>
      <c r="E81" s="266"/>
      <c r="F81" s="135" t="s">
        <v>28</v>
      </c>
      <c r="G81" s="136"/>
      <c r="H81" s="136"/>
      <c r="I81" s="136">
        <f>'01 1.02 Pol'!G58</f>
        <v>0</v>
      </c>
      <c r="J81" s="132" t="str">
        <f>IF(I85=0,"",I81/I85*100)</f>
        <v/>
      </c>
    </row>
    <row r="82" spans="1:10" ht="36.75" customHeight="1" x14ac:dyDescent="0.25">
      <c r="A82" s="123"/>
      <c r="B82" s="128" t="s">
        <v>112</v>
      </c>
      <c r="C82" s="265" t="s">
        <v>113</v>
      </c>
      <c r="D82" s="266"/>
      <c r="E82" s="266"/>
      <c r="F82" s="135" t="s">
        <v>114</v>
      </c>
      <c r="G82" s="136"/>
      <c r="H82" s="136"/>
      <c r="I82" s="136">
        <f>'01 1.01 Pol'!G79</f>
        <v>0</v>
      </c>
      <c r="J82" s="132" t="str">
        <f>IF(I85=0,"",I82/I85*100)</f>
        <v/>
      </c>
    </row>
    <row r="83" spans="1:10" ht="36.75" customHeight="1" x14ac:dyDescent="0.25">
      <c r="A83" s="123"/>
      <c r="B83" s="128" t="s">
        <v>115</v>
      </c>
      <c r="C83" s="265" t="s">
        <v>29</v>
      </c>
      <c r="D83" s="266"/>
      <c r="E83" s="266"/>
      <c r="F83" s="135" t="s">
        <v>115</v>
      </c>
      <c r="G83" s="136"/>
      <c r="H83" s="136"/>
      <c r="I83" s="136">
        <f>'VON VON Naklady'!G8</f>
        <v>0</v>
      </c>
      <c r="J83" s="132" t="str">
        <f>IF(I85=0,"",I83/I85*100)</f>
        <v/>
      </c>
    </row>
    <row r="84" spans="1:10" ht="36.75" customHeight="1" x14ac:dyDescent="0.25">
      <c r="A84" s="123"/>
      <c r="B84" s="128" t="s">
        <v>116</v>
      </c>
      <c r="C84" s="265" t="s">
        <v>30</v>
      </c>
      <c r="D84" s="266"/>
      <c r="E84" s="266"/>
      <c r="F84" s="135" t="s">
        <v>116</v>
      </c>
      <c r="G84" s="136"/>
      <c r="H84" s="136"/>
      <c r="I84" s="136">
        <f>'VON VON Naklady'!G18</f>
        <v>0</v>
      </c>
      <c r="J84" s="132" t="str">
        <f>IF(I85=0,"",I84/I85*100)</f>
        <v/>
      </c>
    </row>
    <row r="85" spans="1:10" ht="25.5" customHeight="1" x14ac:dyDescent="0.25">
      <c r="A85" s="124"/>
      <c r="B85" s="129" t="s">
        <v>1</v>
      </c>
      <c r="C85" s="130"/>
      <c r="D85" s="131"/>
      <c r="E85" s="131"/>
      <c r="F85" s="137"/>
      <c r="G85" s="138"/>
      <c r="H85" s="138"/>
      <c r="I85" s="138">
        <f>SUM(I69:I84)</f>
        <v>0</v>
      </c>
      <c r="J85" s="133">
        <f>SUM(J69:J84)</f>
        <v>0</v>
      </c>
    </row>
    <row r="86" spans="1:10" x14ac:dyDescent="0.25">
      <c r="F86" s="86"/>
      <c r="G86" s="86"/>
      <c r="H86" s="86"/>
      <c r="I86" s="86"/>
      <c r="J86" s="134"/>
    </row>
    <row r="87" spans="1:10" x14ac:dyDescent="0.25">
      <c r="F87" s="86"/>
      <c r="G87" s="86"/>
      <c r="H87" s="86"/>
      <c r="I87" s="86"/>
      <c r="J87" s="134"/>
    </row>
    <row r="88" spans="1:10" x14ac:dyDescent="0.25">
      <c r="F88" s="86"/>
      <c r="G88" s="86"/>
      <c r="H88" s="86"/>
      <c r="I88" s="86"/>
      <c r="J88" s="134"/>
    </row>
  </sheetData>
  <sheetProtection algorithmName="SHA-512" hashValue="dxnNJADyGqjlLhrnQaX/VwTHnbedxg+SxyPXd89dQFeLxdOx6dO+hbQ13Tekt0ieTarrfKA1FzYRjbVTG8MBqw==" saltValue="zAKL65nKJn1rbn9tAFdJ0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C81:E81"/>
    <mergeCell ref="C82:E82"/>
    <mergeCell ref="C83:E83"/>
    <mergeCell ref="C84:E84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B53:J53"/>
    <mergeCell ref="B55:J55"/>
    <mergeCell ref="B57:J57"/>
    <mergeCell ref="C69:E69"/>
    <mergeCell ref="C70:E70"/>
    <mergeCell ref="C44:E44"/>
    <mergeCell ref="C45:E45"/>
    <mergeCell ref="B46:E46"/>
    <mergeCell ref="B49:J49"/>
    <mergeCell ref="B51:J5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67" t="s">
        <v>7</v>
      </c>
      <c r="B1" s="267"/>
      <c r="C1" s="268"/>
      <c r="D1" s="267"/>
      <c r="E1" s="267"/>
      <c r="F1" s="267"/>
      <c r="G1" s="267"/>
    </row>
    <row r="2" spans="1:7" ht="24.9" customHeight="1" x14ac:dyDescent="0.25">
      <c r="A2" s="49" t="s">
        <v>8</v>
      </c>
      <c r="B2" s="48"/>
      <c r="C2" s="269"/>
      <c r="D2" s="269"/>
      <c r="E2" s="269"/>
      <c r="F2" s="269"/>
      <c r="G2" s="270"/>
    </row>
    <row r="3" spans="1:7" ht="24.9" customHeight="1" x14ac:dyDescent="0.25">
      <c r="A3" s="49" t="s">
        <v>9</v>
      </c>
      <c r="B3" s="48"/>
      <c r="C3" s="269"/>
      <c r="D3" s="269"/>
      <c r="E3" s="269"/>
      <c r="F3" s="269"/>
      <c r="G3" s="270"/>
    </row>
    <row r="4" spans="1:7" ht="24.9" customHeight="1" x14ac:dyDescent="0.25">
      <c r="A4" s="49" t="s">
        <v>10</v>
      </c>
      <c r="B4" s="48"/>
      <c r="C4" s="269"/>
      <c r="D4" s="269"/>
      <c r="E4" s="269"/>
      <c r="F4" s="269"/>
      <c r="G4" s="27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70"/>
  <sheetViews>
    <sheetView tabSelected="1" workbookViewId="0">
      <pane ySplit="7" topLeftCell="A10" activePane="bottomLeft" state="frozen"/>
      <selection pane="bottomLeft" activeCell="E15" sqref="E15"/>
    </sheetView>
  </sheetViews>
  <sheetFormatPr defaultRowHeight="13.2" outlineLevelRow="3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8" width="0" hidden="1" customWidth="1"/>
    <col min="19" max="20" width="8.88671875" style="205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83" t="s">
        <v>7</v>
      </c>
      <c r="B1" s="283"/>
      <c r="C1" s="283"/>
      <c r="D1" s="283"/>
      <c r="E1" s="283"/>
      <c r="F1" s="283"/>
      <c r="G1" s="283"/>
      <c r="AG1" t="s">
        <v>117</v>
      </c>
    </row>
    <row r="2" spans="1:60" ht="24.9" customHeight="1" x14ac:dyDescent="0.25">
      <c r="A2" s="140" t="s">
        <v>8</v>
      </c>
      <c r="B2" s="48" t="s">
        <v>43</v>
      </c>
      <c r="C2" s="284" t="s">
        <v>44</v>
      </c>
      <c r="D2" s="285"/>
      <c r="E2" s="285"/>
      <c r="F2" s="285"/>
      <c r="G2" s="286"/>
      <c r="AG2" t="s">
        <v>118</v>
      </c>
    </row>
    <row r="3" spans="1:60" ht="24.9" customHeight="1" x14ac:dyDescent="0.25">
      <c r="A3" s="140" t="s">
        <v>9</v>
      </c>
      <c r="B3" s="48" t="s">
        <v>58</v>
      </c>
      <c r="C3" s="284" t="s">
        <v>59</v>
      </c>
      <c r="D3" s="285"/>
      <c r="E3" s="285"/>
      <c r="F3" s="285"/>
      <c r="G3" s="286"/>
      <c r="AC3" s="121" t="s">
        <v>118</v>
      </c>
      <c r="AG3" t="s">
        <v>119</v>
      </c>
    </row>
    <row r="4" spans="1:60" ht="24.9" customHeight="1" x14ac:dyDescent="0.25">
      <c r="A4" s="141" t="s">
        <v>10</v>
      </c>
      <c r="B4" s="142" t="s">
        <v>60</v>
      </c>
      <c r="C4" s="287" t="s">
        <v>59</v>
      </c>
      <c r="D4" s="288"/>
      <c r="E4" s="288"/>
      <c r="F4" s="288"/>
      <c r="G4" s="289"/>
      <c r="AG4" t="s">
        <v>120</v>
      </c>
    </row>
    <row r="5" spans="1:60" x14ac:dyDescent="0.25">
      <c r="D5" s="10"/>
    </row>
    <row r="6" spans="1:60" ht="39.6" x14ac:dyDescent="0.25">
      <c r="A6" s="144" t="s">
        <v>121</v>
      </c>
      <c r="B6" s="146" t="s">
        <v>122</v>
      </c>
      <c r="C6" s="178" t="s">
        <v>123</v>
      </c>
      <c r="D6" s="145" t="s">
        <v>124</v>
      </c>
      <c r="E6" s="194" t="s">
        <v>125</v>
      </c>
      <c r="F6" s="195" t="s">
        <v>126</v>
      </c>
      <c r="G6" s="144" t="s">
        <v>31</v>
      </c>
      <c r="H6" s="147" t="s">
        <v>32</v>
      </c>
      <c r="I6" s="147" t="s">
        <v>127</v>
      </c>
      <c r="J6" s="147" t="s">
        <v>33</v>
      </c>
      <c r="K6" s="147" t="s">
        <v>128</v>
      </c>
      <c r="L6" s="147" t="s">
        <v>129</v>
      </c>
      <c r="M6" s="147" t="s">
        <v>130</v>
      </c>
      <c r="N6" s="147" t="s">
        <v>131</v>
      </c>
      <c r="O6" s="147" t="s">
        <v>132</v>
      </c>
      <c r="P6" s="147" t="s">
        <v>133</v>
      </c>
      <c r="Q6" s="147" t="s">
        <v>134</v>
      </c>
      <c r="R6" s="147" t="s">
        <v>135</v>
      </c>
      <c r="S6" s="206" t="s">
        <v>136</v>
      </c>
      <c r="T6" s="206" t="s">
        <v>137</v>
      </c>
      <c r="U6" s="147" t="s">
        <v>138</v>
      </c>
      <c r="V6" s="147" t="s">
        <v>139</v>
      </c>
      <c r="W6" s="147" t="s">
        <v>140</v>
      </c>
      <c r="X6" s="147" t="s">
        <v>141</v>
      </c>
      <c r="Y6" s="147" t="s">
        <v>142</v>
      </c>
    </row>
    <row r="7" spans="1:60" hidden="1" x14ac:dyDescent="0.25">
      <c r="A7" s="3"/>
      <c r="B7" s="4"/>
      <c r="C7" s="179"/>
      <c r="D7" s="6"/>
      <c r="E7" s="196"/>
      <c r="F7" s="197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97"/>
      <c r="T7" s="197"/>
      <c r="U7" s="150"/>
      <c r="V7" s="150"/>
      <c r="W7" s="150"/>
      <c r="X7" s="150"/>
      <c r="Y7" s="150"/>
    </row>
    <row r="8" spans="1:60" x14ac:dyDescent="0.25">
      <c r="A8" s="186" t="s">
        <v>143</v>
      </c>
      <c r="B8" s="187" t="s">
        <v>87</v>
      </c>
      <c r="C8" s="180" t="s">
        <v>88</v>
      </c>
      <c r="D8" s="160"/>
      <c r="E8" s="198"/>
      <c r="F8" s="199"/>
      <c r="G8" s="162">
        <f>SUMIF(AG9:AG13,"&lt;&gt;NOR",G9:G13)</f>
        <v>0</v>
      </c>
      <c r="H8" s="162"/>
      <c r="I8" s="162">
        <f>SUM(I9:I13)</f>
        <v>0</v>
      </c>
      <c r="J8" s="162"/>
      <c r="K8" s="162">
        <f>SUM(K9:K13)</f>
        <v>0</v>
      </c>
      <c r="L8" s="162"/>
      <c r="M8" s="162">
        <f>SUM(M9:M13)</f>
        <v>0</v>
      </c>
      <c r="N8" s="161"/>
      <c r="O8" s="161">
        <f>SUM(O9:O13)</f>
        <v>0</v>
      </c>
      <c r="P8" s="161"/>
      <c r="Q8" s="161">
        <f>SUM(Q9:Q13)</f>
        <v>0</v>
      </c>
      <c r="R8" s="162"/>
      <c r="S8" s="199"/>
      <c r="T8" s="207"/>
      <c r="U8" s="159"/>
      <c r="V8" s="159">
        <f>SUM(V9:V13)</f>
        <v>24</v>
      </c>
      <c r="W8" s="159"/>
      <c r="X8" s="159"/>
      <c r="Y8" s="159"/>
      <c r="AG8" t="s">
        <v>144</v>
      </c>
    </row>
    <row r="9" spans="1:60" outlineLevel="1" x14ac:dyDescent="0.25">
      <c r="A9" s="188">
        <v>1</v>
      </c>
      <c r="B9" s="189" t="s">
        <v>145</v>
      </c>
      <c r="C9" s="181" t="s">
        <v>146</v>
      </c>
      <c r="D9" s="165" t="s">
        <v>147</v>
      </c>
      <c r="E9" s="200">
        <v>24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6">
        <v>0</v>
      </c>
      <c r="O9" s="166">
        <f>ROUND(E9*N9,2)</f>
        <v>0</v>
      </c>
      <c r="P9" s="166">
        <v>0</v>
      </c>
      <c r="Q9" s="166">
        <f>ROUND(E9*P9,2)</f>
        <v>0</v>
      </c>
      <c r="R9" s="168"/>
      <c r="S9" s="208" t="s">
        <v>148</v>
      </c>
      <c r="T9" s="209" t="s">
        <v>148</v>
      </c>
      <c r="U9" s="156">
        <v>1</v>
      </c>
      <c r="V9" s="156">
        <f>ROUND(E9*U9,2)</f>
        <v>24</v>
      </c>
      <c r="W9" s="156"/>
      <c r="X9" s="156" t="s">
        <v>149</v>
      </c>
      <c r="Y9" s="156" t="s">
        <v>150</v>
      </c>
      <c r="Z9" s="148"/>
      <c r="AA9" s="148"/>
      <c r="AB9" s="148"/>
      <c r="AC9" s="148"/>
      <c r="AD9" s="148"/>
      <c r="AE9" s="148"/>
      <c r="AF9" s="148"/>
      <c r="AG9" s="148" t="s">
        <v>151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34.200000000000003" customHeight="1" outlineLevel="2" x14ac:dyDescent="0.25">
      <c r="A10" s="190"/>
      <c r="B10" s="191"/>
      <c r="C10" s="182" t="s">
        <v>152</v>
      </c>
      <c r="D10" s="177"/>
      <c r="E10" s="182"/>
      <c r="F10" s="182"/>
      <c r="G10" s="177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202"/>
      <c r="T10" s="202"/>
      <c r="U10" s="156"/>
      <c r="V10" s="156"/>
      <c r="W10" s="156"/>
      <c r="X10" s="156"/>
      <c r="Y10" s="156"/>
      <c r="Z10" s="148"/>
      <c r="AA10" s="148"/>
      <c r="AB10" s="148"/>
      <c r="AC10" s="148"/>
      <c r="AD10" s="148"/>
      <c r="AE10" s="148"/>
      <c r="AF10" s="148"/>
      <c r="AG10" s="148" t="s">
        <v>153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69" t="str">
        <f>C10</f>
        <v>položka bude čerpána pouze se svolením zástupce investora, a její čerpání zapsáno do stavebního deníku s výčtem hodin</v>
      </c>
      <c r="BB10" s="148"/>
      <c r="BC10" s="148"/>
      <c r="BD10" s="148"/>
      <c r="BE10" s="148"/>
      <c r="BF10" s="148"/>
      <c r="BG10" s="148"/>
      <c r="BH10" s="148"/>
    </row>
    <row r="11" spans="1:60" outlineLevel="2" x14ac:dyDescent="0.25">
      <c r="A11" s="190"/>
      <c r="B11" s="191"/>
      <c r="C11" s="183" t="s">
        <v>154</v>
      </c>
      <c r="D11" s="157"/>
      <c r="E11" s="201"/>
      <c r="F11" s="202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202"/>
      <c r="T11" s="202"/>
      <c r="U11" s="156"/>
      <c r="V11" s="156"/>
      <c r="W11" s="156"/>
      <c r="X11" s="156"/>
      <c r="Y11" s="156"/>
      <c r="Z11" s="148"/>
      <c r="AA11" s="148"/>
      <c r="AB11" s="148"/>
      <c r="AC11" s="148"/>
      <c r="AD11" s="148"/>
      <c r="AE11" s="148"/>
      <c r="AF11" s="148"/>
      <c r="AG11" s="148" t="s">
        <v>155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5">
      <c r="A12" s="190"/>
      <c r="B12" s="191"/>
      <c r="C12" s="183" t="s">
        <v>156</v>
      </c>
      <c r="D12" s="157"/>
      <c r="E12" s="201">
        <v>24</v>
      </c>
      <c r="F12" s="202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202"/>
      <c r="T12" s="202"/>
      <c r="U12" s="156"/>
      <c r="V12" s="156"/>
      <c r="W12" s="156"/>
      <c r="X12" s="156"/>
      <c r="Y12" s="156"/>
      <c r="Z12" s="148"/>
      <c r="AA12" s="148"/>
      <c r="AB12" s="148"/>
      <c r="AC12" s="148"/>
      <c r="AD12" s="148"/>
      <c r="AE12" s="148"/>
      <c r="AF12" s="148"/>
      <c r="AG12" s="148" t="s">
        <v>155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5">
      <c r="A13" s="190"/>
      <c r="B13" s="191"/>
      <c r="C13" s="184" t="s">
        <v>157</v>
      </c>
      <c r="D13" s="158"/>
      <c r="E13" s="203">
        <v>24</v>
      </c>
      <c r="F13" s="202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202"/>
      <c r="T13" s="202"/>
      <c r="U13" s="156"/>
      <c r="V13" s="156"/>
      <c r="W13" s="156"/>
      <c r="X13" s="156"/>
      <c r="Y13" s="156"/>
      <c r="Z13" s="148"/>
      <c r="AA13" s="148"/>
      <c r="AB13" s="148"/>
      <c r="AC13" s="148"/>
      <c r="AD13" s="148"/>
      <c r="AE13" s="148"/>
      <c r="AF13" s="148"/>
      <c r="AG13" s="148" t="s">
        <v>155</v>
      </c>
      <c r="AH13" s="148">
        <v>1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5">
      <c r="A14" s="186" t="s">
        <v>143</v>
      </c>
      <c r="B14" s="187" t="s">
        <v>89</v>
      </c>
      <c r="C14" s="180" t="s">
        <v>90</v>
      </c>
      <c r="D14" s="160"/>
      <c r="E14" s="198"/>
      <c r="F14" s="199"/>
      <c r="G14" s="162">
        <f>SUMIF(AG15:AG17,"&lt;&gt;NOR",G15:G17)</f>
        <v>0</v>
      </c>
      <c r="H14" s="162"/>
      <c r="I14" s="162">
        <f>SUM(I15:I17)</f>
        <v>0</v>
      </c>
      <c r="J14" s="162"/>
      <c r="K14" s="162">
        <f>SUM(K15:K17)</f>
        <v>0</v>
      </c>
      <c r="L14" s="162"/>
      <c r="M14" s="162">
        <f>SUM(M15:M17)</f>
        <v>0</v>
      </c>
      <c r="N14" s="161"/>
      <c r="O14" s="161">
        <f>SUM(O15:O17)</f>
        <v>0.55000000000000004</v>
      </c>
      <c r="P14" s="161"/>
      <c r="Q14" s="161">
        <f>SUM(Q15:Q17)</f>
        <v>0</v>
      </c>
      <c r="R14" s="162"/>
      <c r="S14" s="199"/>
      <c r="T14" s="207"/>
      <c r="U14" s="159"/>
      <c r="V14" s="159">
        <f>SUM(V15:V17)</f>
        <v>4.17</v>
      </c>
      <c r="W14" s="159"/>
      <c r="X14" s="159"/>
      <c r="Y14" s="159"/>
      <c r="AG14" t="s">
        <v>144</v>
      </c>
    </row>
    <row r="15" spans="1:60" outlineLevel="1" x14ac:dyDescent="0.25">
      <c r="A15" s="188">
        <v>2</v>
      </c>
      <c r="B15" s="189" t="s">
        <v>161</v>
      </c>
      <c r="C15" s="181" t="s">
        <v>419</v>
      </c>
      <c r="D15" s="165" t="s">
        <v>162</v>
      </c>
      <c r="E15" s="200">
        <v>30</v>
      </c>
      <c r="F15" s="167"/>
      <c r="G15" s="168">
        <f>ROUND(E15*F15,2)</f>
        <v>0</v>
      </c>
      <c r="H15" s="167"/>
      <c r="I15" s="168">
        <f>ROUND(E15*H15,2)</f>
        <v>0</v>
      </c>
      <c r="J15" s="167"/>
      <c r="K15" s="168">
        <f>ROUND(E15*J15,2)</f>
        <v>0</v>
      </c>
      <c r="L15" s="168">
        <v>21</v>
      </c>
      <c r="M15" s="168">
        <f>G15*(1+L15/100)</f>
        <v>0</v>
      </c>
      <c r="N15" s="166">
        <v>1.8380000000000001E-2</v>
      </c>
      <c r="O15" s="166">
        <f>ROUND(E15*N15,2)</f>
        <v>0.55000000000000004</v>
      </c>
      <c r="P15" s="166">
        <v>0</v>
      </c>
      <c r="Q15" s="166">
        <f>ROUND(E15*P15,2)</f>
        <v>0</v>
      </c>
      <c r="R15" s="168"/>
      <c r="S15" s="208" t="s">
        <v>148</v>
      </c>
      <c r="T15" s="209" t="s">
        <v>148</v>
      </c>
      <c r="U15" s="156">
        <v>0.13900000000000001</v>
      </c>
      <c r="V15" s="156">
        <f>ROUND(E15*U15,2)</f>
        <v>4.17</v>
      </c>
      <c r="W15" s="156"/>
      <c r="X15" s="156" t="s">
        <v>149</v>
      </c>
      <c r="Y15" s="156" t="s">
        <v>150</v>
      </c>
      <c r="Z15" s="148"/>
      <c r="AA15" s="148"/>
      <c r="AB15" s="148"/>
      <c r="AC15" s="148"/>
      <c r="AD15" s="148"/>
      <c r="AE15" s="148"/>
      <c r="AF15" s="148"/>
      <c r="AG15" s="148" t="s">
        <v>151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5">
      <c r="A16" s="190"/>
      <c r="B16" s="191"/>
      <c r="C16" s="182" t="s">
        <v>163</v>
      </c>
      <c r="D16" s="177"/>
      <c r="E16" s="182"/>
      <c r="F16" s="182"/>
      <c r="G16" s="177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202"/>
      <c r="T16" s="202"/>
      <c r="U16" s="156"/>
      <c r="V16" s="156"/>
      <c r="W16" s="156"/>
      <c r="X16" s="156"/>
      <c r="Y16" s="156"/>
      <c r="Z16" s="148"/>
      <c r="AA16" s="148"/>
      <c r="AB16" s="148"/>
      <c r="AC16" s="148"/>
      <c r="AD16" s="148"/>
      <c r="AE16" s="148"/>
      <c r="AF16" s="148"/>
      <c r="AG16" s="148" t="s">
        <v>153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0.399999999999999" outlineLevel="2" x14ac:dyDescent="0.25">
      <c r="A17" s="190"/>
      <c r="B17" s="191"/>
      <c r="C17" s="292" t="s">
        <v>164</v>
      </c>
      <c r="D17" s="157"/>
      <c r="E17" s="201"/>
      <c r="F17" s="202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202"/>
      <c r="T17" s="202"/>
      <c r="U17" s="156"/>
      <c r="V17" s="156"/>
      <c r="W17" s="156"/>
      <c r="X17" s="156"/>
      <c r="Y17" s="156"/>
      <c r="Z17" s="148"/>
      <c r="AA17" s="148"/>
      <c r="AB17" s="148"/>
      <c r="AC17" s="148"/>
      <c r="AD17" s="148"/>
      <c r="AE17" s="148"/>
      <c r="AF17" s="148"/>
      <c r="AG17" s="148" t="s">
        <v>155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6.4" x14ac:dyDescent="0.25">
      <c r="A18" s="186" t="s">
        <v>143</v>
      </c>
      <c r="B18" s="187" t="s">
        <v>91</v>
      </c>
      <c r="C18" s="180" t="s">
        <v>92</v>
      </c>
      <c r="D18" s="160"/>
      <c r="E18" s="198"/>
      <c r="F18" s="199"/>
      <c r="G18" s="162">
        <f>SUMIF(AG19:AG29,"&lt;&gt;NOR",G19:G29)</f>
        <v>0</v>
      </c>
      <c r="H18" s="162"/>
      <c r="I18" s="162">
        <f>SUM(I19:I29)</f>
        <v>0</v>
      </c>
      <c r="J18" s="162"/>
      <c r="K18" s="162">
        <f>SUM(K19:K29)</f>
        <v>0</v>
      </c>
      <c r="L18" s="162"/>
      <c r="M18" s="162">
        <f>SUM(M19:M29)</f>
        <v>0</v>
      </c>
      <c r="N18" s="161"/>
      <c r="O18" s="161">
        <f>SUM(O19:O29)</f>
        <v>0.08</v>
      </c>
      <c r="P18" s="161"/>
      <c r="Q18" s="161">
        <f>SUM(Q19:Q29)</f>
        <v>0</v>
      </c>
      <c r="R18" s="162"/>
      <c r="S18" s="199"/>
      <c r="T18" s="207"/>
      <c r="U18" s="159"/>
      <c r="V18" s="159">
        <f>SUM(V19:V29)</f>
        <v>649.35</v>
      </c>
      <c r="W18" s="159"/>
      <c r="X18" s="159"/>
      <c r="Y18" s="159"/>
      <c r="AG18" t="s">
        <v>144</v>
      </c>
    </row>
    <row r="19" spans="1:60" outlineLevel="1" x14ac:dyDescent="0.25">
      <c r="A19" s="188">
        <v>10</v>
      </c>
      <c r="B19" s="189" t="s">
        <v>165</v>
      </c>
      <c r="C19" s="181" t="s">
        <v>166</v>
      </c>
      <c r="D19" s="165" t="s">
        <v>158</v>
      </c>
      <c r="E19" s="200">
        <v>2108.2800000000002</v>
      </c>
      <c r="F19" s="167"/>
      <c r="G19" s="168">
        <f>ROUND(E19*F19,2)</f>
        <v>0</v>
      </c>
      <c r="H19" s="167"/>
      <c r="I19" s="168">
        <f>ROUND(E19*H19,2)</f>
        <v>0</v>
      </c>
      <c r="J19" s="167"/>
      <c r="K19" s="168">
        <f>ROUND(E19*J19,2)</f>
        <v>0</v>
      </c>
      <c r="L19" s="168">
        <v>21</v>
      </c>
      <c r="M19" s="168">
        <f>G19*(1+L19/100)</f>
        <v>0</v>
      </c>
      <c r="N19" s="166">
        <v>4.0000000000000003E-5</v>
      </c>
      <c r="O19" s="166">
        <f>ROUND(E19*N19,2)</f>
        <v>0.08</v>
      </c>
      <c r="P19" s="166">
        <v>0</v>
      </c>
      <c r="Q19" s="166">
        <f>ROUND(E19*P19,2)</f>
        <v>0</v>
      </c>
      <c r="R19" s="168"/>
      <c r="S19" s="208" t="s">
        <v>148</v>
      </c>
      <c r="T19" s="209" t="s">
        <v>148</v>
      </c>
      <c r="U19" s="156">
        <v>0.308</v>
      </c>
      <c r="V19" s="156">
        <f>ROUND(E19*U19,2)</f>
        <v>649.35</v>
      </c>
      <c r="W19" s="156"/>
      <c r="X19" s="156" t="s">
        <v>149</v>
      </c>
      <c r="Y19" s="156" t="s">
        <v>150</v>
      </c>
      <c r="Z19" s="148"/>
      <c r="AA19" s="148"/>
      <c r="AB19" s="148"/>
      <c r="AC19" s="148"/>
      <c r="AD19" s="148"/>
      <c r="AE19" s="148"/>
      <c r="AF19" s="148"/>
      <c r="AG19" s="148" t="s">
        <v>151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78.599999999999994" customHeight="1" outlineLevel="2" x14ac:dyDescent="0.25">
      <c r="A20" s="190"/>
      <c r="B20" s="191"/>
      <c r="C20" s="182" t="s">
        <v>167</v>
      </c>
      <c r="D20" s="177"/>
      <c r="E20" s="182"/>
      <c r="F20" s="182"/>
      <c r="G20" s="177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202"/>
      <c r="T20" s="202"/>
      <c r="U20" s="156"/>
      <c r="V20" s="156"/>
      <c r="W20" s="156"/>
      <c r="X20" s="156"/>
      <c r="Y20" s="156"/>
      <c r="Z20" s="148"/>
      <c r="AA20" s="148"/>
      <c r="AB20" s="148"/>
      <c r="AC20" s="148"/>
      <c r="AD20" s="148"/>
      <c r="AE20" s="148"/>
      <c r="AF20" s="148"/>
      <c r="AG20" s="148" t="s">
        <v>153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69" t="str">
        <f>C20</f>
        <v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v>
      </c>
      <c r="BB20" s="148"/>
      <c r="BC20" s="148"/>
      <c r="BD20" s="148"/>
      <c r="BE20" s="148"/>
      <c r="BF20" s="148"/>
      <c r="BG20" s="148"/>
      <c r="BH20" s="148"/>
    </row>
    <row r="21" spans="1:60" outlineLevel="2" x14ac:dyDescent="0.25">
      <c r="A21" s="190"/>
      <c r="B21" s="191"/>
      <c r="C21" s="183" t="s">
        <v>168</v>
      </c>
      <c r="D21" s="157"/>
      <c r="E21" s="201"/>
      <c r="F21" s="202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202"/>
      <c r="T21" s="202"/>
      <c r="U21" s="156"/>
      <c r="V21" s="156"/>
      <c r="W21" s="156"/>
      <c r="X21" s="156"/>
      <c r="Y21" s="156"/>
      <c r="Z21" s="148"/>
      <c r="AA21" s="148"/>
      <c r="AB21" s="148"/>
      <c r="AC21" s="148"/>
      <c r="AD21" s="148"/>
      <c r="AE21" s="148"/>
      <c r="AF21" s="148"/>
      <c r="AG21" s="148" t="s">
        <v>155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 x14ac:dyDescent="0.25">
      <c r="A22" s="190"/>
      <c r="B22" s="191"/>
      <c r="C22" s="183" t="s">
        <v>169</v>
      </c>
      <c r="D22" s="157"/>
      <c r="E22" s="201">
        <v>2004</v>
      </c>
      <c r="F22" s="202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202"/>
      <c r="T22" s="202"/>
      <c r="U22" s="156"/>
      <c r="V22" s="156"/>
      <c r="W22" s="156"/>
      <c r="X22" s="156"/>
      <c r="Y22" s="156"/>
      <c r="Z22" s="148"/>
      <c r="AA22" s="148"/>
      <c r="AB22" s="148"/>
      <c r="AC22" s="148"/>
      <c r="AD22" s="148"/>
      <c r="AE22" s="148"/>
      <c r="AF22" s="148"/>
      <c r="AG22" s="148" t="s">
        <v>155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5">
      <c r="A23" s="190"/>
      <c r="B23" s="191"/>
      <c r="C23" s="184" t="s">
        <v>157</v>
      </c>
      <c r="D23" s="158"/>
      <c r="E23" s="203">
        <v>2004</v>
      </c>
      <c r="F23" s="202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202"/>
      <c r="T23" s="202"/>
      <c r="U23" s="156"/>
      <c r="V23" s="156"/>
      <c r="W23" s="156"/>
      <c r="X23" s="156"/>
      <c r="Y23" s="156"/>
      <c r="Z23" s="148"/>
      <c r="AA23" s="148"/>
      <c r="AB23" s="148"/>
      <c r="AC23" s="148"/>
      <c r="AD23" s="148"/>
      <c r="AE23" s="148"/>
      <c r="AF23" s="148"/>
      <c r="AG23" s="148" t="s">
        <v>155</v>
      </c>
      <c r="AH23" s="148">
        <v>1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5">
      <c r="A24" s="190"/>
      <c r="B24" s="191"/>
      <c r="C24" s="183" t="s">
        <v>170</v>
      </c>
      <c r="D24" s="157"/>
      <c r="E24" s="201"/>
      <c r="F24" s="202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202"/>
      <c r="T24" s="202"/>
      <c r="U24" s="156"/>
      <c r="V24" s="156"/>
      <c r="W24" s="156"/>
      <c r="X24" s="156"/>
      <c r="Y24" s="156"/>
      <c r="Z24" s="148"/>
      <c r="AA24" s="148"/>
      <c r="AB24" s="148"/>
      <c r="AC24" s="148"/>
      <c r="AD24" s="148"/>
      <c r="AE24" s="148"/>
      <c r="AF24" s="148"/>
      <c r="AG24" s="148" t="s">
        <v>155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5">
      <c r="A25" s="190"/>
      <c r="B25" s="191"/>
      <c r="C25" s="183" t="s">
        <v>159</v>
      </c>
      <c r="D25" s="157"/>
      <c r="E25" s="201"/>
      <c r="F25" s="202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202"/>
      <c r="T25" s="202"/>
      <c r="U25" s="156"/>
      <c r="V25" s="156"/>
      <c r="W25" s="156"/>
      <c r="X25" s="156"/>
      <c r="Y25" s="156"/>
      <c r="Z25" s="148"/>
      <c r="AA25" s="148"/>
      <c r="AB25" s="148"/>
      <c r="AC25" s="148"/>
      <c r="AD25" s="148"/>
      <c r="AE25" s="148"/>
      <c r="AF25" s="148"/>
      <c r="AG25" s="148" t="s">
        <v>155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 x14ac:dyDescent="0.25">
      <c r="A26" s="190"/>
      <c r="B26" s="191"/>
      <c r="C26" s="183" t="s">
        <v>171</v>
      </c>
      <c r="D26" s="157"/>
      <c r="E26" s="201">
        <v>52.14</v>
      </c>
      <c r="F26" s="202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202"/>
      <c r="T26" s="202"/>
      <c r="U26" s="156"/>
      <c r="V26" s="156"/>
      <c r="W26" s="156"/>
      <c r="X26" s="156"/>
      <c r="Y26" s="156"/>
      <c r="Z26" s="148"/>
      <c r="AA26" s="148"/>
      <c r="AB26" s="148"/>
      <c r="AC26" s="148"/>
      <c r="AD26" s="148"/>
      <c r="AE26" s="148"/>
      <c r="AF26" s="148"/>
      <c r="AG26" s="148" t="s">
        <v>155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3" x14ac:dyDescent="0.25">
      <c r="A27" s="190"/>
      <c r="B27" s="191"/>
      <c r="C27" s="183" t="s">
        <v>160</v>
      </c>
      <c r="D27" s="157"/>
      <c r="E27" s="201"/>
      <c r="F27" s="202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202"/>
      <c r="T27" s="202"/>
      <c r="U27" s="156"/>
      <c r="V27" s="156"/>
      <c r="W27" s="156"/>
      <c r="X27" s="156"/>
      <c r="Y27" s="156"/>
      <c r="Z27" s="148"/>
      <c r="AA27" s="148"/>
      <c r="AB27" s="148"/>
      <c r="AC27" s="148"/>
      <c r="AD27" s="148"/>
      <c r="AE27" s="148"/>
      <c r="AF27" s="148"/>
      <c r="AG27" s="148" t="s">
        <v>155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3" x14ac:dyDescent="0.25">
      <c r="A28" s="190"/>
      <c r="B28" s="191"/>
      <c r="C28" s="183" t="s">
        <v>171</v>
      </c>
      <c r="D28" s="157"/>
      <c r="E28" s="201">
        <v>52.14</v>
      </c>
      <c r="F28" s="202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202"/>
      <c r="T28" s="202"/>
      <c r="U28" s="156"/>
      <c r="V28" s="156"/>
      <c r="W28" s="156"/>
      <c r="X28" s="156"/>
      <c r="Y28" s="156"/>
      <c r="Z28" s="148"/>
      <c r="AA28" s="148"/>
      <c r="AB28" s="148"/>
      <c r="AC28" s="148"/>
      <c r="AD28" s="148"/>
      <c r="AE28" s="148"/>
      <c r="AF28" s="148"/>
      <c r="AG28" s="148" t="s">
        <v>155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3" x14ac:dyDescent="0.25">
      <c r="A29" s="190"/>
      <c r="B29" s="191"/>
      <c r="C29" s="184" t="s">
        <v>157</v>
      </c>
      <c r="D29" s="158"/>
      <c r="E29" s="203">
        <v>104.28</v>
      </c>
      <c r="F29" s="202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202"/>
      <c r="T29" s="202"/>
      <c r="U29" s="156"/>
      <c r="V29" s="156"/>
      <c r="W29" s="156"/>
      <c r="X29" s="156"/>
      <c r="Y29" s="156"/>
      <c r="Z29" s="148"/>
      <c r="AA29" s="148"/>
      <c r="AB29" s="148"/>
      <c r="AC29" s="148"/>
      <c r="AD29" s="148"/>
      <c r="AE29" s="148"/>
      <c r="AF29" s="148"/>
      <c r="AG29" s="148" t="s">
        <v>155</v>
      </c>
      <c r="AH29" s="148">
        <v>1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x14ac:dyDescent="0.25">
      <c r="A30" s="186" t="s">
        <v>143</v>
      </c>
      <c r="B30" s="187" t="s">
        <v>93</v>
      </c>
      <c r="C30" s="180" t="s">
        <v>94</v>
      </c>
      <c r="D30" s="160"/>
      <c r="E30" s="198"/>
      <c r="F30" s="199"/>
      <c r="G30" s="162">
        <f>SUMIF(AG31:AG31,"&lt;&gt;NOR",G31:G31)</f>
        <v>0</v>
      </c>
      <c r="H30" s="162"/>
      <c r="I30" s="162">
        <f>SUM(I31:I31)</f>
        <v>0</v>
      </c>
      <c r="J30" s="162"/>
      <c r="K30" s="162">
        <f>SUM(K31:K31)</f>
        <v>0</v>
      </c>
      <c r="L30" s="162"/>
      <c r="M30" s="162">
        <f>SUM(M31:M31)</f>
        <v>0</v>
      </c>
      <c r="N30" s="161"/>
      <c r="O30" s="161">
        <f>SUM(O31:O31)</f>
        <v>0</v>
      </c>
      <c r="P30" s="161"/>
      <c r="Q30" s="161">
        <f>SUM(Q31:Q31)</f>
        <v>0</v>
      </c>
      <c r="R30" s="162"/>
      <c r="S30" s="199"/>
      <c r="T30" s="207"/>
      <c r="U30" s="159"/>
      <c r="V30" s="159">
        <f>SUM(V31:V31)</f>
        <v>122.31</v>
      </c>
      <c r="W30" s="159"/>
      <c r="X30" s="159"/>
      <c r="Y30" s="159"/>
      <c r="AG30" t="s">
        <v>144</v>
      </c>
    </row>
    <row r="31" spans="1:60" outlineLevel="1" x14ac:dyDescent="0.25">
      <c r="A31" s="192">
        <v>11</v>
      </c>
      <c r="B31" s="193" t="s">
        <v>172</v>
      </c>
      <c r="C31" s="185" t="s">
        <v>173</v>
      </c>
      <c r="D31" s="170" t="s">
        <v>174</v>
      </c>
      <c r="E31" s="204">
        <v>22.238060000000001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3"/>
      <c r="S31" s="210" t="s">
        <v>148</v>
      </c>
      <c r="T31" s="211" t="s">
        <v>148</v>
      </c>
      <c r="U31" s="156">
        <v>5.5</v>
      </c>
      <c r="V31" s="156">
        <f>ROUND(E31*U31,2)</f>
        <v>122.31</v>
      </c>
      <c r="W31" s="156"/>
      <c r="X31" s="156" t="s">
        <v>175</v>
      </c>
      <c r="Y31" s="156" t="s">
        <v>150</v>
      </c>
      <c r="Z31" s="148"/>
      <c r="AA31" s="148"/>
      <c r="AB31" s="148"/>
      <c r="AC31" s="148"/>
      <c r="AD31" s="148"/>
      <c r="AE31" s="148"/>
      <c r="AF31" s="148"/>
      <c r="AG31" s="148" t="s">
        <v>176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5">
      <c r="A32" s="186" t="s">
        <v>143</v>
      </c>
      <c r="B32" s="187" t="s">
        <v>96</v>
      </c>
      <c r="C32" s="180" t="s">
        <v>97</v>
      </c>
      <c r="D32" s="160"/>
      <c r="E32" s="198"/>
      <c r="F32" s="199"/>
      <c r="G32" s="162">
        <f>SUMIF(AG33:AG58,"&lt;&gt;NOR",G33:G58)</f>
        <v>0</v>
      </c>
      <c r="H32" s="162"/>
      <c r="I32" s="162">
        <f>SUM(I33:I58)</f>
        <v>0</v>
      </c>
      <c r="J32" s="162"/>
      <c r="K32" s="162">
        <f>SUM(K33:K58)</f>
        <v>0</v>
      </c>
      <c r="L32" s="162"/>
      <c r="M32" s="162">
        <f>SUM(M33:M58)</f>
        <v>0</v>
      </c>
      <c r="N32" s="161"/>
      <c r="O32" s="161">
        <f>SUM(O33:O58)</f>
        <v>0</v>
      </c>
      <c r="P32" s="161"/>
      <c r="Q32" s="161">
        <f>SUM(Q33:Q58)</f>
        <v>0.67</v>
      </c>
      <c r="R32" s="162"/>
      <c r="S32" s="199"/>
      <c r="T32" s="207"/>
      <c r="U32" s="159"/>
      <c r="V32" s="159">
        <f>SUM(V33:V58)</f>
        <v>0</v>
      </c>
      <c r="W32" s="159"/>
      <c r="X32" s="159"/>
      <c r="Y32" s="159"/>
      <c r="AG32" t="s">
        <v>144</v>
      </c>
    </row>
    <row r="33" spans="1:60" outlineLevel="1" x14ac:dyDescent="0.25">
      <c r="A33" s="188">
        <v>12</v>
      </c>
      <c r="B33" s="189" t="s">
        <v>177</v>
      </c>
      <c r="C33" s="181" t="s">
        <v>178</v>
      </c>
      <c r="D33" s="165" t="s">
        <v>179</v>
      </c>
      <c r="E33" s="200">
        <v>5</v>
      </c>
      <c r="F33" s="167"/>
      <c r="G33" s="168">
        <f>ROUND(E33*F33,2)</f>
        <v>0</v>
      </c>
      <c r="H33" s="167"/>
      <c r="I33" s="168">
        <f>ROUND(E33*H33,2)</f>
        <v>0</v>
      </c>
      <c r="J33" s="167"/>
      <c r="K33" s="168">
        <f>ROUND(E33*J33,2)</f>
        <v>0</v>
      </c>
      <c r="L33" s="168">
        <v>21</v>
      </c>
      <c r="M33" s="168">
        <f>G33*(1+L33/100)</f>
        <v>0</v>
      </c>
      <c r="N33" s="166">
        <v>0</v>
      </c>
      <c r="O33" s="166">
        <f>ROUND(E33*N33,2)</f>
        <v>0</v>
      </c>
      <c r="P33" s="166">
        <v>0.01</v>
      </c>
      <c r="Q33" s="166">
        <f>ROUND(E33*P33,2)</f>
        <v>0.05</v>
      </c>
      <c r="R33" s="168"/>
      <c r="S33" s="208" t="s">
        <v>180</v>
      </c>
      <c r="T33" s="209" t="s">
        <v>181</v>
      </c>
      <c r="U33" s="156">
        <v>0</v>
      </c>
      <c r="V33" s="156">
        <f>ROUND(E33*U33,2)</f>
        <v>0</v>
      </c>
      <c r="W33" s="156"/>
      <c r="X33" s="156" t="s">
        <v>149</v>
      </c>
      <c r="Y33" s="156" t="s">
        <v>150</v>
      </c>
      <c r="Z33" s="148"/>
      <c r="AA33" s="148"/>
      <c r="AB33" s="148"/>
      <c r="AC33" s="148"/>
      <c r="AD33" s="148"/>
      <c r="AE33" s="148"/>
      <c r="AF33" s="148"/>
      <c r="AG33" s="148" t="s">
        <v>151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36.6" customHeight="1" outlineLevel="2" x14ac:dyDescent="0.25">
      <c r="A34" s="190"/>
      <c r="B34" s="191"/>
      <c r="C34" s="182" t="s">
        <v>182</v>
      </c>
      <c r="D34" s="177"/>
      <c r="E34" s="182"/>
      <c r="F34" s="182"/>
      <c r="G34" s="177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202"/>
      <c r="T34" s="202"/>
      <c r="U34" s="156"/>
      <c r="V34" s="156"/>
      <c r="W34" s="156"/>
      <c r="X34" s="156"/>
      <c r="Y34" s="156"/>
      <c r="Z34" s="148"/>
      <c r="AA34" s="148"/>
      <c r="AB34" s="148"/>
      <c r="AC34" s="148"/>
      <c r="AD34" s="148"/>
      <c r="AE34" s="148"/>
      <c r="AF34" s="148"/>
      <c r="AG34" s="148" t="s">
        <v>153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69" t="str">
        <f>C34</f>
        <v>včetně řezání, vysekání, zapracení, výmalby, dodávky pomocných materiálů, pomocných prací a zednických přípomocí</v>
      </c>
      <c r="BB34" s="148"/>
      <c r="BC34" s="148"/>
      <c r="BD34" s="148"/>
      <c r="BE34" s="148"/>
      <c r="BF34" s="148"/>
      <c r="BG34" s="148"/>
      <c r="BH34" s="148"/>
    </row>
    <row r="35" spans="1:60" outlineLevel="2" x14ac:dyDescent="0.25">
      <c r="A35" s="190"/>
      <c r="B35" s="191"/>
      <c r="C35" s="183" t="s">
        <v>183</v>
      </c>
      <c r="D35" s="157"/>
      <c r="E35" s="201"/>
      <c r="F35" s="202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202"/>
      <c r="T35" s="202"/>
      <c r="U35" s="156"/>
      <c r="V35" s="156"/>
      <c r="W35" s="156"/>
      <c r="X35" s="156"/>
      <c r="Y35" s="156"/>
      <c r="Z35" s="148"/>
      <c r="AA35" s="148"/>
      <c r="AB35" s="148"/>
      <c r="AC35" s="148"/>
      <c r="AD35" s="148"/>
      <c r="AE35" s="148"/>
      <c r="AF35" s="148"/>
      <c r="AG35" s="148" t="s">
        <v>155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5">
      <c r="A36" s="190"/>
      <c r="B36" s="191"/>
      <c r="C36" s="183" t="s">
        <v>184</v>
      </c>
      <c r="D36" s="157"/>
      <c r="E36" s="201">
        <v>3</v>
      </c>
      <c r="F36" s="202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202"/>
      <c r="T36" s="202"/>
      <c r="U36" s="156"/>
      <c r="V36" s="156"/>
      <c r="W36" s="156"/>
      <c r="X36" s="156"/>
      <c r="Y36" s="156"/>
      <c r="Z36" s="148"/>
      <c r="AA36" s="148"/>
      <c r="AB36" s="148"/>
      <c r="AC36" s="148"/>
      <c r="AD36" s="148"/>
      <c r="AE36" s="148"/>
      <c r="AF36" s="148"/>
      <c r="AG36" s="148" t="s">
        <v>155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5">
      <c r="A37" s="190"/>
      <c r="B37" s="191"/>
      <c r="C37" s="183" t="s">
        <v>185</v>
      </c>
      <c r="D37" s="157"/>
      <c r="E37" s="201"/>
      <c r="F37" s="202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202"/>
      <c r="T37" s="202"/>
      <c r="U37" s="156"/>
      <c r="V37" s="156"/>
      <c r="W37" s="156"/>
      <c r="X37" s="156"/>
      <c r="Y37" s="156"/>
      <c r="Z37" s="148"/>
      <c r="AA37" s="148"/>
      <c r="AB37" s="148"/>
      <c r="AC37" s="148"/>
      <c r="AD37" s="148"/>
      <c r="AE37" s="148"/>
      <c r="AF37" s="148"/>
      <c r="AG37" s="148" t="s">
        <v>155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5">
      <c r="A38" s="190"/>
      <c r="B38" s="191"/>
      <c r="C38" s="183" t="s">
        <v>186</v>
      </c>
      <c r="D38" s="157"/>
      <c r="E38" s="201">
        <v>2</v>
      </c>
      <c r="F38" s="202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202"/>
      <c r="T38" s="202"/>
      <c r="U38" s="156"/>
      <c r="V38" s="156"/>
      <c r="W38" s="156"/>
      <c r="X38" s="156"/>
      <c r="Y38" s="156"/>
      <c r="Z38" s="148"/>
      <c r="AA38" s="148"/>
      <c r="AB38" s="148"/>
      <c r="AC38" s="148"/>
      <c r="AD38" s="148"/>
      <c r="AE38" s="148"/>
      <c r="AF38" s="148"/>
      <c r="AG38" s="148" t="s">
        <v>155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5">
      <c r="A39" s="190"/>
      <c r="B39" s="191"/>
      <c r="C39" s="184" t="s">
        <v>157</v>
      </c>
      <c r="D39" s="158"/>
      <c r="E39" s="203">
        <v>5</v>
      </c>
      <c r="F39" s="202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202"/>
      <c r="T39" s="202"/>
      <c r="U39" s="156"/>
      <c r="V39" s="156"/>
      <c r="W39" s="156"/>
      <c r="X39" s="156"/>
      <c r="Y39" s="156"/>
      <c r="Z39" s="148"/>
      <c r="AA39" s="148"/>
      <c r="AB39" s="148"/>
      <c r="AC39" s="148"/>
      <c r="AD39" s="148"/>
      <c r="AE39" s="148"/>
      <c r="AF39" s="148"/>
      <c r="AG39" s="148" t="s">
        <v>155</v>
      </c>
      <c r="AH39" s="148">
        <v>1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5">
      <c r="A40" s="188">
        <v>13</v>
      </c>
      <c r="B40" s="189" t="s">
        <v>187</v>
      </c>
      <c r="C40" s="181" t="s">
        <v>188</v>
      </c>
      <c r="D40" s="165" t="s">
        <v>179</v>
      </c>
      <c r="E40" s="200">
        <v>5</v>
      </c>
      <c r="F40" s="167"/>
      <c r="G40" s="168">
        <f>ROUND(E40*F40,2)</f>
        <v>0</v>
      </c>
      <c r="H40" s="167"/>
      <c r="I40" s="168">
        <f>ROUND(E40*H40,2)</f>
        <v>0</v>
      </c>
      <c r="J40" s="167"/>
      <c r="K40" s="168">
        <f>ROUND(E40*J40,2)</f>
        <v>0</v>
      </c>
      <c r="L40" s="168">
        <v>21</v>
      </c>
      <c r="M40" s="168">
        <f>G40*(1+L40/100)</f>
        <v>0</v>
      </c>
      <c r="N40" s="166">
        <v>0</v>
      </c>
      <c r="O40" s="166">
        <f>ROUND(E40*N40,2)</f>
        <v>0</v>
      </c>
      <c r="P40" s="166">
        <v>0</v>
      </c>
      <c r="Q40" s="166">
        <f>ROUND(E40*P40,2)</f>
        <v>0</v>
      </c>
      <c r="R40" s="168"/>
      <c r="S40" s="208" t="s">
        <v>180</v>
      </c>
      <c r="T40" s="209" t="s">
        <v>181</v>
      </c>
      <c r="U40" s="156">
        <v>0</v>
      </c>
      <c r="V40" s="156">
        <f>ROUND(E40*U40,2)</f>
        <v>0</v>
      </c>
      <c r="W40" s="156"/>
      <c r="X40" s="156" t="s">
        <v>149</v>
      </c>
      <c r="Y40" s="156" t="s">
        <v>150</v>
      </c>
      <c r="Z40" s="148"/>
      <c r="AA40" s="148"/>
      <c r="AB40" s="148"/>
      <c r="AC40" s="148"/>
      <c r="AD40" s="148"/>
      <c r="AE40" s="148"/>
      <c r="AF40" s="148"/>
      <c r="AG40" s="148" t="s">
        <v>151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40.200000000000003" customHeight="1" outlineLevel="2" x14ac:dyDescent="0.25">
      <c r="A41" s="190"/>
      <c r="B41" s="191"/>
      <c r="C41" s="182" t="s">
        <v>182</v>
      </c>
      <c r="D41" s="177"/>
      <c r="E41" s="182"/>
      <c r="F41" s="182"/>
      <c r="G41" s="177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202"/>
      <c r="T41" s="202"/>
      <c r="U41" s="156"/>
      <c r="V41" s="156"/>
      <c r="W41" s="156"/>
      <c r="X41" s="156"/>
      <c r="Y41" s="156"/>
      <c r="Z41" s="148"/>
      <c r="AA41" s="148"/>
      <c r="AB41" s="148"/>
      <c r="AC41" s="148"/>
      <c r="AD41" s="148"/>
      <c r="AE41" s="148"/>
      <c r="AF41" s="148"/>
      <c r="AG41" s="148" t="s">
        <v>153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69" t="str">
        <f>C41</f>
        <v>včetně řezání, vysekání, zapracení, výmalby, dodávky pomocných materiálů, pomocných prací a zednických přípomocí</v>
      </c>
      <c r="BB41" s="148"/>
      <c r="BC41" s="148"/>
      <c r="BD41" s="148"/>
      <c r="BE41" s="148"/>
      <c r="BF41" s="148"/>
      <c r="BG41" s="148"/>
      <c r="BH41" s="148"/>
    </row>
    <row r="42" spans="1:60" outlineLevel="2" x14ac:dyDescent="0.25">
      <c r="A42" s="190"/>
      <c r="B42" s="191"/>
      <c r="C42" s="183" t="s">
        <v>189</v>
      </c>
      <c r="D42" s="157"/>
      <c r="E42" s="201"/>
      <c r="F42" s="202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202"/>
      <c r="T42" s="202"/>
      <c r="U42" s="156"/>
      <c r="V42" s="156"/>
      <c r="W42" s="156"/>
      <c r="X42" s="156"/>
      <c r="Y42" s="156"/>
      <c r="Z42" s="148"/>
      <c r="AA42" s="148"/>
      <c r="AB42" s="148"/>
      <c r="AC42" s="148"/>
      <c r="AD42" s="148"/>
      <c r="AE42" s="148"/>
      <c r="AF42" s="148"/>
      <c r="AG42" s="148" t="s">
        <v>155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5">
      <c r="A43" s="190"/>
      <c r="B43" s="191"/>
      <c r="C43" s="183" t="s">
        <v>190</v>
      </c>
      <c r="D43" s="157"/>
      <c r="E43" s="201">
        <v>5</v>
      </c>
      <c r="F43" s="202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202"/>
      <c r="T43" s="202"/>
      <c r="U43" s="156"/>
      <c r="V43" s="156"/>
      <c r="W43" s="156"/>
      <c r="X43" s="156"/>
      <c r="Y43" s="156"/>
      <c r="Z43" s="148"/>
      <c r="AA43" s="148"/>
      <c r="AB43" s="148"/>
      <c r="AC43" s="148"/>
      <c r="AD43" s="148"/>
      <c r="AE43" s="148"/>
      <c r="AF43" s="148"/>
      <c r="AG43" s="148" t="s">
        <v>155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5">
      <c r="A44" s="190"/>
      <c r="B44" s="191"/>
      <c r="C44" s="184" t="s">
        <v>157</v>
      </c>
      <c r="D44" s="158"/>
      <c r="E44" s="203">
        <v>5</v>
      </c>
      <c r="F44" s="202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202"/>
      <c r="T44" s="202"/>
      <c r="U44" s="156"/>
      <c r="V44" s="156"/>
      <c r="W44" s="156"/>
      <c r="X44" s="156"/>
      <c r="Y44" s="156"/>
      <c r="Z44" s="148"/>
      <c r="AA44" s="148"/>
      <c r="AB44" s="148"/>
      <c r="AC44" s="148"/>
      <c r="AD44" s="148"/>
      <c r="AE44" s="148"/>
      <c r="AF44" s="148"/>
      <c r="AG44" s="148" t="s">
        <v>155</v>
      </c>
      <c r="AH44" s="148">
        <v>1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0.399999999999999" outlineLevel="1" x14ac:dyDescent="0.25">
      <c r="A45" s="188">
        <v>14</v>
      </c>
      <c r="B45" s="189" t="s">
        <v>191</v>
      </c>
      <c r="C45" s="181" t="s">
        <v>192</v>
      </c>
      <c r="D45" s="165" t="s">
        <v>193</v>
      </c>
      <c r="E45" s="200">
        <v>30</v>
      </c>
      <c r="F45" s="167"/>
      <c r="G45" s="168">
        <f>ROUND(E45*F45,2)</f>
        <v>0</v>
      </c>
      <c r="H45" s="167"/>
      <c r="I45" s="168">
        <f>ROUND(E45*H45,2)</f>
        <v>0</v>
      </c>
      <c r="J45" s="167"/>
      <c r="K45" s="168">
        <f>ROUND(E45*J45,2)</f>
        <v>0</v>
      </c>
      <c r="L45" s="168">
        <v>21</v>
      </c>
      <c r="M45" s="168">
        <f>G45*(1+L45/100)</f>
        <v>0</v>
      </c>
      <c r="N45" s="166">
        <v>0</v>
      </c>
      <c r="O45" s="166">
        <f>ROUND(E45*N45,2)</f>
        <v>0</v>
      </c>
      <c r="P45" s="166">
        <v>0.02</v>
      </c>
      <c r="Q45" s="166">
        <f>ROUND(E45*P45,2)</f>
        <v>0.6</v>
      </c>
      <c r="R45" s="168"/>
      <c r="S45" s="208" t="s">
        <v>180</v>
      </c>
      <c r="T45" s="209" t="s">
        <v>181</v>
      </c>
      <c r="U45" s="156">
        <v>0</v>
      </c>
      <c r="V45" s="156">
        <f>ROUND(E45*U45,2)</f>
        <v>0</v>
      </c>
      <c r="W45" s="156"/>
      <c r="X45" s="156" t="s">
        <v>149</v>
      </c>
      <c r="Y45" s="156" t="s">
        <v>150</v>
      </c>
      <c r="Z45" s="148"/>
      <c r="AA45" s="148"/>
      <c r="AB45" s="148"/>
      <c r="AC45" s="148"/>
      <c r="AD45" s="148"/>
      <c r="AE45" s="148"/>
      <c r="AF45" s="148"/>
      <c r="AG45" s="148" t="s">
        <v>151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30" customHeight="1" outlineLevel="2" x14ac:dyDescent="0.25">
      <c r="A46" s="190"/>
      <c r="B46" s="191"/>
      <c r="C46" s="182" t="s">
        <v>182</v>
      </c>
      <c r="D46" s="177"/>
      <c r="E46" s="182"/>
      <c r="F46" s="182"/>
      <c r="G46" s="177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202"/>
      <c r="T46" s="202"/>
      <c r="U46" s="156"/>
      <c r="V46" s="156"/>
      <c r="W46" s="156"/>
      <c r="X46" s="156"/>
      <c r="Y46" s="156"/>
      <c r="Z46" s="148"/>
      <c r="AA46" s="148"/>
      <c r="AB46" s="148"/>
      <c r="AC46" s="148"/>
      <c r="AD46" s="148"/>
      <c r="AE46" s="148"/>
      <c r="AF46" s="148"/>
      <c r="AG46" s="148" t="s">
        <v>153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69" t="str">
        <f>C46</f>
        <v>včetně řezání, vysekání, zapracení, výmalby, dodávky pomocných materiálů, pomocných prací a zednických přípomocí</v>
      </c>
      <c r="BB46" s="148"/>
      <c r="BC46" s="148"/>
      <c r="BD46" s="148"/>
      <c r="BE46" s="148"/>
      <c r="BF46" s="148"/>
      <c r="BG46" s="148"/>
      <c r="BH46" s="148"/>
    </row>
    <row r="47" spans="1:60" ht="20.399999999999999" outlineLevel="2" x14ac:dyDescent="0.25">
      <c r="A47" s="190"/>
      <c r="B47" s="191"/>
      <c r="C47" s="183" t="s">
        <v>194</v>
      </c>
      <c r="D47" s="157"/>
      <c r="E47" s="201"/>
      <c r="F47" s="202"/>
      <c r="G47" s="156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202"/>
      <c r="T47" s="202"/>
      <c r="U47" s="156"/>
      <c r="V47" s="156"/>
      <c r="W47" s="156"/>
      <c r="X47" s="156"/>
      <c r="Y47" s="156"/>
      <c r="Z47" s="148"/>
      <c r="AA47" s="148"/>
      <c r="AB47" s="148"/>
      <c r="AC47" s="148"/>
      <c r="AD47" s="148"/>
      <c r="AE47" s="148"/>
      <c r="AF47" s="148"/>
      <c r="AG47" s="148" t="s">
        <v>155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5">
      <c r="A48" s="190"/>
      <c r="B48" s="191"/>
      <c r="C48" s="183" t="s">
        <v>195</v>
      </c>
      <c r="D48" s="157"/>
      <c r="E48" s="201">
        <v>30</v>
      </c>
      <c r="F48" s="202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202"/>
      <c r="T48" s="202"/>
      <c r="U48" s="156"/>
      <c r="V48" s="156"/>
      <c r="W48" s="156"/>
      <c r="X48" s="156"/>
      <c r="Y48" s="156"/>
      <c r="Z48" s="148"/>
      <c r="AA48" s="148"/>
      <c r="AB48" s="148"/>
      <c r="AC48" s="148"/>
      <c r="AD48" s="148"/>
      <c r="AE48" s="148"/>
      <c r="AF48" s="148"/>
      <c r="AG48" s="148" t="s">
        <v>155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5">
      <c r="A49" s="190"/>
      <c r="B49" s="191"/>
      <c r="C49" s="184" t="s">
        <v>157</v>
      </c>
      <c r="D49" s="158"/>
      <c r="E49" s="203">
        <v>30</v>
      </c>
      <c r="F49" s="202"/>
      <c r="G49" s="15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202"/>
      <c r="T49" s="202"/>
      <c r="U49" s="156"/>
      <c r="V49" s="156"/>
      <c r="W49" s="156"/>
      <c r="X49" s="156"/>
      <c r="Y49" s="156"/>
      <c r="Z49" s="148"/>
      <c r="AA49" s="148"/>
      <c r="AB49" s="148"/>
      <c r="AC49" s="148"/>
      <c r="AD49" s="148"/>
      <c r="AE49" s="148"/>
      <c r="AF49" s="148"/>
      <c r="AG49" s="148" t="s">
        <v>155</v>
      </c>
      <c r="AH49" s="148">
        <v>1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5">
      <c r="A50" s="188">
        <v>15</v>
      </c>
      <c r="B50" s="189" t="s">
        <v>196</v>
      </c>
      <c r="C50" s="181" t="s">
        <v>197</v>
      </c>
      <c r="D50" s="165" t="s">
        <v>198</v>
      </c>
      <c r="E50" s="200">
        <v>1</v>
      </c>
      <c r="F50" s="167"/>
      <c r="G50" s="168">
        <f>ROUND(E50*F50,2)</f>
        <v>0</v>
      </c>
      <c r="H50" s="167"/>
      <c r="I50" s="168">
        <f>ROUND(E50*H50,2)</f>
        <v>0</v>
      </c>
      <c r="J50" s="167"/>
      <c r="K50" s="168">
        <f>ROUND(E50*J50,2)</f>
        <v>0</v>
      </c>
      <c r="L50" s="168">
        <v>21</v>
      </c>
      <c r="M50" s="168">
        <f>G50*(1+L50/100)</f>
        <v>0</v>
      </c>
      <c r="N50" s="166">
        <v>0</v>
      </c>
      <c r="O50" s="166">
        <f>ROUND(E50*N50,2)</f>
        <v>0</v>
      </c>
      <c r="P50" s="166">
        <v>0.02</v>
      </c>
      <c r="Q50" s="166">
        <f>ROUND(E50*P50,2)</f>
        <v>0.02</v>
      </c>
      <c r="R50" s="168"/>
      <c r="S50" s="208" t="s">
        <v>180</v>
      </c>
      <c r="T50" s="209" t="s">
        <v>181</v>
      </c>
      <c r="U50" s="156">
        <v>0</v>
      </c>
      <c r="V50" s="156">
        <f>ROUND(E50*U50,2)</f>
        <v>0</v>
      </c>
      <c r="W50" s="156"/>
      <c r="X50" s="156" t="s">
        <v>149</v>
      </c>
      <c r="Y50" s="156" t="s">
        <v>150</v>
      </c>
      <c r="Z50" s="148"/>
      <c r="AA50" s="148"/>
      <c r="AB50" s="148"/>
      <c r="AC50" s="148"/>
      <c r="AD50" s="148"/>
      <c r="AE50" s="148"/>
      <c r="AF50" s="148"/>
      <c r="AG50" s="148" t="s">
        <v>151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36.6" customHeight="1" outlineLevel="2" x14ac:dyDescent="0.25">
      <c r="A51" s="190"/>
      <c r="B51" s="191"/>
      <c r="C51" s="182" t="s">
        <v>182</v>
      </c>
      <c r="D51" s="177"/>
      <c r="E51" s="182"/>
      <c r="F51" s="182"/>
      <c r="G51" s="177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202"/>
      <c r="T51" s="202"/>
      <c r="U51" s="156"/>
      <c r="V51" s="156"/>
      <c r="W51" s="156"/>
      <c r="X51" s="156"/>
      <c r="Y51" s="156"/>
      <c r="Z51" s="148"/>
      <c r="AA51" s="148"/>
      <c r="AB51" s="148"/>
      <c r="AC51" s="148"/>
      <c r="AD51" s="148"/>
      <c r="AE51" s="148"/>
      <c r="AF51" s="148"/>
      <c r="AG51" s="148" t="s">
        <v>153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69" t="str">
        <f>C51</f>
        <v>včetně řezání, vysekání, zapracení, výmalby, dodávky pomocných materiálů, pomocných prací a zednických přípomocí</v>
      </c>
      <c r="BB51" s="148"/>
      <c r="BC51" s="148"/>
      <c r="BD51" s="148"/>
      <c r="BE51" s="148"/>
      <c r="BF51" s="148"/>
      <c r="BG51" s="148"/>
      <c r="BH51" s="148"/>
    </row>
    <row r="52" spans="1:60" outlineLevel="2" x14ac:dyDescent="0.25">
      <c r="A52" s="190"/>
      <c r="B52" s="191"/>
      <c r="C52" s="183" t="s">
        <v>199</v>
      </c>
      <c r="D52" s="157"/>
      <c r="E52" s="201"/>
      <c r="F52" s="202"/>
      <c r="G52" s="156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202"/>
      <c r="T52" s="202"/>
      <c r="U52" s="156"/>
      <c r="V52" s="156"/>
      <c r="W52" s="156"/>
      <c r="X52" s="156"/>
      <c r="Y52" s="156"/>
      <c r="Z52" s="148"/>
      <c r="AA52" s="148"/>
      <c r="AB52" s="148"/>
      <c r="AC52" s="148"/>
      <c r="AD52" s="148"/>
      <c r="AE52" s="148"/>
      <c r="AF52" s="148"/>
      <c r="AG52" s="148" t="s">
        <v>155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5">
      <c r="A53" s="190"/>
      <c r="B53" s="191"/>
      <c r="C53" s="183" t="s">
        <v>200</v>
      </c>
      <c r="D53" s="157"/>
      <c r="E53" s="201">
        <v>1</v>
      </c>
      <c r="F53" s="202"/>
      <c r="G53" s="156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202"/>
      <c r="T53" s="202"/>
      <c r="U53" s="156"/>
      <c r="V53" s="156"/>
      <c r="W53" s="156"/>
      <c r="X53" s="156"/>
      <c r="Y53" s="156"/>
      <c r="Z53" s="148"/>
      <c r="AA53" s="148"/>
      <c r="AB53" s="148"/>
      <c r="AC53" s="148"/>
      <c r="AD53" s="148"/>
      <c r="AE53" s="148"/>
      <c r="AF53" s="148"/>
      <c r="AG53" s="148" t="s">
        <v>155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5">
      <c r="A54" s="190"/>
      <c r="B54" s="191"/>
      <c r="C54" s="184" t="s">
        <v>157</v>
      </c>
      <c r="D54" s="158"/>
      <c r="E54" s="203">
        <v>1</v>
      </c>
      <c r="F54" s="202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202"/>
      <c r="T54" s="202"/>
      <c r="U54" s="156"/>
      <c r="V54" s="156"/>
      <c r="W54" s="156"/>
      <c r="X54" s="156"/>
      <c r="Y54" s="156"/>
      <c r="Z54" s="148"/>
      <c r="AA54" s="148"/>
      <c r="AB54" s="148"/>
      <c r="AC54" s="148"/>
      <c r="AD54" s="148"/>
      <c r="AE54" s="148"/>
      <c r="AF54" s="148"/>
      <c r="AG54" s="148" t="s">
        <v>155</v>
      </c>
      <c r="AH54" s="148">
        <v>1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0.399999999999999" outlineLevel="1" x14ac:dyDescent="0.25">
      <c r="A55" s="188">
        <v>16</v>
      </c>
      <c r="B55" s="189" t="s">
        <v>201</v>
      </c>
      <c r="C55" s="181" t="s">
        <v>202</v>
      </c>
      <c r="D55" s="165" t="s">
        <v>179</v>
      </c>
      <c r="E55" s="200">
        <v>1</v>
      </c>
      <c r="F55" s="167"/>
      <c r="G55" s="168">
        <f>ROUND(E55*F55,2)</f>
        <v>0</v>
      </c>
      <c r="H55" s="167"/>
      <c r="I55" s="168">
        <f>ROUND(E55*H55,2)</f>
        <v>0</v>
      </c>
      <c r="J55" s="167"/>
      <c r="K55" s="168">
        <f>ROUND(E55*J55,2)</f>
        <v>0</v>
      </c>
      <c r="L55" s="168">
        <v>21</v>
      </c>
      <c r="M55" s="168">
        <f>G55*(1+L55/100)</f>
        <v>0</v>
      </c>
      <c r="N55" s="166">
        <v>0</v>
      </c>
      <c r="O55" s="166">
        <f>ROUND(E55*N55,2)</f>
        <v>0</v>
      </c>
      <c r="P55" s="166">
        <v>0</v>
      </c>
      <c r="Q55" s="166">
        <f>ROUND(E55*P55,2)</f>
        <v>0</v>
      </c>
      <c r="R55" s="168"/>
      <c r="S55" s="208" t="s">
        <v>180</v>
      </c>
      <c r="T55" s="209" t="s">
        <v>181</v>
      </c>
      <c r="U55" s="156">
        <v>0</v>
      </c>
      <c r="V55" s="156">
        <f>ROUND(E55*U55,2)</f>
        <v>0</v>
      </c>
      <c r="W55" s="156"/>
      <c r="X55" s="156" t="s">
        <v>149</v>
      </c>
      <c r="Y55" s="156" t="s">
        <v>150</v>
      </c>
      <c r="Z55" s="148"/>
      <c r="AA55" s="148"/>
      <c r="AB55" s="148"/>
      <c r="AC55" s="148"/>
      <c r="AD55" s="148"/>
      <c r="AE55" s="148"/>
      <c r="AF55" s="148"/>
      <c r="AG55" s="148" t="s">
        <v>151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38.4" customHeight="1" outlineLevel="2" x14ac:dyDescent="0.25">
      <c r="A56" s="190"/>
      <c r="B56" s="191"/>
      <c r="C56" s="182" t="s">
        <v>203</v>
      </c>
      <c r="D56" s="177"/>
      <c r="E56" s="182"/>
      <c r="F56" s="182"/>
      <c r="G56" s="177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202"/>
      <c r="T56" s="202"/>
      <c r="U56" s="156"/>
      <c r="V56" s="156"/>
      <c r="W56" s="156"/>
      <c r="X56" s="156"/>
      <c r="Y56" s="156"/>
      <c r="Z56" s="148"/>
      <c r="AA56" s="148"/>
      <c r="AB56" s="148"/>
      <c r="AC56" s="148"/>
      <c r="AD56" s="148"/>
      <c r="AE56" s="148"/>
      <c r="AF56" s="148"/>
      <c r="AG56" s="148" t="s">
        <v>153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69" t="str">
        <f>C56</f>
        <v>včetně kotvících, ukončovacích a spojovacích prvků, nosné podkonstrukce, příslušenství, značení, doplňků a povrchové úpravy</v>
      </c>
      <c r="BB56" s="148"/>
      <c r="BC56" s="148"/>
      <c r="BD56" s="148"/>
      <c r="BE56" s="148"/>
      <c r="BF56" s="148"/>
      <c r="BG56" s="148"/>
      <c r="BH56" s="148"/>
    </row>
    <row r="57" spans="1:60" ht="20.399999999999999" outlineLevel="1" x14ac:dyDescent="0.25">
      <c r="A57" s="188">
        <v>17</v>
      </c>
      <c r="B57" s="189" t="s">
        <v>204</v>
      </c>
      <c r="C57" s="181" t="s">
        <v>205</v>
      </c>
      <c r="D57" s="165" t="s">
        <v>206</v>
      </c>
      <c r="E57" s="200">
        <v>20</v>
      </c>
      <c r="F57" s="167"/>
      <c r="G57" s="168">
        <f>ROUND(E57*F57,2)</f>
        <v>0</v>
      </c>
      <c r="H57" s="167"/>
      <c r="I57" s="168">
        <f>ROUND(E57*H57,2)</f>
        <v>0</v>
      </c>
      <c r="J57" s="167"/>
      <c r="K57" s="168">
        <f>ROUND(E57*J57,2)</f>
        <v>0</v>
      </c>
      <c r="L57" s="168">
        <v>21</v>
      </c>
      <c r="M57" s="168">
        <f>G57*(1+L57/100)</f>
        <v>0</v>
      </c>
      <c r="N57" s="166">
        <v>0</v>
      </c>
      <c r="O57" s="166">
        <f>ROUND(E57*N57,2)</f>
        <v>0</v>
      </c>
      <c r="P57" s="166">
        <v>0</v>
      </c>
      <c r="Q57" s="166">
        <f>ROUND(E57*P57,2)</f>
        <v>0</v>
      </c>
      <c r="R57" s="168"/>
      <c r="S57" s="208" t="s">
        <v>180</v>
      </c>
      <c r="T57" s="209" t="s">
        <v>181</v>
      </c>
      <c r="U57" s="156">
        <v>0</v>
      </c>
      <c r="V57" s="156">
        <f>ROUND(E57*U57,2)</f>
        <v>0</v>
      </c>
      <c r="W57" s="156"/>
      <c r="X57" s="156" t="s">
        <v>149</v>
      </c>
      <c r="Y57" s="156" t="s">
        <v>150</v>
      </c>
      <c r="Z57" s="148"/>
      <c r="AA57" s="148"/>
      <c r="AB57" s="148"/>
      <c r="AC57" s="148"/>
      <c r="AD57" s="148"/>
      <c r="AE57" s="148"/>
      <c r="AF57" s="148"/>
      <c r="AG57" s="148" t="s">
        <v>151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19.8" customHeight="1" outlineLevel="2" x14ac:dyDescent="0.25">
      <c r="A58" s="190"/>
      <c r="B58" s="191"/>
      <c r="C58" s="182" t="s">
        <v>207</v>
      </c>
      <c r="D58" s="177"/>
      <c r="E58" s="182"/>
      <c r="F58" s="182"/>
      <c r="G58" s="177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202"/>
      <c r="T58" s="202"/>
      <c r="U58" s="156"/>
      <c r="V58" s="156"/>
      <c r="W58" s="156"/>
      <c r="X58" s="156"/>
      <c r="Y58" s="156"/>
      <c r="Z58" s="148"/>
      <c r="AA58" s="148"/>
      <c r="AB58" s="148"/>
      <c r="AC58" s="148"/>
      <c r="AD58" s="148"/>
      <c r="AE58" s="148"/>
      <c r="AF58" s="148"/>
      <c r="AG58" s="148" t="s">
        <v>153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x14ac:dyDescent="0.25">
      <c r="A59" s="186" t="s">
        <v>143</v>
      </c>
      <c r="B59" s="187" t="s">
        <v>98</v>
      </c>
      <c r="C59" s="180" t="s">
        <v>99</v>
      </c>
      <c r="D59" s="160"/>
      <c r="E59" s="198"/>
      <c r="F59" s="199"/>
      <c r="G59" s="162">
        <f>SUMIF(AG60:AG78,"&lt;&gt;NOR",G60:G78)</f>
        <v>0</v>
      </c>
      <c r="H59" s="162"/>
      <c r="I59" s="162">
        <f>SUM(I60:I78)</f>
        <v>0</v>
      </c>
      <c r="J59" s="162"/>
      <c r="K59" s="162">
        <f>SUM(K60:K78)</f>
        <v>0</v>
      </c>
      <c r="L59" s="162"/>
      <c r="M59" s="162">
        <f>SUM(M60:M78)</f>
        <v>0</v>
      </c>
      <c r="N59" s="161"/>
      <c r="O59" s="161">
        <f>SUM(O60:O78)</f>
        <v>0</v>
      </c>
      <c r="P59" s="161"/>
      <c r="Q59" s="161">
        <f>SUM(Q60:Q78)</f>
        <v>0</v>
      </c>
      <c r="R59" s="162"/>
      <c r="S59" s="199"/>
      <c r="T59" s="207"/>
      <c r="U59" s="159"/>
      <c r="V59" s="159">
        <f>SUM(V60:V78)</f>
        <v>3</v>
      </c>
      <c r="W59" s="159"/>
      <c r="X59" s="159"/>
      <c r="Y59" s="159"/>
      <c r="AG59" t="s">
        <v>144</v>
      </c>
    </row>
    <row r="60" spans="1:60" outlineLevel="1" x14ac:dyDescent="0.25">
      <c r="A60" s="188">
        <v>18</v>
      </c>
      <c r="B60" s="189" t="s">
        <v>208</v>
      </c>
      <c r="C60" s="181" t="s">
        <v>209</v>
      </c>
      <c r="D60" s="165" t="s">
        <v>198</v>
      </c>
      <c r="E60" s="200">
        <v>1</v>
      </c>
      <c r="F60" s="167"/>
      <c r="G60" s="168">
        <f>ROUND(E60*F60,2)</f>
        <v>0</v>
      </c>
      <c r="H60" s="167"/>
      <c r="I60" s="168">
        <f>ROUND(E60*H60,2)</f>
        <v>0</v>
      </c>
      <c r="J60" s="167"/>
      <c r="K60" s="168">
        <f>ROUND(E60*J60,2)</f>
        <v>0</v>
      </c>
      <c r="L60" s="168">
        <v>21</v>
      </c>
      <c r="M60" s="168">
        <f>G60*(1+L60/100)</f>
        <v>0</v>
      </c>
      <c r="N60" s="166">
        <v>0</v>
      </c>
      <c r="O60" s="166">
        <f>ROUND(E60*N60,2)</f>
        <v>0</v>
      </c>
      <c r="P60" s="166">
        <v>0</v>
      </c>
      <c r="Q60" s="166">
        <f>ROUND(E60*P60,2)</f>
        <v>0</v>
      </c>
      <c r="R60" s="168"/>
      <c r="S60" s="208" t="s">
        <v>180</v>
      </c>
      <c r="T60" s="209" t="s">
        <v>181</v>
      </c>
      <c r="U60" s="156">
        <v>1</v>
      </c>
      <c r="V60" s="156">
        <f>ROUND(E60*U60,2)</f>
        <v>1</v>
      </c>
      <c r="W60" s="156"/>
      <c r="X60" s="156" t="s">
        <v>149</v>
      </c>
      <c r="Y60" s="156" t="s">
        <v>150</v>
      </c>
      <c r="Z60" s="148"/>
      <c r="AA60" s="148"/>
      <c r="AB60" s="148"/>
      <c r="AC60" s="148"/>
      <c r="AD60" s="148"/>
      <c r="AE60" s="148"/>
      <c r="AF60" s="148"/>
      <c r="AG60" s="148" t="s">
        <v>151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39" customHeight="1" outlineLevel="2" x14ac:dyDescent="0.25">
      <c r="A61" s="190"/>
      <c r="B61" s="191"/>
      <c r="C61" s="182" t="s">
        <v>210</v>
      </c>
      <c r="D61" s="177"/>
      <c r="E61" s="182"/>
      <c r="F61" s="182"/>
      <c r="G61" s="177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202"/>
      <c r="T61" s="202"/>
      <c r="U61" s="156"/>
      <c r="V61" s="156"/>
      <c r="W61" s="156"/>
      <c r="X61" s="156"/>
      <c r="Y61" s="156"/>
      <c r="Z61" s="148"/>
      <c r="AA61" s="148"/>
      <c r="AB61" s="148"/>
      <c r="AC61" s="148"/>
      <c r="AD61" s="148"/>
      <c r="AE61" s="148"/>
      <c r="AF61" s="148"/>
      <c r="AG61" s="148" t="s">
        <v>153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69" t="str">
        <f>C61</f>
        <v>včetně kotvících, ukončovacích a spojovacích prvků, svařování, nosné podkonstrukce, příslušenství, značení, doplňků a povrchové úpravy</v>
      </c>
      <c r="BB61" s="148"/>
      <c r="BC61" s="148"/>
      <c r="BD61" s="148"/>
      <c r="BE61" s="148"/>
      <c r="BF61" s="148"/>
      <c r="BG61" s="148"/>
      <c r="BH61" s="148"/>
    </row>
    <row r="62" spans="1:60" outlineLevel="2" x14ac:dyDescent="0.25">
      <c r="A62" s="190"/>
      <c r="B62" s="191"/>
      <c r="C62" s="183" t="s">
        <v>211</v>
      </c>
      <c r="D62" s="157"/>
      <c r="E62" s="201"/>
      <c r="F62" s="202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202"/>
      <c r="T62" s="202"/>
      <c r="U62" s="156"/>
      <c r="V62" s="156"/>
      <c r="W62" s="156"/>
      <c r="X62" s="156"/>
      <c r="Y62" s="156"/>
      <c r="Z62" s="148"/>
      <c r="AA62" s="148"/>
      <c r="AB62" s="148"/>
      <c r="AC62" s="148"/>
      <c r="AD62" s="148"/>
      <c r="AE62" s="148"/>
      <c r="AF62" s="148"/>
      <c r="AG62" s="148" t="s">
        <v>155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30.6" outlineLevel="3" x14ac:dyDescent="0.25">
      <c r="A63" s="190"/>
      <c r="B63" s="191"/>
      <c r="C63" s="183" t="s">
        <v>212</v>
      </c>
      <c r="D63" s="157"/>
      <c r="E63" s="201"/>
      <c r="F63" s="202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202"/>
      <c r="T63" s="202"/>
      <c r="U63" s="156"/>
      <c r="V63" s="156"/>
      <c r="W63" s="156"/>
      <c r="X63" s="156"/>
      <c r="Y63" s="156"/>
      <c r="Z63" s="148"/>
      <c r="AA63" s="148"/>
      <c r="AB63" s="148"/>
      <c r="AC63" s="148"/>
      <c r="AD63" s="148"/>
      <c r="AE63" s="148"/>
      <c r="AF63" s="148"/>
      <c r="AG63" s="148" t="s">
        <v>155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5">
      <c r="A64" s="190"/>
      <c r="B64" s="191"/>
      <c r="C64" s="183" t="s">
        <v>213</v>
      </c>
      <c r="D64" s="157"/>
      <c r="E64" s="201">
        <v>1</v>
      </c>
      <c r="F64" s="202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202"/>
      <c r="T64" s="202"/>
      <c r="U64" s="156"/>
      <c r="V64" s="156"/>
      <c r="W64" s="156"/>
      <c r="X64" s="156"/>
      <c r="Y64" s="156"/>
      <c r="Z64" s="148"/>
      <c r="AA64" s="148"/>
      <c r="AB64" s="148"/>
      <c r="AC64" s="148"/>
      <c r="AD64" s="148"/>
      <c r="AE64" s="148"/>
      <c r="AF64" s="148"/>
      <c r="AG64" s="148" t="s">
        <v>155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5">
      <c r="A65" s="190"/>
      <c r="B65" s="191"/>
      <c r="C65" s="184" t="s">
        <v>157</v>
      </c>
      <c r="D65" s="158"/>
      <c r="E65" s="203">
        <v>1</v>
      </c>
      <c r="F65" s="202"/>
      <c r="G65" s="156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202"/>
      <c r="T65" s="202"/>
      <c r="U65" s="156"/>
      <c r="V65" s="156"/>
      <c r="W65" s="156"/>
      <c r="X65" s="156"/>
      <c r="Y65" s="156"/>
      <c r="Z65" s="148"/>
      <c r="AA65" s="148"/>
      <c r="AB65" s="148"/>
      <c r="AC65" s="148"/>
      <c r="AD65" s="148"/>
      <c r="AE65" s="148"/>
      <c r="AF65" s="148"/>
      <c r="AG65" s="148" t="s">
        <v>155</v>
      </c>
      <c r="AH65" s="148">
        <v>1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5">
      <c r="A66" s="188">
        <v>19</v>
      </c>
      <c r="B66" s="189" t="s">
        <v>214</v>
      </c>
      <c r="C66" s="181" t="s">
        <v>215</v>
      </c>
      <c r="D66" s="165" t="s">
        <v>198</v>
      </c>
      <c r="E66" s="200">
        <v>1</v>
      </c>
      <c r="F66" s="167"/>
      <c r="G66" s="168">
        <f>ROUND(E66*F66,2)</f>
        <v>0</v>
      </c>
      <c r="H66" s="167"/>
      <c r="I66" s="168">
        <f>ROUND(E66*H66,2)</f>
        <v>0</v>
      </c>
      <c r="J66" s="167"/>
      <c r="K66" s="168">
        <f>ROUND(E66*J66,2)</f>
        <v>0</v>
      </c>
      <c r="L66" s="168">
        <v>21</v>
      </c>
      <c r="M66" s="168">
        <f>G66*(1+L66/100)</f>
        <v>0</v>
      </c>
      <c r="N66" s="166">
        <v>0</v>
      </c>
      <c r="O66" s="166">
        <f>ROUND(E66*N66,2)</f>
        <v>0</v>
      </c>
      <c r="P66" s="166">
        <v>0</v>
      </c>
      <c r="Q66" s="166">
        <f>ROUND(E66*P66,2)</f>
        <v>0</v>
      </c>
      <c r="R66" s="168"/>
      <c r="S66" s="208" t="s">
        <v>180</v>
      </c>
      <c r="T66" s="209" t="s">
        <v>181</v>
      </c>
      <c r="U66" s="156">
        <v>1</v>
      </c>
      <c r="V66" s="156">
        <f>ROUND(E66*U66,2)</f>
        <v>1</v>
      </c>
      <c r="W66" s="156"/>
      <c r="X66" s="156" t="s">
        <v>149</v>
      </c>
      <c r="Y66" s="156" t="s">
        <v>150</v>
      </c>
      <c r="Z66" s="148"/>
      <c r="AA66" s="148"/>
      <c r="AB66" s="148"/>
      <c r="AC66" s="148"/>
      <c r="AD66" s="148"/>
      <c r="AE66" s="148"/>
      <c r="AF66" s="148"/>
      <c r="AG66" s="148" t="s">
        <v>151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33.6" customHeight="1" outlineLevel="2" x14ac:dyDescent="0.25">
      <c r="A67" s="190"/>
      <c r="B67" s="191"/>
      <c r="C67" s="182" t="s">
        <v>210</v>
      </c>
      <c r="D67" s="177"/>
      <c r="E67" s="182"/>
      <c r="F67" s="182"/>
      <c r="G67" s="177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202"/>
      <c r="T67" s="202"/>
      <c r="U67" s="156"/>
      <c r="V67" s="156"/>
      <c r="W67" s="156"/>
      <c r="X67" s="156"/>
      <c r="Y67" s="156"/>
      <c r="Z67" s="148"/>
      <c r="AA67" s="148"/>
      <c r="AB67" s="148"/>
      <c r="AC67" s="148"/>
      <c r="AD67" s="148"/>
      <c r="AE67" s="148"/>
      <c r="AF67" s="148"/>
      <c r="AG67" s="148" t="s">
        <v>153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69" t="str">
        <f>C67</f>
        <v>včetně kotvících, ukončovacích a spojovacích prvků, svařování, nosné podkonstrukce, příslušenství, značení, doplňků a povrchové úpravy</v>
      </c>
      <c r="BB67" s="148"/>
      <c r="BC67" s="148"/>
      <c r="BD67" s="148"/>
      <c r="BE67" s="148"/>
      <c r="BF67" s="148"/>
      <c r="BG67" s="148"/>
      <c r="BH67" s="148"/>
    </row>
    <row r="68" spans="1:60" outlineLevel="2" x14ac:dyDescent="0.25">
      <c r="A68" s="190"/>
      <c r="B68" s="191"/>
      <c r="C68" s="183" t="s">
        <v>216</v>
      </c>
      <c r="D68" s="157"/>
      <c r="E68" s="201"/>
      <c r="F68" s="202"/>
      <c r="G68" s="156"/>
      <c r="H68" s="156"/>
      <c r="I68" s="156"/>
      <c r="J68" s="156"/>
      <c r="K68" s="156"/>
      <c r="L68" s="156"/>
      <c r="M68" s="156"/>
      <c r="N68" s="155"/>
      <c r="O68" s="155"/>
      <c r="P68" s="155"/>
      <c r="Q68" s="155"/>
      <c r="R68" s="156"/>
      <c r="S68" s="202"/>
      <c r="T68" s="202"/>
      <c r="U68" s="156"/>
      <c r="V68" s="156"/>
      <c r="W68" s="156"/>
      <c r="X68" s="156"/>
      <c r="Y68" s="156"/>
      <c r="Z68" s="148"/>
      <c r="AA68" s="148"/>
      <c r="AB68" s="148"/>
      <c r="AC68" s="148"/>
      <c r="AD68" s="148"/>
      <c r="AE68" s="148"/>
      <c r="AF68" s="148"/>
      <c r="AG68" s="148" t="s">
        <v>155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0.399999999999999" outlineLevel="3" x14ac:dyDescent="0.25">
      <c r="A69" s="190"/>
      <c r="B69" s="191"/>
      <c r="C69" s="183" t="s">
        <v>217</v>
      </c>
      <c r="D69" s="157"/>
      <c r="E69" s="201"/>
      <c r="F69" s="202"/>
      <c r="G69" s="156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202"/>
      <c r="T69" s="202"/>
      <c r="U69" s="156"/>
      <c r="V69" s="156"/>
      <c r="W69" s="156"/>
      <c r="X69" s="156"/>
      <c r="Y69" s="156"/>
      <c r="Z69" s="148"/>
      <c r="AA69" s="148"/>
      <c r="AB69" s="148"/>
      <c r="AC69" s="148"/>
      <c r="AD69" s="148"/>
      <c r="AE69" s="148"/>
      <c r="AF69" s="148"/>
      <c r="AG69" s="148" t="s">
        <v>155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0.399999999999999" outlineLevel="3" x14ac:dyDescent="0.25">
      <c r="A70" s="190"/>
      <c r="B70" s="191"/>
      <c r="C70" s="183" t="s">
        <v>218</v>
      </c>
      <c r="D70" s="157"/>
      <c r="E70" s="201"/>
      <c r="F70" s="202"/>
      <c r="G70" s="156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202"/>
      <c r="T70" s="202"/>
      <c r="U70" s="156"/>
      <c r="V70" s="156"/>
      <c r="W70" s="156"/>
      <c r="X70" s="156"/>
      <c r="Y70" s="156"/>
      <c r="Z70" s="148"/>
      <c r="AA70" s="148"/>
      <c r="AB70" s="148"/>
      <c r="AC70" s="148"/>
      <c r="AD70" s="148"/>
      <c r="AE70" s="148"/>
      <c r="AF70" s="148"/>
      <c r="AG70" s="148" t="s">
        <v>155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5">
      <c r="A71" s="190"/>
      <c r="B71" s="191"/>
      <c r="C71" s="183" t="s">
        <v>219</v>
      </c>
      <c r="D71" s="157"/>
      <c r="E71" s="201"/>
      <c r="F71" s="202"/>
      <c r="G71" s="156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202"/>
      <c r="T71" s="202"/>
      <c r="U71" s="156"/>
      <c r="V71" s="156"/>
      <c r="W71" s="156"/>
      <c r="X71" s="156"/>
      <c r="Y71" s="156"/>
      <c r="Z71" s="148"/>
      <c r="AA71" s="148"/>
      <c r="AB71" s="148"/>
      <c r="AC71" s="148"/>
      <c r="AD71" s="148"/>
      <c r="AE71" s="148"/>
      <c r="AF71" s="148"/>
      <c r="AG71" s="148" t="s">
        <v>155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5">
      <c r="A72" s="190"/>
      <c r="B72" s="191"/>
      <c r="C72" s="183" t="s">
        <v>220</v>
      </c>
      <c r="D72" s="157"/>
      <c r="E72" s="201">
        <v>1</v>
      </c>
      <c r="F72" s="202"/>
      <c r="G72" s="156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202"/>
      <c r="T72" s="202"/>
      <c r="U72" s="156"/>
      <c r="V72" s="156"/>
      <c r="W72" s="156"/>
      <c r="X72" s="156"/>
      <c r="Y72" s="156"/>
      <c r="Z72" s="148"/>
      <c r="AA72" s="148"/>
      <c r="AB72" s="148"/>
      <c r="AC72" s="148"/>
      <c r="AD72" s="148"/>
      <c r="AE72" s="148"/>
      <c r="AF72" s="148"/>
      <c r="AG72" s="148" t="s">
        <v>155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5">
      <c r="A73" s="190"/>
      <c r="B73" s="191"/>
      <c r="C73" s="184" t="s">
        <v>157</v>
      </c>
      <c r="D73" s="158"/>
      <c r="E73" s="203">
        <v>1</v>
      </c>
      <c r="F73" s="202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202"/>
      <c r="T73" s="202"/>
      <c r="U73" s="156"/>
      <c r="V73" s="156"/>
      <c r="W73" s="156"/>
      <c r="X73" s="156"/>
      <c r="Y73" s="156"/>
      <c r="Z73" s="148"/>
      <c r="AA73" s="148"/>
      <c r="AB73" s="148"/>
      <c r="AC73" s="148"/>
      <c r="AD73" s="148"/>
      <c r="AE73" s="148"/>
      <c r="AF73" s="148"/>
      <c r="AG73" s="148" t="s">
        <v>155</v>
      </c>
      <c r="AH73" s="148">
        <v>1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0.399999999999999" outlineLevel="1" x14ac:dyDescent="0.25">
      <c r="A74" s="188">
        <v>20</v>
      </c>
      <c r="B74" s="189" t="s">
        <v>221</v>
      </c>
      <c r="C74" s="181" t="s">
        <v>222</v>
      </c>
      <c r="D74" s="165" t="s">
        <v>198</v>
      </c>
      <c r="E74" s="200">
        <v>1</v>
      </c>
      <c r="F74" s="167"/>
      <c r="G74" s="168">
        <f>ROUND(E74*F74,2)</f>
        <v>0</v>
      </c>
      <c r="H74" s="167"/>
      <c r="I74" s="168">
        <f>ROUND(E74*H74,2)</f>
        <v>0</v>
      </c>
      <c r="J74" s="167"/>
      <c r="K74" s="168">
        <f>ROUND(E74*J74,2)</f>
        <v>0</v>
      </c>
      <c r="L74" s="168">
        <v>21</v>
      </c>
      <c r="M74" s="168">
        <f>G74*(1+L74/100)</f>
        <v>0</v>
      </c>
      <c r="N74" s="166">
        <v>0</v>
      </c>
      <c r="O74" s="166">
        <f>ROUND(E74*N74,2)</f>
        <v>0</v>
      </c>
      <c r="P74" s="166">
        <v>0</v>
      </c>
      <c r="Q74" s="166">
        <f>ROUND(E74*P74,2)</f>
        <v>0</v>
      </c>
      <c r="R74" s="168"/>
      <c r="S74" s="208" t="s">
        <v>180</v>
      </c>
      <c r="T74" s="209" t="s">
        <v>181</v>
      </c>
      <c r="U74" s="156">
        <v>1</v>
      </c>
      <c r="V74" s="156">
        <f>ROUND(E74*U74,2)</f>
        <v>1</v>
      </c>
      <c r="W74" s="156"/>
      <c r="X74" s="156" t="s">
        <v>149</v>
      </c>
      <c r="Y74" s="156" t="s">
        <v>150</v>
      </c>
      <c r="Z74" s="148"/>
      <c r="AA74" s="148"/>
      <c r="AB74" s="148"/>
      <c r="AC74" s="148"/>
      <c r="AD74" s="148"/>
      <c r="AE74" s="148"/>
      <c r="AF74" s="148"/>
      <c r="AG74" s="148" t="s">
        <v>151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37.799999999999997" customHeight="1" outlineLevel="2" x14ac:dyDescent="0.25">
      <c r="A75" s="190"/>
      <c r="B75" s="191"/>
      <c r="C75" s="182" t="s">
        <v>210</v>
      </c>
      <c r="D75" s="177"/>
      <c r="E75" s="182"/>
      <c r="F75" s="182"/>
      <c r="G75" s="177"/>
      <c r="H75" s="156"/>
      <c r="I75" s="156"/>
      <c r="J75" s="156"/>
      <c r="K75" s="156"/>
      <c r="L75" s="156"/>
      <c r="M75" s="156"/>
      <c r="N75" s="155"/>
      <c r="O75" s="155"/>
      <c r="P75" s="155"/>
      <c r="Q75" s="155"/>
      <c r="R75" s="156"/>
      <c r="S75" s="202"/>
      <c r="T75" s="202"/>
      <c r="U75" s="156"/>
      <c r="V75" s="156"/>
      <c r="W75" s="156"/>
      <c r="X75" s="156"/>
      <c r="Y75" s="156"/>
      <c r="Z75" s="148"/>
      <c r="AA75" s="148"/>
      <c r="AB75" s="148"/>
      <c r="AC75" s="148"/>
      <c r="AD75" s="148"/>
      <c r="AE75" s="148"/>
      <c r="AF75" s="148"/>
      <c r="AG75" s="148" t="s">
        <v>153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69" t="str">
        <f>C75</f>
        <v>včetně kotvících, ukončovacích a spojovacích prvků, svařování, nosné podkonstrukce, příslušenství, značení, doplňků a povrchové úpravy</v>
      </c>
      <c r="BB75" s="148"/>
      <c r="BC75" s="148"/>
      <c r="BD75" s="148"/>
      <c r="BE75" s="148"/>
      <c r="BF75" s="148"/>
      <c r="BG75" s="148"/>
      <c r="BH75" s="148"/>
    </row>
    <row r="76" spans="1:60" ht="30.6" outlineLevel="2" x14ac:dyDescent="0.25">
      <c r="A76" s="190"/>
      <c r="B76" s="191"/>
      <c r="C76" s="183" t="s">
        <v>223</v>
      </c>
      <c r="D76" s="157"/>
      <c r="E76" s="201"/>
      <c r="F76" s="202"/>
      <c r="G76" s="156"/>
      <c r="H76" s="156"/>
      <c r="I76" s="156"/>
      <c r="J76" s="156"/>
      <c r="K76" s="156"/>
      <c r="L76" s="156"/>
      <c r="M76" s="156"/>
      <c r="N76" s="155"/>
      <c r="O76" s="155"/>
      <c r="P76" s="155"/>
      <c r="Q76" s="155"/>
      <c r="R76" s="156"/>
      <c r="S76" s="202"/>
      <c r="T76" s="202"/>
      <c r="U76" s="156"/>
      <c r="V76" s="156"/>
      <c r="W76" s="156"/>
      <c r="X76" s="156"/>
      <c r="Y76" s="156"/>
      <c r="Z76" s="148"/>
      <c r="AA76" s="148"/>
      <c r="AB76" s="148"/>
      <c r="AC76" s="148"/>
      <c r="AD76" s="148"/>
      <c r="AE76" s="148"/>
      <c r="AF76" s="148"/>
      <c r="AG76" s="148" t="s">
        <v>155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5">
      <c r="A77" s="190"/>
      <c r="B77" s="191"/>
      <c r="C77" s="183" t="s">
        <v>220</v>
      </c>
      <c r="D77" s="157"/>
      <c r="E77" s="201">
        <v>1</v>
      </c>
      <c r="F77" s="202"/>
      <c r="G77" s="156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202"/>
      <c r="T77" s="202"/>
      <c r="U77" s="156"/>
      <c r="V77" s="156"/>
      <c r="W77" s="156"/>
      <c r="X77" s="156"/>
      <c r="Y77" s="156"/>
      <c r="Z77" s="148"/>
      <c r="AA77" s="148"/>
      <c r="AB77" s="148"/>
      <c r="AC77" s="148"/>
      <c r="AD77" s="148"/>
      <c r="AE77" s="148"/>
      <c r="AF77" s="148"/>
      <c r="AG77" s="148" t="s">
        <v>155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3" x14ac:dyDescent="0.25">
      <c r="A78" s="190"/>
      <c r="B78" s="191"/>
      <c r="C78" s="184" t="s">
        <v>157</v>
      </c>
      <c r="D78" s="158"/>
      <c r="E78" s="203">
        <v>1</v>
      </c>
      <c r="F78" s="202"/>
      <c r="G78" s="156"/>
      <c r="H78" s="156"/>
      <c r="I78" s="156"/>
      <c r="J78" s="156"/>
      <c r="K78" s="156"/>
      <c r="L78" s="156"/>
      <c r="M78" s="156"/>
      <c r="N78" s="155"/>
      <c r="O78" s="155"/>
      <c r="P78" s="155"/>
      <c r="Q78" s="155"/>
      <c r="R78" s="156"/>
      <c r="S78" s="202"/>
      <c r="T78" s="202"/>
      <c r="U78" s="156"/>
      <c r="V78" s="156"/>
      <c r="W78" s="156"/>
      <c r="X78" s="156"/>
      <c r="Y78" s="156"/>
      <c r="Z78" s="148"/>
      <c r="AA78" s="148"/>
      <c r="AB78" s="148"/>
      <c r="AC78" s="148"/>
      <c r="AD78" s="148"/>
      <c r="AE78" s="148"/>
      <c r="AF78" s="148"/>
      <c r="AG78" s="148" t="s">
        <v>155</v>
      </c>
      <c r="AH78" s="148">
        <v>1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x14ac:dyDescent="0.25">
      <c r="A79" s="186" t="s">
        <v>143</v>
      </c>
      <c r="B79" s="187" t="s">
        <v>112</v>
      </c>
      <c r="C79" s="180" t="s">
        <v>113</v>
      </c>
      <c r="D79" s="160"/>
      <c r="E79" s="198"/>
      <c r="F79" s="199"/>
      <c r="G79" s="162">
        <f>SUMIF(AG80:AG88,"&lt;&gt;NOR",G80:G88)</f>
        <v>0</v>
      </c>
      <c r="H79" s="162"/>
      <c r="I79" s="162">
        <f>SUM(I80:I88)</f>
        <v>0</v>
      </c>
      <c r="J79" s="162"/>
      <c r="K79" s="162">
        <f>SUM(K80:K88)</f>
        <v>0</v>
      </c>
      <c r="L79" s="162"/>
      <c r="M79" s="162">
        <f>SUM(M80:M88)</f>
        <v>0</v>
      </c>
      <c r="N79" s="161"/>
      <c r="O79" s="161">
        <f>SUM(O80:O88)</f>
        <v>0</v>
      </c>
      <c r="P79" s="161"/>
      <c r="Q79" s="161">
        <f>SUM(Q80:Q88)</f>
        <v>0</v>
      </c>
      <c r="R79" s="162"/>
      <c r="S79" s="199"/>
      <c r="T79" s="207"/>
      <c r="U79" s="159"/>
      <c r="V79" s="159">
        <f>SUM(V80:V88)</f>
        <v>3.3</v>
      </c>
      <c r="W79" s="159"/>
      <c r="X79" s="159"/>
      <c r="Y79" s="159"/>
      <c r="AG79" t="s">
        <v>144</v>
      </c>
    </row>
    <row r="80" spans="1:60" outlineLevel="1" x14ac:dyDescent="0.25">
      <c r="A80" s="192">
        <v>21</v>
      </c>
      <c r="B80" s="193" t="s">
        <v>224</v>
      </c>
      <c r="C80" s="185" t="s">
        <v>225</v>
      </c>
      <c r="D80" s="170" t="s">
        <v>174</v>
      </c>
      <c r="E80" s="204">
        <v>0.67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21</v>
      </c>
      <c r="M80" s="173">
        <f>G80*(1+L80/100)</f>
        <v>0</v>
      </c>
      <c r="N80" s="171">
        <v>0</v>
      </c>
      <c r="O80" s="171">
        <f>ROUND(E80*N80,2)</f>
        <v>0</v>
      </c>
      <c r="P80" s="171">
        <v>0</v>
      </c>
      <c r="Q80" s="171">
        <f>ROUND(E80*P80,2)</f>
        <v>0</v>
      </c>
      <c r="R80" s="173"/>
      <c r="S80" s="210" t="s">
        <v>148</v>
      </c>
      <c r="T80" s="211" t="s">
        <v>148</v>
      </c>
      <c r="U80" s="156">
        <v>0.93300000000000005</v>
      </c>
      <c r="V80" s="156">
        <f>ROUND(E80*U80,2)</f>
        <v>0.63</v>
      </c>
      <c r="W80" s="156"/>
      <c r="X80" s="156" t="s">
        <v>226</v>
      </c>
      <c r="Y80" s="156" t="s">
        <v>150</v>
      </c>
      <c r="Z80" s="148"/>
      <c r="AA80" s="148"/>
      <c r="AB80" s="148"/>
      <c r="AC80" s="148"/>
      <c r="AD80" s="148"/>
      <c r="AE80" s="148"/>
      <c r="AF80" s="148"/>
      <c r="AG80" s="148" t="s">
        <v>227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5">
      <c r="A81" s="192">
        <v>22</v>
      </c>
      <c r="B81" s="193" t="s">
        <v>228</v>
      </c>
      <c r="C81" s="185" t="s">
        <v>229</v>
      </c>
      <c r="D81" s="170" t="s">
        <v>174</v>
      </c>
      <c r="E81" s="204">
        <v>1.34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21</v>
      </c>
      <c r="M81" s="173">
        <f>G81*(1+L81/100)</f>
        <v>0</v>
      </c>
      <c r="N81" s="171">
        <v>0</v>
      </c>
      <c r="O81" s="171">
        <f>ROUND(E81*N81,2)</f>
        <v>0</v>
      </c>
      <c r="P81" s="171">
        <v>0</v>
      </c>
      <c r="Q81" s="171">
        <f>ROUND(E81*P81,2)</f>
        <v>0</v>
      </c>
      <c r="R81" s="173"/>
      <c r="S81" s="210" t="s">
        <v>148</v>
      </c>
      <c r="T81" s="211" t="s">
        <v>148</v>
      </c>
      <c r="U81" s="156">
        <v>0.65300000000000002</v>
      </c>
      <c r="V81" s="156">
        <f>ROUND(E81*U81,2)</f>
        <v>0.88</v>
      </c>
      <c r="W81" s="156"/>
      <c r="X81" s="156" t="s">
        <v>226</v>
      </c>
      <c r="Y81" s="156" t="s">
        <v>150</v>
      </c>
      <c r="Z81" s="148"/>
      <c r="AA81" s="148"/>
      <c r="AB81" s="148"/>
      <c r="AC81" s="148"/>
      <c r="AD81" s="148"/>
      <c r="AE81" s="148"/>
      <c r="AF81" s="148"/>
      <c r="AG81" s="148" t="s">
        <v>227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5">
      <c r="A82" s="188">
        <v>23</v>
      </c>
      <c r="B82" s="189" t="s">
        <v>230</v>
      </c>
      <c r="C82" s="181" t="s">
        <v>231</v>
      </c>
      <c r="D82" s="165" t="s">
        <v>174</v>
      </c>
      <c r="E82" s="200">
        <v>0.67</v>
      </c>
      <c r="F82" s="167"/>
      <c r="G82" s="168">
        <f>ROUND(E82*F82,2)</f>
        <v>0</v>
      </c>
      <c r="H82" s="167"/>
      <c r="I82" s="168">
        <f>ROUND(E82*H82,2)</f>
        <v>0</v>
      </c>
      <c r="J82" s="167"/>
      <c r="K82" s="168">
        <f>ROUND(E82*J82,2)</f>
        <v>0</v>
      </c>
      <c r="L82" s="168">
        <v>21</v>
      </c>
      <c r="M82" s="168">
        <f>G82*(1+L82/100)</f>
        <v>0</v>
      </c>
      <c r="N82" s="166">
        <v>0</v>
      </c>
      <c r="O82" s="166">
        <f>ROUND(E82*N82,2)</f>
        <v>0</v>
      </c>
      <c r="P82" s="166">
        <v>0</v>
      </c>
      <c r="Q82" s="166">
        <f>ROUND(E82*P82,2)</f>
        <v>0</v>
      </c>
      <c r="R82" s="168"/>
      <c r="S82" s="208" t="s">
        <v>148</v>
      </c>
      <c r="T82" s="209" t="s">
        <v>148</v>
      </c>
      <c r="U82" s="156">
        <v>0.752</v>
      </c>
      <c r="V82" s="156">
        <f>ROUND(E82*U82,2)</f>
        <v>0.5</v>
      </c>
      <c r="W82" s="156"/>
      <c r="X82" s="156" t="s">
        <v>226</v>
      </c>
      <c r="Y82" s="156" t="s">
        <v>150</v>
      </c>
      <c r="Z82" s="148"/>
      <c r="AA82" s="148"/>
      <c r="AB82" s="148"/>
      <c r="AC82" s="148"/>
      <c r="AD82" s="148"/>
      <c r="AE82" s="148"/>
      <c r="AF82" s="148"/>
      <c r="AG82" s="148" t="s">
        <v>227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39.6" customHeight="1" outlineLevel="2" x14ac:dyDescent="0.25">
      <c r="A83" s="190"/>
      <c r="B83" s="191"/>
      <c r="C83" s="182" t="s">
        <v>232</v>
      </c>
      <c r="D83" s="177"/>
      <c r="E83" s="182"/>
      <c r="F83" s="182"/>
      <c r="G83" s="177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202"/>
      <c r="T83" s="202"/>
      <c r="U83" s="156"/>
      <c r="V83" s="156"/>
      <c r="W83" s="156"/>
      <c r="X83" s="156"/>
      <c r="Y83" s="156"/>
      <c r="Z83" s="148"/>
      <c r="AA83" s="148"/>
      <c r="AB83" s="148"/>
      <c r="AC83" s="148"/>
      <c r="AD83" s="148"/>
      <c r="AE83" s="148"/>
      <c r="AF83" s="148"/>
      <c r="AG83" s="148" t="s">
        <v>153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69" t="str">
        <f>C83</f>
        <v>S naložením suti nebo vybouraných hmot do dopravního prostředku a na jejich vyložením, popřípadě přeložením na normální dopravní prostředek.</v>
      </c>
      <c r="BB83" s="148"/>
      <c r="BC83" s="148"/>
      <c r="BD83" s="148"/>
      <c r="BE83" s="148"/>
      <c r="BF83" s="148"/>
      <c r="BG83" s="148"/>
      <c r="BH83" s="148"/>
    </row>
    <row r="84" spans="1:60" outlineLevel="1" x14ac:dyDescent="0.25">
      <c r="A84" s="192">
        <v>24</v>
      </c>
      <c r="B84" s="193" t="s">
        <v>233</v>
      </c>
      <c r="C84" s="185" t="s">
        <v>234</v>
      </c>
      <c r="D84" s="170" t="s">
        <v>174</v>
      </c>
      <c r="E84" s="204">
        <v>2.68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21</v>
      </c>
      <c r="M84" s="173">
        <f>G84*(1+L84/100)</f>
        <v>0</v>
      </c>
      <c r="N84" s="171">
        <v>0</v>
      </c>
      <c r="O84" s="171">
        <f>ROUND(E84*N84,2)</f>
        <v>0</v>
      </c>
      <c r="P84" s="171">
        <v>0</v>
      </c>
      <c r="Q84" s="171">
        <f>ROUND(E84*P84,2)</f>
        <v>0</v>
      </c>
      <c r="R84" s="173"/>
      <c r="S84" s="210" t="s">
        <v>148</v>
      </c>
      <c r="T84" s="211" t="s">
        <v>148</v>
      </c>
      <c r="U84" s="156">
        <v>0.36</v>
      </c>
      <c r="V84" s="156">
        <f>ROUND(E84*U84,2)</f>
        <v>0.96</v>
      </c>
      <c r="W84" s="156"/>
      <c r="X84" s="156" t="s">
        <v>226</v>
      </c>
      <c r="Y84" s="156" t="s">
        <v>150</v>
      </c>
      <c r="Z84" s="148"/>
      <c r="AA84" s="148"/>
      <c r="AB84" s="148"/>
      <c r="AC84" s="148"/>
      <c r="AD84" s="148"/>
      <c r="AE84" s="148"/>
      <c r="AF84" s="148"/>
      <c r="AG84" s="148" t="s">
        <v>227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5">
      <c r="A85" s="188">
        <v>25</v>
      </c>
      <c r="B85" s="189" t="s">
        <v>235</v>
      </c>
      <c r="C85" s="181" t="s">
        <v>236</v>
      </c>
      <c r="D85" s="165" t="s">
        <v>174</v>
      </c>
      <c r="E85" s="200">
        <v>0.67</v>
      </c>
      <c r="F85" s="167"/>
      <c r="G85" s="168">
        <f>ROUND(E85*F85,2)</f>
        <v>0</v>
      </c>
      <c r="H85" s="167"/>
      <c r="I85" s="168">
        <f>ROUND(E85*H85,2)</f>
        <v>0</v>
      </c>
      <c r="J85" s="167"/>
      <c r="K85" s="168">
        <f>ROUND(E85*J85,2)</f>
        <v>0</v>
      </c>
      <c r="L85" s="168">
        <v>21</v>
      </c>
      <c r="M85" s="168">
        <f>G85*(1+L85/100)</f>
        <v>0</v>
      </c>
      <c r="N85" s="166">
        <v>0</v>
      </c>
      <c r="O85" s="166">
        <f>ROUND(E85*N85,2)</f>
        <v>0</v>
      </c>
      <c r="P85" s="166">
        <v>0</v>
      </c>
      <c r="Q85" s="166">
        <f>ROUND(E85*P85,2)</f>
        <v>0</v>
      </c>
      <c r="R85" s="168"/>
      <c r="S85" s="208" t="s">
        <v>148</v>
      </c>
      <c r="T85" s="209" t="s">
        <v>148</v>
      </c>
      <c r="U85" s="156">
        <v>0.49</v>
      </c>
      <c r="V85" s="156">
        <f>ROUND(E85*U85,2)</f>
        <v>0.33</v>
      </c>
      <c r="W85" s="156"/>
      <c r="X85" s="156" t="s">
        <v>226</v>
      </c>
      <c r="Y85" s="156" t="s">
        <v>150</v>
      </c>
      <c r="Z85" s="148"/>
      <c r="AA85" s="148"/>
      <c r="AB85" s="148"/>
      <c r="AC85" s="148"/>
      <c r="AD85" s="148"/>
      <c r="AE85" s="148"/>
      <c r="AF85" s="148"/>
      <c r="AG85" s="148" t="s">
        <v>227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ht="28.2" customHeight="1" outlineLevel="2" x14ac:dyDescent="0.25">
      <c r="A86" s="190"/>
      <c r="B86" s="191"/>
      <c r="C86" s="182" t="s">
        <v>237</v>
      </c>
      <c r="D86" s="177"/>
      <c r="E86" s="182"/>
      <c r="F86" s="182"/>
      <c r="G86" s="177"/>
      <c r="H86" s="156"/>
      <c r="I86" s="156"/>
      <c r="J86" s="156"/>
      <c r="K86" s="156"/>
      <c r="L86" s="156"/>
      <c r="M86" s="156"/>
      <c r="N86" s="155"/>
      <c r="O86" s="155"/>
      <c r="P86" s="155"/>
      <c r="Q86" s="155"/>
      <c r="R86" s="156"/>
      <c r="S86" s="202"/>
      <c r="T86" s="202"/>
      <c r="U86" s="156"/>
      <c r="V86" s="156"/>
      <c r="W86" s="156"/>
      <c r="X86" s="156"/>
      <c r="Y86" s="156"/>
      <c r="Z86" s="148"/>
      <c r="AA86" s="148"/>
      <c r="AB86" s="148"/>
      <c r="AC86" s="148"/>
      <c r="AD86" s="148"/>
      <c r="AE86" s="148"/>
      <c r="AF86" s="148"/>
      <c r="AG86" s="148" t="s">
        <v>153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5">
      <c r="A87" s="192">
        <v>26</v>
      </c>
      <c r="B87" s="193" t="s">
        <v>238</v>
      </c>
      <c r="C87" s="185" t="s">
        <v>239</v>
      </c>
      <c r="D87" s="170" t="s">
        <v>174</v>
      </c>
      <c r="E87" s="204">
        <v>13.4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21</v>
      </c>
      <c r="M87" s="173">
        <f>G87*(1+L87/100)</f>
        <v>0</v>
      </c>
      <c r="N87" s="171">
        <v>0</v>
      </c>
      <c r="O87" s="171">
        <f>ROUND(E87*N87,2)</f>
        <v>0</v>
      </c>
      <c r="P87" s="171">
        <v>0</v>
      </c>
      <c r="Q87" s="171">
        <f>ROUND(E87*P87,2)</f>
        <v>0</v>
      </c>
      <c r="R87" s="173"/>
      <c r="S87" s="210" t="s">
        <v>148</v>
      </c>
      <c r="T87" s="211" t="s">
        <v>148</v>
      </c>
      <c r="U87" s="156">
        <v>0</v>
      </c>
      <c r="V87" s="156">
        <f>ROUND(E87*U87,2)</f>
        <v>0</v>
      </c>
      <c r="W87" s="156"/>
      <c r="X87" s="156" t="s">
        <v>226</v>
      </c>
      <c r="Y87" s="156" t="s">
        <v>150</v>
      </c>
      <c r="Z87" s="148"/>
      <c r="AA87" s="148"/>
      <c r="AB87" s="148"/>
      <c r="AC87" s="148"/>
      <c r="AD87" s="148"/>
      <c r="AE87" s="148"/>
      <c r="AF87" s="148"/>
      <c r="AG87" s="148" t="s">
        <v>227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5">
      <c r="A88" s="188">
        <v>27</v>
      </c>
      <c r="B88" s="189" t="s">
        <v>240</v>
      </c>
      <c r="C88" s="181" t="s">
        <v>241</v>
      </c>
      <c r="D88" s="165" t="s">
        <v>174</v>
      </c>
      <c r="E88" s="200">
        <v>0.67</v>
      </c>
      <c r="F88" s="167"/>
      <c r="G88" s="168">
        <f>ROUND(E88*F88,2)</f>
        <v>0</v>
      </c>
      <c r="H88" s="167"/>
      <c r="I88" s="168">
        <f>ROUND(E88*H88,2)</f>
        <v>0</v>
      </c>
      <c r="J88" s="167"/>
      <c r="K88" s="168">
        <f>ROUND(E88*J88,2)</f>
        <v>0</v>
      </c>
      <c r="L88" s="168">
        <v>21</v>
      </c>
      <c r="M88" s="168">
        <f>G88*(1+L88/100)</f>
        <v>0</v>
      </c>
      <c r="N88" s="166">
        <v>0</v>
      </c>
      <c r="O88" s="166">
        <f>ROUND(E88*N88,2)</f>
        <v>0</v>
      </c>
      <c r="P88" s="166">
        <v>0</v>
      </c>
      <c r="Q88" s="166">
        <f>ROUND(E88*P88,2)</f>
        <v>0</v>
      </c>
      <c r="R88" s="168"/>
      <c r="S88" s="208" t="s">
        <v>148</v>
      </c>
      <c r="T88" s="209" t="s">
        <v>148</v>
      </c>
      <c r="U88" s="156">
        <v>0</v>
      </c>
      <c r="V88" s="156">
        <f>ROUND(E88*U88,2)</f>
        <v>0</v>
      </c>
      <c r="W88" s="156"/>
      <c r="X88" s="156" t="s">
        <v>226</v>
      </c>
      <c r="Y88" s="156" t="s">
        <v>150</v>
      </c>
      <c r="Z88" s="148"/>
      <c r="AA88" s="148"/>
      <c r="AB88" s="148"/>
      <c r="AC88" s="148"/>
      <c r="AD88" s="148"/>
      <c r="AE88" s="148"/>
      <c r="AF88" s="148"/>
      <c r="AG88" s="148" t="s">
        <v>227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5">
      <c r="A89" s="3"/>
      <c r="B89" s="4"/>
      <c r="C89" s="174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212"/>
      <c r="T89" s="212"/>
      <c r="U89" s="3"/>
      <c r="V89" s="3"/>
      <c r="W89" s="3"/>
      <c r="X89" s="3"/>
      <c r="Y89" s="3"/>
      <c r="AE89">
        <v>12</v>
      </c>
      <c r="AF89">
        <v>21</v>
      </c>
      <c r="AG89" t="s">
        <v>129</v>
      </c>
    </row>
    <row r="90" spans="1:60" x14ac:dyDescent="0.25">
      <c r="A90" s="151"/>
      <c r="B90" s="152" t="s">
        <v>31</v>
      </c>
      <c r="C90" s="175"/>
      <c r="D90" s="153"/>
      <c r="E90" s="154"/>
      <c r="F90" s="154"/>
      <c r="G90" s="164">
        <f>G8+G14+G18+G30+G32+G59+G79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212"/>
      <c r="T90" s="212"/>
      <c r="U90" s="3"/>
      <c r="V90" s="3"/>
      <c r="W90" s="3"/>
      <c r="X90" s="3"/>
      <c r="Y90" s="3"/>
      <c r="AE90">
        <f>SUMIF(L7:L88,AE89,G7:G88)</f>
        <v>0</v>
      </c>
      <c r="AF90">
        <f>SUMIF(L7:L88,AF89,G7:G88)</f>
        <v>0</v>
      </c>
      <c r="AG90" t="s">
        <v>242</v>
      </c>
    </row>
    <row r="91" spans="1:60" x14ac:dyDescent="0.25">
      <c r="A91" s="3"/>
      <c r="B91" s="4"/>
      <c r="C91" s="174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212"/>
      <c r="T91" s="212"/>
      <c r="U91" s="3"/>
      <c r="V91" s="3"/>
      <c r="W91" s="3"/>
      <c r="X91" s="3"/>
      <c r="Y91" s="3"/>
    </row>
    <row r="92" spans="1:60" x14ac:dyDescent="0.25">
      <c r="A92" s="3"/>
      <c r="B92" s="4"/>
      <c r="C92" s="174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212"/>
      <c r="T92" s="212"/>
      <c r="U92" s="3"/>
      <c r="V92" s="3"/>
      <c r="W92" s="3"/>
      <c r="X92" s="3"/>
      <c r="Y92" s="3"/>
    </row>
    <row r="93" spans="1:60" x14ac:dyDescent="0.25">
      <c r="A93" s="290" t="s">
        <v>243</v>
      </c>
      <c r="B93" s="290"/>
      <c r="C93" s="291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212"/>
      <c r="T93" s="212"/>
      <c r="U93" s="3"/>
      <c r="V93" s="3"/>
      <c r="W93" s="3"/>
      <c r="X93" s="3"/>
      <c r="Y93" s="3"/>
    </row>
    <row r="94" spans="1:60" x14ac:dyDescent="0.25">
      <c r="A94" s="271"/>
      <c r="B94" s="272"/>
      <c r="C94" s="273"/>
      <c r="D94" s="272"/>
      <c r="E94" s="272"/>
      <c r="F94" s="272"/>
      <c r="G94" s="27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212"/>
      <c r="T94" s="212"/>
      <c r="U94" s="3"/>
      <c r="V94" s="3"/>
      <c r="W94" s="3"/>
      <c r="X94" s="3"/>
      <c r="Y94" s="3"/>
      <c r="AG94" t="s">
        <v>244</v>
      </c>
    </row>
    <row r="95" spans="1:60" x14ac:dyDescent="0.25">
      <c r="A95" s="275"/>
      <c r="B95" s="276"/>
      <c r="C95" s="277"/>
      <c r="D95" s="276"/>
      <c r="E95" s="276"/>
      <c r="F95" s="276"/>
      <c r="G95" s="278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212"/>
      <c r="T95" s="212"/>
      <c r="U95" s="3"/>
      <c r="V95" s="3"/>
      <c r="W95" s="3"/>
      <c r="X95" s="3"/>
      <c r="Y95" s="3"/>
    </row>
    <row r="96" spans="1:60" x14ac:dyDescent="0.25">
      <c r="A96" s="275"/>
      <c r="B96" s="276"/>
      <c r="C96" s="277"/>
      <c r="D96" s="276"/>
      <c r="E96" s="276"/>
      <c r="F96" s="276"/>
      <c r="G96" s="278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212"/>
      <c r="T96" s="212"/>
      <c r="U96" s="3"/>
      <c r="V96" s="3"/>
      <c r="W96" s="3"/>
      <c r="X96" s="3"/>
      <c r="Y96" s="3"/>
    </row>
    <row r="97" spans="1:33" x14ac:dyDescent="0.25">
      <c r="A97" s="275"/>
      <c r="B97" s="276"/>
      <c r="C97" s="277"/>
      <c r="D97" s="276"/>
      <c r="E97" s="276"/>
      <c r="F97" s="276"/>
      <c r="G97" s="278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212"/>
      <c r="T97" s="212"/>
      <c r="U97" s="3"/>
      <c r="V97" s="3"/>
      <c r="W97" s="3"/>
      <c r="X97" s="3"/>
      <c r="Y97" s="3"/>
    </row>
    <row r="98" spans="1:33" x14ac:dyDescent="0.25">
      <c r="A98" s="279"/>
      <c r="B98" s="280"/>
      <c r="C98" s="281"/>
      <c r="D98" s="280"/>
      <c r="E98" s="280"/>
      <c r="F98" s="280"/>
      <c r="G98" s="28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212"/>
      <c r="T98" s="212"/>
      <c r="U98" s="3"/>
      <c r="V98" s="3"/>
      <c r="W98" s="3"/>
      <c r="X98" s="3"/>
      <c r="Y98" s="3"/>
    </row>
    <row r="99" spans="1:33" x14ac:dyDescent="0.25">
      <c r="A99" s="3"/>
      <c r="B99" s="4"/>
      <c r="C99" s="174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212"/>
      <c r="T99" s="212"/>
      <c r="U99" s="3"/>
      <c r="V99" s="3"/>
      <c r="W99" s="3"/>
      <c r="X99" s="3"/>
      <c r="Y99" s="3"/>
    </row>
    <row r="100" spans="1:33" x14ac:dyDescent="0.25">
      <c r="C100" s="176"/>
      <c r="D100" s="10"/>
      <c r="AG100" t="s">
        <v>245</v>
      </c>
    </row>
    <row r="101" spans="1:33" x14ac:dyDescent="0.25">
      <c r="D101" s="10"/>
    </row>
    <row r="102" spans="1:33" x14ac:dyDescent="0.25">
      <c r="D102" s="10"/>
    </row>
    <row r="103" spans="1:33" x14ac:dyDescent="0.25">
      <c r="D103" s="10"/>
    </row>
    <row r="104" spans="1:33" x14ac:dyDescent="0.25">
      <c r="D104" s="10"/>
    </row>
    <row r="105" spans="1:33" x14ac:dyDescent="0.25">
      <c r="D105" s="10"/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</sheetData>
  <sheetProtection algorithmName="SHA-512" hashValue="g0wea/kQIRdUszgq+e9eySYXx2vQZ2nMHf5zMCtdytBzjgsa1Szjeb7N2bghMv3AUoeRC69vy8Zsn7WY6Y3RKg==" saltValue="Kl38CPwn5F2b6srN6wYYaA==" spinCount="100000" sheet="1" objects="1" scenarios="1" selectLockedCells="1"/>
  <mergeCells count="6">
    <mergeCell ref="A94:G98"/>
    <mergeCell ref="A1:G1"/>
    <mergeCell ref="C2:G2"/>
    <mergeCell ref="C3:G3"/>
    <mergeCell ref="C4:G4"/>
    <mergeCell ref="A93:C9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E11" sqref="E1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8" width="0" hidden="1" customWidth="1"/>
    <col min="19" max="20" width="8.88671875" style="205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83" t="s">
        <v>7</v>
      </c>
      <c r="B1" s="283"/>
      <c r="C1" s="283"/>
      <c r="D1" s="283"/>
      <c r="E1" s="283"/>
      <c r="F1" s="283"/>
      <c r="G1" s="283"/>
      <c r="AG1" t="s">
        <v>117</v>
      </c>
    </row>
    <row r="2" spans="1:60" ht="24.9" customHeight="1" x14ac:dyDescent="0.25">
      <c r="A2" s="140" t="s">
        <v>8</v>
      </c>
      <c r="B2" s="48" t="s">
        <v>43</v>
      </c>
      <c r="C2" s="284" t="s">
        <v>44</v>
      </c>
      <c r="D2" s="285"/>
      <c r="E2" s="285"/>
      <c r="F2" s="285"/>
      <c r="G2" s="286"/>
      <c r="AG2" t="s">
        <v>118</v>
      </c>
    </row>
    <row r="3" spans="1:60" ht="24.9" customHeight="1" x14ac:dyDescent="0.25">
      <c r="A3" s="140" t="s">
        <v>9</v>
      </c>
      <c r="B3" s="48" t="s">
        <v>58</v>
      </c>
      <c r="C3" s="284" t="s">
        <v>59</v>
      </c>
      <c r="D3" s="285"/>
      <c r="E3" s="285"/>
      <c r="F3" s="285"/>
      <c r="G3" s="286"/>
      <c r="AC3" s="121" t="s">
        <v>118</v>
      </c>
      <c r="AG3" t="s">
        <v>119</v>
      </c>
    </row>
    <row r="4" spans="1:60" ht="24.9" customHeight="1" x14ac:dyDescent="0.25">
      <c r="A4" s="141" t="s">
        <v>10</v>
      </c>
      <c r="B4" s="142" t="s">
        <v>61</v>
      </c>
      <c r="C4" s="287" t="s">
        <v>62</v>
      </c>
      <c r="D4" s="288"/>
      <c r="E4" s="288"/>
      <c r="F4" s="288"/>
      <c r="G4" s="289"/>
      <c r="AG4" t="s">
        <v>120</v>
      </c>
    </row>
    <row r="5" spans="1:60" x14ac:dyDescent="0.25">
      <c r="D5" s="10"/>
    </row>
    <row r="6" spans="1:60" ht="39.6" x14ac:dyDescent="0.25">
      <c r="A6" s="194" t="s">
        <v>121</v>
      </c>
      <c r="B6" s="178" t="s">
        <v>122</v>
      </c>
      <c r="C6" s="178" t="s">
        <v>123</v>
      </c>
      <c r="D6" s="145" t="s">
        <v>124</v>
      </c>
      <c r="E6" s="194" t="s">
        <v>125</v>
      </c>
      <c r="F6" s="195" t="s">
        <v>126</v>
      </c>
      <c r="G6" s="144" t="s">
        <v>31</v>
      </c>
      <c r="H6" s="147" t="s">
        <v>32</v>
      </c>
      <c r="I6" s="147" t="s">
        <v>127</v>
      </c>
      <c r="J6" s="147" t="s">
        <v>33</v>
      </c>
      <c r="K6" s="147" t="s">
        <v>128</v>
      </c>
      <c r="L6" s="147" t="s">
        <v>129</v>
      </c>
      <c r="M6" s="147" t="s">
        <v>130</v>
      </c>
      <c r="N6" s="147" t="s">
        <v>131</v>
      </c>
      <c r="O6" s="147" t="s">
        <v>132</v>
      </c>
      <c r="P6" s="147" t="s">
        <v>133</v>
      </c>
      <c r="Q6" s="147" t="s">
        <v>134</v>
      </c>
      <c r="R6" s="147" t="s">
        <v>135</v>
      </c>
      <c r="S6" s="206" t="s">
        <v>136</v>
      </c>
      <c r="T6" s="206" t="s">
        <v>137</v>
      </c>
      <c r="U6" s="147" t="s">
        <v>138</v>
      </c>
      <c r="V6" s="147" t="s">
        <v>139</v>
      </c>
      <c r="W6" s="147" t="s">
        <v>140</v>
      </c>
      <c r="X6" s="147" t="s">
        <v>141</v>
      </c>
      <c r="Y6" s="147" t="s">
        <v>142</v>
      </c>
    </row>
    <row r="7" spans="1:60" hidden="1" x14ac:dyDescent="0.25">
      <c r="A7" s="212"/>
      <c r="B7" s="179"/>
      <c r="C7" s="179"/>
      <c r="D7" s="6"/>
      <c r="E7" s="196"/>
      <c r="F7" s="197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97"/>
      <c r="T7" s="197"/>
      <c r="U7" s="150"/>
      <c r="V7" s="150"/>
      <c r="W7" s="150"/>
      <c r="X7" s="150"/>
      <c r="Y7" s="150"/>
    </row>
    <row r="8" spans="1:60" x14ac:dyDescent="0.25">
      <c r="A8" s="186" t="s">
        <v>143</v>
      </c>
      <c r="B8" s="187" t="s">
        <v>100</v>
      </c>
      <c r="C8" s="180" t="s">
        <v>101</v>
      </c>
      <c r="D8" s="160"/>
      <c r="E8" s="198"/>
      <c r="F8" s="199"/>
      <c r="G8" s="162">
        <f>SUMIF(AG9:AG22,"&lt;&gt;NOR",G9:G22)</f>
        <v>0</v>
      </c>
      <c r="H8" s="162"/>
      <c r="I8" s="162">
        <f>SUM(I9:I22)</f>
        <v>0</v>
      </c>
      <c r="J8" s="162"/>
      <c r="K8" s="162">
        <f>SUM(K9:K22)</f>
        <v>0</v>
      </c>
      <c r="L8" s="162"/>
      <c r="M8" s="162">
        <f>SUM(M9:M22)</f>
        <v>0</v>
      </c>
      <c r="N8" s="161"/>
      <c r="O8" s="161">
        <f>SUM(O9:O22)</f>
        <v>0</v>
      </c>
      <c r="P8" s="161"/>
      <c r="Q8" s="161">
        <f>SUM(Q9:Q22)</f>
        <v>0</v>
      </c>
      <c r="R8" s="162"/>
      <c r="S8" s="199"/>
      <c r="T8" s="207"/>
      <c r="U8" s="159"/>
      <c r="V8" s="159">
        <f>SUM(V9:V22)</f>
        <v>0</v>
      </c>
      <c r="W8" s="159"/>
      <c r="X8" s="159"/>
      <c r="Y8" s="159"/>
      <c r="AG8" t="s">
        <v>144</v>
      </c>
    </row>
    <row r="9" spans="1:60" outlineLevel="1" x14ac:dyDescent="0.25">
      <c r="A9" s="192">
        <v>1</v>
      </c>
      <c r="B9" s="193" t="s">
        <v>246</v>
      </c>
      <c r="C9" s="213" t="s">
        <v>381</v>
      </c>
      <c r="D9" s="170" t="s">
        <v>206</v>
      </c>
      <c r="E9" s="204">
        <v>90</v>
      </c>
      <c r="F9" s="172"/>
      <c r="G9" s="173">
        <f t="shared" ref="G9:G22" si="0">ROUND(E9*F9,2)</f>
        <v>0</v>
      </c>
      <c r="H9" s="172"/>
      <c r="I9" s="173">
        <f t="shared" ref="I9:I22" si="1">ROUND(E9*H9,2)</f>
        <v>0</v>
      </c>
      <c r="J9" s="172"/>
      <c r="K9" s="173">
        <f t="shared" ref="K9:K22" si="2">ROUND(E9*J9,2)</f>
        <v>0</v>
      </c>
      <c r="L9" s="173">
        <v>21</v>
      </c>
      <c r="M9" s="173">
        <f t="shared" ref="M9:M22" si="3">G9*(1+L9/100)</f>
        <v>0</v>
      </c>
      <c r="N9" s="171">
        <v>0</v>
      </c>
      <c r="O9" s="171">
        <f t="shared" ref="O9:O22" si="4">ROUND(E9*N9,2)</f>
        <v>0</v>
      </c>
      <c r="P9" s="171">
        <v>0</v>
      </c>
      <c r="Q9" s="171">
        <f t="shared" ref="Q9:Q22" si="5">ROUND(E9*P9,2)</f>
        <v>0</v>
      </c>
      <c r="R9" s="173"/>
      <c r="S9" s="210" t="s">
        <v>180</v>
      </c>
      <c r="T9" s="211" t="s">
        <v>181</v>
      </c>
      <c r="U9" s="156">
        <v>0</v>
      </c>
      <c r="V9" s="156">
        <f t="shared" ref="V9:V22" si="6">ROUND(E9*U9,2)</f>
        <v>0</v>
      </c>
      <c r="W9" s="156"/>
      <c r="X9" s="156" t="s">
        <v>149</v>
      </c>
      <c r="Y9" s="156" t="s">
        <v>150</v>
      </c>
      <c r="Z9" s="148"/>
      <c r="AA9" s="148"/>
      <c r="AB9" s="148"/>
      <c r="AC9" s="148"/>
      <c r="AD9" s="148"/>
      <c r="AE9" s="148"/>
      <c r="AF9" s="148"/>
      <c r="AG9" s="148" t="s">
        <v>247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192">
        <v>2</v>
      </c>
      <c r="B10" s="193" t="s">
        <v>248</v>
      </c>
      <c r="C10" s="213" t="s">
        <v>418</v>
      </c>
      <c r="D10" s="170" t="s">
        <v>206</v>
      </c>
      <c r="E10" s="204">
        <v>45</v>
      </c>
      <c r="F10" s="172"/>
      <c r="G10" s="173">
        <f t="shared" si="0"/>
        <v>0</v>
      </c>
      <c r="H10" s="172"/>
      <c r="I10" s="173">
        <f t="shared" si="1"/>
        <v>0</v>
      </c>
      <c r="J10" s="172"/>
      <c r="K10" s="173">
        <f t="shared" si="2"/>
        <v>0</v>
      </c>
      <c r="L10" s="173">
        <v>21</v>
      </c>
      <c r="M10" s="173">
        <f t="shared" si="3"/>
        <v>0</v>
      </c>
      <c r="N10" s="171">
        <v>0</v>
      </c>
      <c r="O10" s="171">
        <f t="shared" si="4"/>
        <v>0</v>
      </c>
      <c r="P10" s="171">
        <v>0</v>
      </c>
      <c r="Q10" s="171">
        <f t="shared" si="5"/>
        <v>0</v>
      </c>
      <c r="R10" s="173"/>
      <c r="S10" s="210" t="s">
        <v>180</v>
      </c>
      <c r="T10" s="211" t="s">
        <v>181</v>
      </c>
      <c r="U10" s="156">
        <v>0</v>
      </c>
      <c r="V10" s="156">
        <f t="shared" si="6"/>
        <v>0</v>
      </c>
      <c r="W10" s="156"/>
      <c r="X10" s="156" t="s">
        <v>149</v>
      </c>
      <c r="Y10" s="156" t="s">
        <v>150</v>
      </c>
      <c r="Z10" s="148"/>
      <c r="AA10" s="148"/>
      <c r="AB10" s="148"/>
      <c r="AC10" s="148"/>
      <c r="AD10" s="148"/>
      <c r="AE10" s="148"/>
      <c r="AF10" s="148"/>
      <c r="AG10" s="148" t="s">
        <v>247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92">
        <v>3</v>
      </c>
      <c r="B11" s="193" t="s">
        <v>249</v>
      </c>
      <c r="C11" s="213" t="s">
        <v>382</v>
      </c>
      <c r="D11" s="170" t="s">
        <v>206</v>
      </c>
      <c r="E11" s="204">
        <v>0</v>
      </c>
      <c r="F11" s="172"/>
      <c r="G11" s="173">
        <f t="shared" si="0"/>
        <v>0</v>
      </c>
      <c r="H11" s="172"/>
      <c r="I11" s="173">
        <f t="shared" si="1"/>
        <v>0</v>
      </c>
      <c r="J11" s="172"/>
      <c r="K11" s="173">
        <f t="shared" si="2"/>
        <v>0</v>
      </c>
      <c r="L11" s="173">
        <v>21</v>
      </c>
      <c r="M11" s="173">
        <f t="shared" si="3"/>
        <v>0</v>
      </c>
      <c r="N11" s="171">
        <v>0</v>
      </c>
      <c r="O11" s="171">
        <f t="shared" si="4"/>
        <v>0</v>
      </c>
      <c r="P11" s="171">
        <v>0</v>
      </c>
      <c r="Q11" s="171">
        <f t="shared" si="5"/>
        <v>0</v>
      </c>
      <c r="R11" s="173"/>
      <c r="S11" s="210" t="s">
        <v>180</v>
      </c>
      <c r="T11" s="211" t="s">
        <v>181</v>
      </c>
      <c r="U11" s="156">
        <v>0</v>
      </c>
      <c r="V11" s="156">
        <f t="shared" si="6"/>
        <v>0</v>
      </c>
      <c r="W11" s="156"/>
      <c r="X11" s="156" t="s">
        <v>149</v>
      </c>
      <c r="Y11" s="156" t="s">
        <v>150</v>
      </c>
      <c r="Z11" s="148"/>
      <c r="AA11" s="148"/>
      <c r="AB11" s="148"/>
      <c r="AC11" s="148"/>
      <c r="AD11" s="148"/>
      <c r="AE11" s="148"/>
      <c r="AF11" s="148"/>
      <c r="AG11" s="148" t="s">
        <v>247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192">
        <v>4</v>
      </c>
      <c r="B12" s="193" t="s">
        <v>250</v>
      </c>
      <c r="C12" s="213" t="s">
        <v>251</v>
      </c>
      <c r="D12" s="170" t="s">
        <v>206</v>
      </c>
      <c r="E12" s="204">
        <v>3</v>
      </c>
      <c r="F12" s="172"/>
      <c r="G12" s="173">
        <f t="shared" si="0"/>
        <v>0</v>
      </c>
      <c r="H12" s="172"/>
      <c r="I12" s="173">
        <f t="shared" si="1"/>
        <v>0</v>
      </c>
      <c r="J12" s="172"/>
      <c r="K12" s="173">
        <f t="shared" si="2"/>
        <v>0</v>
      </c>
      <c r="L12" s="173">
        <v>21</v>
      </c>
      <c r="M12" s="173">
        <f t="shared" si="3"/>
        <v>0</v>
      </c>
      <c r="N12" s="171">
        <v>0</v>
      </c>
      <c r="O12" s="171">
        <f t="shared" si="4"/>
        <v>0</v>
      </c>
      <c r="P12" s="171">
        <v>0</v>
      </c>
      <c r="Q12" s="171">
        <f t="shared" si="5"/>
        <v>0</v>
      </c>
      <c r="R12" s="173"/>
      <c r="S12" s="210" t="s">
        <v>180</v>
      </c>
      <c r="T12" s="211" t="s">
        <v>181</v>
      </c>
      <c r="U12" s="156">
        <v>0</v>
      </c>
      <c r="V12" s="156">
        <f t="shared" si="6"/>
        <v>0</v>
      </c>
      <c r="W12" s="156"/>
      <c r="X12" s="156" t="s">
        <v>149</v>
      </c>
      <c r="Y12" s="156" t="s">
        <v>150</v>
      </c>
      <c r="Z12" s="148"/>
      <c r="AA12" s="148"/>
      <c r="AB12" s="148"/>
      <c r="AC12" s="148"/>
      <c r="AD12" s="148"/>
      <c r="AE12" s="148"/>
      <c r="AF12" s="148"/>
      <c r="AG12" s="148" t="s">
        <v>247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92">
        <v>5</v>
      </c>
      <c r="B13" s="193" t="s">
        <v>252</v>
      </c>
      <c r="C13" s="213" t="s">
        <v>253</v>
      </c>
      <c r="D13" s="170" t="s">
        <v>206</v>
      </c>
      <c r="E13" s="204">
        <v>5</v>
      </c>
      <c r="F13" s="172"/>
      <c r="G13" s="173">
        <f t="shared" si="0"/>
        <v>0</v>
      </c>
      <c r="H13" s="172"/>
      <c r="I13" s="173">
        <f t="shared" si="1"/>
        <v>0</v>
      </c>
      <c r="J13" s="172"/>
      <c r="K13" s="173">
        <f t="shared" si="2"/>
        <v>0</v>
      </c>
      <c r="L13" s="173">
        <v>21</v>
      </c>
      <c r="M13" s="173">
        <f t="shared" si="3"/>
        <v>0</v>
      </c>
      <c r="N13" s="171">
        <v>0</v>
      </c>
      <c r="O13" s="171">
        <f t="shared" si="4"/>
        <v>0</v>
      </c>
      <c r="P13" s="171">
        <v>0</v>
      </c>
      <c r="Q13" s="171">
        <f t="shared" si="5"/>
        <v>0</v>
      </c>
      <c r="R13" s="173"/>
      <c r="S13" s="210" t="s">
        <v>180</v>
      </c>
      <c r="T13" s="211" t="s">
        <v>181</v>
      </c>
      <c r="U13" s="156">
        <v>0</v>
      </c>
      <c r="V13" s="156">
        <f t="shared" si="6"/>
        <v>0</v>
      </c>
      <c r="W13" s="156"/>
      <c r="X13" s="156" t="s">
        <v>149</v>
      </c>
      <c r="Y13" s="156" t="s">
        <v>150</v>
      </c>
      <c r="Z13" s="148"/>
      <c r="AA13" s="148"/>
      <c r="AB13" s="148"/>
      <c r="AC13" s="148"/>
      <c r="AD13" s="148"/>
      <c r="AE13" s="148"/>
      <c r="AF13" s="148"/>
      <c r="AG13" s="148" t="s">
        <v>247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92">
        <v>6</v>
      </c>
      <c r="B14" s="193" t="s">
        <v>254</v>
      </c>
      <c r="C14" s="213" t="s">
        <v>255</v>
      </c>
      <c r="D14" s="170" t="s">
        <v>206</v>
      </c>
      <c r="E14" s="204">
        <v>10</v>
      </c>
      <c r="F14" s="172"/>
      <c r="G14" s="173">
        <f t="shared" si="0"/>
        <v>0</v>
      </c>
      <c r="H14" s="172"/>
      <c r="I14" s="173">
        <f t="shared" si="1"/>
        <v>0</v>
      </c>
      <c r="J14" s="172"/>
      <c r="K14" s="173">
        <f t="shared" si="2"/>
        <v>0</v>
      </c>
      <c r="L14" s="173">
        <v>21</v>
      </c>
      <c r="M14" s="173">
        <f t="shared" si="3"/>
        <v>0</v>
      </c>
      <c r="N14" s="171">
        <v>0</v>
      </c>
      <c r="O14" s="171">
        <f t="shared" si="4"/>
        <v>0</v>
      </c>
      <c r="P14" s="171">
        <v>0</v>
      </c>
      <c r="Q14" s="171">
        <f t="shared" si="5"/>
        <v>0</v>
      </c>
      <c r="R14" s="173"/>
      <c r="S14" s="210" t="s">
        <v>180</v>
      </c>
      <c r="T14" s="211" t="s">
        <v>181</v>
      </c>
      <c r="U14" s="156">
        <v>0</v>
      </c>
      <c r="V14" s="156">
        <f t="shared" si="6"/>
        <v>0</v>
      </c>
      <c r="W14" s="156"/>
      <c r="X14" s="156" t="s">
        <v>149</v>
      </c>
      <c r="Y14" s="156" t="s">
        <v>150</v>
      </c>
      <c r="Z14" s="148"/>
      <c r="AA14" s="148"/>
      <c r="AB14" s="148"/>
      <c r="AC14" s="148"/>
      <c r="AD14" s="148"/>
      <c r="AE14" s="148"/>
      <c r="AF14" s="148"/>
      <c r="AG14" s="148" t="s">
        <v>247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92">
        <v>7</v>
      </c>
      <c r="B15" s="193" t="s">
        <v>256</v>
      </c>
      <c r="C15" s="213" t="s">
        <v>383</v>
      </c>
      <c r="D15" s="170" t="s">
        <v>206</v>
      </c>
      <c r="E15" s="204">
        <v>5</v>
      </c>
      <c r="F15" s="172"/>
      <c r="G15" s="173">
        <f t="shared" si="0"/>
        <v>0</v>
      </c>
      <c r="H15" s="172"/>
      <c r="I15" s="173">
        <f t="shared" si="1"/>
        <v>0</v>
      </c>
      <c r="J15" s="172"/>
      <c r="K15" s="173">
        <f t="shared" si="2"/>
        <v>0</v>
      </c>
      <c r="L15" s="173">
        <v>21</v>
      </c>
      <c r="M15" s="173">
        <f t="shared" si="3"/>
        <v>0</v>
      </c>
      <c r="N15" s="171">
        <v>0</v>
      </c>
      <c r="O15" s="171">
        <f t="shared" si="4"/>
        <v>0</v>
      </c>
      <c r="P15" s="171">
        <v>0</v>
      </c>
      <c r="Q15" s="171">
        <f t="shared" si="5"/>
        <v>0</v>
      </c>
      <c r="R15" s="173"/>
      <c r="S15" s="210" t="s">
        <v>180</v>
      </c>
      <c r="T15" s="211" t="s">
        <v>181</v>
      </c>
      <c r="U15" s="156">
        <v>0</v>
      </c>
      <c r="V15" s="156">
        <f t="shared" si="6"/>
        <v>0</v>
      </c>
      <c r="W15" s="156"/>
      <c r="X15" s="156" t="s">
        <v>149</v>
      </c>
      <c r="Y15" s="156" t="s">
        <v>150</v>
      </c>
      <c r="Z15" s="148"/>
      <c r="AA15" s="148"/>
      <c r="AB15" s="148"/>
      <c r="AC15" s="148"/>
      <c r="AD15" s="148"/>
      <c r="AE15" s="148"/>
      <c r="AF15" s="148"/>
      <c r="AG15" s="148" t="s">
        <v>247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92">
        <v>8</v>
      </c>
      <c r="B16" s="193" t="s">
        <v>257</v>
      </c>
      <c r="C16" s="213" t="s">
        <v>258</v>
      </c>
      <c r="D16" s="170" t="s">
        <v>206</v>
      </c>
      <c r="E16" s="204">
        <v>1</v>
      </c>
      <c r="F16" s="172"/>
      <c r="G16" s="173">
        <f t="shared" si="0"/>
        <v>0</v>
      </c>
      <c r="H16" s="172"/>
      <c r="I16" s="173">
        <f t="shared" si="1"/>
        <v>0</v>
      </c>
      <c r="J16" s="172"/>
      <c r="K16" s="173">
        <f t="shared" si="2"/>
        <v>0</v>
      </c>
      <c r="L16" s="173">
        <v>21</v>
      </c>
      <c r="M16" s="173">
        <f t="shared" si="3"/>
        <v>0</v>
      </c>
      <c r="N16" s="171">
        <v>0</v>
      </c>
      <c r="O16" s="171">
        <f t="shared" si="4"/>
        <v>0</v>
      </c>
      <c r="P16" s="171">
        <v>0</v>
      </c>
      <c r="Q16" s="171">
        <f t="shared" si="5"/>
        <v>0</v>
      </c>
      <c r="R16" s="173"/>
      <c r="S16" s="210" t="s">
        <v>180</v>
      </c>
      <c r="T16" s="211" t="s">
        <v>181</v>
      </c>
      <c r="U16" s="156">
        <v>0</v>
      </c>
      <c r="V16" s="156">
        <f t="shared" si="6"/>
        <v>0</v>
      </c>
      <c r="W16" s="156"/>
      <c r="X16" s="156" t="s">
        <v>149</v>
      </c>
      <c r="Y16" s="156" t="s">
        <v>150</v>
      </c>
      <c r="Z16" s="148"/>
      <c r="AA16" s="148"/>
      <c r="AB16" s="148"/>
      <c r="AC16" s="148"/>
      <c r="AD16" s="148"/>
      <c r="AE16" s="148"/>
      <c r="AF16" s="148"/>
      <c r="AG16" s="148" t="s">
        <v>247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192">
        <v>9</v>
      </c>
      <c r="B17" s="193" t="s">
        <v>259</v>
      </c>
      <c r="C17" s="213" t="s">
        <v>260</v>
      </c>
      <c r="D17" s="170" t="s">
        <v>193</v>
      </c>
      <c r="E17" s="204">
        <v>320</v>
      </c>
      <c r="F17" s="172"/>
      <c r="G17" s="173">
        <f t="shared" si="0"/>
        <v>0</v>
      </c>
      <c r="H17" s="172"/>
      <c r="I17" s="173">
        <f t="shared" si="1"/>
        <v>0</v>
      </c>
      <c r="J17" s="172"/>
      <c r="K17" s="173">
        <f t="shared" si="2"/>
        <v>0</v>
      </c>
      <c r="L17" s="173">
        <v>21</v>
      </c>
      <c r="M17" s="173">
        <f t="shared" si="3"/>
        <v>0</v>
      </c>
      <c r="N17" s="171">
        <v>0</v>
      </c>
      <c r="O17" s="171">
        <f t="shared" si="4"/>
        <v>0</v>
      </c>
      <c r="P17" s="171">
        <v>0</v>
      </c>
      <c r="Q17" s="171">
        <f t="shared" si="5"/>
        <v>0</v>
      </c>
      <c r="R17" s="173"/>
      <c r="S17" s="210" t="s">
        <v>180</v>
      </c>
      <c r="T17" s="211" t="s">
        <v>181</v>
      </c>
      <c r="U17" s="156">
        <v>0</v>
      </c>
      <c r="V17" s="156">
        <f t="shared" si="6"/>
        <v>0</v>
      </c>
      <c r="W17" s="156"/>
      <c r="X17" s="156" t="s">
        <v>149</v>
      </c>
      <c r="Y17" s="156" t="s">
        <v>150</v>
      </c>
      <c r="Z17" s="148"/>
      <c r="AA17" s="148"/>
      <c r="AB17" s="148"/>
      <c r="AC17" s="148"/>
      <c r="AD17" s="148"/>
      <c r="AE17" s="148"/>
      <c r="AF17" s="148"/>
      <c r="AG17" s="148" t="s">
        <v>247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5">
      <c r="A18" s="192">
        <v>10</v>
      </c>
      <c r="B18" s="193" t="s">
        <v>261</v>
      </c>
      <c r="C18" s="213" t="s">
        <v>262</v>
      </c>
      <c r="D18" s="170" t="s">
        <v>193</v>
      </c>
      <c r="E18" s="204">
        <v>320</v>
      </c>
      <c r="F18" s="172"/>
      <c r="G18" s="173">
        <f t="shared" si="0"/>
        <v>0</v>
      </c>
      <c r="H18" s="172"/>
      <c r="I18" s="173">
        <f t="shared" si="1"/>
        <v>0</v>
      </c>
      <c r="J18" s="172"/>
      <c r="K18" s="173">
        <f t="shared" si="2"/>
        <v>0</v>
      </c>
      <c r="L18" s="173">
        <v>21</v>
      </c>
      <c r="M18" s="173">
        <f t="shared" si="3"/>
        <v>0</v>
      </c>
      <c r="N18" s="171">
        <v>0</v>
      </c>
      <c r="O18" s="171">
        <f t="shared" si="4"/>
        <v>0</v>
      </c>
      <c r="P18" s="171">
        <v>0</v>
      </c>
      <c r="Q18" s="171">
        <f t="shared" si="5"/>
        <v>0</v>
      </c>
      <c r="R18" s="173"/>
      <c r="S18" s="210" t="s">
        <v>180</v>
      </c>
      <c r="T18" s="211" t="s">
        <v>181</v>
      </c>
      <c r="U18" s="156">
        <v>0</v>
      </c>
      <c r="V18" s="156">
        <f t="shared" si="6"/>
        <v>0</v>
      </c>
      <c r="W18" s="156"/>
      <c r="X18" s="156" t="s">
        <v>149</v>
      </c>
      <c r="Y18" s="156" t="s">
        <v>150</v>
      </c>
      <c r="Z18" s="148"/>
      <c r="AA18" s="148"/>
      <c r="AB18" s="148"/>
      <c r="AC18" s="148"/>
      <c r="AD18" s="148"/>
      <c r="AE18" s="148"/>
      <c r="AF18" s="148"/>
      <c r="AG18" s="148" t="s">
        <v>247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5">
      <c r="A19" s="192">
        <v>11</v>
      </c>
      <c r="B19" s="193" t="s">
        <v>263</v>
      </c>
      <c r="C19" s="213" t="s">
        <v>384</v>
      </c>
      <c r="D19" s="170" t="s">
        <v>206</v>
      </c>
      <c r="E19" s="204">
        <v>12</v>
      </c>
      <c r="F19" s="172"/>
      <c r="G19" s="173">
        <f t="shared" si="0"/>
        <v>0</v>
      </c>
      <c r="H19" s="172"/>
      <c r="I19" s="173">
        <f t="shared" si="1"/>
        <v>0</v>
      </c>
      <c r="J19" s="172"/>
      <c r="K19" s="173">
        <f t="shared" si="2"/>
        <v>0</v>
      </c>
      <c r="L19" s="173">
        <v>21</v>
      </c>
      <c r="M19" s="173">
        <f t="shared" si="3"/>
        <v>0</v>
      </c>
      <c r="N19" s="171">
        <v>0</v>
      </c>
      <c r="O19" s="171">
        <f t="shared" si="4"/>
        <v>0</v>
      </c>
      <c r="P19" s="171">
        <v>0</v>
      </c>
      <c r="Q19" s="171">
        <f t="shared" si="5"/>
        <v>0</v>
      </c>
      <c r="R19" s="173"/>
      <c r="S19" s="210" t="s">
        <v>180</v>
      </c>
      <c r="T19" s="211" t="s">
        <v>181</v>
      </c>
      <c r="U19" s="156">
        <v>0</v>
      </c>
      <c r="V19" s="156">
        <f t="shared" si="6"/>
        <v>0</v>
      </c>
      <c r="W19" s="156"/>
      <c r="X19" s="156" t="s">
        <v>149</v>
      </c>
      <c r="Y19" s="156" t="s">
        <v>150</v>
      </c>
      <c r="Z19" s="148"/>
      <c r="AA19" s="148"/>
      <c r="AB19" s="148"/>
      <c r="AC19" s="148"/>
      <c r="AD19" s="148"/>
      <c r="AE19" s="148"/>
      <c r="AF19" s="148"/>
      <c r="AG19" s="148" t="s">
        <v>247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5">
      <c r="A20" s="192">
        <v>12</v>
      </c>
      <c r="B20" s="193" t="s">
        <v>264</v>
      </c>
      <c r="C20" s="213" t="s">
        <v>265</v>
      </c>
      <c r="D20" s="170" t="s">
        <v>206</v>
      </c>
      <c r="E20" s="204">
        <v>10</v>
      </c>
      <c r="F20" s="172"/>
      <c r="G20" s="173">
        <f t="shared" si="0"/>
        <v>0</v>
      </c>
      <c r="H20" s="172"/>
      <c r="I20" s="173">
        <f t="shared" si="1"/>
        <v>0</v>
      </c>
      <c r="J20" s="172"/>
      <c r="K20" s="173">
        <f t="shared" si="2"/>
        <v>0</v>
      </c>
      <c r="L20" s="173">
        <v>21</v>
      </c>
      <c r="M20" s="173">
        <f t="shared" si="3"/>
        <v>0</v>
      </c>
      <c r="N20" s="171">
        <v>0</v>
      </c>
      <c r="O20" s="171">
        <f t="shared" si="4"/>
        <v>0</v>
      </c>
      <c r="P20" s="171">
        <v>0</v>
      </c>
      <c r="Q20" s="171">
        <f t="shared" si="5"/>
        <v>0</v>
      </c>
      <c r="R20" s="173"/>
      <c r="S20" s="210" t="s">
        <v>180</v>
      </c>
      <c r="T20" s="211" t="s">
        <v>181</v>
      </c>
      <c r="U20" s="156">
        <v>0</v>
      </c>
      <c r="V20" s="156">
        <f t="shared" si="6"/>
        <v>0</v>
      </c>
      <c r="W20" s="156"/>
      <c r="X20" s="156" t="s">
        <v>149</v>
      </c>
      <c r="Y20" s="156" t="s">
        <v>150</v>
      </c>
      <c r="Z20" s="148"/>
      <c r="AA20" s="148"/>
      <c r="AB20" s="148"/>
      <c r="AC20" s="148"/>
      <c r="AD20" s="148"/>
      <c r="AE20" s="148"/>
      <c r="AF20" s="148"/>
      <c r="AG20" s="148" t="s">
        <v>247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92">
        <v>13</v>
      </c>
      <c r="B21" s="193" t="s">
        <v>266</v>
      </c>
      <c r="C21" s="213" t="s">
        <v>267</v>
      </c>
      <c r="D21" s="170" t="s">
        <v>206</v>
      </c>
      <c r="E21" s="204">
        <v>10</v>
      </c>
      <c r="F21" s="172"/>
      <c r="G21" s="173">
        <f t="shared" si="0"/>
        <v>0</v>
      </c>
      <c r="H21" s="172"/>
      <c r="I21" s="173">
        <f t="shared" si="1"/>
        <v>0</v>
      </c>
      <c r="J21" s="172"/>
      <c r="K21" s="173">
        <f t="shared" si="2"/>
        <v>0</v>
      </c>
      <c r="L21" s="173">
        <v>21</v>
      </c>
      <c r="M21" s="173">
        <f t="shared" si="3"/>
        <v>0</v>
      </c>
      <c r="N21" s="171">
        <v>0</v>
      </c>
      <c r="O21" s="171">
        <f t="shared" si="4"/>
        <v>0</v>
      </c>
      <c r="P21" s="171">
        <v>0</v>
      </c>
      <c r="Q21" s="171">
        <f t="shared" si="5"/>
        <v>0</v>
      </c>
      <c r="R21" s="173"/>
      <c r="S21" s="210" t="s">
        <v>180</v>
      </c>
      <c r="T21" s="211" t="s">
        <v>181</v>
      </c>
      <c r="U21" s="156">
        <v>0</v>
      </c>
      <c r="V21" s="156">
        <f t="shared" si="6"/>
        <v>0</v>
      </c>
      <c r="W21" s="156"/>
      <c r="X21" s="156" t="s">
        <v>149</v>
      </c>
      <c r="Y21" s="156" t="s">
        <v>150</v>
      </c>
      <c r="Z21" s="148"/>
      <c r="AA21" s="148"/>
      <c r="AB21" s="148"/>
      <c r="AC21" s="148"/>
      <c r="AD21" s="148"/>
      <c r="AE21" s="148"/>
      <c r="AF21" s="148"/>
      <c r="AG21" s="148" t="s">
        <v>247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92">
        <v>14</v>
      </c>
      <c r="B22" s="193" t="s">
        <v>268</v>
      </c>
      <c r="C22" s="213" t="s">
        <v>269</v>
      </c>
      <c r="D22" s="170" t="s">
        <v>193</v>
      </c>
      <c r="E22" s="204">
        <v>40</v>
      </c>
      <c r="F22" s="172"/>
      <c r="G22" s="173">
        <f t="shared" si="0"/>
        <v>0</v>
      </c>
      <c r="H22" s="172"/>
      <c r="I22" s="173">
        <f t="shared" si="1"/>
        <v>0</v>
      </c>
      <c r="J22" s="172"/>
      <c r="K22" s="173">
        <f t="shared" si="2"/>
        <v>0</v>
      </c>
      <c r="L22" s="173">
        <v>21</v>
      </c>
      <c r="M22" s="173">
        <f t="shared" si="3"/>
        <v>0</v>
      </c>
      <c r="N22" s="171">
        <v>0</v>
      </c>
      <c r="O22" s="171">
        <f t="shared" si="4"/>
        <v>0</v>
      </c>
      <c r="P22" s="171">
        <v>0</v>
      </c>
      <c r="Q22" s="171">
        <f t="shared" si="5"/>
        <v>0</v>
      </c>
      <c r="R22" s="173"/>
      <c r="S22" s="210" t="s">
        <v>180</v>
      </c>
      <c r="T22" s="211" t="s">
        <v>181</v>
      </c>
      <c r="U22" s="156">
        <v>0</v>
      </c>
      <c r="V22" s="156">
        <f t="shared" si="6"/>
        <v>0</v>
      </c>
      <c r="W22" s="156"/>
      <c r="X22" s="156" t="s">
        <v>149</v>
      </c>
      <c r="Y22" s="156" t="s">
        <v>150</v>
      </c>
      <c r="Z22" s="148"/>
      <c r="AA22" s="148"/>
      <c r="AB22" s="148"/>
      <c r="AC22" s="148"/>
      <c r="AD22" s="148"/>
      <c r="AE22" s="148"/>
      <c r="AF22" s="148"/>
      <c r="AG22" s="148" t="s">
        <v>247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5">
      <c r="A23" s="186" t="s">
        <v>143</v>
      </c>
      <c r="B23" s="187" t="s">
        <v>102</v>
      </c>
      <c r="C23" s="180" t="s">
        <v>103</v>
      </c>
      <c r="D23" s="160"/>
      <c r="E23" s="198"/>
      <c r="F23" s="199"/>
      <c r="G23" s="162">
        <f>SUMIF(AG24:AG25,"&lt;&gt;NOR",G24:G25)</f>
        <v>0</v>
      </c>
      <c r="H23" s="162"/>
      <c r="I23" s="162">
        <f>SUM(I24:I25)</f>
        <v>0</v>
      </c>
      <c r="J23" s="162"/>
      <c r="K23" s="162">
        <f>SUM(K24:K25)</f>
        <v>0</v>
      </c>
      <c r="L23" s="162"/>
      <c r="M23" s="162">
        <f>SUM(M24:M25)</f>
        <v>0</v>
      </c>
      <c r="N23" s="161"/>
      <c r="O23" s="161">
        <f>SUM(O24:O25)</f>
        <v>0</v>
      </c>
      <c r="P23" s="161"/>
      <c r="Q23" s="161">
        <f>SUM(Q24:Q25)</f>
        <v>0</v>
      </c>
      <c r="R23" s="162"/>
      <c r="S23" s="199"/>
      <c r="T23" s="207"/>
      <c r="U23" s="159"/>
      <c r="V23" s="159">
        <f>SUM(V24:V25)</f>
        <v>0</v>
      </c>
      <c r="W23" s="159"/>
      <c r="X23" s="159"/>
      <c r="Y23" s="159"/>
      <c r="AG23" t="s">
        <v>144</v>
      </c>
    </row>
    <row r="24" spans="1:60" outlineLevel="1" x14ac:dyDescent="0.25">
      <c r="A24" s="192">
        <v>15</v>
      </c>
      <c r="B24" s="193" t="s">
        <v>270</v>
      </c>
      <c r="C24" s="213" t="s">
        <v>404</v>
      </c>
      <c r="D24" s="170" t="s">
        <v>206</v>
      </c>
      <c r="E24" s="204">
        <v>1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3"/>
      <c r="S24" s="210" t="s">
        <v>180</v>
      </c>
      <c r="T24" s="211" t="s">
        <v>181</v>
      </c>
      <c r="U24" s="156">
        <v>0</v>
      </c>
      <c r="V24" s="156">
        <f>ROUND(E24*U24,2)</f>
        <v>0</v>
      </c>
      <c r="W24" s="156"/>
      <c r="X24" s="156" t="s">
        <v>149</v>
      </c>
      <c r="Y24" s="156" t="s">
        <v>150</v>
      </c>
      <c r="Z24" s="148"/>
      <c r="AA24" s="148"/>
      <c r="AB24" s="148"/>
      <c r="AC24" s="148"/>
      <c r="AD24" s="148"/>
      <c r="AE24" s="148"/>
      <c r="AF24" s="148"/>
      <c r="AG24" s="148" t="s">
        <v>247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5">
      <c r="A25" s="192">
        <v>16</v>
      </c>
      <c r="B25" s="193" t="s">
        <v>271</v>
      </c>
      <c r="C25" s="213" t="s">
        <v>405</v>
      </c>
      <c r="D25" s="170" t="s">
        <v>206</v>
      </c>
      <c r="E25" s="204">
        <v>1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/>
      <c r="S25" s="210" t="s">
        <v>180</v>
      </c>
      <c r="T25" s="211" t="s">
        <v>181</v>
      </c>
      <c r="U25" s="156">
        <v>0</v>
      </c>
      <c r="V25" s="156">
        <f>ROUND(E25*U25,2)</f>
        <v>0</v>
      </c>
      <c r="W25" s="156"/>
      <c r="X25" s="156" t="s">
        <v>149</v>
      </c>
      <c r="Y25" s="156" t="s">
        <v>150</v>
      </c>
      <c r="Z25" s="148"/>
      <c r="AA25" s="148"/>
      <c r="AB25" s="148"/>
      <c r="AC25" s="148"/>
      <c r="AD25" s="148"/>
      <c r="AE25" s="148"/>
      <c r="AF25" s="148"/>
      <c r="AG25" s="148" t="s">
        <v>247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5">
      <c r="A26" s="186" t="s">
        <v>143</v>
      </c>
      <c r="B26" s="187" t="s">
        <v>104</v>
      </c>
      <c r="C26" s="180" t="s">
        <v>105</v>
      </c>
      <c r="D26" s="160"/>
      <c r="E26" s="198"/>
      <c r="F26" s="199"/>
      <c r="G26" s="162">
        <f>SUMIF(AG27:AG38,"&lt;&gt;NOR",G27:G38)</f>
        <v>0</v>
      </c>
      <c r="H26" s="162"/>
      <c r="I26" s="162">
        <f>SUM(I27:I38)</f>
        <v>0</v>
      </c>
      <c r="J26" s="162"/>
      <c r="K26" s="162">
        <f>SUM(K27:K38)</f>
        <v>0</v>
      </c>
      <c r="L26" s="162"/>
      <c r="M26" s="162">
        <f>SUM(M27:M38)</f>
        <v>0</v>
      </c>
      <c r="N26" s="161"/>
      <c r="O26" s="161">
        <f>SUM(O27:O38)</f>
        <v>0</v>
      </c>
      <c r="P26" s="161"/>
      <c r="Q26" s="161">
        <f>SUM(Q27:Q38)</f>
        <v>0</v>
      </c>
      <c r="R26" s="162"/>
      <c r="S26" s="199"/>
      <c r="T26" s="207"/>
      <c r="U26" s="159"/>
      <c r="V26" s="159">
        <f>SUM(V27:V38)</f>
        <v>0</v>
      </c>
      <c r="W26" s="159"/>
      <c r="X26" s="159"/>
      <c r="Y26" s="159"/>
      <c r="AG26" t="s">
        <v>144</v>
      </c>
    </row>
    <row r="27" spans="1:60" outlineLevel="1" x14ac:dyDescent="0.25">
      <c r="A27" s="192">
        <v>17</v>
      </c>
      <c r="B27" s="193" t="s">
        <v>272</v>
      </c>
      <c r="C27" s="185" t="s">
        <v>273</v>
      </c>
      <c r="D27" s="170" t="s">
        <v>206</v>
      </c>
      <c r="E27" s="204">
        <v>1</v>
      </c>
      <c r="F27" s="172"/>
      <c r="G27" s="173">
        <f t="shared" ref="G27:G38" si="7">ROUND(E27*F27,2)</f>
        <v>0</v>
      </c>
      <c r="H27" s="172"/>
      <c r="I27" s="173">
        <f t="shared" ref="I27:I38" si="8">ROUND(E27*H27,2)</f>
        <v>0</v>
      </c>
      <c r="J27" s="172"/>
      <c r="K27" s="173">
        <f t="shared" ref="K27:K38" si="9">ROUND(E27*J27,2)</f>
        <v>0</v>
      </c>
      <c r="L27" s="173">
        <v>21</v>
      </c>
      <c r="M27" s="173">
        <f t="shared" ref="M27:M38" si="10">G27*(1+L27/100)</f>
        <v>0</v>
      </c>
      <c r="N27" s="171">
        <v>0</v>
      </c>
      <c r="O27" s="171">
        <f t="shared" ref="O27:O38" si="11">ROUND(E27*N27,2)</f>
        <v>0</v>
      </c>
      <c r="P27" s="171">
        <v>0</v>
      </c>
      <c r="Q27" s="171">
        <f t="shared" ref="Q27:Q38" si="12">ROUND(E27*P27,2)</f>
        <v>0</v>
      </c>
      <c r="R27" s="173"/>
      <c r="S27" s="210" t="s">
        <v>180</v>
      </c>
      <c r="T27" s="211" t="s">
        <v>181</v>
      </c>
      <c r="U27" s="156">
        <v>0</v>
      </c>
      <c r="V27" s="156">
        <f t="shared" ref="V27:V38" si="13">ROUND(E27*U27,2)</f>
        <v>0</v>
      </c>
      <c r="W27" s="156"/>
      <c r="X27" s="156" t="s">
        <v>149</v>
      </c>
      <c r="Y27" s="156" t="s">
        <v>150</v>
      </c>
      <c r="Z27" s="148"/>
      <c r="AA27" s="148"/>
      <c r="AB27" s="148"/>
      <c r="AC27" s="148"/>
      <c r="AD27" s="148"/>
      <c r="AE27" s="148"/>
      <c r="AF27" s="148"/>
      <c r="AG27" s="148" t="s">
        <v>247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192">
        <v>18</v>
      </c>
      <c r="B28" s="193" t="s">
        <v>274</v>
      </c>
      <c r="C28" s="213" t="s">
        <v>385</v>
      </c>
      <c r="D28" s="170" t="s">
        <v>206</v>
      </c>
      <c r="E28" s="204">
        <v>1</v>
      </c>
      <c r="F28" s="172"/>
      <c r="G28" s="173">
        <f t="shared" si="7"/>
        <v>0</v>
      </c>
      <c r="H28" s="172"/>
      <c r="I28" s="173">
        <f t="shared" si="8"/>
        <v>0</v>
      </c>
      <c r="J28" s="172"/>
      <c r="K28" s="173">
        <f t="shared" si="9"/>
        <v>0</v>
      </c>
      <c r="L28" s="173">
        <v>21</v>
      </c>
      <c r="M28" s="173">
        <f t="shared" si="10"/>
        <v>0</v>
      </c>
      <c r="N28" s="171">
        <v>0</v>
      </c>
      <c r="O28" s="171">
        <f t="shared" si="11"/>
        <v>0</v>
      </c>
      <c r="P28" s="171">
        <v>0</v>
      </c>
      <c r="Q28" s="171">
        <f t="shared" si="12"/>
        <v>0</v>
      </c>
      <c r="R28" s="173"/>
      <c r="S28" s="210" t="s">
        <v>180</v>
      </c>
      <c r="T28" s="211" t="s">
        <v>181</v>
      </c>
      <c r="U28" s="156">
        <v>0</v>
      </c>
      <c r="V28" s="156">
        <f t="shared" si="13"/>
        <v>0</v>
      </c>
      <c r="W28" s="156"/>
      <c r="X28" s="156" t="s">
        <v>149</v>
      </c>
      <c r="Y28" s="156" t="s">
        <v>150</v>
      </c>
      <c r="Z28" s="148"/>
      <c r="AA28" s="148"/>
      <c r="AB28" s="148"/>
      <c r="AC28" s="148"/>
      <c r="AD28" s="148"/>
      <c r="AE28" s="148"/>
      <c r="AF28" s="148"/>
      <c r="AG28" s="148" t="s">
        <v>247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192">
        <v>19</v>
      </c>
      <c r="B29" s="193" t="s">
        <v>275</v>
      </c>
      <c r="C29" s="213" t="s">
        <v>386</v>
      </c>
      <c r="D29" s="170" t="s">
        <v>206</v>
      </c>
      <c r="E29" s="204">
        <v>1</v>
      </c>
      <c r="F29" s="172"/>
      <c r="G29" s="173">
        <f t="shared" si="7"/>
        <v>0</v>
      </c>
      <c r="H29" s="172"/>
      <c r="I29" s="173">
        <f t="shared" si="8"/>
        <v>0</v>
      </c>
      <c r="J29" s="172"/>
      <c r="K29" s="173">
        <f t="shared" si="9"/>
        <v>0</v>
      </c>
      <c r="L29" s="173">
        <v>21</v>
      </c>
      <c r="M29" s="173">
        <f t="shared" si="10"/>
        <v>0</v>
      </c>
      <c r="N29" s="171">
        <v>0</v>
      </c>
      <c r="O29" s="171">
        <f t="shared" si="11"/>
        <v>0</v>
      </c>
      <c r="P29" s="171">
        <v>0</v>
      </c>
      <c r="Q29" s="171">
        <f t="shared" si="12"/>
        <v>0</v>
      </c>
      <c r="R29" s="173"/>
      <c r="S29" s="210" t="s">
        <v>180</v>
      </c>
      <c r="T29" s="211" t="s">
        <v>181</v>
      </c>
      <c r="U29" s="156">
        <v>0</v>
      </c>
      <c r="V29" s="156">
        <f t="shared" si="13"/>
        <v>0</v>
      </c>
      <c r="W29" s="156"/>
      <c r="X29" s="156" t="s">
        <v>149</v>
      </c>
      <c r="Y29" s="156" t="s">
        <v>150</v>
      </c>
      <c r="Z29" s="148"/>
      <c r="AA29" s="148"/>
      <c r="AB29" s="148"/>
      <c r="AC29" s="148"/>
      <c r="AD29" s="148"/>
      <c r="AE29" s="148"/>
      <c r="AF29" s="148"/>
      <c r="AG29" s="148" t="s">
        <v>247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5">
      <c r="A30" s="192">
        <v>20</v>
      </c>
      <c r="B30" s="193" t="s">
        <v>276</v>
      </c>
      <c r="C30" s="213" t="s">
        <v>387</v>
      </c>
      <c r="D30" s="170" t="s">
        <v>206</v>
      </c>
      <c r="E30" s="204">
        <v>1</v>
      </c>
      <c r="F30" s="172"/>
      <c r="G30" s="173">
        <f t="shared" si="7"/>
        <v>0</v>
      </c>
      <c r="H30" s="172"/>
      <c r="I30" s="173">
        <f t="shared" si="8"/>
        <v>0</v>
      </c>
      <c r="J30" s="172"/>
      <c r="K30" s="173">
        <f t="shared" si="9"/>
        <v>0</v>
      </c>
      <c r="L30" s="173">
        <v>21</v>
      </c>
      <c r="M30" s="173">
        <f t="shared" si="10"/>
        <v>0</v>
      </c>
      <c r="N30" s="171">
        <v>0</v>
      </c>
      <c r="O30" s="171">
        <f t="shared" si="11"/>
        <v>0</v>
      </c>
      <c r="P30" s="171">
        <v>0</v>
      </c>
      <c r="Q30" s="171">
        <f t="shared" si="12"/>
        <v>0</v>
      </c>
      <c r="R30" s="173"/>
      <c r="S30" s="210" t="s">
        <v>180</v>
      </c>
      <c r="T30" s="211" t="s">
        <v>181</v>
      </c>
      <c r="U30" s="156">
        <v>0</v>
      </c>
      <c r="V30" s="156">
        <f t="shared" si="13"/>
        <v>0</v>
      </c>
      <c r="W30" s="156"/>
      <c r="X30" s="156" t="s">
        <v>149</v>
      </c>
      <c r="Y30" s="156" t="s">
        <v>150</v>
      </c>
      <c r="Z30" s="148"/>
      <c r="AA30" s="148"/>
      <c r="AB30" s="148"/>
      <c r="AC30" s="148"/>
      <c r="AD30" s="148"/>
      <c r="AE30" s="148"/>
      <c r="AF30" s="148"/>
      <c r="AG30" s="148" t="s">
        <v>247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92">
        <v>21</v>
      </c>
      <c r="B31" s="193" t="s">
        <v>277</v>
      </c>
      <c r="C31" s="213" t="s">
        <v>388</v>
      </c>
      <c r="D31" s="170" t="s">
        <v>206</v>
      </c>
      <c r="E31" s="204">
        <v>1</v>
      </c>
      <c r="F31" s="172"/>
      <c r="G31" s="173">
        <f t="shared" si="7"/>
        <v>0</v>
      </c>
      <c r="H31" s="172"/>
      <c r="I31" s="173">
        <f t="shared" si="8"/>
        <v>0</v>
      </c>
      <c r="J31" s="172"/>
      <c r="K31" s="173">
        <f t="shared" si="9"/>
        <v>0</v>
      </c>
      <c r="L31" s="173">
        <v>21</v>
      </c>
      <c r="M31" s="173">
        <f t="shared" si="10"/>
        <v>0</v>
      </c>
      <c r="N31" s="171">
        <v>0</v>
      </c>
      <c r="O31" s="171">
        <f t="shared" si="11"/>
        <v>0</v>
      </c>
      <c r="P31" s="171">
        <v>0</v>
      </c>
      <c r="Q31" s="171">
        <f t="shared" si="12"/>
        <v>0</v>
      </c>
      <c r="R31" s="173"/>
      <c r="S31" s="210" t="s">
        <v>180</v>
      </c>
      <c r="T31" s="211" t="s">
        <v>181</v>
      </c>
      <c r="U31" s="156">
        <v>0</v>
      </c>
      <c r="V31" s="156">
        <f t="shared" si="13"/>
        <v>0</v>
      </c>
      <c r="W31" s="156"/>
      <c r="X31" s="156" t="s">
        <v>149</v>
      </c>
      <c r="Y31" s="156" t="s">
        <v>150</v>
      </c>
      <c r="Z31" s="148"/>
      <c r="AA31" s="148"/>
      <c r="AB31" s="148"/>
      <c r="AC31" s="148"/>
      <c r="AD31" s="148"/>
      <c r="AE31" s="148"/>
      <c r="AF31" s="148"/>
      <c r="AG31" s="148" t="s">
        <v>247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5">
      <c r="A32" s="192">
        <v>22</v>
      </c>
      <c r="B32" s="193" t="s">
        <v>278</v>
      </c>
      <c r="C32" s="213" t="s">
        <v>389</v>
      </c>
      <c r="D32" s="170" t="s">
        <v>206</v>
      </c>
      <c r="E32" s="204">
        <v>1</v>
      </c>
      <c r="F32" s="172"/>
      <c r="G32" s="173">
        <f t="shared" si="7"/>
        <v>0</v>
      </c>
      <c r="H32" s="172"/>
      <c r="I32" s="173">
        <f t="shared" si="8"/>
        <v>0</v>
      </c>
      <c r="J32" s="172"/>
      <c r="K32" s="173">
        <f t="shared" si="9"/>
        <v>0</v>
      </c>
      <c r="L32" s="173">
        <v>21</v>
      </c>
      <c r="M32" s="173">
        <f t="shared" si="10"/>
        <v>0</v>
      </c>
      <c r="N32" s="171">
        <v>0</v>
      </c>
      <c r="O32" s="171">
        <f t="shared" si="11"/>
        <v>0</v>
      </c>
      <c r="P32" s="171">
        <v>0</v>
      </c>
      <c r="Q32" s="171">
        <f t="shared" si="12"/>
        <v>0</v>
      </c>
      <c r="R32" s="173"/>
      <c r="S32" s="210" t="s">
        <v>180</v>
      </c>
      <c r="T32" s="211" t="s">
        <v>181</v>
      </c>
      <c r="U32" s="156">
        <v>0</v>
      </c>
      <c r="V32" s="156">
        <f t="shared" si="13"/>
        <v>0</v>
      </c>
      <c r="W32" s="156"/>
      <c r="X32" s="156" t="s">
        <v>149</v>
      </c>
      <c r="Y32" s="156" t="s">
        <v>150</v>
      </c>
      <c r="Z32" s="148"/>
      <c r="AA32" s="148"/>
      <c r="AB32" s="148"/>
      <c r="AC32" s="148"/>
      <c r="AD32" s="148"/>
      <c r="AE32" s="148"/>
      <c r="AF32" s="148"/>
      <c r="AG32" s="148" t="s">
        <v>247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5">
      <c r="A33" s="192">
        <v>23</v>
      </c>
      <c r="B33" s="193" t="s">
        <v>279</v>
      </c>
      <c r="C33" s="213" t="s">
        <v>390</v>
      </c>
      <c r="D33" s="170" t="s">
        <v>206</v>
      </c>
      <c r="E33" s="204">
        <v>1</v>
      </c>
      <c r="F33" s="172"/>
      <c r="G33" s="173">
        <f t="shared" si="7"/>
        <v>0</v>
      </c>
      <c r="H33" s="172"/>
      <c r="I33" s="173">
        <f t="shared" si="8"/>
        <v>0</v>
      </c>
      <c r="J33" s="172"/>
      <c r="K33" s="173">
        <f t="shared" si="9"/>
        <v>0</v>
      </c>
      <c r="L33" s="173">
        <v>21</v>
      </c>
      <c r="M33" s="173">
        <f t="shared" si="10"/>
        <v>0</v>
      </c>
      <c r="N33" s="171">
        <v>0</v>
      </c>
      <c r="O33" s="171">
        <f t="shared" si="11"/>
        <v>0</v>
      </c>
      <c r="P33" s="171">
        <v>0</v>
      </c>
      <c r="Q33" s="171">
        <f t="shared" si="12"/>
        <v>0</v>
      </c>
      <c r="R33" s="173"/>
      <c r="S33" s="210" t="s">
        <v>180</v>
      </c>
      <c r="T33" s="211" t="s">
        <v>181</v>
      </c>
      <c r="U33" s="156">
        <v>0</v>
      </c>
      <c r="V33" s="156">
        <f t="shared" si="13"/>
        <v>0</v>
      </c>
      <c r="W33" s="156"/>
      <c r="X33" s="156" t="s">
        <v>149</v>
      </c>
      <c r="Y33" s="156" t="s">
        <v>150</v>
      </c>
      <c r="Z33" s="148"/>
      <c r="AA33" s="148"/>
      <c r="AB33" s="148"/>
      <c r="AC33" s="148"/>
      <c r="AD33" s="148"/>
      <c r="AE33" s="148"/>
      <c r="AF33" s="148"/>
      <c r="AG33" s="148" t="s">
        <v>247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5">
      <c r="A34" s="192">
        <v>24</v>
      </c>
      <c r="B34" s="193" t="s">
        <v>280</v>
      </c>
      <c r="C34" s="213" t="s">
        <v>391</v>
      </c>
      <c r="D34" s="170" t="s">
        <v>206</v>
      </c>
      <c r="E34" s="204">
        <v>1</v>
      </c>
      <c r="F34" s="172"/>
      <c r="G34" s="173">
        <f t="shared" si="7"/>
        <v>0</v>
      </c>
      <c r="H34" s="172"/>
      <c r="I34" s="173">
        <f t="shared" si="8"/>
        <v>0</v>
      </c>
      <c r="J34" s="172"/>
      <c r="K34" s="173">
        <f t="shared" si="9"/>
        <v>0</v>
      </c>
      <c r="L34" s="173">
        <v>21</v>
      </c>
      <c r="M34" s="173">
        <f t="shared" si="10"/>
        <v>0</v>
      </c>
      <c r="N34" s="171">
        <v>0</v>
      </c>
      <c r="O34" s="171">
        <f t="shared" si="11"/>
        <v>0</v>
      </c>
      <c r="P34" s="171">
        <v>0</v>
      </c>
      <c r="Q34" s="171">
        <f t="shared" si="12"/>
        <v>0</v>
      </c>
      <c r="R34" s="173"/>
      <c r="S34" s="210" t="s">
        <v>180</v>
      </c>
      <c r="T34" s="211" t="s">
        <v>181</v>
      </c>
      <c r="U34" s="156">
        <v>0</v>
      </c>
      <c r="V34" s="156">
        <f t="shared" si="13"/>
        <v>0</v>
      </c>
      <c r="W34" s="156"/>
      <c r="X34" s="156" t="s">
        <v>149</v>
      </c>
      <c r="Y34" s="156" t="s">
        <v>150</v>
      </c>
      <c r="Z34" s="148"/>
      <c r="AA34" s="148"/>
      <c r="AB34" s="148"/>
      <c r="AC34" s="148"/>
      <c r="AD34" s="148"/>
      <c r="AE34" s="148"/>
      <c r="AF34" s="148"/>
      <c r="AG34" s="148" t="s">
        <v>247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92">
        <v>25</v>
      </c>
      <c r="B35" s="193" t="s">
        <v>281</v>
      </c>
      <c r="C35" s="213" t="s">
        <v>392</v>
      </c>
      <c r="D35" s="170" t="s">
        <v>206</v>
      </c>
      <c r="E35" s="204">
        <v>1</v>
      </c>
      <c r="F35" s="172"/>
      <c r="G35" s="173">
        <f t="shared" si="7"/>
        <v>0</v>
      </c>
      <c r="H35" s="172"/>
      <c r="I35" s="173">
        <f t="shared" si="8"/>
        <v>0</v>
      </c>
      <c r="J35" s="172"/>
      <c r="K35" s="173">
        <f t="shared" si="9"/>
        <v>0</v>
      </c>
      <c r="L35" s="173">
        <v>21</v>
      </c>
      <c r="M35" s="173">
        <f t="shared" si="10"/>
        <v>0</v>
      </c>
      <c r="N35" s="171">
        <v>0</v>
      </c>
      <c r="O35" s="171">
        <f t="shared" si="11"/>
        <v>0</v>
      </c>
      <c r="P35" s="171">
        <v>0</v>
      </c>
      <c r="Q35" s="171">
        <f t="shared" si="12"/>
        <v>0</v>
      </c>
      <c r="R35" s="173"/>
      <c r="S35" s="210" t="s">
        <v>180</v>
      </c>
      <c r="T35" s="211" t="s">
        <v>181</v>
      </c>
      <c r="U35" s="156">
        <v>0</v>
      </c>
      <c r="V35" s="156">
        <f t="shared" si="13"/>
        <v>0</v>
      </c>
      <c r="W35" s="156"/>
      <c r="X35" s="156" t="s">
        <v>149</v>
      </c>
      <c r="Y35" s="156" t="s">
        <v>150</v>
      </c>
      <c r="Z35" s="148"/>
      <c r="AA35" s="148"/>
      <c r="AB35" s="148"/>
      <c r="AC35" s="148"/>
      <c r="AD35" s="148"/>
      <c r="AE35" s="148"/>
      <c r="AF35" s="148"/>
      <c r="AG35" s="148" t="s">
        <v>247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5">
      <c r="A36" s="192">
        <v>26</v>
      </c>
      <c r="B36" s="193" t="s">
        <v>282</v>
      </c>
      <c r="C36" s="213" t="s">
        <v>393</v>
      </c>
      <c r="D36" s="170" t="s">
        <v>206</v>
      </c>
      <c r="E36" s="204">
        <v>1</v>
      </c>
      <c r="F36" s="172"/>
      <c r="G36" s="173">
        <f t="shared" si="7"/>
        <v>0</v>
      </c>
      <c r="H36" s="172"/>
      <c r="I36" s="173">
        <f t="shared" si="8"/>
        <v>0</v>
      </c>
      <c r="J36" s="172"/>
      <c r="K36" s="173">
        <f t="shared" si="9"/>
        <v>0</v>
      </c>
      <c r="L36" s="173">
        <v>21</v>
      </c>
      <c r="M36" s="173">
        <f t="shared" si="10"/>
        <v>0</v>
      </c>
      <c r="N36" s="171">
        <v>0</v>
      </c>
      <c r="O36" s="171">
        <f t="shared" si="11"/>
        <v>0</v>
      </c>
      <c r="P36" s="171">
        <v>0</v>
      </c>
      <c r="Q36" s="171">
        <f t="shared" si="12"/>
        <v>0</v>
      </c>
      <c r="R36" s="173"/>
      <c r="S36" s="210" t="s">
        <v>180</v>
      </c>
      <c r="T36" s="211" t="s">
        <v>181</v>
      </c>
      <c r="U36" s="156">
        <v>0</v>
      </c>
      <c r="V36" s="156">
        <f t="shared" si="13"/>
        <v>0</v>
      </c>
      <c r="W36" s="156"/>
      <c r="X36" s="156" t="s">
        <v>149</v>
      </c>
      <c r="Y36" s="156" t="s">
        <v>150</v>
      </c>
      <c r="Z36" s="148"/>
      <c r="AA36" s="148"/>
      <c r="AB36" s="148"/>
      <c r="AC36" s="148"/>
      <c r="AD36" s="148"/>
      <c r="AE36" s="148"/>
      <c r="AF36" s="148"/>
      <c r="AG36" s="148" t="s">
        <v>247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5">
      <c r="A37" s="192">
        <v>27</v>
      </c>
      <c r="B37" s="193" t="s">
        <v>283</v>
      </c>
      <c r="C37" s="213" t="s">
        <v>394</v>
      </c>
      <c r="D37" s="170" t="s">
        <v>206</v>
      </c>
      <c r="E37" s="204">
        <v>1</v>
      </c>
      <c r="F37" s="172"/>
      <c r="G37" s="173">
        <f t="shared" si="7"/>
        <v>0</v>
      </c>
      <c r="H37" s="172"/>
      <c r="I37" s="173">
        <f t="shared" si="8"/>
        <v>0</v>
      </c>
      <c r="J37" s="172"/>
      <c r="K37" s="173">
        <f t="shared" si="9"/>
        <v>0</v>
      </c>
      <c r="L37" s="173">
        <v>21</v>
      </c>
      <c r="M37" s="173">
        <f t="shared" si="10"/>
        <v>0</v>
      </c>
      <c r="N37" s="171">
        <v>0</v>
      </c>
      <c r="O37" s="171">
        <f t="shared" si="11"/>
        <v>0</v>
      </c>
      <c r="P37" s="171">
        <v>0</v>
      </c>
      <c r="Q37" s="171">
        <f t="shared" si="12"/>
        <v>0</v>
      </c>
      <c r="R37" s="173"/>
      <c r="S37" s="210" t="s">
        <v>180</v>
      </c>
      <c r="T37" s="211" t="s">
        <v>181</v>
      </c>
      <c r="U37" s="156">
        <v>0</v>
      </c>
      <c r="V37" s="156">
        <f t="shared" si="13"/>
        <v>0</v>
      </c>
      <c r="W37" s="156"/>
      <c r="X37" s="156" t="s">
        <v>149</v>
      </c>
      <c r="Y37" s="156" t="s">
        <v>150</v>
      </c>
      <c r="Z37" s="148"/>
      <c r="AA37" s="148"/>
      <c r="AB37" s="148"/>
      <c r="AC37" s="148"/>
      <c r="AD37" s="148"/>
      <c r="AE37" s="148"/>
      <c r="AF37" s="148"/>
      <c r="AG37" s="148" t="s">
        <v>247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5">
      <c r="A38" s="192">
        <v>28</v>
      </c>
      <c r="B38" s="193" t="s">
        <v>284</v>
      </c>
      <c r="C38" s="213" t="s">
        <v>395</v>
      </c>
      <c r="D38" s="170" t="s">
        <v>206</v>
      </c>
      <c r="E38" s="204">
        <v>1</v>
      </c>
      <c r="F38" s="172"/>
      <c r="G38" s="173">
        <f t="shared" si="7"/>
        <v>0</v>
      </c>
      <c r="H38" s="172"/>
      <c r="I38" s="173">
        <f t="shared" si="8"/>
        <v>0</v>
      </c>
      <c r="J38" s="172"/>
      <c r="K38" s="173">
        <f t="shared" si="9"/>
        <v>0</v>
      </c>
      <c r="L38" s="173">
        <v>21</v>
      </c>
      <c r="M38" s="173">
        <f t="shared" si="10"/>
        <v>0</v>
      </c>
      <c r="N38" s="171">
        <v>0</v>
      </c>
      <c r="O38" s="171">
        <f t="shared" si="11"/>
        <v>0</v>
      </c>
      <c r="P38" s="171">
        <v>0</v>
      </c>
      <c r="Q38" s="171">
        <f t="shared" si="12"/>
        <v>0</v>
      </c>
      <c r="R38" s="173"/>
      <c r="S38" s="210" t="s">
        <v>180</v>
      </c>
      <c r="T38" s="211" t="s">
        <v>181</v>
      </c>
      <c r="U38" s="156">
        <v>0</v>
      </c>
      <c r="V38" s="156">
        <f t="shared" si="13"/>
        <v>0</v>
      </c>
      <c r="W38" s="156"/>
      <c r="X38" s="156" t="s">
        <v>149</v>
      </c>
      <c r="Y38" s="156" t="s">
        <v>150</v>
      </c>
      <c r="Z38" s="148"/>
      <c r="AA38" s="148"/>
      <c r="AB38" s="148"/>
      <c r="AC38" s="148"/>
      <c r="AD38" s="148"/>
      <c r="AE38" s="148"/>
      <c r="AF38" s="148"/>
      <c r="AG38" s="148" t="s">
        <v>247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5">
      <c r="A39" s="186" t="s">
        <v>143</v>
      </c>
      <c r="B39" s="187" t="s">
        <v>106</v>
      </c>
      <c r="C39" s="180" t="s">
        <v>107</v>
      </c>
      <c r="D39" s="160"/>
      <c r="E39" s="198"/>
      <c r="F39" s="199"/>
      <c r="G39" s="162">
        <f>SUMIF(AG40:AG43,"&lt;&gt;NOR",G40:G43)</f>
        <v>0</v>
      </c>
      <c r="H39" s="162"/>
      <c r="I39" s="162">
        <f>SUM(I40:I43)</f>
        <v>0</v>
      </c>
      <c r="J39" s="162"/>
      <c r="K39" s="162">
        <f>SUM(K40:K43)</f>
        <v>0</v>
      </c>
      <c r="L39" s="162"/>
      <c r="M39" s="162">
        <f>SUM(M40:M43)</f>
        <v>0</v>
      </c>
      <c r="N39" s="161"/>
      <c r="O39" s="161">
        <f>SUM(O40:O43)</f>
        <v>0</v>
      </c>
      <c r="P39" s="161"/>
      <c r="Q39" s="161">
        <f>SUM(Q40:Q43)</f>
        <v>0</v>
      </c>
      <c r="R39" s="162"/>
      <c r="S39" s="199"/>
      <c r="T39" s="207"/>
      <c r="U39" s="159"/>
      <c r="V39" s="159">
        <f>SUM(V40:V43)</f>
        <v>0</v>
      </c>
      <c r="W39" s="159"/>
      <c r="X39" s="159"/>
      <c r="Y39" s="159"/>
      <c r="AG39" t="s">
        <v>144</v>
      </c>
    </row>
    <row r="40" spans="1:60" outlineLevel="1" x14ac:dyDescent="0.25">
      <c r="A40" s="192">
        <v>29</v>
      </c>
      <c r="B40" s="193" t="s">
        <v>285</v>
      </c>
      <c r="C40" s="185" t="s">
        <v>286</v>
      </c>
      <c r="D40" s="170" t="s">
        <v>206</v>
      </c>
      <c r="E40" s="204">
        <v>1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3"/>
      <c r="S40" s="210" t="s">
        <v>180</v>
      </c>
      <c r="T40" s="211" t="s">
        <v>181</v>
      </c>
      <c r="U40" s="156">
        <v>0</v>
      </c>
      <c r="V40" s="156">
        <f>ROUND(E40*U40,2)</f>
        <v>0</v>
      </c>
      <c r="W40" s="156"/>
      <c r="X40" s="156" t="s">
        <v>149</v>
      </c>
      <c r="Y40" s="156" t="s">
        <v>150</v>
      </c>
      <c r="Z40" s="148"/>
      <c r="AA40" s="148"/>
      <c r="AB40" s="148"/>
      <c r="AC40" s="148"/>
      <c r="AD40" s="148"/>
      <c r="AE40" s="148"/>
      <c r="AF40" s="148"/>
      <c r="AG40" s="148" t="s">
        <v>247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5">
      <c r="A41" s="192">
        <v>30</v>
      </c>
      <c r="B41" s="193" t="s">
        <v>287</v>
      </c>
      <c r="C41" s="185" t="s">
        <v>288</v>
      </c>
      <c r="D41" s="170" t="s">
        <v>206</v>
      </c>
      <c r="E41" s="204">
        <v>2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1">
        <v>0</v>
      </c>
      <c r="O41" s="171">
        <f>ROUND(E41*N41,2)</f>
        <v>0</v>
      </c>
      <c r="P41" s="171">
        <v>0</v>
      </c>
      <c r="Q41" s="171">
        <f>ROUND(E41*P41,2)</f>
        <v>0</v>
      </c>
      <c r="R41" s="173"/>
      <c r="S41" s="210" t="s">
        <v>180</v>
      </c>
      <c r="T41" s="211" t="s">
        <v>181</v>
      </c>
      <c r="U41" s="156">
        <v>0</v>
      </c>
      <c r="V41" s="156">
        <f>ROUND(E41*U41,2)</f>
        <v>0</v>
      </c>
      <c r="W41" s="156"/>
      <c r="X41" s="156" t="s">
        <v>149</v>
      </c>
      <c r="Y41" s="156" t="s">
        <v>150</v>
      </c>
      <c r="Z41" s="148"/>
      <c r="AA41" s="148"/>
      <c r="AB41" s="148"/>
      <c r="AC41" s="148"/>
      <c r="AD41" s="148"/>
      <c r="AE41" s="148"/>
      <c r="AF41" s="148"/>
      <c r="AG41" s="148" t="s">
        <v>247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5">
      <c r="A42" s="192">
        <v>31</v>
      </c>
      <c r="B42" s="193" t="s">
        <v>289</v>
      </c>
      <c r="C42" s="185" t="s">
        <v>290</v>
      </c>
      <c r="D42" s="170" t="s">
        <v>206</v>
      </c>
      <c r="E42" s="204">
        <v>1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3"/>
      <c r="S42" s="210" t="s">
        <v>180</v>
      </c>
      <c r="T42" s="211" t="s">
        <v>181</v>
      </c>
      <c r="U42" s="156">
        <v>0</v>
      </c>
      <c r="V42" s="156">
        <f>ROUND(E42*U42,2)</f>
        <v>0</v>
      </c>
      <c r="W42" s="156"/>
      <c r="X42" s="156" t="s">
        <v>149</v>
      </c>
      <c r="Y42" s="156" t="s">
        <v>150</v>
      </c>
      <c r="Z42" s="148"/>
      <c r="AA42" s="148"/>
      <c r="AB42" s="148"/>
      <c r="AC42" s="148"/>
      <c r="AD42" s="148"/>
      <c r="AE42" s="148"/>
      <c r="AF42" s="148"/>
      <c r="AG42" s="148" t="s">
        <v>247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5">
      <c r="A43" s="192">
        <v>32</v>
      </c>
      <c r="B43" s="193" t="s">
        <v>291</v>
      </c>
      <c r="C43" s="185" t="s">
        <v>292</v>
      </c>
      <c r="D43" s="170" t="s">
        <v>206</v>
      </c>
      <c r="E43" s="204">
        <v>1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1">
        <v>0</v>
      </c>
      <c r="O43" s="171">
        <f>ROUND(E43*N43,2)</f>
        <v>0</v>
      </c>
      <c r="P43" s="171">
        <v>0</v>
      </c>
      <c r="Q43" s="171">
        <f>ROUND(E43*P43,2)</f>
        <v>0</v>
      </c>
      <c r="R43" s="173"/>
      <c r="S43" s="210" t="s">
        <v>180</v>
      </c>
      <c r="T43" s="211" t="s">
        <v>181</v>
      </c>
      <c r="U43" s="156">
        <v>0</v>
      </c>
      <c r="V43" s="156">
        <f>ROUND(E43*U43,2)</f>
        <v>0</v>
      </c>
      <c r="W43" s="156"/>
      <c r="X43" s="156" t="s">
        <v>149</v>
      </c>
      <c r="Y43" s="156" t="s">
        <v>150</v>
      </c>
      <c r="Z43" s="148"/>
      <c r="AA43" s="148"/>
      <c r="AB43" s="148"/>
      <c r="AC43" s="148"/>
      <c r="AD43" s="148"/>
      <c r="AE43" s="148"/>
      <c r="AF43" s="148"/>
      <c r="AG43" s="148" t="s">
        <v>247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5">
      <c r="A44" s="186" t="s">
        <v>143</v>
      </c>
      <c r="B44" s="187" t="s">
        <v>108</v>
      </c>
      <c r="C44" s="180" t="s">
        <v>109</v>
      </c>
      <c r="D44" s="160"/>
      <c r="E44" s="198"/>
      <c r="F44" s="199"/>
      <c r="G44" s="162">
        <f>SUMIF(AG45:AG57,"&lt;&gt;NOR",G45:G57)</f>
        <v>0</v>
      </c>
      <c r="H44" s="162"/>
      <c r="I44" s="162">
        <f>SUM(I45:I57)</f>
        <v>0</v>
      </c>
      <c r="J44" s="162"/>
      <c r="K44" s="162">
        <f>SUM(K45:K57)</f>
        <v>0</v>
      </c>
      <c r="L44" s="162"/>
      <c r="M44" s="162">
        <f>SUM(M45:M57)</f>
        <v>0</v>
      </c>
      <c r="N44" s="161"/>
      <c r="O44" s="161">
        <f>SUM(O45:O57)</f>
        <v>0</v>
      </c>
      <c r="P44" s="161"/>
      <c r="Q44" s="161">
        <f>SUM(Q45:Q57)</f>
        <v>0</v>
      </c>
      <c r="R44" s="162"/>
      <c r="S44" s="199"/>
      <c r="T44" s="207"/>
      <c r="U44" s="159"/>
      <c r="V44" s="159">
        <f>SUM(V45:V57)</f>
        <v>0</v>
      </c>
      <c r="W44" s="159"/>
      <c r="X44" s="159"/>
      <c r="Y44" s="159"/>
      <c r="AG44" t="s">
        <v>144</v>
      </c>
    </row>
    <row r="45" spans="1:60" outlineLevel="1" x14ac:dyDescent="0.25">
      <c r="A45" s="192">
        <v>33</v>
      </c>
      <c r="B45" s="193" t="s">
        <v>293</v>
      </c>
      <c r="C45" s="185" t="s">
        <v>294</v>
      </c>
      <c r="D45" s="170" t="s">
        <v>193</v>
      </c>
      <c r="E45" s="204">
        <v>5</v>
      </c>
      <c r="F45" s="172"/>
      <c r="G45" s="173">
        <f t="shared" ref="G45:G57" si="14">ROUND(E45*F45,2)</f>
        <v>0</v>
      </c>
      <c r="H45" s="172"/>
      <c r="I45" s="173">
        <f t="shared" ref="I45:I57" si="15">ROUND(E45*H45,2)</f>
        <v>0</v>
      </c>
      <c r="J45" s="172"/>
      <c r="K45" s="173">
        <f t="shared" ref="K45:K57" si="16">ROUND(E45*J45,2)</f>
        <v>0</v>
      </c>
      <c r="L45" s="173">
        <v>21</v>
      </c>
      <c r="M45" s="173">
        <f t="shared" ref="M45:M57" si="17">G45*(1+L45/100)</f>
        <v>0</v>
      </c>
      <c r="N45" s="171">
        <v>0</v>
      </c>
      <c r="O45" s="171">
        <f t="shared" ref="O45:O57" si="18">ROUND(E45*N45,2)</f>
        <v>0</v>
      </c>
      <c r="P45" s="171">
        <v>0</v>
      </c>
      <c r="Q45" s="171">
        <f t="shared" ref="Q45:Q57" si="19">ROUND(E45*P45,2)</f>
        <v>0</v>
      </c>
      <c r="R45" s="173"/>
      <c r="S45" s="210" t="s">
        <v>180</v>
      </c>
      <c r="T45" s="211" t="s">
        <v>181</v>
      </c>
      <c r="U45" s="156">
        <v>0</v>
      </c>
      <c r="V45" s="156">
        <f t="shared" ref="V45:V57" si="20">ROUND(E45*U45,2)</f>
        <v>0</v>
      </c>
      <c r="W45" s="156"/>
      <c r="X45" s="156" t="s">
        <v>149</v>
      </c>
      <c r="Y45" s="156" t="s">
        <v>150</v>
      </c>
      <c r="Z45" s="148"/>
      <c r="AA45" s="148"/>
      <c r="AB45" s="148"/>
      <c r="AC45" s="148"/>
      <c r="AD45" s="148"/>
      <c r="AE45" s="148"/>
      <c r="AF45" s="148"/>
      <c r="AG45" s="148" t="s">
        <v>247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5">
      <c r="A46" s="192">
        <v>34</v>
      </c>
      <c r="B46" s="193" t="s">
        <v>295</v>
      </c>
      <c r="C46" s="185" t="s">
        <v>296</v>
      </c>
      <c r="D46" s="170" t="s">
        <v>193</v>
      </c>
      <c r="E46" s="204">
        <v>22</v>
      </c>
      <c r="F46" s="172"/>
      <c r="G46" s="173">
        <f t="shared" si="14"/>
        <v>0</v>
      </c>
      <c r="H46" s="172"/>
      <c r="I46" s="173">
        <f t="shared" si="15"/>
        <v>0</v>
      </c>
      <c r="J46" s="172"/>
      <c r="K46" s="173">
        <f t="shared" si="16"/>
        <v>0</v>
      </c>
      <c r="L46" s="173">
        <v>21</v>
      </c>
      <c r="M46" s="173">
        <f t="shared" si="17"/>
        <v>0</v>
      </c>
      <c r="N46" s="171">
        <v>0</v>
      </c>
      <c r="O46" s="171">
        <f t="shared" si="18"/>
        <v>0</v>
      </c>
      <c r="P46" s="171">
        <v>0</v>
      </c>
      <c r="Q46" s="171">
        <f t="shared" si="19"/>
        <v>0</v>
      </c>
      <c r="R46" s="173"/>
      <c r="S46" s="210" t="s">
        <v>180</v>
      </c>
      <c r="T46" s="211" t="s">
        <v>181</v>
      </c>
      <c r="U46" s="156">
        <v>0</v>
      </c>
      <c r="V46" s="156">
        <f t="shared" si="20"/>
        <v>0</v>
      </c>
      <c r="W46" s="156"/>
      <c r="X46" s="156" t="s">
        <v>149</v>
      </c>
      <c r="Y46" s="156" t="s">
        <v>150</v>
      </c>
      <c r="Z46" s="148"/>
      <c r="AA46" s="148"/>
      <c r="AB46" s="148"/>
      <c r="AC46" s="148"/>
      <c r="AD46" s="148"/>
      <c r="AE46" s="148"/>
      <c r="AF46" s="148"/>
      <c r="AG46" s="148" t="s">
        <v>247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5">
      <c r="A47" s="192">
        <v>35</v>
      </c>
      <c r="B47" s="193" t="s">
        <v>297</v>
      </c>
      <c r="C47" s="185" t="s">
        <v>298</v>
      </c>
      <c r="D47" s="170" t="s">
        <v>193</v>
      </c>
      <c r="E47" s="204">
        <v>5</v>
      </c>
      <c r="F47" s="172"/>
      <c r="G47" s="173">
        <f t="shared" si="14"/>
        <v>0</v>
      </c>
      <c r="H47" s="172"/>
      <c r="I47" s="173">
        <f t="shared" si="15"/>
        <v>0</v>
      </c>
      <c r="J47" s="172"/>
      <c r="K47" s="173">
        <f t="shared" si="16"/>
        <v>0</v>
      </c>
      <c r="L47" s="173">
        <v>21</v>
      </c>
      <c r="M47" s="173">
        <f t="shared" si="17"/>
        <v>0</v>
      </c>
      <c r="N47" s="171">
        <v>0</v>
      </c>
      <c r="O47" s="171">
        <f t="shared" si="18"/>
        <v>0</v>
      </c>
      <c r="P47" s="171">
        <v>0</v>
      </c>
      <c r="Q47" s="171">
        <f t="shared" si="19"/>
        <v>0</v>
      </c>
      <c r="R47" s="173"/>
      <c r="S47" s="210" t="s">
        <v>180</v>
      </c>
      <c r="T47" s="211" t="s">
        <v>181</v>
      </c>
      <c r="U47" s="156">
        <v>0</v>
      </c>
      <c r="V47" s="156">
        <f t="shared" si="20"/>
        <v>0</v>
      </c>
      <c r="W47" s="156"/>
      <c r="X47" s="156" t="s">
        <v>149</v>
      </c>
      <c r="Y47" s="156" t="s">
        <v>150</v>
      </c>
      <c r="Z47" s="148"/>
      <c r="AA47" s="148"/>
      <c r="AB47" s="148"/>
      <c r="AC47" s="148"/>
      <c r="AD47" s="148"/>
      <c r="AE47" s="148"/>
      <c r="AF47" s="148"/>
      <c r="AG47" s="148" t="s">
        <v>247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5">
      <c r="A48" s="192">
        <v>36</v>
      </c>
      <c r="B48" s="193" t="s">
        <v>299</v>
      </c>
      <c r="C48" s="185" t="s">
        <v>300</v>
      </c>
      <c r="D48" s="170" t="s">
        <v>193</v>
      </c>
      <c r="E48" s="204">
        <v>10</v>
      </c>
      <c r="F48" s="172"/>
      <c r="G48" s="173">
        <f t="shared" si="14"/>
        <v>0</v>
      </c>
      <c r="H48" s="172"/>
      <c r="I48" s="173">
        <f t="shared" si="15"/>
        <v>0</v>
      </c>
      <c r="J48" s="172"/>
      <c r="K48" s="173">
        <f t="shared" si="16"/>
        <v>0</v>
      </c>
      <c r="L48" s="173">
        <v>21</v>
      </c>
      <c r="M48" s="173">
        <f t="shared" si="17"/>
        <v>0</v>
      </c>
      <c r="N48" s="171">
        <v>0</v>
      </c>
      <c r="O48" s="171">
        <f t="shared" si="18"/>
        <v>0</v>
      </c>
      <c r="P48" s="171">
        <v>0</v>
      </c>
      <c r="Q48" s="171">
        <f t="shared" si="19"/>
        <v>0</v>
      </c>
      <c r="R48" s="173"/>
      <c r="S48" s="210" t="s">
        <v>180</v>
      </c>
      <c r="T48" s="211" t="s">
        <v>181</v>
      </c>
      <c r="U48" s="156">
        <v>0</v>
      </c>
      <c r="V48" s="156">
        <f t="shared" si="20"/>
        <v>0</v>
      </c>
      <c r="W48" s="156"/>
      <c r="X48" s="156" t="s">
        <v>149</v>
      </c>
      <c r="Y48" s="156" t="s">
        <v>150</v>
      </c>
      <c r="Z48" s="148"/>
      <c r="AA48" s="148"/>
      <c r="AB48" s="148"/>
      <c r="AC48" s="148"/>
      <c r="AD48" s="148"/>
      <c r="AE48" s="148"/>
      <c r="AF48" s="148"/>
      <c r="AG48" s="148" t="s">
        <v>247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5">
      <c r="A49" s="192">
        <v>37</v>
      </c>
      <c r="B49" s="193" t="s">
        <v>301</v>
      </c>
      <c r="C49" s="185" t="s">
        <v>302</v>
      </c>
      <c r="D49" s="170" t="s">
        <v>193</v>
      </c>
      <c r="E49" s="204">
        <v>5</v>
      </c>
      <c r="F49" s="172"/>
      <c r="G49" s="173">
        <f t="shared" si="14"/>
        <v>0</v>
      </c>
      <c r="H49" s="172"/>
      <c r="I49" s="173">
        <f t="shared" si="15"/>
        <v>0</v>
      </c>
      <c r="J49" s="172"/>
      <c r="K49" s="173">
        <f t="shared" si="16"/>
        <v>0</v>
      </c>
      <c r="L49" s="173">
        <v>21</v>
      </c>
      <c r="M49" s="173">
        <f t="shared" si="17"/>
        <v>0</v>
      </c>
      <c r="N49" s="171">
        <v>0</v>
      </c>
      <c r="O49" s="171">
        <f t="shared" si="18"/>
        <v>0</v>
      </c>
      <c r="P49" s="171">
        <v>0</v>
      </c>
      <c r="Q49" s="171">
        <f t="shared" si="19"/>
        <v>0</v>
      </c>
      <c r="R49" s="173"/>
      <c r="S49" s="210" t="s">
        <v>180</v>
      </c>
      <c r="T49" s="211" t="s">
        <v>181</v>
      </c>
      <c r="U49" s="156">
        <v>0</v>
      </c>
      <c r="V49" s="156">
        <f t="shared" si="20"/>
        <v>0</v>
      </c>
      <c r="W49" s="156"/>
      <c r="X49" s="156" t="s">
        <v>149</v>
      </c>
      <c r="Y49" s="156" t="s">
        <v>150</v>
      </c>
      <c r="Z49" s="148"/>
      <c r="AA49" s="148"/>
      <c r="AB49" s="148"/>
      <c r="AC49" s="148"/>
      <c r="AD49" s="148"/>
      <c r="AE49" s="148"/>
      <c r="AF49" s="148"/>
      <c r="AG49" s="148" t="s">
        <v>247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5">
      <c r="A50" s="192">
        <v>38</v>
      </c>
      <c r="B50" s="193" t="s">
        <v>303</v>
      </c>
      <c r="C50" s="185" t="s">
        <v>304</v>
      </c>
      <c r="D50" s="170" t="s">
        <v>193</v>
      </c>
      <c r="E50" s="204">
        <v>16</v>
      </c>
      <c r="F50" s="172"/>
      <c r="G50" s="173">
        <f t="shared" si="14"/>
        <v>0</v>
      </c>
      <c r="H50" s="172"/>
      <c r="I50" s="173">
        <f t="shared" si="15"/>
        <v>0</v>
      </c>
      <c r="J50" s="172"/>
      <c r="K50" s="173">
        <f t="shared" si="16"/>
        <v>0</v>
      </c>
      <c r="L50" s="173">
        <v>21</v>
      </c>
      <c r="M50" s="173">
        <f t="shared" si="17"/>
        <v>0</v>
      </c>
      <c r="N50" s="171">
        <v>0</v>
      </c>
      <c r="O50" s="171">
        <f t="shared" si="18"/>
        <v>0</v>
      </c>
      <c r="P50" s="171">
        <v>0</v>
      </c>
      <c r="Q50" s="171">
        <f t="shared" si="19"/>
        <v>0</v>
      </c>
      <c r="R50" s="173"/>
      <c r="S50" s="210" t="s">
        <v>180</v>
      </c>
      <c r="T50" s="211" t="s">
        <v>181</v>
      </c>
      <c r="U50" s="156">
        <v>0</v>
      </c>
      <c r="V50" s="156">
        <f t="shared" si="20"/>
        <v>0</v>
      </c>
      <c r="W50" s="156"/>
      <c r="X50" s="156" t="s">
        <v>149</v>
      </c>
      <c r="Y50" s="156" t="s">
        <v>150</v>
      </c>
      <c r="Z50" s="148"/>
      <c r="AA50" s="148"/>
      <c r="AB50" s="148"/>
      <c r="AC50" s="148"/>
      <c r="AD50" s="148"/>
      <c r="AE50" s="148"/>
      <c r="AF50" s="148"/>
      <c r="AG50" s="148" t="s">
        <v>247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5">
      <c r="A51" s="192">
        <v>39</v>
      </c>
      <c r="B51" s="193" t="s">
        <v>305</v>
      </c>
      <c r="C51" s="185" t="s">
        <v>306</v>
      </c>
      <c r="D51" s="170" t="s">
        <v>193</v>
      </c>
      <c r="E51" s="204">
        <v>4</v>
      </c>
      <c r="F51" s="172"/>
      <c r="G51" s="173">
        <f t="shared" si="14"/>
        <v>0</v>
      </c>
      <c r="H51" s="172"/>
      <c r="I51" s="173">
        <f t="shared" si="15"/>
        <v>0</v>
      </c>
      <c r="J51" s="172"/>
      <c r="K51" s="173">
        <f t="shared" si="16"/>
        <v>0</v>
      </c>
      <c r="L51" s="173">
        <v>21</v>
      </c>
      <c r="M51" s="173">
        <f t="shared" si="17"/>
        <v>0</v>
      </c>
      <c r="N51" s="171">
        <v>0</v>
      </c>
      <c r="O51" s="171">
        <f t="shared" si="18"/>
        <v>0</v>
      </c>
      <c r="P51" s="171">
        <v>0</v>
      </c>
      <c r="Q51" s="171">
        <f t="shared" si="19"/>
        <v>0</v>
      </c>
      <c r="R51" s="173"/>
      <c r="S51" s="210" t="s">
        <v>180</v>
      </c>
      <c r="T51" s="211" t="s">
        <v>181</v>
      </c>
      <c r="U51" s="156">
        <v>0</v>
      </c>
      <c r="V51" s="156">
        <f t="shared" si="20"/>
        <v>0</v>
      </c>
      <c r="W51" s="156"/>
      <c r="X51" s="156" t="s">
        <v>149</v>
      </c>
      <c r="Y51" s="156" t="s">
        <v>150</v>
      </c>
      <c r="Z51" s="148"/>
      <c r="AA51" s="148"/>
      <c r="AB51" s="148"/>
      <c r="AC51" s="148"/>
      <c r="AD51" s="148"/>
      <c r="AE51" s="148"/>
      <c r="AF51" s="148"/>
      <c r="AG51" s="148" t="s">
        <v>247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5">
      <c r="A52" s="192">
        <v>40</v>
      </c>
      <c r="B52" s="193" t="s">
        <v>307</v>
      </c>
      <c r="C52" s="185" t="s">
        <v>269</v>
      </c>
      <c r="D52" s="170" t="s">
        <v>193</v>
      </c>
      <c r="E52" s="204">
        <v>5</v>
      </c>
      <c r="F52" s="172"/>
      <c r="G52" s="173">
        <f t="shared" si="14"/>
        <v>0</v>
      </c>
      <c r="H52" s="172"/>
      <c r="I52" s="173">
        <f t="shared" si="15"/>
        <v>0</v>
      </c>
      <c r="J52" s="172"/>
      <c r="K52" s="173">
        <f t="shared" si="16"/>
        <v>0</v>
      </c>
      <c r="L52" s="173">
        <v>21</v>
      </c>
      <c r="M52" s="173">
        <f t="shared" si="17"/>
        <v>0</v>
      </c>
      <c r="N52" s="171">
        <v>0</v>
      </c>
      <c r="O52" s="171">
        <f t="shared" si="18"/>
        <v>0</v>
      </c>
      <c r="P52" s="171">
        <v>0</v>
      </c>
      <c r="Q52" s="171">
        <f t="shared" si="19"/>
        <v>0</v>
      </c>
      <c r="R52" s="173"/>
      <c r="S52" s="210" t="s">
        <v>180</v>
      </c>
      <c r="T52" s="211" t="s">
        <v>181</v>
      </c>
      <c r="U52" s="156">
        <v>0</v>
      </c>
      <c r="V52" s="156">
        <f t="shared" si="20"/>
        <v>0</v>
      </c>
      <c r="W52" s="156"/>
      <c r="X52" s="156" t="s">
        <v>149</v>
      </c>
      <c r="Y52" s="156" t="s">
        <v>150</v>
      </c>
      <c r="Z52" s="148"/>
      <c r="AA52" s="148"/>
      <c r="AB52" s="148"/>
      <c r="AC52" s="148"/>
      <c r="AD52" s="148"/>
      <c r="AE52" s="148"/>
      <c r="AF52" s="148"/>
      <c r="AG52" s="148" t="s">
        <v>247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5">
      <c r="A53" s="192">
        <v>41</v>
      </c>
      <c r="B53" s="193" t="s">
        <v>308</v>
      </c>
      <c r="C53" s="185" t="s">
        <v>309</v>
      </c>
      <c r="D53" s="170" t="s">
        <v>193</v>
      </c>
      <c r="E53" s="204">
        <v>15</v>
      </c>
      <c r="F53" s="172"/>
      <c r="G53" s="173">
        <f t="shared" si="14"/>
        <v>0</v>
      </c>
      <c r="H53" s="172"/>
      <c r="I53" s="173">
        <f t="shared" si="15"/>
        <v>0</v>
      </c>
      <c r="J53" s="172"/>
      <c r="K53" s="173">
        <f t="shared" si="16"/>
        <v>0</v>
      </c>
      <c r="L53" s="173">
        <v>21</v>
      </c>
      <c r="M53" s="173">
        <f t="shared" si="17"/>
        <v>0</v>
      </c>
      <c r="N53" s="171">
        <v>0</v>
      </c>
      <c r="O53" s="171">
        <f t="shared" si="18"/>
        <v>0</v>
      </c>
      <c r="P53" s="171">
        <v>0</v>
      </c>
      <c r="Q53" s="171">
        <f t="shared" si="19"/>
        <v>0</v>
      </c>
      <c r="R53" s="173"/>
      <c r="S53" s="210" t="s">
        <v>180</v>
      </c>
      <c r="T53" s="211" t="s">
        <v>181</v>
      </c>
      <c r="U53" s="156">
        <v>0</v>
      </c>
      <c r="V53" s="156">
        <f t="shared" si="20"/>
        <v>0</v>
      </c>
      <c r="W53" s="156"/>
      <c r="X53" s="156" t="s">
        <v>149</v>
      </c>
      <c r="Y53" s="156" t="s">
        <v>150</v>
      </c>
      <c r="Z53" s="148"/>
      <c r="AA53" s="148"/>
      <c r="AB53" s="148"/>
      <c r="AC53" s="148"/>
      <c r="AD53" s="148"/>
      <c r="AE53" s="148"/>
      <c r="AF53" s="148"/>
      <c r="AG53" s="148" t="s">
        <v>247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5">
      <c r="A54" s="192">
        <v>42</v>
      </c>
      <c r="B54" s="193" t="s">
        <v>310</v>
      </c>
      <c r="C54" s="185" t="s">
        <v>311</v>
      </c>
      <c r="D54" s="170" t="s">
        <v>206</v>
      </c>
      <c r="E54" s="204">
        <v>5</v>
      </c>
      <c r="F54" s="172"/>
      <c r="G54" s="173">
        <f t="shared" si="14"/>
        <v>0</v>
      </c>
      <c r="H54" s="172"/>
      <c r="I54" s="173">
        <f t="shared" si="15"/>
        <v>0</v>
      </c>
      <c r="J54" s="172"/>
      <c r="K54" s="173">
        <f t="shared" si="16"/>
        <v>0</v>
      </c>
      <c r="L54" s="173">
        <v>21</v>
      </c>
      <c r="M54" s="173">
        <f t="shared" si="17"/>
        <v>0</v>
      </c>
      <c r="N54" s="171">
        <v>0</v>
      </c>
      <c r="O54" s="171">
        <f t="shared" si="18"/>
        <v>0</v>
      </c>
      <c r="P54" s="171">
        <v>0</v>
      </c>
      <c r="Q54" s="171">
        <f t="shared" si="19"/>
        <v>0</v>
      </c>
      <c r="R54" s="173"/>
      <c r="S54" s="210" t="s">
        <v>180</v>
      </c>
      <c r="T54" s="211" t="s">
        <v>181</v>
      </c>
      <c r="U54" s="156">
        <v>0</v>
      </c>
      <c r="V54" s="156">
        <f t="shared" si="20"/>
        <v>0</v>
      </c>
      <c r="W54" s="156"/>
      <c r="X54" s="156" t="s">
        <v>149</v>
      </c>
      <c r="Y54" s="156" t="s">
        <v>150</v>
      </c>
      <c r="Z54" s="148"/>
      <c r="AA54" s="148"/>
      <c r="AB54" s="148"/>
      <c r="AC54" s="148"/>
      <c r="AD54" s="148"/>
      <c r="AE54" s="148"/>
      <c r="AF54" s="148"/>
      <c r="AG54" s="148" t="s">
        <v>247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5">
      <c r="A55" s="192">
        <v>43</v>
      </c>
      <c r="B55" s="193" t="s">
        <v>312</v>
      </c>
      <c r="C55" s="185" t="s">
        <v>313</v>
      </c>
      <c r="D55" s="170" t="s">
        <v>193</v>
      </c>
      <c r="E55" s="204">
        <v>16</v>
      </c>
      <c r="F55" s="172"/>
      <c r="G55" s="173">
        <f t="shared" si="14"/>
        <v>0</v>
      </c>
      <c r="H55" s="172"/>
      <c r="I55" s="173">
        <f t="shared" si="15"/>
        <v>0</v>
      </c>
      <c r="J55" s="172"/>
      <c r="K55" s="173">
        <f t="shared" si="16"/>
        <v>0</v>
      </c>
      <c r="L55" s="173">
        <v>21</v>
      </c>
      <c r="M55" s="173">
        <f t="shared" si="17"/>
        <v>0</v>
      </c>
      <c r="N55" s="171">
        <v>0</v>
      </c>
      <c r="O55" s="171">
        <f t="shared" si="18"/>
        <v>0</v>
      </c>
      <c r="P55" s="171">
        <v>0</v>
      </c>
      <c r="Q55" s="171">
        <f t="shared" si="19"/>
        <v>0</v>
      </c>
      <c r="R55" s="173"/>
      <c r="S55" s="210" t="s">
        <v>180</v>
      </c>
      <c r="T55" s="211" t="s">
        <v>181</v>
      </c>
      <c r="U55" s="156">
        <v>0</v>
      </c>
      <c r="V55" s="156">
        <f t="shared" si="20"/>
        <v>0</v>
      </c>
      <c r="W55" s="156"/>
      <c r="X55" s="156" t="s">
        <v>149</v>
      </c>
      <c r="Y55" s="156" t="s">
        <v>150</v>
      </c>
      <c r="Z55" s="148"/>
      <c r="AA55" s="148"/>
      <c r="AB55" s="148"/>
      <c r="AC55" s="148"/>
      <c r="AD55" s="148"/>
      <c r="AE55" s="148"/>
      <c r="AF55" s="148"/>
      <c r="AG55" s="148" t="s">
        <v>247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5">
      <c r="A56" s="192">
        <v>44</v>
      </c>
      <c r="B56" s="193" t="s">
        <v>314</v>
      </c>
      <c r="C56" s="213" t="s">
        <v>396</v>
      </c>
      <c r="D56" s="170" t="s">
        <v>206</v>
      </c>
      <c r="E56" s="204">
        <v>2</v>
      </c>
      <c r="F56" s="172"/>
      <c r="G56" s="173">
        <f t="shared" si="14"/>
        <v>0</v>
      </c>
      <c r="H56" s="172"/>
      <c r="I56" s="173">
        <f t="shared" si="15"/>
        <v>0</v>
      </c>
      <c r="J56" s="172"/>
      <c r="K56" s="173">
        <f t="shared" si="16"/>
        <v>0</v>
      </c>
      <c r="L56" s="173">
        <v>21</v>
      </c>
      <c r="M56" s="173">
        <f t="shared" si="17"/>
        <v>0</v>
      </c>
      <c r="N56" s="171">
        <v>0</v>
      </c>
      <c r="O56" s="171">
        <f t="shared" si="18"/>
        <v>0</v>
      </c>
      <c r="P56" s="171">
        <v>0</v>
      </c>
      <c r="Q56" s="171">
        <f t="shared" si="19"/>
        <v>0</v>
      </c>
      <c r="R56" s="173"/>
      <c r="S56" s="210" t="s">
        <v>180</v>
      </c>
      <c r="T56" s="211" t="s">
        <v>181</v>
      </c>
      <c r="U56" s="156">
        <v>0</v>
      </c>
      <c r="V56" s="156">
        <f t="shared" si="20"/>
        <v>0</v>
      </c>
      <c r="W56" s="156"/>
      <c r="X56" s="156" t="s">
        <v>149</v>
      </c>
      <c r="Y56" s="156" t="s">
        <v>150</v>
      </c>
      <c r="Z56" s="148"/>
      <c r="AA56" s="148"/>
      <c r="AB56" s="148"/>
      <c r="AC56" s="148"/>
      <c r="AD56" s="148"/>
      <c r="AE56" s="148"/>
      <c r="AF56" s="148"/>
      <c r="AG56" s="148" t="s">
        <v>247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5">
      <c r="A57" s="192">
        <v>45</v>
      </c>
      <c r="B57" s="193" t="s">
        <v>315</v>
      </c>
      <c r="C57" s="213" t="s">
        <v>397</v>
      </c>
      <c r="D57" s="170" t="s">
        <v>206</v>
      </c>
      <c r="E57" s="204">
        <v>1</v>
      </c>
      <c r="F57" s="172"/>
      <c r="G57" s="173">
        <f t="shared" si="14"/>
        <v>0</v>
      </c>
      <c r="H57" s="172"/>
      <c r="I57" s="173">
        <f t="shared" si="15"/>
        <v>0</v>
      </c>
      <c r="J57" s="172"/>
      <c r="K57" s="173">
        <f t="shared" si="16"/>
        <v>0</v>
      </c>
      <c r="L57" s="173">
        <v>21</v>
      </c>
      <c r="M57" s="173">
        <f t="shared" si="17"/>
        <v>0</v>
      </c>
      <c r="N57" s="171">
        <v>0</v>
      </c>
      <c r="O57" s="171">
        <f t="shared" si="18"/>
        <v>0</v>
      </c>
      <c r="P57" s="171">
        <v>0</v>
      </c>
      <c r="Q57" s="171">
        <f t="shared" si="19"/>
        <v>0</v>
      </c>
      <c r="R57" s="173"/>
      <c r="S57" s="210" t="s">
        <v>180</v>
      </c>
      <c r="T57" s="211" t="s">
        <v>181</v>
      </c>
      <c r="U57" s="156">
        <v>0</v>
      </c>
      <c r="V57" s="156">
        <f t="shared" si="20"/>
        <v>0</v>
      </c>
      <c r="W57" s="156"/>
      <c r="X57" s="156" t="s">
        <v>149</v>
      </c>
      <c r="Y57" s="156" t="s">
        <v>150</v>
      </c>
      <c r="Z57" s="148"/>
      <c r="AA57" s="148"/>
      <c r="AB57" s="148"/>
      <c r="AC57" s="148"/>
      <c r="AD57" s="148"/>
      <c r="AE57" s="148"/>
      <c r="AF57" s="148"/>
      <c r="AG57" s="148" t="s">
        <v>247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5">
      <c r="A58" s="186" t="s">
        <v>143</v>
      </c>
      <c r="B58" s="187" t="s">
        <v>110</v>
      </c>
      <c r="C58" s="180" t="s">
        <v>111</v>
      </c>
      <c r="D58" s="160"/>
      <c r="E58" s="198"/>
      <c r="F58" s="199"/>
      <c r="G58" s="162">
        <f>SUMIF(AG59:AG71,"&lt;&gt;NOR",G59:G71)</f>
        <v>0</v>
      </c>
      <c r="H58" s="162"/>
      <c r="I58" s="162">
        <f>SUM(I59:I71)</f>
        <v>0</v>
      </c>
      <c r="J58" s="162"/>
      <c r="K58" s="162">
        <f>SUM(K59:K71)</f>
        <v>0</v>
      </c>
      <c r="L58" s="162"/>
      <c r="M58" s="162">
        <f>SUM(M59:M71)</f>
        <v>0</v>
      </c>
      <c r="N58" s="161"/>
      <c r="O58" s="161">
        <f>SUM(O59:O71)</f>
        <v>0</v>
      </c>
      <c r="P58" s="161"/>
      <c r="Q58" s="161">
        <f>SUM(Q59:Q71)</f>
        <v>0</v>
      </c>
      <c r="R58" s="162"/>
      <c r="S58" s="199"/>
      <c r="T58" s="207"/>
      <c r="U58" s="159"/>
      <c r="V58" s="159">
        <f>SUM(V59:V71)</f>
        <v>0</v>
      </c>
      <c r="W58" s="159"/>
      <c r="X58" s="159"/>
      <c r="Y58" s="159"/>
      <c r="AG58" t="s">
        <v>144</v>
      </c>
    </row>
    <row r="59" spans="1:60" ht="20.399999999999999" outlineLevel="1" x14ac:dyDescent="0.25">
      <c r="A59" s="192">
        <v>46</v>
      </c>
      <c r="B59" s="193" t="s">
        <v>316</v>
      </c>
      <c r="C59" s="213" t="s">
        <v>398</v>
      </c>
      <c r="D59" s="170" t="s">
        <v>193</v>
      </c>
      <c r="E59" s="204">
        <v>100</v>
      </c>
      <c r="F59" s="172"/>
      <c r="G59" s="173">
        <f t="shared" ref="G59:G71" si="21">ROUND(E59*F59,2)</f>
        <v>0</v>
      </c>
      <c r="H59" s="172"/>
      <c r="I59" s="173">
        <f t="shared" ref="I59:I71" si="22">ROUND(E59*H59,2)</f>
        <v>0</v>
      </c>
      <c r="J59" s="172"/>
      <c r="K59" s="173">
        <f t="shared" ref="K59:K71" si="23">ROUND(E59*J59,2)</f>
        <v>0</v>
      </c>
      <c r="L59" s="173">
        <v>21</v>
      </c>
      <c r="M59" s="173">
        <f t="shared" ref="M59:M71" si="24">G59*(1+L59/100)</f>
        <v>0</v>
      </c>
      <c r="N59" s="171">
        <v>0</v>
      </c>
      <c r="O59" s="171">
        <f t="shared" ref="O59:O71" si="25">ROUND(E59*N59,2)</f>
        <v>0</v>
      </c>
      <c r="P59" s="171">
        <v>0</v>
      </c>
      <c r="Q59" s="171">
        <f t="shared" ref="Q59:Q71" si="26">ROUND(E59*P59,2)</f>
        <v>0</v>
      </c>
      <c r="R59" s="173"/>
      <c r="S59" s="210" t="s">
        <v>180</v>
      </c>
      <c r="T59" s="211" t="s">
        <v>181</v>
      </c>
      <c r="U59" s="156">
        <v>0</v>
      </c>
      <c r="V59" s="156">
        <f t="shared" ref="V59:V71" si="27">ROUND(E59*U59,2)</f>
        <v>0</v>
      </c>
      <c r="W59" s="156"/>
      <c r="X59" s="156" t="s">
        <v>149</v>
      </c>
      <c r="Y59" s="156" t="s">
        <v>150</v>
      </c>
      <c r="Z59" s="148"/>
      <c r="AA59" s="148"/>
      <c r="AB59" s="148"/>
      <c r="AC59" s="148"/>
      <c r="AD59" s="148"/>
      <c r="AE59" s="148"/>
      <c r="AF59" s="148"/>
      <c r="AG59" s="148" t="s">
        <v>247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5">
      <c r="A60" s="192">
        <v>47</v>
      </c>
      <c r="B60" s="193" t="s">
        <v>317</v>
      </c>
      <c r="C60" s="213" t="s">
        <v>399</v>
      </c>
      <c r="D60" s="170" t="s">
        <v>206</v>
      </c>
      <c r="E60" s="204">
        <v>34</v>
      </c>
      <c r="F60" s="172"/>
      <c r="G60" s="173">
        <f t="shared" si="21"/>
        <v>0</v>
      </c>
      <c r="H60" s="172"/>
      <c r="I60" s="173">
        <f t="shared" si="22"/>
        <v>0</v>
      </c>
      <c r="J60" s="172"/>
      <c r="K60" s="173">
        <f t="shared" si="23"/>
        <v>0</v>
      </c>
      <c r="L60" s="173">
        <v>21</v>
      </c>
      <c r="M60" s="173">
        <f t="shared" si="24"/>
        <v>0</v>
      </c>
      <c r="N60" s="171">
        <v>0</v>
      </c>
      <c r="O60" s="171">
        <f t="shared" si="25"/>
        <v>0</v>
      </c>
      <c r="P60" s="171">
        <v>0</v>
      </c>
      <c r="Q60" s="171">
        <f t="shared" si="26"/>
        <v>0</v>
      </c>
      <c r="R60" s="173"/>
      <c r="S60" s="210" t="s">
        <v>180</v>
      </c>
      <c r="T60" s="211" t="s">
        <v>181</v>
      </c>
      <c r="U60" s="156">
        <v>0</v>
      </c>
      <c r="V60" s="156">
        <f t="shared" si="27"/>
        <v>0</v>
      </c>
      <c r="W60" s="156"/>
      <c r="X60" s="156" t="s">
        <v>149</v>
      </c>
      <c r="Y60" s="156" t="s">
        <v>150</v>
      </c>
      <c r="Z60" s="148"/>
      <c r="AA60" s="148"/>
      <c r="AB60" s="148"/>
      <c r="AC60" s="148"/>
      <c r="AD60" s="148"/>
      <c r="AE60" s="148"/>
      <c r="AF60" s="148"/>
      <c r="AG60" s="148" t="s">
        <v>247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5">
      <c r="A61" s="192">
        <v>48</v>
      </c>
      <c r="B61" s="193" t="s">
        <v>318</v>
      </c>
      <c r="C61" s="213" t="s">
        <v>400</v>
      </c>
      <c r="D61" s="170" t="s">
        <v>206</v>
      </c>
      <c r="E61" s="204">
        <v>598</v>
      </c>
      <c r="F61" s="172"/>
      <c r="G61" s="173">
        <f t="shared" si="21"/>
        <v>0</v>
      </c>
      <c r="H61" s="172"/>
      <c r="I61" s="173">
        <f t="shared" si="22"/>
        <v>0</v>
      </c>
      <c r="J61" s="172"/>
      <c r="K61" s="173">
        <f t="shared" si="23"/>
        <v>0</v>
      </c>
      <c r="L61" s="173">
        <v>21</v>
      </c>
      <c r="M61" s="173">
        <f t="shared" si="24"/>
        <v>0</v>
      </c>
      <c r="N61" s="171">
        <v>0</v>
      </c>
      <c r="O61" s="171">
        <f t="shared" si="25"/>
        <v>0</v>
      </c>
      <c r="P61" s="171">
        <v>0</v>
      </c>
      <c r="Q61" s="171">
        <f t="shared" si="26"/>
        <v>0</v>
      </c>
      <c r="R61" s="173"/>
      <c r="S61" s="210" t="s">
        <v>180</v>
      </c>
      <c r="T61" s="211" t="s">
        <v>181</v>
      </c>
      <c r="U61" s="156">
        <v>0</v>
      </c>
      <c r="V61" s="156">
        <f t="shared" si="27"/>
        <v>0</v>
      </c>
      <c r="W61" s="156"/>
      <c r="X61" s="156" t="s">
        <v>149</v>
      </c>
      <c r="Y61" s="156" t="s">
        <v>150</v>
      </c>
      <c r="Z61" s="148"/>
      <c r="AA61" s="148"/>
      <c r="AB61" s="148"/>
      <c r="AC61" s="148"/>
      <c r="AD61" s="148"/>
      <c r="AE61" s="148"/>
      <c r="AF61" s="148"/>
      <c r="AG61" s="148" t="s">
        <v>247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5">
      <c r="A62" s="192">
        <v>49</v>
      </c>
      <c r="B62" s="193" t="s">
        <v>319</v>
      </c>
      <c r="C62" s="213" t="s">
        <v>320</v>
      </c>
      <c r="D62" s="170" t="s">
        <v>206</v>
      </c>
      <c r="E62" s="204">
        <v>40</v>
      </c>
      <c r="F62" s="172"/>
      <c r="G62" s="173">
        <f t="shared" si="21"/>
        <v>0</v>
      </c>
      <c r="H62" s="172"/>
      <c r="I62" s="173">
        <f t="shared" si="22"/>
        <v>0</v>
      </c>
      <c r="J62" s="172"/>
      <c r="K62" s="173">
        <f t="shared" si="23"/>
        <v>0</v>
      </c>
      <c r="L62" s="173">
        <v>21</v>
      </c>
      <c r="M62" s="173">
        <f t="shared" si="24"/>
        <v>0</v>
      </c>
      <c r="N62" s="171">
        <v>0</v>
      </c>
      <c r="O62" s="171">
        <f t="shared" si="25"/>
        <v>0</v>
      </c>
      <c r="P62" s="171">
        <v>0</v>
      </c>
      <c r="Q62" s="171">
        <f t="shared" si="26"/>
        <v>0</v>
      </c>
      <c r="R62" s="173"/>
      <c r="S62" s="210" t="s">
        <v>180</v>
      </c>
      <c r="T62" s="211" t="s">
        <v>181</v>
      </c>
      <c r="U62" s="156">
        <v>0</v>
      </c>
      <c r="V62" s="156">
        <f t="shared" si="27"/>
        <v>0</v>
      </c>
      <c r="W62" s="156"/>
      <c r="X62" s="156" t="s">
        <v>149</v>
      </c>
      <c r="Y62" s="156" t="s">
        <v>150</v>
      </c>
      <c r="Z62" s="148"/>
      <c r="AA62" s="148"/>
      <c r="AB62" s="148"/>
      <c r="AC62" s="148"/>
      <c r="AD62" s="148"/>
      <c r="AE62" s="148"/>
      <c r="AF62" s="148"/>
      <c r="AG62" s="148" t="s">
        <v>247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5">
      <c r="A63" s="192">
        <v>50</v>
      </c>
      <c r="B63" s="193" t="s">
        <v>321</v>
      </c>
      <c r="C63" s="213" t="s">
        <v>322</v>
      </c>
      <c r="D63" s="170" t="s">
        <v>206</v>
      </c>
      <c r="E63" s="204">
        <v>4</v>
      </c>
      <c r="F63" s="172"/>
      <c r="G63" s="173">
        <f t="shared" si="21"/>
        <v>0</v>
      </c>
      <c r="H63" s="172"/>
      <c r="I63" s="173">
        <f t="shared" si="22"/>
        <v>0</v>
      </c>
      <c r="J63" s="172"/>
      <c r="K63" s="173">
        <f t="shared" si="23"/>
        <v>0</v>
      </c>
      <c r="L63" s="173">
        <v>21</v>
      </c>
      <c r="M63" s="173">
        <f t="shared" si="24"/>
        <v>0</v>
      </c>
      <c r="N63" s="171">
        <v>0</v>
      </c>
      <c r="O63" s="171">
        <f t="shared" si="25"/>
        <v>0</v>
      </c>
      <c r="P63" s="171">
        <v>0</v>
      </c>
      <c r="Q63" s="171">
        <f t="shared" si="26"/>
        <v>0</v>
      </c>
      <c r="R63" s="173"/>
      <c r="S63" s="210" t="s">
        <v>180</v>
      </c>
      <c r="T63" s="211" t="s">
        <v>181</v>
      </c>
      <c r="U63" s="156">
        <v>0</v>
      </c>
      <c r="V63" s="156">
        <f t="shared" si="27"/>
        <v>0</v>
      </c>
      <c r="W63" s="156"/>
      <c r="X63" s="156" t="s">
        <v>149</v>
      </c>
      <c r="Y63" s="156" t="s">
        <v>150</v>
      </c>
      <c r="Z63" s="148"/>
      <c r="AA63" s="148"/>
      <c r="AB63" s="148"/>
      <c r="AC63" s="148"/>
      <c r="AD63" s="148"/>
      <c r="AE63" s="148"/>
      <c r="AF63" s="148"/>
      <c r="AG63" s="148" t="s">
        <v>247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5">
      <c r="A64" s="192">
        <v>51</v>
      </c>
      <c r="B64" s="193" t="s">
        <v>323</v>
      </c>
      <c r="C64" s="213" t="s">
        <v>401</v>
      </c>
      <c r="D64" s="170" t="s">
        <v>206</v>
      </c>
      <c r="E64" s="204">
        <v>2</v>
      </c>
      <c r="F64" s="172"/>
      <c r="G64" s="173">
        <f t="shared" si="21"/>
        <v>0</v>
      </c>
      <c r="H64" s="172"/>
      <c r="I64" s="173">
        <f t="shared" si="22"/>
        <v>0</v>
      </c>
      <c r="J64" s="172"/>
      <c r="K64" s="173">
        <f t="shared" si="23"/>
        <v>0</v>
      </c>
      <c r="L64" s="173">
        <v>21</v>
      </c>
      <c r="M64" s="173">
        <f t="shared" si="24"/>
        <v>0</v>
      </c>
      <c r="N64" s="171">
        <v>0</v>
      </c>
      <c r="O64" s="171">
        <f t="shared" si="25"/>
        <v>0</v>
      </c>
      <c r="P64" s="171">
        <v>0</v>
      </c>
      <c r="Q64" s="171">
        <f t="shared" si="26"/>
        <v>0</v>
      </c>
      <c r="R64" s="173"/>
      <c r="S64" s="210" t="s">
        <v>180</v>
      </c>
      <c r="T64" s="211" t="s">
        <v>181</v>
      </c>
      <c r="U64" s="156">
        <v>0</v>
      </c>
      <c r="V64" s="156">
        <f t="shared" si="27"/>
        <v>0</v>
      </c>
      <c r="W64" s="156"/>
      <c r="X64" s="156" t="s">
        <v>149</v>
      </c>
      <c r="Y64" s="156" t="s">
        <v>150</v>
      </c>
      <c r="Z64" s="148"/>
      <c r="AA64" s="148"/>
      <c r="AB64" s="148"/>
      <c r="AC64" s="148"/>
      <c r="AD64" s="148"/>
      <c r="AE64" s="148"/>
      <c r="AF64" s="148"/>
      <c r="AG64" s="148" t="s">
        <v>247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5">
      <c r="A65" s="192">
        <v>52</v>
      </c>
      <c r="B65" s="193" t="s">
        <v>324</v>
      </c>
      <c r="C65" s="213" t="s">
        <v>402</v>
      </c>
      <c r="D65" s="170" t="s">
        <v>206</v>
      </c>
      <c r="E65" s="204">
        <v>2</v>
      </c>
      <c r="F65" s="172"/>
      <c r="G65" s="173">
        <f t="shared" si="21"/>
        <v>0</v>
      </c>
      <c r="H65" s="172"/>
      <c r="I65" s="173">
        <f t="shared" si="22"/>
        <v>0</v>
      </c>
      <c r="J65" s="172"/>
      <c r="K65" s="173">
        <f t="shared" si="23"/>
        <v>0</v>
      </c>
      <c r="L65" s="173">
        <v>21</v>
      </c>
      <c r="M65" s="173">
        <f t="shared" si="24"/>
        <v>0</v>
      </c>
      <c r="N65" s="171">
        <v>0</v>
      </c>
      <c r="O65" s="171">
        <f t="shared" si="25"/>
        <v>0</v>
      </c>
      <c r="P65" s="171">
        <v>0</v>
      </c>
      <c r="Q65" s="171">
        <f t="shared" si="26"/>
        <v>0</v>
      </c>
      <c r="R65" s="173"/>
      <c r="S65" s="210" t="s">
        <v>180</v>
      </c>
      <c r="T65" s="211" t="s">
        <v>181</v>
      </c>
      <c r="U65" s="156">
        <v>0</v>
      </c>
      <c r="V65" s="156">
        <f t="shared" si="27"/>
        <v>0</v>
      </c>
      <c r="W65" s="156"/>
      <c r="X65" s="156" t="s">
        <v>149</v>
      </c>
      <c r="Y65" s="156" t="s">
        <v>150</v>
      </c>
      <c r="Z65" s="148"/>
      <c r="AA65" s="148"/>
      <c r="AB65" s="148"/>
      <c r="AC65" s="148"/>
      <c r="AD65" s="148"/>
      <c r="AE65" s="148"/>
      <c r="AF65" s="148"/>
      <c r="AG65" s="148" t="s">
        <v>247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5">
      <c r="A66" s="192">
        <v>53</v>
      </c>
      <c r="B66" s="193" t="s">
        <v>325</v>
      </c>
      <c r="C66" s="213" t="s">
        <v>403</v>
      </c>
      <c r="D66" s="170" t="s">
        <v>206</v>
      </c>
      <c r="E66" s="204">
        <v>8</v>
      </c>
      <c r="F66" s="172"/>
      <c r="G66" s="173">
        <f t="shared" si="21"/>
        <v>0</v>
      </c>
      <c r="H66" s="172"/>
      <c r="I66" s="173">
        <f t="shared" si="22"/>
        <v>0</v>
      </c>
      <c r="J66" s="172"/>
      <c r="K66" s="173">
        <f t="shared" si="23"/>
        <v>0</v>
      </c>
      <c r="L66" s="173">
        <v>21</v>
      </c>
      <c r="M66" s="173">
        <f t="shared" si="24"/>
        <v>0</v>
      </c>
      <c r="N66" s="171">
        <v>0</v>
      </c>
      <c r="O66" s="171">
        <f t="shared" si="25"/>
        <v>0</v>
      </c>
      <c r="P66" s="171">
        <v>0</v>
      </c>
      <c r="Q66" s="171">
        <f t="shared" si="26"/>
        <v>0</v>
      </c>
      <c r="R66" s="173"/>
      <c r="S66" s="210" t="s">
        <v>180</v>
      </c>
      <c r="T66" s="211" t="s">
        <v>181</v>
      </c>
      <c r="U66" s="156">
        <v>0</v>
      </c>
      <c r="V66" s="156">
        <f t="shared" si="27"/>
        <v>0</v>
      </c>
      <c r="W66" s="156"/>
      <c r="X66" s="156" t="s">
        <v>149</v>
      </c>
      <c r="Y66" s="156" t="s">
        <v>150</v>
      </c>
      <c r="Z66" s="148"/>
      <c r="AA66" s="148"/>
      <c r="AB66" s="148"/>
      <c r="AC66" s="148"/>
      <c r="AD66" s="148"/>
      <c r="AE66" s="148"/>
      <c r="AF66" s="148"/>
      <c r="AG66" s="148" t="s">
        <v>247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5">
      <c r="A67" s="192">
        <v>54</v>
      </c>
      <c r="B67" s="193" t="s">
        <v>326</v>
      </c>
      <c r="C67" s="213" t="s">
        <v>327</v>
      </c>
      <c r="D67" s="170" t="s">
        <v>206</v>
      </c>
      <c r="E67" s="204">
        <v>3</v>
      </c>
      <c r="F67" s="172"/>
      <c r="G67" s="173">
        <f t="shared" si="21"/>
        <v>0</v>
      </c>
      <c r="H67" s="172"/>
      <c r="I67" s="173">
        <f t="shared" si="22"/>
        <v>0</v>
      </c>
      <c r="J67" s="172"/>
      <c r="K67" s="173">
        <f t="shared" si="23"/>
        <v>0</v>
      </c>
      <c r="L67" s="173">
        <v>21</v>
      </c>
      <c r="M67" s="173">
        <f t="shared" si="24"/>
        <v>0</v>
      </c>
      <c r="N67" s="171">
        <v>0</v>
      </c>
      <c r="O67" s="171">
        <f t="shared" si="25"/>
        <v>0</v>
      </c>
      <c r="P67" s="171">
        <v>0</v>
      </c>
      <c r="Q67" s="171">
        <f t="shared" si="26"/>
        <v>0</v>
      </c>
      <c r="R67" s="173"/>
      <c r="S67" s="210" t="s">
        <v>180</v>
      </c>
      <c r="T67" s="211" t="s">
        <v>181</v>
      </c>
      <c r="U67" s="156">
        <v>0</v>
      </c>
      <c r="V67" s="156">
        <f t="shared" si="27"/>
        <v>0</v>
      </c>
      <c r="W67" s="156"/>
      <c r="X67" s="156" t="s">
        <v>149</v>
      </c>
      <c r="Y67" s="156" t="s">
        <v>150</v>
      </c>
      <c r="Z67" s="148"/>
      <c r="AA67" s="148"/>
      <c r="AB67" s="148"/>
      <c r="AC67" s="148"/>
      <c r="AD67" s="148"/>
      <c r="AE67" s="148"/>
      <c r="AF67" s="148"/>
      <c r="AG67" s="148" t="s">
        <v>247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0.399999999999999" outlineLevel="1" x14ac:dyDescent="0.25">
      <c r="A68" s="192">
        <v>55</v>
      </c>
      <c r="B68" s="193" t="s">
        <v>328</v>
      </c>
      <c r="C68" s="185" t="s">
        <v>329</v>
      </c>
      <c r="D68" s="170" t="s">
        <v>206</v>
      </c>
      <c r="E68" s="204">
        <v>60</v>
      </c>
      <c r="F68" s="172"/>
      <c r="G68" s="173">
        <f t="shared" si="21"/>
        <v>0</v>
      </c>
      <c r="H68" s="172"/>
      <c r="I68" s="173">
        <f t="shared" si="22"/>
        <v>0</v>
      </c>
      <c r="J68" s="172"/>
      <c r="K68" s="173">
        <f t="shared" si="23"/>
        <v>0</v>
      </c>
      <c r="L68" s="173">
        <v>21</v>
      </c>
      <c r="M68" s="173">
        <f t="shared" si="24"/>
        <v>0</v>
      </c>
      <c r="N68" s="171">
        <v>0</v>
      </c>
      <c r="O68" s="171">
        <f t="shared" si="25"/>
        <v>0</v>
      </c>
      <c r="P68" s="171">
        <v>0</v>
      </c>
      <c r="Q68" s="171">
        <f t="shared" si="26"/>
        <v>0</v>
      </c>
      <c r="R68" s="173"/>
      <c r="S68" s="210" t="s">
        <v>180</v>
      </c>
      <c r="T68" s="211" t="s">
        <v>181</v>
      </c>
      <c r="U68" s="156">
        <v>0</v>
      </c>
      <c r="V68" s="156">
        <f t="shared" si="27"/>
        <v>0</v>
      </c>
      <c r="W68" s="156"/>
      <c r="X68" s="156" t="s">
        <v>149</v>
      </c>
      <c r="Y68" s="156" t="s">
        <v>150</v>
      </c>
      <c r="Z68" s="148"/>
      <c r="AA68" s="148"/>
      <c r="AB68" s="148"/>
      <c r="AC68" s="148"/>
      <c r="AD68" s="148"/>
      <c r="AE68" s="148"/>
      <c r="AF68" s="148"/>
      <c r="AG68" s="148" t="s">
        <v>247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5">
      <c r="A69" s="192">
        <v>56</v>
      </c>
      <c r="B69" s="193" t="s">
        <v>330</v>
      </c>
      <c r="C69" s="185" t="s">
        <v>331</v>
      </c>
      <c r="D69" s="170" t="s">
        <v>206</v>
      </c>
      <c r="E69" s="204">
        <v>3</v>
      </c>
      <c r="F69" s="172"/>
      <c r="G69" s="173">
        <f t="shared" si="21"/>
        <v>0</v>
      </c>
      <c r="H69" s="172"/>
      <c r="I69" s="173">
        <f t="shared" si="22"/>
        <v>0</v>
      </c>
      <c r="J69" s="172"/>
      <c r="K69" s="173">
        <f t="shared" si="23"/>
        <v>0</v>
      </c>
      <c r="L69" s="173">
        <v>21</v>
      </c>
      <c r="M69" s="173">
        <f t="shared" si="24"/>
        <v>0</v>
      </c>
      <c r="N69" s="171">
        <v>0</v>
      </c>
      <c r="O69" s="171">
        <f t="shared" si="25"/>
        <v>0</v>
      </c>
      <c r="P69" s="171">
        <v>0</v>
      </c>
      <c r="Q69" s="171">
        <f t="shared" si="26"/>
        <v>0</v>
      </c>
      <c r="R69" s="173"/>
      <c r="S69" s="210" t="s">
        <v>180</v>
      </c>
      <c r="T69" s="211" t="s">
        <v>181</v>
      </c>
      <c r="U69" s="156">
        <v>0</v>
      </c>
      <c r="V69" s="156">
        <f t="shared" si="27"/>
        <v>0</v>
      </c>
      <c r="W69" s="156"/>
      <c r="X69" s="156" t="s">
        <v>149</v>
      </c>
      <c r="Y69" s="156" t="s">
        <v>150</v>
      </c>
      <c r="Z69" s="148"/>
      <c r="AA69" s="148"/>
      <c r="AB69" s="148"/>
      <c r="AC69" s="148"/>
      <c r="AD69" s="148"/>
      <c r="AE69" s="148"/>
      <c r="AF69" s="148"/>
      <c r="AG69" s="148" t="s">
        <v>247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5">
      <c r="A70" s="192">
        <v>57</v>
      </c>
      <c r="B70" s="193" t="s">
        <v>332</v>
      </c>
      <c r="C70" s="185" t="s">
        <v>333</v>
      </c>
      <c r="D70" s="170" t="s">
        <v>206</v>
      </c>
      <c r="E70" s="204">
        <v>150</v>
      </c>
      <c r="F70" s="172"/>
      <c r="G70" s="173">
        <f t="shared" si="21"/>
        <v>0</v>
      </c>
      <c r="H70" s="172"/>
      <c r="I70" s="173">
        <f t="shared" si="22"/>
        <v>0</v>
      </c>
      <c r="J70" s="172"/>
      <c r="K70" s="173">
        <f t="shared" si="23"/>
        <v>0</v>
      </c>
      <c r="L70" s="173">
        <v>21</v>
      </c>
      <c r="M70" s="173">
        <f t="shared" si="24"/>
        <v>0</v>
      </c>
      <c r="N70" s="171">
        <v>0</v>
      </c>
      <c r="O70" s="171">
        <f t="shared" si="25"/>
        <v>0</v>
      </c>
      <c r="P70" s="171">
        <v>0</v>
      </c>
      <c r="Q70" s="171">
        <f t="shared" si="26"/>
        <v>0</v>
      </c>
      <c r="R70" s="173"/>
      <c r="S70" s="210" t="s">
        <v>180</v>
      </c>
      <c r="T70" s="211" t="s">
        <v>181</v>
      </c>
      <c r="U70" s="156">
        <v>0</v>
      </c>
      <c r="V70" s="156">
        <f t="shared" si="27"/>
        <v>0</v>
      </c>
      <c r="W70" s="156"/>
      <c r="X70" s="156" t="s">
        <v>149</v>
      </c>
      <c r="Y70" s="156" t="s">
        <v>150</v>
      </c>
      <c r="Z70" s="148"/>
      <c r="AA70" s="148"/>
      <c r="AB70" s="148"/>
      <c r="AC70" s="148"/>
      <c r="AD70" s="148"/>
      <c r="AE70" s="148"/>
      <c r="AF70" s="148"/>
      <c r="AG70" s="148" t="s">
        <v>247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5">
      <c r="A71" s="188">
        <v>58</v>
      </c>
      <c r="B71" s="189" t="s">
        <v>334</v>
      </c>
      <c r="C71" s="181" t="s">
        <v>335</v>
      </c>
      <c r="D71" s="165" t="s">
        <v>206</v>
      </c>
      <c r="E71" s="200">
        <v>150</v>
      </c>
      <c r="F71" s="167"/>
      <c r="G71" s="168">
        <f t="shared" si="21"/>
        <v>0</v>
      </c>
      <c r="H71" s="167"/>
      <c r="I71" s="168">
        <f t="shared" si="22"/>
        <v>0</v>
      </c>
      <c r="J71" s="167"/>
      <c r="K71" s="168">
        <f t="shared" si="23"/>
        <v>0</v>
      </c>
      <c r="L71" s="168">
        <v>21</v>
      </c>
      <c r="M71" s="168">
        <f t="shared" si="24"/>
        <v>0</v>
      </c>
      <c r="N71" s="166">
        <v>0</v>
      </c>
      <c r="O71" s="166">
        <f t="shared" si="25"/>
        <v>0</v>
      </c>
      <c r="P71" s="166">
        <v>0</v>
      </c>
      <c r="Q71" s="166">
        <f t="shared" si="26"/>
        <v>0</v>
      </c>
      <c r="R71" s="168"/>
      <c r="S71" s="208" t="s">
        <v>180</v>
      </c>
      <c r="T71" s="209" t="s">
        <v>181</v>
      </c>
      <c r="U71" s="156">
        <v>0</v>
      </c>
      <c r="V71" s="156">
        <f t="shared" si="27"/>
        <v>0</v>
      </c>
      <c r="W71" s="156"/>
      <c r="X71" s="156" t="s">
        <v>149</v>
      </c>
      <c r="Y71" s="156" t="s">
        <v>150</v>
      </c>
      <c r="Z71" s="148"/>
      <c r="AA71" s="148"/>
      <c r="AB71" s="148"/>
      <c r="AC71" s="148"/>
      <c r="AD71" s="148"/>
      <c r="AE71" s="148"/>
      <c r="AF71" s="148"/>
      <c r="AG71" s="148" t="s">
        <v>247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x14ac:dyDescent="0.25">
      <c r="A72" s="3"/>
      <c r="B72" s="4"/>
      <c r="C72" s="174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212"/>
      <c r="T72" s="212"/>
      <c r="U72" s="3"/>
      <c r="V72" s="3"/>
      <c r="W72" s="3"/>
      <c r="X72" s="3"/>
      <c r="Y72" s="3"/>
      <c r="AE72">
        <v>12</v>
      </c>
      <c r="AF72">
        <v>21</v>
      </c>
      <c r="AG72" t="s">
        <v>129</v>
      </c>
    </row>
    <row r="73" spans="1:60" x14ac:dyDescent="0.25">
      <c r="A73" s="151"/>
      <c r="B73" s="152" t="s">
        <v>31</v>
      </c>
      <c r="C73" s="175"/>
      <c r="D73" s="153"/>
      <c r="E73" s="154"/>
      <c r="F73" s="154"/>
      <c r="G73" s="164">
        <f>G8+G23+G26+G39+G44+G58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212"/>
      <c r="T73" s="212"/>
      <c r="U73" s="3"/>
      <c r="V73" s="3"/>
      <c r="W73" s="3"/>
      <c r="X73" s="3"/>
      <c r="Y73" s="3"/>
      <c r="AE73">
        <f>SUMIF(L7:L71,AE72,G7:G71)</f>
        <v>0</v>
      </c>
      <c r="AF73">
        <f>SUMIF(L7:L71,AF72,G7:G71)</f>
        <v>0</v>
      </c>
      <c r="AG73" t="s">
        <v>242</v>
      </c>
    </row>
    <row r="74" spans="1:60" x14ac:dyDescent="0.25">
      <c r="A74" s="3"/>
      <c r="B74" s="4"/>
      <c r="C74" s="174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212"/>
      <c r="T74" s="212"/>
      <c r="U74" s="3"/>
      <c r="V74" s="3"/>
      <c r="W74" s="3"/>
      <c r="X74" s="3"/>
      <c r="Y74" s="3"/>
    </row>
    <row r="75" spans="1:60" x14ac:dyDescent="0.25">
      <c r="A75" s="3"/>
      <c r="B75" s="4"/>
      <c r="C75" s="174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212"/>
      <c r="T75" s="212"/>
      <c r="U75" s="3"/>
      <c r="V75" s="3"/>
      <c r="W75" s="3"/>
      <c r="X75" s="3"/>
      <c r="Y75" s="3"/>
    </row>
    <row r="76" spans="1:60" x14ac:dyDescent="0.25">
      <c r="A76" s="290" t="s">
        <v>243</v>
      </c>
      <c r="B76" s="290"/>
      <c r="C76" s="291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212"/>
      <c r="T76" s="212"/>
      <c r="U76" s="3"/>
      <c r="V76" s="3"/>
      <c r="W76" s="3"/>
      <c r="X76" s="3"/>
      <c r="Y76" s="3"/>
    </row>
    <row r="77" spans="1:60" x14ac:dyDescent="0.25">
      <c r="A77" s="271"/>
      <c r="B77" s="272"/>
      <c r="C77" s="273"/>
      <c r="D77" s="272"/>
      <c r="E77" s="272"/>
      <c r="F77" s="272"/>
      <c r="G77" s="27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212"/>
      <c r="T77" s="212"/>
      <c r="U77" s="3"/>
      <c r="V77" s="3"/>
      <c r="W77" s="3"/>
      <c r="X77" s="3"/>
      <c r="Y77" s="3"/>
      <c r="AG77" t="s">
        <v>244</v>
      </c>
    </row>
    <row r="78" spans="1:60" x14ac:dyDescent="0.25">
      <c r="A78" s="275"/>
      <c r="B78" s="276"/>
      <c r="C78" s="277"/>
      <c r="D78" s="276"/>
      <c r="E78" s="276"/>
      <c r="F78" s="276"/>
      <c r="G78" s="278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212"/>
      <c r="T78" s="212"/>
      <c r="U78" s="3"/>
      <c r="V78" s="3"/>
      <c r="W78" s="3"/>
      <c r="X78" s="3"/>
      <c r="Y78" s="3"/>
    </row>
    <row r="79" spans="1:60" x14ac:dyDescent="0.25">
      <c r="A79" s="275"/>
      <c r="B79" s="276"/>
      <c r="C79" s="277"/>
      <c r="D79" s="276"/>
      <c r="E79" s="276"/>
      <c r="F79" s="276"/>
      <c r="G79" s="278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212"/>
      <c r="T79" s="212"/>
      <c r="U79" s="3"/>
      <c r="V79" s="3"/>
      <c r="W79" s="3"/>
      <c r="X79" s="3"/>
      <c r="Y79" s="3"/>
    </row>
    <row r="80" spans="1:60" x14ac:dyDescent="0.25">
      <c r="A80" s="275"/>
      <c r="B80" s="276"/>
      <c r="C80" s="277"/>
      <c r="D80" s="276"/>
      <c r="E80" s="276"/>
      <c r="F80" s="276"/>
      <c r="G80" s="278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212"/>
      <c r="T80" s="212"/>
      <c r="U80" s="3"/>
      <c r="V80" s="3"/>
      <c r="W80" s="3"/>
      <c r="X80" s="3"/>
      <c r="Y80" s="3"/>
    </row>
    <row r="81" spans="1:33" x14ac:dyDescent="0.25">
      <c r="A81" s="279"/>
      <c r="B81" s="280"/>
      <c r="C81" s="281"/>
      <c r="D81" s="280"/>
      <c r="E81" s="280"/>
      <c r="F81" s="280"/>
      <c r="G81" s="28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212"/>
      <c r="T81" s="212"/>
      <c r="U81" s="3"/>
      <c r="V81" s="3"/>
      <c r="W81" s="3"/>
      <c r="X81" s="3"/>
      <c r="Y81" s="3"/>
    </row>
    <row r="82" spans="1:33" x14ac:dyDescent="0.25">
      <c r="A82" s="3"/>
      <c r="B82" s="4"/>
      <c r="C82" s="174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212"/>
      <c r="T82" s="212"/>
      <c r="U82" s="3"/>
      <c r="V82" s="3"/>
      <c r="W82" s="3"/>
      <c r="X82" s="3"/>
      <c r="Y82" s="3"/>
    </row>
    <row r="83" spans="1:33" x14ac:dyDescent="0.25">
      <c r="C83" s="176"/>
      <c r="D83" s="10"/>
      <c r="AG83" t="s">
        <v>245</v>
      </c>
    </row>
    <row r="84" spans="1:33" x14ac:dyDescent="0.25">
      <c r="D84" s="10"/>
    </row>
    <row r="85" spans="1:33" x14ac:dyDescent="0.25">
      <c r="D85" s="10"/>
    </row>
    <row r="86" spans="1:33" x14ac:dyDescent="0.25">
      <c r="D86" s="10"/>
    </row>
    <row r="87" spans="1:33" x14ac:dyDescent="0.25">
      <c r="D87" s="10"/>
    </row>
    <row r="88" spans="1:33" x14ac:dyDescent="0.25">
      <c r="D88" s="10"/>
    </row>
    <row r="89" spans="1:33" x14ac:dyDescent="0.25">
      <c r="D89" s="10"/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BQidGZCJATWGp1ydRIOPlRzGvAb1Mu3vpkMkapdPZsFU053/tPmCsgHHK2zPpbKit/qBW4Mq8PJ6bz5mPT0qdg==" saltValue="9uSqoQ5P878LVnuY499ZAA==" spinCount="100000" sheet="1" objects="1" scenarios="1" selectLockedCells="1"/>
  <mergeCells count="6">
    <mergeCell ref="A77:G81"/>
    <mergeCell ref="A1:G1"/>
    <mergeCell ref="C2:G2"/>
    <mergeCell ref="C3:G3"/>
    <mergeCell ref="C4:G4"/>
    <mergeCell ref="A76:C7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83" t="s">
        <v>7</v>
      </c>
      <c r="B1" s="283"/>
      <c r="C1" s="283"/>
      <c r="D1" s="283"/>
      <c r="E1" s="283"/>
      <c r="F1" s="283"/>
      <c r="G1" s="283"/>
      <c r="AG1" t="s">
        <v>117</v>
      </c>
    </row>
    <row r="2" spans="1:60" ht="24.9" customHeight="1" x14ac:dyDescent="0.25">
      <c r="A2" s="140" t="s">
        <v>8</v>
      </c>
      <c r="B2" s="48" t="s">
        <v>43</v>
      </c>
      <c r="C2" s="284" t="s">
        <v>44</v>
      </c>
      <c r="D2" s="285"/>
      <c r="E2" s="285"/>
      <c r="F2" s="285"/>
      <c r="G2" s="286"/>
      <c r="AG2" t="s">
        <v>118</v>
      </c>
    </row>
    <row r="3" spans="1:60" ht="24.9" customHeight="1" x14ac:dyDescent="0.25">
      <c r="A3" s="140" t="s">
        <v>9</v>
      </c>
      <c r="B3" s="48" t="s">
        <v>58</v>
      </c>
      <c r="C3" s="284" t="s">
        <v>59</v>
      </c>
      <c r="D3" s="285"/>
      <c r="E3" s="285"/>
      <c r="F3" s="285"/>
      <c r="G3" s="286"/>
      <c r="AC3" s="121" t="s">
        <v>118</v>
      </c>
      <c r="AG3" t="s">
        <v>119</v>
      </c>
    </row>
    <row r="4" spans="1:60" ht="24.9" customHeight="1" x14ac:dyDescent="0.25">
      <c r="A4" s="141" t="s">
        <v>10</v>
      </c>
      <c r="B4" s="142" t="s">
        <v>63</v>
      </c>
      <c r="C4" s="287" t="s">
        <v>64</v>
      </c>
      <c r="D4" s="288"/>
      <c r="E4" s="288"/>
      <c r="F4" s="288"/>
      <c r="G4" s="289"/>
      <c r="AG4" t="s">
        <v>120</v>
      </c>
    </row>
    <row r="5" spans="1:60" x14ac:dyDescent="0.25">
      <c r="D5" s="10"/>
    </row>
    <row r="6" spans="1:60" ht="39.6" x14ac:dyDescent="0.25">
      <c r="A6" s="194" t="s">
        <v>121</v>
      </c>
      <c r="B6" s="178" t="s">
        <v>122</v>
      </c>
      <c r="C6" s="178" t="s">
        <v>123</v>
      </c>
      <c r="D6" s="145" t="s">
        <v>124</v>
      </c>
      <c r="E6" s="194" t="s">
        <v>125</v>
      </c>
      <c r="F6" s="195" t="s">
        <v>126</v>
      </c>
      <c r="G6" s="144" t="s">
        <v>31</v>
      </c>
      <c r="H6" s="147" t="s">
        <v>32</v>
      </c>
      <c r="I6" s="147" t="s">
        <v>127</v>
      </c>
      <c r="J6" s="147" t="s">
        <v>33</v>
      </c>
      <c r="K6" s="147" t="s">
        <v>128</v>
      </c>
      <c r="L6" s="147" t="s">
        <v>129</v>
      </c>
      <c r="M6" s="147" t="s">
        <v>130</v>
      </c>
      <c r="N6" s="147" t="s">
        <v>131</v>
      </c>
      <c r="O6" s="147" t="s">
        <v>132</v>
      </c>
      <c r="P6" s="147" t="s">
        <v>133</v>
      </c>
      <c r="Q6" s="147" t="s">
        <v>134</v>
      </c>
      <c r="R6" s="147" t="s">
        <v>135</v>
      </c>
      <c r="S6" s="147" t="s">
        <v>136</v>
      </c>
      <c r="T6" s="147" t="s">
        <v>137</v>
      </c>
      <c r="U6" s="147" t="s">
        <v>138</v>
      </c>
      <c r="V6" s="147" t="s">
        <v>139</v>
      </c>
      <c r="W6" s="147" t="s">
        <v>140</v>
      </c>
      <c r="X6" s="147" t="s">
        <v>141</v>
      </c>
      <c r="Y6" s="147" t="s">
        <v>142</v>
      </c>
    </row>
    <row r="7" spans="1:60" hidden="1" x14ac:dyDescent="0.25">
      <c r="A7" s="212"/>
      <c r="B7" s="179"/>
      <c r="C7" s="179"/>
      <c r="D7" s="6"/>
      <c r="E7" s="196"/>
      <c r="F7" s="197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5">
      <c r="A8" s="186" t="s">
        <v>143</v>
      </c>
      <c r="B8" s="187" t="s">
        <v>95</v>
      </c>
      <c r="C8" s="180" t="s">
        <v>64</v>
      </c>
      <c r="D8" s="160"/>
      <c r="E8" s="198"/>
      <c r="F8" s="199"/>
      <c r="G8" s="162">
        <f>SUMIF(AG9:AG22,"&lt;&gt;NOR",G9:G22)</f>
        <v>0</v>
      </c>
      <c r="H8" s="162"/>
      <c r="I8" s="162">
        <f>SUM(I9:I22)</f>
        <v>0</v>
      </c>
      <c r="J8" s="162"/>
      <c r="K8" s="162">
        <f>SUM(K9:K22)</f>
        <v>0</v>
      </c>
      <c r="L8" s="162"/>
      <c r="M8" s="162">
        <f>SUM(M9:M22)</f>
        <v>0</v>
      </c>
      <c r="N8" s="161"/>
      <c r="O8" s="161">
        <f>SUM(O9:O22)</f>
        <v>0</v>
      </c>
      <c r="P8" s="161"/>
      <c r="Q8" s="161">
        <f>SUM(Q9:Q22)</f>
        <v>0</v>
      </c>
      <c r="R8" s="162"/>
      <c r="S8" s="162"/>
      <c r="T8" s="163"/>
      <c r="U8" s="159"/>
      <c r="V8" s="159">
        <f>SUM(V9:V22)</f>
        <v>0</v>
      </c>
      <c r="W8" s="159"/>
      <c r="X8" s="159"/>
      <c r="Y8" s="159"/>
      <c r="AG8" t="s">
        <v>144</v>
      </c>
    </row>
    <row r="9" spans="1:60" outlineLevel="1" x14ac:dyDescent="0.25">
      <c r="A9" s="192">
        <v>1</v>
      </c>
      <c r="B9" s="193" t="s">
        <v>336</v>
      </c>
      <c r="C9" s="185" t="s">
        <v>406</v>
      </c>
      <c r="D9" s="170" t="s">
        <v>198</v>
      </c>
      <c r="E9" s="204">
        <v>110</v>
      </c>
      <c r="F9" s="172"/>
      <c r="G9" s="173">
        <f t="shared" ref="G9:G22" si="0">ROUND(E9*F9,2)</f>
        <v>0</v>
      </c>
      <c r="H9" s="172"/>
      <c r="I9" s="173">
        <f t="shared" ref="I9:I22" si="1">ROUND(E9*H9,2)</f>
        <v>0</v>
      </c>
      <c r="J9" s="172"/>
      <c r="K9" s="173">
        <f t="shared" ref="K9:K22" si="2">ROUND(E9*J9,2)</f>
        <v>0</v>
      </c>
      <c r="L9" s="173">
        <v>21</v>
      </c>
      <c r="M9" s="173">
        <f t="shared" ref="M9:M22" si="3">G9*(1+L9/100)</f>
        <v>0</v>
      </c>
      <c r="N9" s="171">
        <v>0</v>
      </c>
      <c r="O9" s="171">
        <f t="shared" ref="O9:O22" si="4">ROUND(E9*N9,2)</f>
        <v>0</v>
      </c>
      <c r="P9" s="171">
        <v>0</v>
      </c>
      <c r="Q9" s="171">
        <f t="shared" ref="Q9:Q22" si="5">ROUND(E9*P9,2)</f>
        <v>0</v>
      </c>
      <c r="R9" s="173"/>
      <c r="S9" s="210" t="s">
        <v>180</v>
      </c>
      <c r="T9" s="211" t="s">
        <v>181</v>
      </c>
      <c r="U9" s="156">
        <v>0</v>
      </c>
      <c r="V9" s="156">
        <f t="shared" ref="V9:V22" si="6">ROUND(E9*U9,2)</f>
        <v>0</v>
      </c>
      <c r="W9" s="156"/>
      <c r="X9" s="156" t="s">
        <v>337</v>
      </c>
      <c r="Y9" s="156" t="s">
        <v>150</v>
      </c>
      <c r="Z9" s="148"/>
      <c r="AA9" s="148"/>
      <c r="AB9" s="148"/>
      <c r="AC9" s="148"/>
      <c r="AD9" s="148"/>
      <c r="AE9" s="148"/>
      <c r="AF9" s="148"/>
      <c r="AG9" s="148" t="s">
        <v>338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192">
        <v>2</v>
      </c>
      <c r="B10" s="193" t="s">
        <v>339</v>
      </c>
      <c r="C10" s="185" t="s">
        <v>407</v>
      </c>
      <c r="D10" s="170" t="s">
        <v>198</v>
      </c>
      <c r="E10" s="204">
        <v>236</v>
      </c>
      <c r="F10" s="172"/>
      <c r="G10" s="173">
        <f t="shared" si="0"/>
        <v>0</v>
      </c>
      <c r="H10" s="172"/>
      <c r="I10" s="173">
        <f t="shared" si="1"/>
        <v>0</v>
      </c>
      <c r="J10" s="172"/>
      <c r="K10" s="173">
        <f t="shared" si="2"/>
        <v>0</v>
      </c>
      <c r="L10" s="173">
        <v>21</v>
      </c>
      <c r="M10" s="173">
        <f t="shared" si="3"/>
        <v>0</v>
      </c>
      <c r="N10" s="171">
        <v>0</v>
      </c>
      <c r="O10" s="171">
        <f t="shared" si="4"/>
        <v>0</v>
      </c>
      <c r="P10" s="171">
        <v>0</v>
      </c>
      <c r="Q10" s="171">
        <f t="shared" si="5"/>
        <v>0</v>
      </c>
      <c r="R10" s="173"/>
      <c r="S10" s="210" t="s">
        <v>180</v>
      </c>
      <c r="T10" s="211" t="s">
        <v>181</v>
      </c>
      <c r="U10" s="156">
        <v>0</v>
      </c>
      <c r="V10" s="156">
        <f t="shared" si="6"/>
        <v>0</v>
      </c>
      <c r="W10" s="156"/>
      <c r="X10" s="156" t="s">
        <v>149</v>
      </c>
      <c r="Y10" s="156" t="s">
        <v>150</v>
      </c>
      <c r="Z10" s="148"/>
      <c r="AA10" s="148"/>
      <c r="AB10" s="148"/>
      <c r="AC10" s="148"/>
      <c r="AD10" s="148"/>
      <c r="AE10" s="148"/>
      <c r="AF10" s="148"/>
      <c r="AG10" s="148" t="s">
        <v>340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92">
        <v>3</v>
      </c>
      <c r="B11" s="193" t="s">
        <v>341</v>
      </c>
      <c r="C11" s="185" t="s">
        <v>408</v>
      </c>
      <c r="D11" s="170" t="s">
        <v>198</v>
      </c>
      <c r="E11" s="204">
        <v>236</v>
      </c>
      <c r="F11" s="172"/>
      <c r="G11" s="173">
        <f t="shared" si="0"/>
        <v>0</v>
      </c>
      <c r="H11" s="172"/>
      <c r="I11" s="173">
        <f t="shared" si="1"/>
        <v>0</v>
      </c>
      <c r="J11" s="172"/>
      <c r="K11" s="173">
        <f t="shared" si="2"/>
        <v>0</v>
      </c>
      <c r="L11" s="173">
        <v>21</v>
      </c>
      <c r="M11" s="173">
        <f t="shared" si="3"/>
        <v>0</v>
      </c>
      <c r="N11" s="171">
        <v>0</v>
      </c>
      <c r="O11" s="171">
        <f t="shared" si="4"/>
        <v>0</v>
      </c>
      <c r="P11" s="171">
        <v>0</v>
      </c>
      <c r="Q11" s="171">
        <f t="shared" si="5"/>
        <v>0</v>
      </c>
      <c r="R11" s="173"/>
      <c r="S11" s="210" t="s">
        <v>180</v>
      </c>
      <c r="T11" s="211" t="s">
        <v>181</v>
      </c>
      <c r="U11" s="156">
        <v>0</v>
      </c>
      <c r="V11" s="156">
        <f t="shared" si="6"/>
        <v>0</v>
      </c>
      <c r="W11" s="156"/>
      <c r="X11" s="156" t="s">
        <v>337</v>
      </c>
      <c r="Y11" s="156" t="s">
        <v>150</v>
      </c>
      <c r="Z11" s="148"/>
      <c r="AA11" s="148"/>
      <c r="AB11" s="148"/>
      <c r="AC11" s="148"/>
      <c r="AD11" s="148"/>
      <c r="AE11" s="148"/>
      <c r="AF11" s="148"/>
      <c r="AG11" s="148" t="s">
        <v>338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192">
        <v>4</v>
      </c>
      <c r="B12" s="193" t="s">
        <v>342</v>
      </c>
      <c r="C12" s="185" t="s">
        <v>409</v>
      </c>
      <c r="D12" s="170" t="s">
        <v>198</v>
      </c>
      <c r="E12" s="204">
        <v>110</v>
      </c>
      <c r="F12" s="172"/>
      <c r="G12" s="173">
        <f t="shared" si="0"/>
        <v>0</v>
      </c>
      <c r="H12" s="172"/>
      <c r="I12" s="173">
        <f t="shared" si="1"/>
        <v>0</v>
      </c>
      <c r="J12" s="172"/>
      <c r="K12" s="173">
        <f t="shared" si="2"/>
        <v>0</v>
      </c>
      <c r="L12" s="173">
        <v>21</v>
      </c>
      <c r="M12" s="173">
        <f t="shared" si="3"/>
        <v>0</v>
      </c>
      <c r="N12" s="171">
        <v>0</v>
      </c>
      <c r="O12" s="171">
        <f t="shared" si="4"/>
        <v>0</v>
      </c>
      <c r="P12" s="171">
        <v>0</v>
      </c>
      <c r="Q12" s="171">
        <f t="shared" si="5"/>
        <v>0</v>
      </c>
      <c r="R12" s="173"/>
      <c r="S12" s="210" t="s">
        <v>180</v>
      </c>
      <c r="T12" s="211" t="s">
        <v>181</v>
      </c>
      <c r="U12" s="156">
        <v>0</v>
      </c>
      <c r="V12" s="156">
        <f t="shared" si="6"/>
        <v>0</v>
      </c>
      <c r="W12" s="156"/>
      <c r="X12" s="156" t="s">
        <v>337</v>
      </c>
      <c r="Y12" s="156" t="s">
        <v>150</v>
      </c>
      <c r="Z12" s="148"/>
      <c r="AA12" s="148"/>
      <c r="AB12" s="148"/>
      <c r="AC12" s="148"/>
      <c r="AD12" s="148"/>
      <c r="AE12" s="148"/>
      <c r="AF12" s="148"/>
      <c r="AG12" s="148" t="s">
        <v>338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92">
        <v>5</v>
      </c>
      <c r="B13" s="193" t="s">
        <v>343</v>
      </c>
      <c r="C13" s="185" t="s">
        <v>410</v>
      </c>
      <c r="D13" s="170" t="s">
        <v>198</v>
      </c>
      <c r="E13" s="204">
        <v>138</v>
      </c>
      <c r="F13" s="172"/>
      <c r="G13" s="173">
        <f t="shared" si="0"/>
        <v>0</v>
      </c>
      <c r="H13" s="172"/>
      <c r="I13" s="173">
        <f t="shared" si="1"/>
        <v>0</v>
      </c>
      <c r="J13" s="172"/>
      <c r="K13" s="173">
        <f t="shared" si="2"/>
        <v>0</v>
      </c>
      <c r="L13" s="173">
        <v>21</v>
      </c>
      <c r="M13" s="173">
        <f t="shared" si="3"/>
        <v>0</v>
      </c>
      <c r="N13" s="171">
        <v>0</v>
      </c>
      <c r="O13" s="171">
        <f t="shared" si="4"/>
        <v>0</v>
      </c>
      <c r="P13" s="171">
        <v>0</v>
      </c>
      <c r="Q13" s="171">
        <f t="shared" si="5"/>
        <v>0</v>
      </c>
      <c r="R13" s="173"/>
      <c r="S13" s="210" t="s">
        <v>180</v>
      </c>
      <c r="T13" s="211" t="s">
        <v>181</v>
      </c>
      <c r="U13" s="156">
        <v>0</v>
      </c>
      <c r="V13" s="156">
        <f t="shared" si="6"/>
        <v>0</v>
      </c>
      <c r="W13" s="156"/>
      <c r="X13" s="156" t="s">
        <v>337</v>
      </c>
      <c r="Y13" s="156" t="s">
        <v>150</v>
      </c>
      <c r="Z13" s="148"/>
      <c r="AA13" s="148"/>
      <c r="AB13" s="148"/>
      <c r="AC13" s="148"/>
      <c r="AD13" s="148"/>
      <c r="AE13" s="148"/>
      <c r="AF13" s="148"/>
      <c r="AG13" s="148" t="s">
        <v>338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92">
        <v>6</v>
      </c>
      <c r="B14" s="193" t="s">
        <v>344</v>
      </c>
      <c r="C14" s="185" t="s">
        <v>411</v>
      </c>
      <c r="D14" s="170" t="s">
        <v>198</v>
      </c>
      <c r="E14" s="204">
        <v>17</v>
      </c>
      <c r="F14" s="172"/>
      <c r="G14" s="173">
        <f t="shared" si="0"/>
        <v>0</v>
      </c>
      <c r="H14" s="172"/>
      <c r="I14" s="173">
        <f t="shared" si="1"/>
        <v>0</v>
      </c>
      <c r="J14" s="172"/>
      <c r="K14" s="173">
        <f t="shared" si="2"/>
        <v>0</v>
      </c>
      <c r="L14" s="173">
        <v>21</v>
      </c>
      <c r="M14" s="173">
        <f t="shared" si="3"/>
        <v>0</v>
      </c>
      <c r="N14" s="171">
        <v>0</v>
      </c>
      <c r="O14" s="171">
        <f t="shared" si="4"/>
        <v>0</v>
      </c>
      <c r="P14" s="171">
        <v>0</v>
      </c>
      <c r="Q14" s="171">
        <f t="shared" si="5"/>
        <v>0</v>
      </c>
      <c r="R14" s="173"/>
      <c r="S14" s="210" t="s">
        <v>180</v>
      </c>
      <c r="T14" s="211" t="s">
        <v>181</v>
      </c>
      <c r="U14" s="156">
        <v>0</v>
      </c>
      <c r="V14" s="156">
        <f t="shared" si="6"/>
        <v>0</v>
      </c>
      <c r="W14" s="156"/>
      <c r="X14" s="156" t="s">
        <v>337</v>
      </c>
      <c r="Y14" s="156" t="s">
        <v>150</v>
      </c>
      <c r="Z14" s="148"/>
      <c r="AA14" s="148"/>
      <c r="AB14" s="148"/>
      <c r="AC14" s="148"/>
      <c r="AD14" s="148"/>
      <c r="AE14" s="148"/>
      <c r="AF14" s="148"/>
      <c r="AG14" s="148" t="s">
        <v>338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92">
        <v>7</v>
      </c>
      <c r="B15" s="193" t="s">
        <v>345</v>
      </c>
      <c r="C15" s="185" t="s">
        <v>412</v>
      </c>
      <c r="D15" s="170" t="s">
        <v>198</v>
      </c>
      <c r="E15" s="204">
        <v>90</v>
      </c>
      <c r="F15" s="172"/>
      <c r="G15" s="173">
        <f t="shared" si="0"/>
        <v>0</v>
      </c>
      <c r="H15" s="172"/>
      <c r="I15" s="173">
        <f t="shared" si="1"/>
        <v>0</v>
      </c>
      <c r="J15" s="172"/>
      <c r="K15" s="173">
        <f t="shared" si="2"/>
        <v>0</v>
      </c>
      <c r="L15" s="173">
        <v>21</v>
      </c>
      <c r="M15" s="173">
        <f t="shared" si="3"/>
        <v>0</v>
      </c>
      <c r="N15" s="171">
        <v>0</v>
      </c>
      <c r="O15" s="171">
        <f t="shared" si="4"/>
        <v>0</v>
      </c>
      <c r="P15" s="171">
        <v>0</v>
      </c>
      <c r="Q15" s="171">
        <f t="shared" si="5"/>
        <v>0</v>
      </c>
      <c r="R15" s="173"/>
      <c r="S15" s="210" t="s">
        <v>180</v>
      </c>
      <c r="T15" s="211" t="s">
        <v>181</v>
      </c>
      <c r="U15" s="156">
        <v>0</v>
      </c>
      <c r="V15" s="156">
        <f t="shared" si="6"/>
        <v>0</v>
      </c>
      <c r="W15" s="156"/>
      <c r="X15" s="156" t="s">
        <v>337</v>
      </c>
      <c r="Y15" s="156" t="s">
        <v>150</v>
      </c>
      <c r="Z15" s="148"/>
      <c r="AA15" s="148"/>
      <c r="AB15" s="148"/>
      <c r="AC15" s="148"/>
      <c r="AD15" s="148"/>
      <c r="AE15" s="148"/>
      <c r="AF15" s="148"/>
      <c r="AG15" s="148" t="s">
        <v>338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92">
        <v>8</v>
      </c>
      <c r="B16" s="193" t="s">
        <v>346</v>
      </c>
      <c r="C16" s="185" t="s">
        <v>413</v>
      </c>
      <c r="D16" s="170" t="s">
        <v>198</v>
      </c>
      <c r="E16" s="204">
        <v>84</v>
      </c>
      <c r="F16" s="172"/>
      <c r="G16" s="173">
        <f t="shared" si="0"/>
        <v>0</v>
      </c>
      <c r="H16" s="172"/>
      <c r="I16" s="173">
        <f t="shared" si="1"/>
        <v>0</v>
      </c>
      <c r="J16" s="172"/>
      <c r="K16" s="173">
        <f t="shared" si="2"/>
        <v>0</v>
      </c>
      <c r="L16" s="173">
        <v>21</v>
      </c>
      <c r="M16" s="173">
        <f t="shared" si="3"/>
        <v>0</v>
      </c>
      <c r="N16" s="171">
        <v>0</v>
      </c>
      <c r="O16" s="171">
        <f t="shared" si="4"/>
        <v>0</v>
      </c>
      <c r="P16" s="171">
        <v>0</v>
      </c>
      <c r="Q16" s="171">
        <f t="shared" si="5"/>
        <v>0</v>
      </c>
      <c r="R16" s="173"/>
      <c r="S16" s="210" t="s">
        <v>180</v>
      </c>
      <c r="T16" s="211" t="s">
        <v>181</v>
      </c>
      <c r="U16" s="156">
        <v>0</v>
      </c>
      <c r="V16" s="156">
        <f t="shared" si="6"/>
        <v>0</v>
      </c>
      <c r="W16" s="156"/>
      <c r="X16" s="156" t="s">
        <v>337</v>
      </c>
      <c r="Y16" s="156" t="s">
        <v>150</v>
      </c>
      <c r="Z16" s="148"/>
      <c r="AA16" s="148"/>
      <c r="AB16" s="148"/>
      <c r="AC16" s="148"/>
      <c r="AD16" s="148"/>
      <c r="AE16" s="148"/>
      <c r="AF16" s="148"/>
      <c r="AG16" s="148" t="s">
        <v>338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192">
        <v>9</v>
      </c>
      <c r="B17" s="193" t="s">
        <v>347</v>
      </c>
      <c r="C17" s="181" t="s">
        <v>414</v>
      </c>
      <c r="D17" s="170" t="s">
        <v>198</v>
      </c>
      <c r="E17" s="204">
        <v>48</v>
      </c>
      <c r="F17" s="172"/>
      <c r="G17" s="173">
        <f t="shared" si="0"/>
        <v>0</v>
      </c>
      <c r="H17" s="172"/>
      <c r="I17" s="173">
        <f t="shared" si="1"/>
        <v>0</v>
      </c>
      <c r="J17" s="172"/>
      <c r="K17" s="173">
        <f t="shared" si="2"/>
        <v>0</v>
      </c>
      <c r="L17" s="173">
        <v>21</v>
      </c>
      <c r="M17" s="173">
        <f t="shared" si="3"/>
        <v>0</v>
      </c>
      <c r="N17" s="171">
        <v>0</v>
      </c>
      <c r="O17" s="171">
        <f t="shared" si="4"/>
        <v>0</v>
      </c>
      <c r="P17" s="171">
        <v>0</v>
      </c>
      <c r="Q17" s="171">
        <f t="shared" si="5"/>
        <v>0</v>
      </c>
      <c r="R17" s="173"/>
      <c r="S17" s="210" t="s">
        <v>180</v>
      </c>
      <c r="T17" s="211" t="s">
        <v>181</v>
      </c>
      <c r="U17" s="156">
        <v>0</v>
      </c>
      <c r="V17" s="156">
        <f t="shared" si="6"/>
        <v>0</v>
      </c>
      <c r="W17" s="156"/>
      <c r="X17" s="156" t="s">
        <v>337</v>
      </c>
      <c r="Y17" s="156" t="s">
        <v>150</v>
      </c>
      <c r="Z17" s="148"/>
      <c r="AA17" s="148"/>
      <c r="AB17" s="148"/>
      <c r="AC17" s="148"/>
      <c r="AD17" s="148"/>
      <c r="AE17" s="148"/>
      <c r="AF17" s="148"/>
      <c r="AG17" s="148" t="s">
        <v>338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5">
      <c r="A18" s="192">
        <v>10</v>
      </c>
      <c r="B18" s="193" t="s">
        <v>348</v>
      </c>
      <c r="C18" s="185" t="s">
        <v>415</v>
      </c>
      <c r="D18" s="170" t="s">
        <v>198</v>
      </c>
      <c r="E18" s="204">
        <v>8</v>
      </c>
      <c r="F18" s="172"/>
      <c r="G18" s="173">
        <f t="shared" si="0"/>
        <v>0</v>
      </c>
      <c r="H18" s="172"/>
      <c r="I18" s="173">
        <f t="shared" si="1"/>
        <v>0</v>
      </c>
      <c r="J18" s="172"/>
      <c r="K18" s="173">
        <f t="shared" si="2"/>
        <v>0</v>
      </c>
      <c r="L18" s="173">
        <v>21</v>
      </c>
      <c r="M18" s="173">
        <f t="shared" si="3"/>
        <v>0</v>
      </c>
      <c r="N18" s="171">
        <v>0</v>
      </c>
      <c r="O18" s="171">
        <f t="shared" si="4"/>
        <v>0</v>
      </c>
      <c r="P18" s="171">
        <v>0</v>
      </c>
      <c r="Q18" s="171">
        <f t="shared" si="5"/>
        <v>0</v>
      </c>
      <c r="R18" s="173"/>
      <c r="S18" s="210" t="s">
        <v>180</v>
      </c>
      <c r="T18" s="211" t="s">
        <v>181</v>
      </c>
      <c r="U18" s="156">
        <v>0</v>
      </c>
      <c r="V18" s="156">
        <f t="shared" si="6"/>
        <v>0</v>
      </c>
      <c r="W18" s="156"/>
      <c r="X18" s="156" t="s">
        <v>337</v>
      </c>
      <c r="Y18" s="156" t="s">
        <v>150</v>
      </c>
      <c r="Z18" s="148"/>
      <c r="AA18" s="148"/>
      <c r="AB18" s="148"/>
      <c r="AC18" s="148"/>
      <c r="AD18" s="148"/>
      <c r="AE18" s="148"/>
      <c r="AF18" s="148"/>
      <c r="AG18" s="148" t="s">
        <v>338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5">
      <c r="A19" s="192">
        <v>11</v>
      </c>
      <c r="B19" s="193" t="s">
        <v>349</v>
      </c>
      <c r="C19" s="185" t="s">
        <v>416</v>
      </c>
      <c r="D19" s="170" t="s">
        <v>198</v>
      </c>
      <c r="E19" s="204">
        <v>148</v>
      </c>
      <c r="F19" s="172"/>
      <c r="G19" s="173">
        <f t="shared" si="0"/>
        <v>0</v>
      </c>
      <c r="H19" s="172"/>
      <c r="I19" s="173">
        <f t="shared" si="1"/>
        <v>0</v>
      </c>
      <c r="J19" s="172"/>
      <c r="K19" s="173">
        <f t="shared" si="2"/>
        <v>0</v>
      </c>
      <c r="L19" s="173">
        <v>21</v>
      </c>
      <c r="M19" s="173">
        <f t="shared" si="3"/>
        <v>0</v>
      </c>
      <c r="N19" s="171">
        <v>0</v>
      </c>
      <c r="O19" s="171">
        <f t="shared" si="4"/>
        <v>0</v>
      </c>
      <c r="P19" s="171">
        <v>0</v>
      </c>
      <c r="Q19" s="171">
        <f t="shared" si="5"/>
        <v>0</v>
      </c>
      <c r="R19" s="173"/>
      <c r="S19" s="210" t="s">
        <v>180</v>
      </c>
      <c r="T19" s="211" t="s">
        <v>181</v>
      </c>
      <c r="U19" s="156">
        <v>0</v>
      </c>
      <c r="V19" s="156">
        <f t="shared" si="6"/>
        <v>0</v>
      </c>
      <c r="W19" s="156"/>
      <c r="X19" s="156" t="s">
        <v>337</v>
      </c>
      <c r="Y19" s="156" t="s">
        <v>150</v>
      </c>
      <c r="Z19" s="148"/>
      <c r="AA19" s="148"/>
      <c r="AB19" s="148"/>
      <c r="AC19" s="148"/>
      <c r="AD19" s="148"/>
      <c r="AE19" s="148"/>
      <c r="AF19" s="148"/>
      <c r="AG19" s="148" t="s">
        <v>338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5">
      <c r="A20" s="192">
        <v>12</v>
      </c>
      <c r="B20" s="193" t="s">
        <v>350</v>
      </c>
      <c r="C20" s="185" t="s">
        <v>417</v>
      </c>
      <c r="D20" s="170" t="s">
        <v>198</v>
      </c>
      <c r="E20" s="204">
        <v>11</v>
      </c>
      <c r="F20" s="172"/>
      <c r="G20" s="173">
        <f t="shared" si="0"/>
        <v>0</v>
      </c>
      <c r="H20" s="172"/>
      <c r="I20" s="173">
        <f t="shared" si="1"/>
        <v>0</v>
      </c>
      <c r="J20" s="172"/>
      <c r="K20" s="173">
        <f t="shared" si="2"/>
        <v>0</v>
      </c>
      <c r="L20" s="173">
        <v>21</v>
      </c>
      <c r="M20" s="173">
        <f t="shared" si="3"/>
        <v>0</v>
      </c>
      <c r="N20" s="171">
        <v>0</v>
      </c>
      <c r="O20" s="171">
        <f t="shared" si="4"/>
        <v>0</v>
      </c>
      <c r="P20" s="171">
        <v>0</v>
      </c>
      <c r="Q20" s="171">
        <f t="shared" si="5"/>
        <v>0</v>
      </c>
      <c r="R20" s="173"/>
      <c r="S20" s="210" t="s">
        <v>180</v>
      </c>
      <c r="T20" s="211" t="s">
        <v>181</v>
      </c>
      <c r="U20" s="156">
        <v>0</v>
      </c>
      <c r="V20" s="156">
        <f t="shared" si="6"/>
        <v>0</v>
      </c>
      <c r="W20" s="156"/>
      <c r="X20" s="156" t="s">
        <v>337</v>
      </c>
      <c r="Y20" s="156" t="s">
        <v>150</v>
      </c>
      <c r="Z20" s="148"/>
      <c r="AA20" s="148"/>
      <c r="AB20" s="148"/>
      <c r="AC20" s="148"/>
      <c r="AD20" s="148"/>
      <c r="AE20" s="148"/>
      <c r="AF20" s="148"/>
      <c r="AG20" s="148" t="s">
        <v>338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92">
        <v>13</v>
      </c>
      <c r="B21" s="193" t="s">
        <v>351</v>
      </c>
      <c r="C21" s="185" t="s">
        <v>413</v>
      </c>
      <c r="D21" s="170" t="s">
        <v>198</v>
      </c>
      <c r="E21" s="204">
        <v>56</v>
      </c>
      <c r="F21" s="172"/>
      <c r="G21" s="173">
        <f t="shared" si="0"/>
        <v>0</v>
      </c>
      <c r="H21" s="172"/>
      <c r="I21" s="173">
        <f t="shared" si="1"/>
        <v>0</v>
      </c>
      <c r="J21" s="172"/>
      <c r="K21" s="173">
        <f t="shared" si="2"/>
        <v>0</v>
      </c>
      <c r="L21" s="173">
        <v>21</v>
      </c>
      <c r="M21" s="173">
        <f t="shared" si="3"/>
        <v>0</v>
      </c>
      <c r="N21" s="171">
        <v>0</v>
      </c>
      <c r="O21" s="171">
        <f t="shared" si="4"/>
        <v>0</v>
      </c>
      <c r="P21" s="171">
        <v>0</v>
      </c>
      <c r="Q21" s="171">
        <f t="shared" si="5"/>
        <v>0</v>
      </c>
      <c r="R21" s="173"/>
      <c r="S21" s="210" t="s">
        <v>180</v>
      </c>
      <c r="T21" s="211" t="s">
        <v>181</v>
      </c>
      <c r="U21" s="156">
        <v>0</v>
      </c>
      <c r="V21" s="156">
        <f t="shared" si="6"/>
        <v>0</v>
      </c>
      <c r="W21" s="156"/>
      <c r="X21" s="156" t="s">
        <v>337</v>
      </c>
      <c r="Y21" s="156" t="s">
        <v>150</v>
      </c>
      <c r="Z21" s="148"/>
      <c r="AA21" s="148"/>
      <c r="AB21" s="148"/>
      <c r="AC21" s="148"/>
      <c r="AD21" s="148"/>
      <c r="AE21" s="148"/>
      <c r="AF21" s="148"/>
      <c r="AG21" s="148" t="s">
        <v>338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88">
        <v>14</v>
      </c>
      <c r="B22" s="189" t="s">
        <v>352</v>
      </c>
      <c r="C22" s="181" t="s">
        <v>414</v>
      </c>
      <c r="D22" s="165" t="s">
        <v>198</v>
      </c>
      <c r="E22" s="200">
        <v>32</v>
      </c>
      <c r="F22" s="167"/>
      <c r="G22" s="168">
        <f t="shared" si="0"/>
        <v>0</v>
      </c>
      <c r="H22" s="167"/>
      <c r="I22" s="168">
        <f t="shared" si="1"/>
        <v>0</v>
      </c>
      <c r="J22" s="167"/>
      <c r="K22" s="168">
        <f t="shared" si="2"/>
        <v>0</v>
      </c>
      <c r="L22" s="168">
        <v>21</v>
      </c>
      <c r="M22" s="168">
        <f t="shared" si="3"/>
        <v>0</v>
      </c>
      <c r="N22" s="166">
        <v>0</v>
      </c>
      <c r="O22" s="166">
        <f t="shared" si="4"/>
        <v>0</v>
      </c>
      <c r="P22" s="166">
        <v>0</v>
      </c>
      <c r="Q22" s="166">
        <f t="shared" si="5"/>
        <v>0</v>
      </c>
      <c r="R22" s="168"/>
      <c r="S22" s="208" t="s">
        <v>180</v>
      </c>
      <c r="T22" s="209" t="s">
        <v>181</v>
      </c>
      <c r="U22" s="156">
        <v>0</v>
      </c>
      <c r="V22" s="156">
        <f t="shared" si="6"/>
        <v>0</v>
      </c>
      <c r="W22" s="156"/>
      <c r="X22" s="156" t="s">
        <v>337</v>
      </c>
      <c r="Y22" s="156" t="s">
        <v>150</v>
      </c>
      <c r="Z22" s="148"/>
      <c r="AA22" s="148"/>
      <c r="AB22" s="148"/>
      <c r="AC22" s="148"/>
      <c r="AD22" s="148"/>
      <c r="AE22" s="148"/>
      <c r="AF22" s="148"/>
      <c r="AG22" s="148" t="s">
        <v>338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5">
      <c r="A23" s="3"/>
      <c r="B23" s="4"/>
      <c r="C23" s="174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v>12</v>
      </c>
      <c r="AF23">
        <v>21</v>
      </c>
      <c r="AG23" t="s">
        <v>129</v>
      </c>
    </row>
    <row r="24" spans="1:60" x14ac:dyDescent="0.25">
      <c r="A24" s="151"/>
      <c r="B24" s="152" t="s">
        <v>31</v>
      </c>
      <c r="C24" s="175"/>
      <c r="D24" s="153"/>
      <c r="E24" s="154"/>
      <c r="F24" s="154"/>
      <c r="G24" s="164">
        <f>G8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f>SUMIF(L7:L22,AE23,G7:G22)</f>
        <v>0</v>
      </c>
      <c r="AF24">
        <f>SUMIF(L7:L22,AF23,G7:G22)</f>
        <v>0</v>
      </c>
      <c r="AG24" t="s">
        <v>242</v>
      </c>
    </row>
    <row r="25" spans="1:60" x14ac:dyDescent="0.25">
      <c r="A25" s="3"/>
      <c r="B25" s="4"/>
      <c r="C25" s="174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5">
      <c r="A26" s="3"/>
      <c r="B26" s="4"/>
      <c r="C26" s="174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290" t="s">
        <v>243</v>
      </c>
      <c r="B27" s="290"/>
      <c r="C27" s="291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271"/>
      <c r="B28" s="272"/>
      <c r="C28" s="273"/>
      <c r="D28" s="272"/>
      <c r="E28" s="272"/>
      <c r="F28" s="272"/>
      <c r="G28" s="27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G28" t="s">
        <v>244</v>
      </c>
    </row>
    <row r="29" spans="1:60" x14ac:dyDescent="0.25">
      <c r="A29" s="275"/>
      <c r="B29" s="276"/>
      <c r="C29" s="277"/>
      <c r="D29" s="276"/>
      <c r="E29" s="276"/>
      <c r="F29" s="276"/>
      <c r="G29" s="27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75"/>
      <c r="B30" s="276"/>
      <c r="C30" s="277"/>
      <c r="D30" s="276"/>
      <c r="E30" s="276"/>
      <c r="F30" s="276"/>
      <c r="G30" s="27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75"/>
      <c r="B31" s="276"/>
      <c r="C31" s="277"/>
      <c r="D31" s="276"/>
      <c r="E31" s="276"/>
      <c r="F31" s="276"/>
      <c r="G31" s="27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279"/>
      <c r="B32" s="280"/>
      <c r="C32" s="281"/>
      <c r="D32" s="280"/>
      <c r="E32" s="280"/>
      <c r="F32" s="280"/>
      <c r="G32" s="28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3"/>
      <c r="B33" s="4"/>
      <c r="C33" s="174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C34" s="176"/>
      <c r="D34" s="10"/>
      <c r="AG34" t="s">
        <v>245</v>
      </c>
    </row>
    <row r="35" spans="1:33" x14ac:dyDescent="0.25">
      <c r="D35" s="10"/>
    </row>
    <row r="36" spans="1:33" x14ac:dyDescent="0.25">
      <c r="D36" s="10"/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sheet="1" objects="1" scenarios="1" selectLockedCells="1"/>
  <mergeCells count="6">
    <mergeCell ref="A28:G32"/>
    <mergeCell ref="A1:G1"/>
    <mergeCell ref="C2:G2"/>
    <mergeCell ref="C3:G3"/>
    <mergeCell ref="C4:G4"/>
    <mergeCell ref="A27:C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24" sqref="F24"/>
    </sheetView>
  </sheetViews>
  <sheetFormatPr defaultRowHeight="13.2" outlineLevelRow="2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83" t="s">
        <v>7</v>
      </c>
      <c r="B1" s="283"/>
      <c r="C1" s="283"/>
      <c r="D1" s="283"/>
      <c r="E1" s="283"/>
      <c r="F1" s="283"/>
      <c r="G1" s="283"/>
      <c r="AG1" t="s">
        <v>117</v>
      </c>
    </row>
    <row r="2" spans="1:60" ht="24.9" customHeight="1" x14ac:dyDescent="0.25">
      <c r="A2" s="140" t="s">
        <v>8</v>
      </c>
      <c r="B2" s="48" t="s">
        <v>43</v>
      </c>
      <c r="C2" s="284" t="s">
        <v>44</v>
      </c>
      <c r="D2" s="285"/>
      <c r="E2" s="285"/>
      <c r="F2" s="285"/>
      <c r="G2" s="286"/>
      <c r="AG2" t="s">
        <v>118</v>
      </c>
    </row>
    <row r="3" spans="1:60" ht="24.9" customHeight="1" x14ac:dyDescent="0.25">
      <c r="A3" s="140" t="s">
        <v>9</v>
      </c>
      <c r="B3" s="48" t="s">
        <v>65</v>
      </c>
      <c r="C3" s="284" t="s">
        <v>66</v>
      </c>
      <c r="D3" s="285"/>
      <c r="E3" s="285"/>
      <c r="F3" s="285"/>
      <c r="G3" s="286"/>
      <c r="AC3" s="121" t="s">
        <v>353</v>
      </c>
      <c r="AG3" t="s">
        <v>119</v>
      </c>
    </row>
    <row r="4" spans="1:60" ht="24.9" customHeight="1" x14ac:dyDescent="0.25">
      <c r="A4" s="141" t="s">
        <v>10</v>
      </c>
      <c r="B4" s="142" t="s">
        <v>65</v>
      </c>
      <c r="C4" s="287" t="s">
        <v>67</v>
      </c>
      <c r="D4" s="288"/>
      <c r="E4" s="288"/>
      <c r="F4" s="288"/>
      <c r="G4" s="289"/>
      <c r="AG4" t="s">
        <v>120</v>
      </c>
    </row>
    <row r="5" spans="1:60" x14ac:dyDescent="0.25">
      <c r="D5" s="10"/>
    </row>
    <row r="6" spans="1:60" ht="39.6" x14ac:dyDescent="0.25">
      <c r="A6" s="144" t="s">
        <v>121</v>
      </c>
      <c r="B6" s="146" t="s">
        <v>122</v>
      </c>
      <c r="C6" s="146" t="s">
        <v>123</v>
      </c>
      <c r="D6" s="145" t="s">
        <v>124</v>
      </c>
      <c r="E6" s="144" t="s">
        <v>125</v>
      </c>
      <c r="F6" s="143" t="s">
        <v>126</v>
      </c>
      <c r="G6" s="144" t="s">
        <v>31</v>
      </c>
      <c r="H6" s="147" t="s">
        <v>32</v>
      </c>
      <c r="I6" s="147" t="s">
        <v>127</v>
      </c>
      <c r="J6" s="147" t="s">
        <v>33</v>
      </c>
      <c r="K6" s="147" t="s">
        <v>128</v>
      </c>
      <c r="L6" s="147" t="s">
        <v>129</v>
      </c>
      <c r="M6" s="147" t="s">
        <v>130</v>
      </c>
      <c r="N6" s="147" t="s">
        <v>131</v>
      </c>
      <c r="O6" s="147" t="s">
        <v>132</v>
      </c>
      <c r="P6" s="147" t="s">
        <v>133</v>
      </c>
      <c r="Q6" s="147" t="s">
        <v>134</v>
      </c>
      <c r="R6" s="147" t="s">
        <v>135</v>
      </c>
      <c r="S6" s="147" t="s">
        <v>136</v>
      </c>
      <c r="T6" s="147" t="s">
        <v>137</v>
      </c>
      <c r="U6" s="147" t="s">
        <v>138</v>
      </c>
      <c r="V6" s="147" t="s">
        <v>139</v>
      </c>
      <c r="W6" s="147" t="s">
        <v>140</v>
      </c>
      <c r="X6" s="147" t="s">
        <v>141</v>
      </c>
      <c r="Y6" s="147" t="s">
        <v>142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5">
      <c r="A8" s="186" t="s">
        <v>143</v>
      </c>
      <c r="B8" s="187" t="s">
        <v>115</v>
      </c>
      <c r="C8" s="180" t="s">
        <v>29</v>
      </c>
      <c r="D8" s="160"/>
      <c r="E8" s="198"/>
      <c r="F8" s="199"/>
      <c r="G8" s="162">
        <f>SUMIF(AG9:AG17,"&lt;&gt;NOR",G9:G17)</f>
        <v>0</v>
      </c>
      <c r="H8" s="162"/>
      <c r="I8" s="162">
        <f>SUM(I9:I17)</f>
        <v>0</v>
      </c>
      <c r="J8" s="162"/>
      <c r="K8" s="162">
        <f>SUM(K9:K17)</f>
        <v>0</v>
      </c>
      <c r="L8" s="162"/>
      <c r="M8" s="162">
        <f>SUM(M9:M17)</f>
        <v>0</v>
      </c>
      <c r="N8" s="161"/>
      <c r="O8" s="161">
        <f>SUM(O9:O17)</f>
        <v>0</v>
      </c>
      <c r="P8" s="161"/>
      <c r="Q8" s="161">
        <f>SUM(Q9:Q17)</f>
        <v>0</v>
      </c>
      <c r="R8" s="162"/>
      <c r="S8" s="199"/>
      <c r="T8" s="207"/>
      <c r="U8" s="159"/>
      <c r="V8" s="159">
        <f>SUM(V9:V17)</f>
        <v>0</v>
      </c>
      <c r="W8" s="159"/>
      <c r="X8" s="159"/>
      <c r="Y8" s="159"/>
      <c r="AG8" t="s">
        <v>144</v>
      </c>
    </row>
    <row r="9" spans="1:60" outlineLevel="1" x14ac:dyDescent="0.25">
      <c r="A9" s="188">
        <v>1</v>
      </c>
      <c r="B9" s="189" t="s">
        <v>354</v>
      </c>
      <c r="C9" s="181" t="s">
        <v>355</v>
      </c>
      <c r="D9" s="165" t="s">
        <v>179</v>
      </c>
      <c r="E9" s="200">
        <v>1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6">
        <v>0</v>
      </c>
      <c r="O9" s="166">
        <f>ROUND(E9*N9,2)</f>
        <v>0</v>
      </c>
      <c r="P9" s="166">
        <v>0</v>
      </c>
      <c r="Q9" s="166">
        <f>ROUND(E9*P9,2)</f>
        <v>0</v>
      </c>
      <c r="R9" s="168"/>
      <c r="S9" s="208" t="s">
        <v>148</v>
      </c>
      <c r="T9" s="209" t="s">
        <v>181</v>
      </c>
      <c r="U9" s="156">
        <v>0</v>
      </c>
      <c r="V9" s="156">
        <f>ROUND(E9*U9,2)</f>
        <v>0</v>
      </c>
      <c r="W9" s="156"/>
      <c r="X9" s="156" t="s">
        <v>356</v>
      </c>
      <c r="Y9" s="156" t="s">
        <v>150</v>
      </c>
      <c r="Z9" s="148"/>
      <c r="AA9" s="148"/>
      <c r="AB9" s="148"/>
      <c r="AC9" s="148"/>
      <c r="AD9" s="148"/>
      <c r="AE9" s="148"/>
      <c r="AF9" s="148"/>
      <c r="AG9" s="148" t="s">
        <v>357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57" customHeight="1" outlineLevel="2" x14ac:dyDescent="0.25">
      <c r="A10" s="190"/>
      <c r="B10" s="191"/>
      <c r="C10" s="182" t="s">
        <v>358</v>
      </c>
      <c r="D10" s="177"/>
      <c r="E10" s="182"/>
      <c r="F10" s="182"/>
      <c r="G10" s="177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202"/>
      <c r="T10" s="202"/>
      <c r="U10" s="156"/>
      <c r="V10" s="156"/>
      <c r="W10" s="156"/>
      <c r="X10" s="156"/>
      <c r="Y10" s="156"/>
      <c r="Z10" s="148"/>
      <c r="AA10" s="148"/>
      <c r="AB10" s="148"/>
      <c r="AC10" s="148"/>
      <c r="AD10" s="148"/>
      <c r="AE10" s="148"/>
      <c r="AF10" s="148"/>
      <c r="AG10" s="148" t="s">
        <v>153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69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88">
        <v>2</v>
      </c>
      <c r="B11" s="189" t="s">
        <v>359</v>
      </c>
      <c r="C11" s="181" t="s">
        <v>360</v>
      </c>
      <c r="D11" s="165" t="s">
        <v>179</v>
      </c>
      <c r="E11" s="200">
        <v>1</v>
      </c>
      <c r="F11" s="167"/>
      <c r="G11" s="168">
        <f>ROUND(E11*F11,2)</f>
        <v>0</v>
      </c>
      <c r="H11" s="167"/>
      <c r="I11" s="168">
        <f>ROUND(E11*H11,2)</f>
        <v>0</v>
      </c>
      <c r="J11" s="167"/>
      <c r="K11" s="168">
        <f>ROUND(E11*J11,2)</f>
        <v>0</v>
      </c>
      <c r="L11" s="168">
        <v>21</v>
      </c>
      <c r="M11" s="168">
        <f>G11*(1+L11/100)</f>
        <v>0</v>
      </c>
      <c r="N11" s="166">
        <v>0</v>
      </c>
      <c r="O11" s="166">
        <f>ROUND(E11*N11,2)</f>
        <v>0</v>
      </c>
      <c r="P11" s="166">
        <v>0</v>
      </c>
      <c r="Q11" s="166">
        <f>ROUND(E11*P11,2)</f>
        <v>0</v>
      </c>
      <c r="R11" s="168"/>
      <c r="S11" s="208" t="s">
        <v>148</v>
      </c>
      <c r="T11" s="209" t="s">
        <v>181</v>
      </c>
      <c r="U11" s="156">
        <v>0</v>
      </c>
      <c r="V11" s="156">
        <f>ROUND(E11*U11,2)</f>
        <v>0</v>
      </c>
      <c r="W11" s="156"/>
      <c r="X11" s="156" t="s">
        <v>356</v>
      </c>
      <c r="Y11" s="156" t="s">
        <v>150</v>
      </c>
      <c r="Z11" s="148"/>
      <c r="AA11" s="148"/>
      <c r="AB11" s="148"/>
      <c r="AC11" s="148"/>
      <c r="AD11" s="148"/>
      <c r="AE11" s="148"/>
      <c r="AF11" s="148"/>
      <c r="AG11" s="148" t="s">
        <v>357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60.6" customHeight="1" outlineLevel="2" x14ac:dyDescent="0.25">
      <c r="A12" s="190"/>
      <c r="B12" s="191"/>
      <c r="C12" s="182" t="s">
        <v>361</v>
      </c>
      <c r="D12" s="177"/>
      <c r="E12" s="182"/>
      <c r="F12" s="182"/>
      <c r="G12" s="177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202"/>
      <c r="T12" s="202"/>
      <c r="U12" s="156"/>
      <c r="V12" s="156"/>
      <c r="W12" s="156"/>
      <c r="X12" s="156"/>
      <c r="Y12" s="156"/>
      <c r="Z12" s="148"/>
      <c r="AA12" s="148"/>
      <c r="AB12" s="148"/>
      <c r="AC12" s="148"/>
      <c r="AD12" s="148"/>
      <c r="AE12" s="148"/>
      <c r="AF12" s="148"/>
      <c r="AG12" s="148" t="s">
        <v>153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69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88">
        <v>3</v>
      </c>
      <c r="B13" s="189" t="s">
        <v>362</v>
      </c>
      <c r="C13" s="181" t="s">
        <v>363</v>
      </c>
      <c r="D13" s="165" t="s">
        <v>179</v>
      </c>
      <c r="E13" s="200">
        <v>1</v>
      </c>
      <c r="F13" s="167"/>
      <c r="G13" s="168">
        <f>ROUND(E13*F13,2)</f>
        <v>0</v>
      </c>
      <c r="H13" s="167"/>
      <c r="I13" s="168">
        <f>ROUND(E13*H13,2)</f>
        <v>0</v>
      </c>
      <c r="J13" s="167"/>
      <c r="K13" s="168">
        <f>ROUND(E13*J13,2)</f>
        <v>0</v>
      </c>
      <c r="L13" s="168">
        <v>21</v>
      </c>
      <c r="M13" s="168">
        <f>G13*(1+L13/100)</f>
        <v>0</v>
      </c>
      <c r="N13" s="166">
        <v>0</v>
      </c>
      <c r="O13" s="166">
        <f>ROUND(E13*N13,2)</f>
        <v>0</v>
      </c>
      <c r="P13" s="166">
        <v>0</v>
      </c>
      <c r="Q13" s="166">
        <f>ROUND(E13*P13,2)</f>
        <v>0</v>
      </c>
      <c r="R13" s="168"/>
      <c r="S13" s="208" t="s">
        <v>148</v>
      </c>
      <c r="T13" s="209" t="s">
        <v>181</v>
      </c>
      <c r="U13" s="156">
        <v>0</v>
      </c>
      <c r="V13" s="156">
        <f>ROUND(E13*U13,2)</f>
        <v>0</v>
      </c>
      <c r="W13" s="156"/>
      <c r="X13" s="156" t="s">
        <v>356</v>
      </c>
      <c r="Y13" s="156" t="s">
        <v>150</v>
      </c>
      <c r="Z13" s="148"/>
      <c r="AA13" s="148"/>
      <c r="AB13" s="148"/>
      <c r="AC13" s="148"/>
      <c r="AD13" s="148"/>
      <c r="AE13" s="148"/>
      <c r="AF13" s="148"/>
      <c r="AG13" s="148" t="s">
        <v>357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43.8" customHeight="1" outlineLevel="2" x14ac:dyDescent="0.25">
      <c r="A14" s="190"/>
      <c r="B14" s="191"/>
      <c r="C14" s="182" t="s">
        <v>364</v>
      </c>
      <c r="D14" s="177"/>
      <c r="E14" s="182"/>
      <c r="F14" s="182"/>
      <c r="G14" s="177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202"/>
      <c r="T14" s="202"/>
      <c r="U14" s="156"/>
      <c r="V14" s="156"/>
      <c r="W14" s="156"/>
      <c r="X14" s="156"/>
      <c r="Y14" s="156"/>
      <c r="Z14" s="148"/>
      <c r="AA14" s="148"/>
      <c r="AB14" s="148"/>
      <c r="AC14" s="148"/>
      <c r="AD14" s="148"/>
      <c r="AE14" s="148"/>
      <c r="AF14" s="148"/>
      <c r="AG14" s="148" t="s">
        <v>153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69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88">
        <v>4</v>
      </c>
      <c r="B15" s="189" t="s">
        <v>365</v>
      </c>
      <c r="C15" s="181" t="s">
        <v>366</v>
      </c>
      <c r="D15" s="165" t="s">
        <v>179</v>
      </c>
      <c r="E15" s="200">
        <v>1</v>
      </c>
      <c r="F15" s="167"/>
      <c r="G15" s="168">
        <f>ROUND(E15*F15,2)</f>
        <v>0</v>
      </c>
      <c r="H15" s="167"/>
      <c r="I15" s="168">
        <f>ROUND(E15*H15,2)</f>
        <v>0</v>
      </c>
      <c r="J15" s="167"/>
      <c r="K15" s="168">
        <f>ROUND(E15*J15,2)</f>
        <v>0</v>
      </c>
      <c r="L15" s="168">
        <v>21</v>
      </c>
      <c r="M15" s="168">
        <f>G15*(1+L15/100)</f>
        <v>0</v>
      </c>
      <c r="N15" s="166">
        <v>0</v>
      </c>
      <c r="O15" s="166">
        <f>ROUND(E15*N15,2)</f>
        <v>0</v>
      </c>
      <c r="P15" s="166">
        <v>0</v>
      </c>
      <c r="Q15" s="166">
        <f>ROUND(E15*P15,2)</f>
        <v>0</v>
      </c>
      <c r="R15" s="168"/>
      <c r="S15" s="208" t="s">
        <v>148</v>
      </c>
      <c r="T15" s="209" t="s">
        <v>181</v>
      </c>
      <c r="U15" s="156">
        <v>0</v>
      </c>
      <c r="V15" s="156">
        <f>ROUND(E15*U15,2)</f>
        <v>0</v>
      </c>
      <c r="W15" s="156"/>
      <c r="X15" s="156" t="s">
        <v>356</v>
      </c>
      <c r="Y15" s="156" t="s">
        <v>150</v>
      </c>
      <c r="Z15" s="148"/>
      <c r="AA15" s="148"/>
      <c r="AB15" s="148"/>
      <c r="AC15" s="148"/>
      <c r="AD15" s="148"/>
      <c r="AE15" s="148"/>
      <c r="AF15" s="148"/>
      <c r="AG15" s="148" t="s">
        <v>357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13.2" customHeight="1" outlineLevel="2" x14ac:dyDescent="0.25">
      <c r="A16" s="190"/>
      <c r="B16" s="191"/>
      <c r="C16" s="182" t="s">
        <v>367</v>
      </c>
      <c r="D16" s="177"/>
      <c r="E16" s="182"/>
      <c r="F16" s="182"/>
      <c r="G16" s="177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202"/>
      <c r="T16" s="202"/>
      <c r="U16" s="156"/>
      <c r="V16" s="156"/>
      <c r="W16" s="156"/>
      <c r="X16" s="156"/>
      <c r="Y16" s="156"/>
      <c r="Z16" s="148"/>
      <c r="AA16" s="148"/>
      <c r="AB16" s="148"/>
      <c r="AC16" s="148"/>
      <c r="AD16" s="148"/>
      <c r="AE16" s="148"/>
      <c r="AF16" s="148"/>
      <c r="AG16" s="148" t="s">
        <v>153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192">
        <v>5</v>
      </c>
      <c r="B17" s="193" t="s">
        <v>368</v>
      </c>
      <c r="C17" s="185" t="s">
        <v>369</v>
      </c>
      <c r="D17" s="170" t="s">
        <v>179</v>
      </c>
      <c r="E17" s="204">
        <v>1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3"/>
      <c r="S17" s="210" t="s">
        <v>180</v>
      </c>
      <c r="T17" s="211" t="s">
        <v>181</v>
      </c>
      <c r="U17" s="156">
        <v>0</v>
      </c>
      <c r="V17" s="156">
        <f>ROUND(E17*U17,2)</f>
        <v>0</v>
      </c>
      <c r="W17" s="156"/>
      <c r="X17" s="156" t="s">
        <v>356</v>
      </c>
      <c r="Y17" s="156" t="s">
        <v>150</v>
      </c>
      <c r="Z17" s="148"/>
      <c r="AA17" s="148"/>
      <c r="AB17" s="148"/>
      <c r="AC17" s="148"/>
      <c r="AD17" s="148"/>
      <c r="AE17" s="148"/>
      <c r="AF17" s="148"/>
      <c r="AG17" s="148" t="s">
        <v>357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5">
      <c r="A18" s="186" t="s">
        <v>143</v>
      </c>
      <c r="B18" s="187" t="s">
        <v>116</v>
      </c>
      <c r="C18" s="180" t="s">
        <v>30</v>
      </c>
      <c r="D18" s="160"/>
      <c r="E18" s="198"/>
      <c r="F18" s="199"/>
      <c r="G18" s="162">
        <f>SUMIF(AG19:AG25,"&lt;&gt;NOR",G19:G25)</f>
        <v>0</v>
      </c>
      <c r="H18" s="162"/>
      <c r="I18" s="162">
        <f>SUM(I19:I25)</f>
        <v>0</v>
      </c>
      <c r="J18" s="162"/>
      <c r="K18" s="162">
        <f>SUM(K19:K25)</f>
        <v>0</v>
      </c>
      <c r="L18" s="162"/>
      <c r="M18" s="162">
        <f>SUM(M19:M25)</f>
        <v>0</v>
      </c>
      <c r="N18" s="161"/>
      <c r="O18" s="161">
        <f>SUM(O19:O25)</f>
        <v>0</v>
      </c>
      <c r="P18" s="161"/>
      <c r="Q18" s="161">
        <f>SUM(Q19:Q25)</f>
        <v>0</v>
      </c>
      <c r="R18" s="162"/>
      <c r="S18" s="199"/>
      <c r="T18" s="207"/>
      <c r="U18" s="159"/>
      <c r="V18" s="159">
        <f>SUM(V19:V25)</f>
        <v>0</v>
      </c>
      <c r="W18" s="159"/>
      <c r="X18" s="159"/>
      <c r="Y18" s="159"/>
      <c r="AG18" t="s">
        <v>144</v>
      </c>
    </row>
    <row r="19" spans="1:60" outlineLevel="1" x14ac:dyDescent="0.25">
      <c r="A19" s="188">
        <v>6</v>
      </c>
      <c r="B19" s="189" t="s">
        <v>370</v>
      </c>
      <c r="C19" s="181" t="s">
        <v>371</v>
      </c>
      <c r="D19" s="165" t="s">
        <v>179</v>
      </c>
      <c r="E19" s="200">
        <v>1</v>
      </c>
      <c r="F19" s="167"/>
      <c r="G19" s="168">
        <f>ROUND(E19*F19,2)</f>
        <v>0</v>
      </c>
      <c r="H19" s="167"/>
      <c r="I19" s="168">
        <f>ROUND(E19*H19,2)</f>
        <v>0</v>
      </c>
      <c r="J19" s="167"/>
      <c r="K19" s="168">
        <f>ROUND(E19*J19,2)</f>
        <v>0</v>
      </c>
      <c r="L19" s="168">
        <v>21</v>
      </c>
      <c r="M19" s="168">
        <f>G19*(1+L19/100)</f>
        <v>0</v>
      </c>
      <c r="N19" s="166">
        <v>0</v>
      </c>
      <c r="O19" s="166">
        <f>ROUND(E19*N19,2)</f>
        <v>0</v>
      </c>
      <c r="P19" s="166">
        <v>0</v>
      </c>
      <c r="Q19" s="166">
        <f>ROUND(E19*P19,2)</f>
        <v>0</v>
      </c>
      <c r="R19" s="168"/>
      <c r="S19" s="208" t="s">
        <v>148</v>
      </c>
      <c r="T19" s="209" t="s">
        <v>181</v>
      </c>
      <c r="U19" s="156">
        <v>0</v>
      </c>
      <c r="V19" s="156">
        <f>ROUND(E19*U19,2)</f>
        <v>0</v>
      </c>
      <c r="W19" s="156"/>
      <c r="X19" s="156" t="s">
        <v>356</v>
      </c>
      <c r="Y19" s="156" t="s">
        <v>150</v>
      </c>
      <c r="Z19" s="148"/>
      <c r="AA19" s="148"/>
      <c r="AB19" s="148"/>
      <c r="AC19" s="148"/>
      <c r="AD19" s="148"/>
      <c r="AE19" s="148"/>
      <c r="AF19" s="148"/>
      <c r="AG19" s="148" t="s">
        <v>357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66" customHeight="1" outlineLevel="2" x14ac:dyDescent="0.25">
      <c r="A20" s="190"/>
      <c r="B20" s="191"/>
      <c r="C20" s="182" t="s">
        <v>372</v>
      </c>
      <c r="D20" s="177"/>
      <c r="E20" s="182"/>
      <c r="F20" s="182"/>
      <c r="G20" s="177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202"/>
      <c r="T20" s="202"/>
      <c r="U20" s="156"/>
      <c r="V20" s="156"/>
      <c r="W20" s="156"/>
      <c r="X20" s="156"/>
      <c r="Y20" s="156"/>
      <c r="Z20" s="148"/>
      <c r="AA20" s="148"/>
      <c r="AB20" s="148"/>
      <c r="AC20" s="148"/>
      <c r="AD20" s="148"/>
      <c r="AE20" s="148"/>
      <c r="AF20" s="148"/>
      <c r="AG20" s="148" t="s">
        <v>153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69" t="str">
        <f>C20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92">
        <v>7</v>
      </c>
      <c r="B21" s="193" t="s">
        <v>373</v>
      </c>
      <c r="C21" s="185" t="s">
        <v>374</v>
      </c>
      <c r="D21" s="170" t="s">
        <v>179</v>
      </c>
      <c r="E21" s="204">
        <v>1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3"/>
      <c r="S21" s="210" t="s">
        <v>180</v>
      </c>
      <c r="T21" s="211" t="s">
        <v>181</v>
      </c>
      <c r="U21" s="156">
        <v>0</v>
      </c>
      <c r="V21" s="156">
        <f>ROUND(E21*U21,2)</f>
        <v>0</v>
      </c>
      <c r="W21" s="156"/>
      <c r="X21" s="156" t="s">
        <v>356</v>
      </c>
      <c r="Y21" s="156" t="s">
        <v>150</v>
      </c>
      <c r="Z21" s="148"/>
      <c r="AA21" s="148"/>
      <c r="AB21" s="148"/>
      <c r="AC21" s="148"/>
      <c r="AD21" s="148"/>
      <c r="AE21" s="148"/>
      <c r="AF21" s="148"/>
      <c r="AG21" s="148" t="s">
        <v>357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0.399999999999999" outlineLevel="1" x14ac:dyDescent="0.25">
      <c r="A22" s="188">
        <v>8</v>
      </c>
      <c r="B22" s="189" t="s">
        <v>375</v>
      </c>
      <c r="C22" s="181" t="s">
        <v>376</v>
      </c>
      <c r="D22" s="165" t="s">
        <v>179</v>
      </c>
      <c r="E22" s="200">
        <v>1</v>
      </c>
      <c r="F22" s="167"/>
      <c r="G22" s="168">
        <f>ROUND(E22*F22,2)</f>
        <v>0</v>
      </c>
      <c r="H22" s="167"/>
      <c r="I22" s="168">
        <f>ROUND(E22*H22,2)</f>
        <v>0</v>
      </c>
      <c r="J22" s="167"/>
      <c r="K22" s="168">
        <f>ROUND(E22*J22,2)</f>
        <v>0</v>
      </c>
      <c r="L22" s="168">
        <v>21</v>
      </c>
      <c r="M22" s="168">
        <f>G22*(1+L22/100)</f>
        <v>0</v>
      </c>
      <c r="N22" s="166">
        <v>0</v>
      </c>
      <c r="O22" s="166">
        <f>ROUND(E22*N22,2)</f>
        <v>0</v>
      </c>
      <c r="P22" s="166">
        <v>0</v>
      </c>
      <c r="Q22" s="166">
        <f>ROUND(E22*P22,2)</f>
        <v>0</v>
      </c>
      <c r="R22" s="168"/>
      <c r="S22" s="208" t="s">
        <v>148</v>
      </c>
      <c r="T22" s="209" t="s">
        <v>181</v>
      </c>
      <c r="U22" s="156">
        <v>0</v>
      </c>
      <c r="V22" s="156">
        <f>ROUND(E22*U22,2)</f>
        <v>0</v>
      </c>
      <c r="W22" s="156"/>
      <c r="X22" s="156" t="s">
        <v>356</v>
      </c>
      <c r="Y22" s="156" t="s">
        <v>150</v>
      </c>
      <c r="Z22" s="148"/>
      <c r="AA22" s="148"/>
      <c r="AB22" s="148"/>
      <c r="AC22" s="148"/>
      <c r="AD22" s="148"/>
      <c r="AE22" s="148"/>
      <c r="AF22" s="148"/>
      <c r="AG22" s="148" t="s">
        <v>357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43.2" customHeight="1" outlineLevel="2" x14ac:dyDescent="0.25">
      <c r="A23" s="190"/>
      <c r="B23" s="191"/>
      <c r="C23" s="182" t="s">
        <v>377</v>
      </c>
      <c r="D23" s="177"/>
      <c r="E23" s="182"/>
      <c r="F23" s="182"/>
      <c r="G23" s="177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202"/>
      <c r="T23" s="202"/>
      <c r="U23" s="156"/>
      <c r="V23" s="156"/>
      <c r="W23" s="156"/>
      <c r="X23" s="156"/>
      <c r="Y23" s="156"/>
      <c r="Z23" s="148"/>
      <c r="AA23" s="148"/>
      <c r="AB23" s="148"/>
      <c r="AC23" s="148"/>
      <c r="AD23" s="148"/>
      <c r="AE23" s="148"/>
      <c r="AF23" s="148"/>
      <c r="AG23" s="148" t="s">
        <v>153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69" t="str">
        <f>C23</f>
        <v>Náklady spojené s vypracováním na jiné stupně projektové dokumentace, pokud jsou součástí požadavků objednatele.</v>
      </c>
      <c r="BB23" s="148"/>
      <c r="BC23" s="148"/>
      <c r="BD23" s="148"/>
      <c r="BE23" s="148"/>
      <c r="BF23" s="148"/>
      <c r="BG23" s="148"/>
      <c r="BH23" s="148"/>
    </row>
    <row r="24" spans="1:60" outlineLevel="1" x14ac:dyDescent="0.25">
      <c r="A24" s="188">
        <v>9</v>
      </c>
      <c r="B24" s="189" t="s">
        <v>378</v>
      </c>
      <c r="C24" s="181" t="s">
        <v>379</v>
      </c>
      <c r="D24" s="165" t="s">
        <v>179</v>
      </c>
      <c r="E24" s="200">
        <v>1</v>
      </c>
      <c r="F24" s="167"/>
      <c r="G24" s="168">
        <f>ROUND(E24*F24,2)</f>
        <v>0</v>
      </c>
      <c r="H24" s="167"/>
      <c r="I24" s="168">
        <f>ROUND(E24*H24,2)</f>
        <v>0</v>
      </c>
      <c r="J24" s="167"/>
      <c r="K24" s="168">
        <f>ROUND(E24*J24,2)</f>
        <v>0</v>
      </c>
      <c r="L24" s="168">
        <v>21</v>
      </c>
      <c r="M24" s="168">
        <f>G24*(1+L24/100)</f>
        <v>0</v>
      </c>
      <c r="N24" s="166">
        <v>0</v>
      </c>
      <c r="O24" s="166">
        <f>ROUND(E24*N24,2)</f>
        <v>0</v>
      </c>
      <c r="P24" s="166">
        <v>0</v>
      </c>
      <c r="Q24" s="166">
        <f>ROUND(E24*P24,2)</f>
        <v>0</v>
      </c>
      <c r="R24" s="168"/>
      <c r="S24" s="208" t="s">
        <v>148</v>
      </c>
      <c r="T24" s="209" t="s">
        <v>181</v>
      </c>
      <c r="U24" s="156">
        <v>0</v>
      </c>
      <c r="V24" s="156">
        <f>ROUND(E24*U24,2)</f>
        <v>0</v>
      </c>
      <c r="W24" s="156"/>
      <c r="X24" s="156" t="s">
        <v>356</v>
      </c>
      <c r="Y24" s="156" t="s">
        <v>150</v>
      </c>
      <c r="Z24" s="148"/>
      <c r="AA24" s="148"/>
      <c r="AB24" s="148"/>
      <c r="AC24" s="148"/>
      <c r="AD24" s="148"/>
      <c r="AE24" s="148"/>
      <c r="AF24" s="148"/>
      <c r="AG24" s="148" t="s">
        <v>357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38.4" customHeight="1" outlineLevel="2" x14ac:dyDescent="0.25">
      <c r="A25" s="190"/>
      <c r="B25" s="191"/>
      <c r="C25" s="182" t="s">
        <v>380</v>
      </c>
      <c r="D25" s="177"/>
      <c r="E25" s="182"/>
      <c r="F25" s="182"/>
      <c r="G25" s="177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202"/>
      <c r="T25" s="202"/>
      <c r="U25" s="156"/>
      <c r="V25" s="156"/>
      <c r="W25" s="156"/>
      <c r="X25" s="156"/>
      <c r="Y25" s="156"/>
      <c r="Z25" s="148"/>
      <c r="AA25" s="148"/>
      <c r="AB25" s="148"/>
      <c r="AC25" s="148"/>
      <c r="AD25" s="148"/>
      <c r="AE25" s="148"/>
      <c r="AF25" s="148"/>
      <c r="AG25" s="148" t="s">
        <v>153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69" t="str">
        <f>C25</f>
        <v>Náklady zhotovitele, související s prováděním zkoušek a revizí předepsaných technickými normami nebo objednatelem a které jsou pro provedení díla nezbytné.</v>
      </c>
      <c r="BB25" s="148"/>
      <c r="BC25" s="148"/>
      <c r="BD25" s="148"/>
      <c r="BE25" s="148"/>
      <c r="BF25" s="148"/>
      <c r="BG25" s="148"/>
      <c r="BH25" s="148"/>
    </row>
    <row r="26" spans="1:60" x14ac:dyDescent="0.25">
      <c r="A26" s="3"/>
      <c r="B26" s="4"/>
      <c r="C26" s="174"/>
      <c r="D26" s="6"/>
      <c r="E26" s="212"/>
      <c r="F26" s="21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12</v>
      </c>
      <c r="AF26">
        <v>21</v>
      </c>
      <c r="AG26" t="s">
        <v>129</v>
      </c>
    </row>
    <row r="27" spans="1:60" x14ac:dyDescent="0.25">
      <c r="A27" s="151"/>
      <c r="B27" s="152" t="s">
        <v>31</v>
      </c>
      <c r="C27" s="175"/>
      <c r="D27" s="153"/>
      <c r="E27" s="154"/>
      <c r="F27" s="154"/>
      <c r="G27" s="164">
        <f>G8+G18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242</v>
      </c>
    </row>
    <row r="28" spans="1:60" x14ac:dyDescent="0.25">
      <c r="A28" s="3"/>
      <c r="B28" s="4"/>
      <c r="C28" s="174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3"/>
      <c r="B29" s="4"/>
      <c r="C29" s="174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90" t="s">
        <v>243</v>
      </c>
      <c r="B30" s="290"/>
      <c r="C30" s="291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71"/>
      <c r="B31" s="272"/>
      <c r="C31" s="273"/>
      <c r="D31" s="272"/>
      <c r="E31" s="272"/>
      <c r="F31" s="272"/>
      <c r="G31" s="27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G31" t="s">
        <v>244</v>
      </c>
    </row>
    <row r="32" spans="1:60" x14ac:dyDescent="0.25">
      <c r="A32" s="275"/>
      <c r="B32" s="276"/>
      <c r="C32" s="277"/>
      <c r="D32" s="276"/>
      <c r="E32" s="276"/>
      <c r="F32" s="276"/>
      <c r="G32" s="278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275"/>
      <c r="B33" s="276"/>
      <c r="C33" s="277"/>
      <c r="D33" s="276"/>
      <c r="E33" s="276"/>
      <c r="F33" s="276"/>
      <c r="G33" s="27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75"/>
      <c r="B34" s="276"/>
      <c r="C34" s="277"/>
      <c r="D34" s="276"/>
      <c r="E34" s="276"/>
      <c r="F34" s="276"/>
      <c r="G34" s="27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279"/>
      <c r="B35" s="280"/>
      <c r="C35" s="281"/>
      <c r="D35" s="280"/>
      <c r="E35" s="280"/>
      <c r="F35" s="280"/>
      <c r="G35" s="28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3"/>
      <c r="B36" s="4"/>
      <c r="C36" s="174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C37" s="176"/>
      <c r="D37" s="10"/>
      <c r="AG37" t="s">
        <v>245</v>
      </c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uJb8cjUvn0LP5CdjuMBpjsZ9mkA6BmKmAuKTdJkvzZFODBuNQTNhc77UgvrR1g7EO2Mu9Tm3p3NR9zqb4ip0BA==" saltValue="3vwZBgleaDzp1jgBo5+dAA==" spinCount="100000" sheet="1" objects="1" scenarios="1" selectLockedCells="1"/>
  <mergeCells count="6">
    <mergeCell ref="A31:G35"/>
    <mergeCell ref="A1:G1"/>
    <mergeCell ref="C2:G2"/>
    <mergeCell ref="C3:G3"/>
    <mergeCell ref="C4:G4"/>
    <mergeCell ref="A30:C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01 1.01 Pol</vt:lpstr>
      <vt:lpstr>01 1.02 Pol</vt:lpstr>
      <vt:lpstr>01 1.03 Pol</vt:lpstr>
      <vt:lpstr>VON VON Naklady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1.01 Pol'!Názvy_tisku</vt:lpstr>
      <vt:lpstr>'01 1.02 Pol'!Názvy_tisku</vt:lpstr>
      <vt:lpstr>'01 1.03 Pol'!Názvy_tisku</vt:lpstr>
      <vt:lpstr>'VON VON Naklady'!Názvy_tisku</vt:lpstr>
      <vt:lpstr>oadresa</vt:lpstr>
      <vt:lpstr>Stavba!Objednatel</vt:lpstr>
      <vt:lpstr>Stavba!Objekt</vt:lpstr>
      <vt:lpstr>'01 1.01 Pol'!Oblast_tisku</vt:lpstr>
      <vt:lpstr>'01 1.02 Pol'!Oblast_tisku</vt:lpstr>
      <vt:lpstr>'01 1.03 Pol'!Oblast_tisku</vt:lpstr>
      <vt:lpstr>Stavba!Oblast_tisku</vt:lpstr>
      <vt:lpstr>'VON VON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Mikulík Michal (188625)</dc:creator>
  <cp:lastModifiedBy>Tlustoš Petr Mgr.</cp:lastModifiedBy>
  <cp:lastPrinted>2019-03-19T12:27:02Z</cp:lastPrinted>
  <dcterms:created xsi:type="dcterms:W3CDTF">2009-04-08T07:15:50Z</dcterms:created>
  <dcterms:modified xsi:type="dcterms:W3CDTF">2024-10-17T12:17:41Z</dcterms:modified>
</cp:coreProperties>
</file>